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\Documents\01 WIP WORK\03 Publications\2024_Fusion\"/>
    </mc:Choice>
  </mc:AlternateContent>
  <xr:revisionPtr revIDLastSave="0" documentId="13_ncr:1_{CFFC6A0B-FFE1-4F6A-ACD1-0D8329582B81}" xr6:coauthVersionLast="47" xr6:coauthVersionMax="47" xr10:uidLastSave="{00000000-0000-0000-0000-000000000000}"/>
  <bookViews>
    <workbookView xWindow="-120" yWindow="-120" windowWidth="38640" windowHeight="21240" firstSheet="2" activeTab="9" xr2:uid="{00000000-000D-0000-FFFF-FFFF00000000}"/>
  </bookViews>
  <sheets>
    <sheet name="Data --&gt;" sheetId="13" r:id="rId1"/>
    <sheet name="Cost data collection" sheetId="10" r:id="rId2"/>
    <sheet name="Inflationtabelle" sheetId="12" r:id="rId3"/>
    <sheet name="References" sheetId="11" r:id="rId4"/>
    <sheet name="Analysis --&gt;" sheetId="14" r:id="rId5"/>
    <sheet name="OCC" sheetId="15" r:id="rId6"/>
    <sheet name="LCOE" sheetId="16" r:id="rId7"/>
    <sheet name="Visualization and Output ---&gt;" sheetId="18" r:id="rId8"/>
    <sheet name="LCOE_CALC_PLOT" sheetId="17" r:id="rId9"/>
    <sheet name="OCC_PLOT" sheetId="19" r:id="rId10"/>
    <sheet name="LCOE_REF_PLOT_DIAG" sheetId="20" r:id="rId11"/>
    <sheet name="LCOE_REF_PLOT_LONG" sheetId="21" r:id="rId12"/>
  </sheets>
  <externalReferences>
    <externalReference r:id="rId13"/>
    <externalReference r:id="rId14"/>
    <externalReference r:id="rId15"/>
    <externalReference r:id="rId16"/>
  </externalReferences>
  <definedNames>
    <definedName name="arrêt_prévu__sans_prol">[1]evo_reacteur!$D$1:$D$121</definedName>
    <definedName name="Base">#REF!</definedName>
    <definedName name="Base3">[2]REACTORSWNISR2019!$A$1:$BD$789</definedName>
    <definedName name="Col_Age">[2]REACTORSWNISR2019!$AP$2:$AP$1048576</definedName>
    <definedName name="col_consCanc">[2]DATA_CancSusp!$F:$F</definedName>
    <definedName name="col_consResume">[2]DATA_CancSusp!$I:$I</definedName>
    <definedName name="col_consSusp">[2]DATA_CancSusp!$H:$H</definedName>
    <definedName name="col_ConsYear_2018Plus">[2]REACTORSWNISR2019!$O:$O</definedName>
    <definedName name="Col_Country">[2]REACTORSWNISR2019!$D$2:$D$1048576</definedName>
    <definedName name="col_Country_2018Plus">[2]REACTORSWNISR2019!$D:$D</definedName>
    <definedName name="Col_OperatingAge">[2]REACTORSWNISR2019!$AN$2:$AN$1048576</definedName>
    <definedName name="Col_Region_2018Plus">[2]REACTORSWNISR2019!$C:$C</definedName>
    <definedName name="Col_ShutAge">[2]REACTORSWNISR2019!$AQ:$AQ</definedName>
    <definedName name="col_ShutDownYear">[2]REACTORSWNISR2019!$AA:$AA</definedName>
    <definedName name="Col_StartUpYear_2018Plus">[2]REACTORSWNISR2019!$X:$X</definedName>
    <definedName name="Col_Status_2018Plus">[2]REACTORSWNISR2019!$F:$F</definedName>
    <definedName name="ConstructionCanc_Susp">[2]DATA_CancSusp!$A$4:$I$110</definedName>
    <definedName name="Country">[3]codes!$D$3:$D$38</definedName>
    <definedName name="ExterneDaten_1" localSheetId="6" hidden="1">LCOE!$F$25:$P$35</definedName>
    <definedName name="ExterneDaten_1" localSheetId="5" hidden="1">OCC!$A$1:$J$75</definedName>
    <definedName name="ExterneDaten_1" localSheetId="9" hidden="1">OCC_PLOT!$A$1:$K$75</definedName>
    <definedName name="ExterneDaten_2" localSheetId="6" hidden="1">LCOE!$P$41:$W$100</definedName>
    <definedName name="ExterneDaten_2" localSheetId="8" hidden="1">LCOE_CALC_PLOT!$A$1:$C$151</definedName>
    <definedName name="ExterneDaten_3" localSheetId="10" hidden="1">LCOE_REF_PLOT_DIAG!$A$1:$C$60</definedName>
    <definedName name="ExterneDaten_3" localSheetId="11" hidden="1">LCOE_REF_PLOT_LONG!$A$1:$C$2601</definedName>
    <definedName name="GEO">[3]codes!$A$2:$A$9</definedName>
    <definedName name="Reactors_Years_IAEA2021">[2]DATAReactors_Years!$AJ:$AJ</definedName>
    <definedName name="Reactors_Years_Reference_unit_power">[2]DATAReactors_Years!$AN:$AN</definedName>
    <definedName name="Reactors_Years_WNISR2021">[2]DATAReactors_Years!$V:$V</definedName>
    <definedName name="Reactors_Years_Year">[2]DATAReactors_Years!$F:$F</definedName>
    <definedName name="Reactors_Years2_Country">[2]DATAReactors_Years2021!$C:$C</definedName>
    <definedName name="Reactors_Years2_Reference_unit_power">[2]DATAReactors_Years2021!$AN:$AN</definedName>
    <definedName name="Reactors_Years2_WNISR2022">[2]DATAReactors_Years2021!$V:$V</definedName>
    <definedName name="Reactors_Years2_Year">[2]DATAReactors_Years2021!$F:$F</definedName>
    <definedName name="reactorssss">'[4]REACTORS.XLS'!$A$2:$BS$750</definedName>
    <definedName name="Tableau" localSheetId="2">#REF!</definedName>
    <definedName name="Tableau">#REF!</definedName>
  </definedNames>
  <calcPr calcId="191029"/>
  <pivotCaches>
    <pivotCache cacheId="1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9" l="1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17" i="20"/>
  <c r="N17" i="20" s="1"/>
  <c r="M17" i="20"/>
  <c r="O17" i="20" a="1"/>
  <c r="O17" i="20" s="1"/>
  <c r="P17" i="20"/>
  <c r="L2" i="20"/>
  <c r="L3" i="20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M16" i="20"/>
  <c r="O16" i="20" a="1"/>
  <c r="O16" i="20" s="1"/>
  <c r="P16" i="20"/>
  <c r="D2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M2" i="20"/>
  <c r="M3" i="20"/>
  <c r="M4" i="20"/>
  <c r="M5" i="20"/>
  <c r="M6" i="20"/>
  <c r="M7" i="20"/>
  <c r="M8" i="20"/>
  <c r="M9" i="20"/>
  <c r="M10" i="20"/>
  <c r="M11" i="20"/>
  <c r="M12" i="20"/>
  <c r="M13" i="20"/>
  <c r="M14" i="20"/>
  <c r="M15" i="20"/>
  <c r="P3" i="20"/>
  <c r="P4" i="20"/>
  <c r="P5" i="20"/>
  <c r="P6" i="20"/>
  <c r="P7" i="20"/>
  <c r="P8" i="20"/>
  <c r="P9" i="20"/>
  <c r="P10" i="20"/>
  <c r="P11" i="20"/>
  <c r="P12" i="20"/>
  <c r="P13" i="20"/>
  <c r="P14" i="20"/>
  <c r="P15" i="20"/>
  <c r="P2" i="20"/>
  <c r="O3" i="20" a="1"/>
  <c r="O3" i="20" s="1"/>
  <c r="O4" i="20" a="1"/>
  <c r="O4" i="20" s="1"/>
  <c r="O5" i="20" a="1"/>
  <c r="O5" i="20" s="1"/>
  <c r="O6" i="20" a="1"/>
  <c r="O6" i="20" s="1"/>
  <c r="O7" i="20" a="1"/>
  <c r="O7" i="20" s="1"/>
  <c r="O8" i="20" a="1"/>
  <c r="O8" i="20" s="1"/>
  <c r="O9" i="20" a="1"/>
  <c r="O9" i="20" s="1"/>
  <c r="O10" i="20" a="1"/>
  <c r="O10" i="20" s="1"/>
  <c r="O11" i="20" a="1"/>
  <c r="O11" i="20" s="1"/>
  <c r="O12" i="20" a="1"/>
  <c r="O12" i="20" s="1"/>
  <c r="O13" i="20" a="1"/>
  <c r="O13" i="20" s="1"/>
  <c r="O14" i="20" a="1"/>
  <c r="O14" i="20" s="1"/>
  <c r="O15" i="20" a="1"/>
  <c r="O15" i="20" s="1"/>
  <c r="O2" i="20" a="1"/>
  <c r="O2" i="20" s="1"/>
  <c r="BD41" i="16"/>
  <c r="DH42" i="16" s="1"/>
  <c r="BE41" i="16"/>
  <c r="DI42" i="16" s="1"/>
  <c r="BF41" i="16"/>
  <c r="DJ42" i="16" s="1"/>
  <c r="BG41" i="16"/>
  <c r="DK42" i="16" s="1"/>
  <c r="BH41" i="16"/>
  <c r="DL42" i="16" s="1"/>
  <c r="BI41" i="16"/>
  <c r="DM42" i="16" s="1"/>
  <c r="BJ41" i="16"/>
  <c r="DN42" i="16" s="1"/>
  <c r="BK41" i="16"/>
  <c r="DO42" i="16" s="1"/>
  <c r="BL41" i="16"/>
  <c r="DP42" i="16" s="1"/>
  <c r="BM41" i="16"/>
  <c r="DQ42" i="16" s="1"/>
  <c r="BN41" i="16"/>
  <c r="DR42" i="16" s="1"/>
  <c r="BO41" i="16"/>
  <c r="DS42" i="16" s="1"/>
  <c r="BP41" i="16"/>
  <c r="DT42" i="16" s="1"/>
  <c r="BQ41" i="16"/>
  <c r="DU42" i="16" s="1"/>
  <c r="BR41" i="16"/>
  <c r="DV42" i="16" s="1"/>
  <c r="BS41" i="16"/>
  <c r="DW42" i="16" s="1"/>
  <c r="BT41" i="16"/>
  <c r="DX42" i="16" s="1"/>
  <c r="BU41" i="16"/>
  <c r="DY42" i="16" s="1"/>
  <c r="BV41" i="16"/>
  <c r="DZ42" i="16" s="1"/>
  <c r="BW41" i="16"/>
  <c r="EA42" i="16" s="1"/>
  <c r="BX41" i="16"/>
  <c r="EB42" i="16" s="1"/>
  <c r="BY41" i="16"/>
  <c r="EC42" i="16" s="1"/>
  <c r="BZ41" i="16"/>
  <c r="ED42" i="16" s="1"/>
  <c r="CA41" i="16"/>
  <c r="EE42" i="16" s="1"/>
  <c r="C4" i="12"/>
  <c r="B4" i="12" s="1"/>
  <c r="C5" i="12"/>
  <c r="B5" i="12" s="1"/>
  <c r="CE92" i="16"/>
  <c r="CE42" i="16"/>
  <c r="CE43" i="16"/>
  <c r="CE44" i="16"/>
  <c r="CE45" i="16"/>
  <c r="CE46" i="16"/>
  <c r="CE47" i="16"/>
  <c r="CE48" i="16"/>
  <c r="CE49" i="16"/>
  <c r="CE50" i="16"/>
  <c r="CE51" i="16"/>
  <c r="CE52" i="16"/>
  <c r="CE53" i="16"/>
  <c r="CE54" i="16"/>
  <c r="CE55" i="16"/>
  <c r="CE56" i="16"/>
  <c r="CE57" i="16"/>
  <c r="CE58" i="16"/>
  <c r="CE59" i="16"/>
  <c r="CE60" i="16"/>
  <c r="CE61" i="16"/>
  <c r="CE62" i="16"/>
  <c r="CE63" i="16"/>
  <c r="CE64" i="16"/>
  <c r="CE65" i="16"/>
  <c r="CE66" i="16"/>
  <c r="CE67" i="16"/>
  <c r="CE68" i="16"/>
  <c r="CE69" i="16"/>
  <c r="CE70" i="16"/>
  <c r="CE71" i="16"/>
  <c r="CE72" i="16"/>
  <c r="CE73" i="16"/>
  <c r="CE74" i="16"/>
  <c r="CE75" i="16"/>
  <c r="CE76" i="16"/>
  <c r="CE77" i="16"/>
  <c r="CE78" i="16"/>
  <c r="CE79" i="16"/>
  <c r="CE80" i="16"/>
  <c r="CE81" i="16"/>
  <c r="CE82" i="16"/>
  <c r="CE83" i="16"/>
  <c r="CE84" i="16"/>
  <c r="CE85" i="16"/>
  <c r="CE86" i="16"/>
  <c r="CE87" i="16"/>
  <c r="CE88" i="16"/>
  <c r="CE89" i="16"/>
  <c r="CE90" i="16"/>
  <c r="CE91" i="16"/>
  <c r="AB41" i="16"/>
  <c r="CF42" i="16" s="1"/>
  <c r="AC41" i="16"/>
  <c r="CG42" i="16" s="1"/>
  <c r="AD41" i="16"/>
  <c r="CH42" i="16" s="1"/>
  <c r="AE41" i="16"/>
  <c r="CI42" i="16" s="1"/>
  <c r="AF41" i="16"/>
  <c r="CJ42" i="16" s="1"/>
  <c r="AG41" i="16"/>
  <c r="CK42" i="16" s="1"/>
  <c r="AH41" i="16"/>
  <c r="CL42" i="16" s="1"/>
  <c r="AI41" i="16"/>
  <c r="CM42" i="16" s="1"/>
  <c r="AJ41" i="16"/>
  <c r="CN42" i="16" s="1"/>
  <c r="AK41" i="16"/>
  <c r="CO42" i="16" s="1"/>
  <c r="AL41" i="16"/>
  <c r="CP42" i="16" s="1"/>
  <c r="AM41" i="16"/>
  <c r="CQ42" i="16" s="1"/>
  <c r="AN41" i="16"/>
  <c r="CR42" i="16" s="1"/>
  <c r="AO41" i="16"/>
  <c r="CS42" i="16" s="1"/>
  <c r="AP41" i="16"/>
  <c r="CT42" i="16" s="1"/>
  <c r="AQ41" i="16"/>
  <c r="CU42" i="16" s="1"/>
  <c r="AR41" i="16"/>
  <c r="CV42" i="16" s="1"/>
  <c r="AS41" i="16"/>
  <c r="CW42" i="16" s="1"/>
  <c r="AT41" i="16"/>
  <c r="CX42" i="16" s="1"/>
  <c r="AU41" i="16"/>
  <c r="CY42" i="16" s="1"/>
  <c r="AV41" i="16"/>
  <c r="CZ42" i="16" s="1"/>
  <c r="AW41" i="16"/>
  <c r="DA42" i="16" s="1"/>
  <c r="AX41" i="16"/>
  <c r="DB42" i="16" s="1"/>
  <c r="AY41" i="16"/>
  <c r="DC42" i="16" s="1"/>
  <c r="AZ41" i="16"/>
  <c r="DD42" i="16" s="1"/>
  <c r="BA41" i="16"/>
  <c r="DE42" i="16" s="1"/>
  <c r="BB41" i="16"/>
  <c r="DF42" i="16" s="1"/>
  <c r="BC41" i="16"/>
  <c r="DG42" i="16" s="1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42" i="16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42" i="16"/>
  <c r="L11" i="16"/>
  <c r="S26" i="16"/>
  <c r="D9" i="16"/>
  <c r="E9" i="16"/>
  <c r="F9" i="16"/>
  <c r="C9" i="16"/>
  <c r="K74" i="15" l="1"/>
  <c r="N16" i="20"/>
  <c r="N7" i="20"/>
  <c r="N13" i="20"/>
  <c r="N9" i="20"/>
  <c r="N5" i="20"/>
  <c r="N10" i="20"/>
  <c r="N14" i="20"/>
  <c r="N6" i="20"/>
  <c r="N12" i="20"/>
  <c r="N11" i="20"/>
  <c r="N3" i="20"/>
  <c r="N8" i="20"/>
  <c r="N4" i="20"/>
  <c r="N15" i="20"/>
  <c r="N2" i="20"/>
  <c r="B50" i="12"/>
  <c r="C50" i="12" s="1"/>
  <c r="B49" i="12"/>
  <c r="C49" i="12" s="1"/>
  <c r="B48" i="12"/>
  <c r="C48" i="12" s="1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Q35" i="16" s="1"/>
  <c r="C10" i="12"/>
  <c r="C9" i="12"/>
  <c r="C8" i="12"/>
  <c r="C7" i="12"/>
  <c r="C6" i="12"/>
  <c r="K67" i="15" l="1"/>
  <c r="K39" i="15"/>
  <c r="X85" i="16"/>
  <c r="X93" i="16"/>
  <c r="K7" i="15"/>
  <c r="B47" i="16" s="1"/>
  <c r="D47" i="16" s="1"/>
  <c r="G47" i="16" s="1"/>
  <c r="K34" i="15"/>
  <c r="B74" i="16" s="1"/>
  <c r="C74" i="16" s="1"/>
  <c r="F74" i="16" s="1"/>
  <c r="K48" i="15"/>
  <c r="X86" i="16"/>
  <c r="K6" i="15"/>
  <c r="K54" i="15"/>
  <c r="K72" i="15"/>
  <c r="X87" i="16"/>
  <c r="K5" i="15"/>
  <c r="B45" i="16" s="1"/>
  <c r="C45" i="16" s="1"/>
  <c r="F45" i="16" s="1"/>
  <c r="X97" i="16"/>
  <c r="K2" i="15"/>
  <c r="B42" i="16" s="1"/>
  <c r="D42" i="16" s="1"/>
  <c r="G42" i="16" s="1"/>
  <c r="X96" i="16"/>
  <c r="K3" i="15"/>
  <c r="X98" i="16"/>
  <c r="K4" i="15"/>
  <c r="X43" i="16"/>
  <c r="X99" i="16"/>
  <c r="X44" i="16"/>
  <c r="X92" i="16"/>
  <c r="X100" i="16"/>
  <c r="K31" i="15"/>
  <c r="B71" i="16" s="1"/>
  <c r="C71" i="16" s="1"/>
  <c r="F71" i="16" s="1"/>
  <c r="K66" i="15"/>
  <c r="K33" i="15"/>
  <c r="K38" i="15"/>
  <c r="K44" i="15"/>
  <c r="X46" i="16"/>
  <c r="K29" i="15"/>
  <c r="K42" i="15"/>
  <c r="B82" i="16" s="1"/>
  <c r="E82" i="16" s="1"/>
  <c r="H82" i="16" s="1"/>
  <c r="K28" i="15"/>
  <c r="B68" i="16" s="1"/>
  <c r="C68" i="16" s="1"/>
  <c r="F68" i="16" s="1"/>
  <c r="K25" i="15"/>
  <c r="B65" i="16" s="1"/>
  <c r="D65" i="16" s="1"/>
  <c r="G65" i="16" s="1"/>
  <c r="K65" i="15"/>
  <c r="K26" i="15"/>
  <c r="K19" i="15"/>
  <c r="K61" i="15"/>
  <c r="K45" i="15"/>
  <c r="K27" i="15"/>
  <c r="B67" i="16" s="1"/>
  <c r="K12" i="15"/>
  <c r="K10" i="15"/>
  <c r="K36" i="15"/>
  <c r="K73" i="15"/>
  <c r="K13" i="15"/>
  <c r="B53" i="16" s="1"/>
  <c r="D53" i="16" s="1"/>
  <c r="G53" i="16" s="1"/>
  <c r="K53" i="15"/>
  <c r="K50" i="15"/>
  <c r="K17" i="15"/>
  <c r="K8" i="15"/>
  <c r="K30" i="15"/>
  <c r="B70" i="16" s="1"/>
  <c r="E70" i="16" s="1"/>
  <c r="H70" i="16" s="1"/>
  <c r="K51" i="15"/>
  <c r="K59" i="15"/>
  <c r="K57" i="15"/>
  <c r="K58" i="15"/>
  <c r="K47" i="15"/>
  <c r="B87" i="16" s="1"/>
  <c r="D87" i="16" s="1"/>
  <c r="G87" i="16" s="1"/>
  <c r="K43" i="15"/>
  <c r="X89" i="16"/>
  <c r="X88" i="16"/>
  <c r="K49" i="15"/>
  <c r="X42" i="16"/>
  <c r="X90" i="16"/>
  <c r="K52" i="15"/>
  <c r="X91" i="16"/>
  <c r="K55" i="15"/>
  <c r="K11" i="15"/>
  <c r="B51" i="16" s="1"/>
  <c r="E51" i="16" s="1"/>
  <c r="H51" i="16" s="1"/>
  <c r="K18" i="15"/>
  <c r="B58" i="16" s="1"/>
  <c r="C58" i="16" s="1"/>
  <c r="F58" i="16" s="1"/>
  <c r="K9" i="15"/>
  <c r="K14" i="15"/>
  <c r="K62" i="15"/>
  <c r="K40" i="15"/>
  <c r="B80" i="16" s="1"/>
  <c r="E80" i="16" s="1"/>
  <c r="H80" i="16" s="1"/>
  <c r="K69" i="15"/>
  <c r="K63" i="15"/>
  <c r="K20" i="15"/>
  <c r="B60" i="16" s="1"/>
  <c r="C60" i="16" s="1"/>
  <c r="F60" i="16" s="1"/>
  <c r="X94" i="16"/>
  <c r="X95" i="16"/>
  <c r="K46" i="15"/>
  <c r="K37" i="15"/>
  <c r="B77" i="16" s="1"/>
  <c r="D77" i="16" s="1"/>
  <c r="G77" i="16" s="1"/>
  <c r="K15" i="15"/>
  <c r="B55" i="16" s="1"/>
  <c r="K23" i="15"/>
  <c r="B63" i="16" s="1"/>
  <c r="E63" i="16" s="1"/>
  <c r="H63" i="16" s="1"/>
  <c r="X83" i="16"/>
  <c r="X84" i="16"/>
  <c r="K32" i="15"/>
  <c r="B72" i="16" s="1"/>
  <c r="E72" i="16" s="1"/>
  <c r="H72" i="16" s="1"/>
  <c r="X45" i="16"/>
  <c r="X80" i="16"/>
  <c r="X82" i="16"/>
  <c r="X81" i="16"/>
  <c r="K68" i="15"/>
  <c r="X70" i="16"/>
  <c r="X71" i="16"/>
  <c r="X72" i="16"/>
  <c r="X74" i="16"/>
  <c r="X75" i="16"/>
  <c r="X76" i="16"/>
  <c r="X73" i="16"/>
  <c r="X61" i="16"/>
  <c r="X69" i="16"/>
  <c r="X77" i="16"/>
  <c r="X62" i="16"/>
  <c r="X78" i="16"/>
  <c r="X63" i="16"/>
  <c r="X79" i="16"/>
  <c r="X64" i="16"/>
  <c r="X65" i="16"/>
  <c r="X66" i="16"/>
  <c r="X67" i="16"/>
  <c r="X60" i="16"/>
  <c r="X68" i="16"/>
  <c r="K70" i="15"/>
  <c r="X53" i="16"/>
  <c r="K64" i="15"/>
  <c r="X54" i="16"/>
  <c r="K60" i="15"/>
  <c r="X47" i="16"/>
  <c r="X55" i="16"/>
  <c r="K75" i="15"/>
  <c r="X49" i="16"/>
  <c r="K41" i="15"/>
  <c r="X48" i="16"/>
  <c r="X56" i="16"/>
  <c r="K16" i="15"/>
  <c r="K35" i="15"/>
  <c r="B75" i="16" s="1"/>
  <c r="E75" i="16" s="1"/>
  <c r="H75" i="16" s="1"/>
  <c r="K22" i="15"/>
  <c r="K71" i="15"/>
  <c r="X50" i="16"/>
  <c r="X58" i="16"/>
  <c r="X57" i="16"/>
  <c r="K24" i="15"/>
  <c r="B64" i="16" s="1"/>
  <c r="C64" i="16" s="1"/>
  <c r="F64" i="16" s="1"/>
  <c r="K56" i="15"/>
  <c r="X51" i="16"/>
  <c r="X59" i="16"/>
  <c r="K21" i="15"/>
  <c r="B61" i="16" s="1"/>
  <c r="X52" i="16"/>
  <c r="B79" i="16"/>
  <c r="B86" i="16"/>
  <c r="B69" i="16"/>
  <c r="E69" i="16" s="1"/>
  <c r="H69" i="16" s="1"/>
  <c r="B54" i="16"/>
  <c r="B52" i="16"/>
  <c r="C52" i="16" s="1"/>
  <c r="F52" i="16" s="1"/>
  <c r="B50" i="16"/>
  <c r="D50" i="16" s="1"/>
  <c r="G50" i="16" s="1"/>
  <c r="B88" i="16"/>
  <c r="AB66" i="16"/>
  <c r="CF67" i="16" s="1"/>
  <c r="B90" i="16"/>
  <c r="D90" i="16" s="1"/>
  <c r="G90" i="16" s="1"/>
  <c r="B84" i="16"/>
  <c r="C84" i="16" s="1"/>
  <c r="F84" i="16" s="1"/>
  <c r="B56" i="16"/>
  <c r="B62" i="16"/>
  <c r="B57" i="16"/>
  <c r="B76" i="16"/>
  <c r="B46" i="16"/>
  <c r="B89" i="16"/>
  <c r="D89" i="16" s="1"/>
  <c r="G89" i="16" s="1"/>
  <c r="B43" i="16"/>
  <c r="E43" i="16" s="1"/>
  <c r="H43" i="16" s="1"/>
  <c r="B59" i="16"/>
  <c r="C59" i="16" s="1"/>
  <c r="F59" i="16" s="1"/>
  <c r="B49" i="16"/>
  <c r="E49" i="16" s="1"/>
  <c r="H49" i="16" s="1"/>
  <c r="B48" i="16"/>
  <c r="C48" i="16" s="1"/>
  <c r="F48" i="16" s="1"/>
  <c r="B73" i="16"/>
  <c r="D73" i="16" s="1"/>
  <c r="G73" i="16" s="1"/>
  <c r="Q27" i="16"/>
  <c r="Q28" i="16"/>
  <c r="Q29" i="16"/>
  <c r="Q26" i="16"/>
  <c r="B78" i="16"/>
  <c r="E78" i="16" s="1"/>
  <c r="H78" i="16" s="1"/>
  <c r="B91" i="16"/>
  <c r="E91" i="16" s="1"/>
  <c r="H91" i="16" s="1"/>
  <c r="B83" i="16"/>
  <c r="E83" i="16" s="1"/>
  <c r="H83" i="16" s="1"/>
  <c r="Q33" i="16"/>
  <c r="Q34" i="16"/>
  <c r="B85" i="16"/>
  <c r="D85" i="16" s="1"/>
  <c r="G85" i="16" s="1"/>
  <c r="B44" i="16"/>
  <c r="C44" i="16" s="1"/>
  <c r="F44" i="16" s="1"/>
  <c r="B66" i="16"/>
  <c r="D66" i="16" s="1"/>
  <c r="G66" i="16" s="1"/>
  <c r="AB43" i="16"/>
  <c r="CF44" i="16" s="1"/>
  <c r="AB58" i="16"/>
  <c r="CF59" i="16" s="1"/>
  <c r="AB82" i="16"/>
  <c r="CF83" i="16" s="1"/>
  <c r="AB90" i="16"/>
  <c r="CF91" i="16" s="1"/>
  <c r="AB51" i="16"/>
  <c r="CF52" i="16" s="1"/>
  <c r="AB59" i="16"/>
  <c r="CF60" i="16" s="1"/>
  <c r="AB67" i="16"/>
  <c r="CF68" i="16" s="1"/>
  <c r="AB52" i="16"/>
  <c r="CF53" i="16" s="1"/>
  <c r="AB60" i="16"/>
  <c r="CF61" i="16" s="1"/>
  <c r="AB68" i="16"/>
  <c r="CF69" i="16" s="1"/>
  <c r="AB76" i="16"/>
  <c r="CF77" i="16" s="1"/>
  <c r="AB84" i="16"/>
  <c r="CF85" i="16" s="1"/>
  <c r="AB61" i="16"/>
  <c r="CF62" i="16" s="1"/>
  <c r="AB85" i="16"/>
  <c r="CF86" i="16" s="1"/>
  <c r="AB57" i="16"/>
  <c r="CF58" i="16" s="1"/>
  <c r="AB73" i="16"/>
  <c r="CF74" i="16" s="1"/>
  <c r="AB62" i="16"/>
  <c r="CF63" i="16" s="1"/>
  <c r="AB78" i="16"/>
  <c r="CF79" i="16" s="1"/>
  <c r="AB47" i="16"/>
  <c r="CF48" i="16" s="1"/>
  <c r="AB48" i="16"/>
  <c r="CF49" i="16" s="1"/>
  <c r="AB49" i="16"/>
  <c r="CF50" i="16" s="1"/>
  <c r="AB65" i="16"/>
  <c r="CF66" i="16" s="1"/>
  <c r="AB81" i="16"/>
  <c r="CF82" i="16" s="1"/>
  <c r="AB54" i="16"/>
  <c r="CF55" i="16" s="1"/>
  <c r="AB70" i="16"/>
  <c r="CF71" i="16" s="1"/>
  <c r="AB72" i="16"/>
  <c r="CF73" i="16" s="1"/>
  <c r="AB88" i="16"/>
  <c r="CF89" i="16" s="1"/>
  <c r="AB56" i="16"/>
  <c r="CF57" i="16" s="1"/>
  <c r="B81" i="16"/>
  <c r="C81" i="16" s="1"/>
  <c r="F81" i="16" s="1"/>
  <c r="Q30" i="16"/>
  <c r="Q32" i="16"/>
  <c r="Q31" i="16"/>
  <c r="I51" i="10"/>
  <c r="I50" i="10"/>
  <c r="I49" i="10"/>
  <c r="I47" i="10"/>
  <c r="I46" i="10"/>
  <c r="I28" i="10"/>
  <c r="BD42" i="16" l="1"/>
  <c r="DH43" i="16" s="1"/>
  <c r="BD43" i="16"/>
  <c r="DH44" i="16" s="1"/>
  <c r="BD44" i="16"/>
  <c r="DH45" i="16" s="1"/>
  <c r="BD45" i="16"/>
  <c r="DH46" i="16" s="1"/>
  <c r="BD46" i="16"/>
  <c r="DH47" i="16" s="1"/>
  <c r="BD47" i="16"/>
  <c r="DH48" i="16" s="1"/>
  <c r="BD48" i="16"/>
  <c r="DH49" i="16" s="1"/>
  <c r="BD49" i="16"/>
  <c r="DH50" i="16" s="1"/>
  <c r="BD50" i="16"/>
  <c r="DH51" i="16" s="1"/>
  <c r="BD52" i="16"/>
  <c r="DH53" i="16" s="1"/>
  <c r="BD54" i="16"/>
  <c r="DH55" i="16" s="1"/>
  <c r="BD57" i="16"/>
  <c r="DH58" i="16" s="1"/>
  <c r="BD61" i="16"/>
  <c r="DH62" i="16" s="1"/>
  <c r="BD65" i="16"/>
  <c r="DH66" i="16" s="1"/>
  <c r="BD71" i="16"/>
  <c r="DH72" i="16" s="1"/>
  <c r="BD72" i="16"/>
  <c r="DH73" i="16" s="1"/>
  <c r="BD73" i="16"/>
  <c r="DH74" i="16" s="1"/>
  <c r="BD74" i="16"/>
  <c r="DH75" i="16" s="1"/>
  <c r="BD75" i="16"/>
  <c r="DH76" i="16" s="1"/>
  <c r="BD76" i="16"/>
  <c r="DH77" i="16" s="1"/>
  <c r="BD77" i="16"/>
  <c r="DH78" i="16" s="1"/>
  <c r="BD78" i="16"/>
  <c r="DH79" i="16" s="1"/>
  <c r="BD79" i="16"/>
  <c r="DH80" i="16" s="1"/>
  <c r="BD80" i="16"/>
  <c r="DH81" i="16" s="1"/>
  <c r="BD81" i="16"/>
  <c r="DH82" i="16" s="1"/>
  <c r="BD82" i="16"/>
  <c r="DH83" i="16" s="1"/>
  <c r="BD70" i="16"/>
  <c r="DH71" i="16" s="1"/>
  <c r="BD58" i="16"/>
  <c r="DH59" i="16" s="1"/>
  <c r="BD62" i="16"/>
  <c r="DH63" i="16" s="1"/>
  <c r="BD66" i="16"/>
  <c r="DH67" i="16" s="1"/>
  <c r="BD51" i="16"/>
  <c r="DH52" i="16" s="1"/>
  <c r="BD53" i="16"/>
  <c r="DH54" i="16" s="1"/>
  <c r="BD55" i="16"/>
  <c r="DH56" i="16" s="1"/>
  <c r="BD56" i="16"/>
  <c r="DH57" i="16" s="1"/>
  <c r="BD60" i="16"/>
  <c r="DH61" i="16" s="1"/>
  <c r="BD64" i="16"/>
  <c r="DH65" i="16" s="1"/>
  <c r="BD68" i="16"/>
  <c r="DH69" i="16" s="1"/>
  <c r="BD59" i="16"/>
  <c r="DH60" i="16" s="1"/>
  <c r="BD83" i="16"/>
  <c r="DH84" i="16" s="1"/>
  <c r="BD84" i="16"/>
  <c r="DH85" i="16" s="1"/>
  <c r="BD85" i="16"/>
  <c r="DH86" i="16" s="1"/>
  <c r="BD86" i="16"/>
  <c r="DH87" i="16" s="1"/>
  <c r="BD87" i="16"/>
  <c r="DH88" i="16" s="1"/>
  <c r="BD88" i="16"/>
  <c r="DH89" i="16" s="1"/>
  <c r="BD89" i="16"/>
  <c r="DH90" i="16" s="1"/>
  <c r="BD90" i="16"/>
  <c r="DH91" i="16" s="1"/>
  <c r="BD91" i="16"/>
  <c r="DH92" i="16" s="1"/>
  <c r="BD63" i="16"/>
  <c r="DH64" i="16" s="1"/>
  <c r="BD69" i="16"/>
  <c r="DH70" i="16" s="1"/>
  <c r="BD67" i="16"/>
  <c r="DH68" i="16" s="1"/>
  <c r="BZ42" i="16"/>
  <c r="ED43" i="16" s="1"/>
  <c r="BZ43" i="16"/>
  <c r="ED44" i="16" s="1"/>
  <c r="BZ44" i="16"/>
  <c r="ED45" i="16" s="1"/>
  <c r="BZ45" i="16"/>
  <c r="ED46" i="16" s="1"/>
  <c r="BZ46" i="16"/>
  <c r="ED47" i="16" s="1"/>
  <c r="BZ47" i="16"/>
  <c r="ED48" i="16" s="1"/>
  <c r="BZ48" i="16"/>
  <c r="ED49" i="16" s="1"/>
  <c r="BZ49" i="16"/>
  <c r="ED50" i="16" s="1"/>
  <c r="BZ50" i="16"/>
  <c r="ED51" i="16" s="1"/>
  <c r="BZ51" i="16"/>
  <c r="ED52" i="16" s="1"/>
  <c r="BZ52" i="16"/>
  <c r="ED53" i="16" s="1"/>
  <c r="BZ53" i="16"/>
  <c r="ED54" i="16" s="1"/>
  <c r="BZ54" i="16"/>
  <c r="ED55" i="16" s="1"/>
  <c r="BZ55" i="16"/>
  <c r="ED56" i="16" s="1"/>
  <c r="BZ56" i="16"/>
  <c r="ED57" i="16" s="1"/>
  <c r="BZ57" i="16"/>
  <c r="ED58" i="16" s="1"/>
  <c r="BZ58" i="16"/>
  <c r="ED59" i="16" s="1"/>
  <c r="BZ59" i="16"/>
  <c r="ED60" i="16" s="1"/>
  <c r="BZ60" i="16"/>
  <c r="ED61" i="16" s="1"/>
  <c r="BZ61" i="16"/>
  <c r="ED62" i="16" s="1"/>
  <c r="BZ62" i="16"/>
  <c r="ED63" i="16" s="1"/>
  <c r="BZ63" i="16"/>
  <c r="ED64" i="16" s="1"/>
  <c r="BZ64" i="16"/>
  <c r="ED65" i="16" s="1"/>
  <c r="BZ65" i="16"/>
  <c r="ED66" i="16" s="1"/>
  <c r="BZ66" i="16"/>
  <c r="ED67" i="16" s="1"/>
  <c r="BZ70" i="16"/>
  <c r="ED71" i="16" s="1"/>
  <c r="BZ71" i="16"/>
  <c r="ED72" i="16" s="1"/>
  <c r="BZ72" i="16"/>
  <c r="ED73" i="16" s="1"/>
  <c r="BZ73" i="16"/>
  <c r="ED74" i="16" s="1"/>
  <c r="BZ74" i="16"/>
  <c r="ED75" i="16" s="1"/>
  <c r="BZ75" i="16"/>
  <c r="ED76" i="16" s="1"/>
  <c r="BZ78" i="16"/>
  <c r="ED79" i="16" s="1"/>
  <c r="BZ69" i="16"/>
  <c r="ED70" i="16" s="1"/>
  <c r="BZ79" i="16"/>
  <c r="ED80" i="16" s="1"/>
  <c r="BZ68" i="16"/>
  <c r="ED69" i="16" s="1"/>
  <c r="BZ81" i="16"/>
  <c r="ED82" i="16" s="1"/>
  <c r="BZ76" i="16"/>
  <c r="ED77" i="16" s="1"/>
  <c r="BZ67" i="16"/>
  <c r="ED68" i="16" s="1"/>
  <c r="BZ83" i="16"/>
  <c r="ED84" i="16" s="1"/>
  <c r="BZ85" i="16"/>
  <c r="ED86" i="16" s="1"/>
  <c r="BZ87" i="16"/>
  <c r="ED88" i="16" s="1"/>
  <c r="BZ89" i="16"/>
  <c r="ED90" i="16" s="1"/>
  <c r="BZ91" i="16"/>
  <c r="ED92" i="16" s="1"/>
  <c r="BZ80" i="16"/>
  <c r="ED81" i="16" s="1"/>
  <c r="BZ77" i="16"/>
  <c r="ED78" i="16" s="1"/>
  <c r="BZ82" i="16"/>
  <c r="ED83" i="16" s="1"/>
  <c r="BZ84" i="16"/>
  <c r="ED85" i="16" s="1"/>
  <c r="BZ86" i="16"/>
  <c r="ED87" i="16" s="1"/>
  <c r="BZ88" i="16"/>
  <c r="ED89" i="16" s="1"/>
  <c r="BZ90" i="16"/>
  <c r="ED91" i="16" s="1"/>
  <c r="BM42" i="16"/>
  <c r="DQ43" i="16" s="1"/>
  <c r="BM43" i="16"/>
  <c r="DQ44" i="16" s="1"/>
  <c r="BM44" i="16"/>
  <c r="DQ45" i="16" s="1"/>
  <c r="BM45" i="16"/>
  <c r="DQ46" i="16" s="1"/>
  <c r="BM46" i="16"/>
  <c r="DQ47" i="16" s="1"/>
  <c r="BM47" i="16"/>
  <c r="DQ48" i="16" s="1"/>
  <c r="BM48" i="16"/>
  <c r="DQ49" i="16" s="1"/>
  <c r="BM49" i="16"/>
  <c r="DQ50" i="16" s="1"/>
  <c r="BM50" i="16"/>
  <c r="DQ51" i="16" s="1"/>
  <c r="BM51" i="16"/>
  <c r="DQ52" i="16" s="1"/>
  <c r="BM52" i="16"/>
  <c r="DQ53" i="16" s="1"/>
  <c r="BM53" i="16"/>
  <c r="DQ54" i="16" s="1"/>
  <c r="BM54" i="16"/>
  <c r="DQ55" i="16" s="1"/>
  <c r="BM55" i="16"/>
  <c r="DQ56" i="16" s="1"/>
  <c r="BM56" i="16"/>
  <c r="DQ57" i="16" s="1"/>
  <c r="BM57" i="16"/>
  <c r="DQ58" i="16" s="1"/>
  <c r="BM58" i="16"/>
  <c r="DQ59" i="16" s="1"/>
  <c r="BM59" i="16"/>
  <c r="DQ60" i="16" s="1"/>
  <c r="BM60" i="16"/>
  <c r="DQ61" i="16" s="1"/>
  <c r="BM61" i="16"/>
  <c r="DQ62" i="16" s="1"/>
  <c r="BM62" i="16"/>
  <c r="DQ63" i="16" s="1"/>
  <c r="BM63" i="16"/>
  <c r="DQ64" i="16" s="1"/>
  <c r="BM64" i="16"/>
  <c r="DQ65" i="16" s="1"/>
  <c r="BM65" i="16"/>
  <c r="DQ66" i="16" s="1"/>
  <c r="BM66" i="16"/>
  <c r="DQ67" i="16" s="1"/>
  <c r="BM67" i="16"/>
  <c r="DQ68" i="16" s="1"/>
  <c r="BM68" i="16"/>
  <c r="DQ69" i="16" s="1"/>
  <c r="BM69" i="16"/>
  <c r="DQ70" i="16" s="1"/>
  <c r="BM70" i="16"/>
  <c r="DQ71" i="16" s="1"/>
  <c r="BM71" i="16"/>
  <c r="DQ72" i="16" s="1"/>
  <c r="BM72" i="16"/>
  <c r="DQ73" i="16" s="1"/>
  <c r="BM73" i="16"/>
  <c r="DQ74" i="16" s="1"/>
  <c r="BM74" i="16"/>
  <c r="DQ75" i="16" s="1"/>
  <c r="BM75" i="16"/>
  <c r="DQ76" i="16" s="1"/>
  <c r="BM76" i="16"/>
  <c r="DQ77" i="16" s="1"/>
  <c r="BM77" i="16"/>
  <c r="DQ78" i="16" s="1"/>
  <c r="BM78" i="16"/>
  <c r="DQ79" i="16" s="1"/>
  <c r="BM79" i="16"/>
  <c r="DQ80" i="16" s="1"/>
  <c r="BM80" i="16"/>
  <c r="DQ81" i="16" s="1"/>
  <c r="BM85" i="16"/>
  <c r="DQ86" i="16" s="1"/>
  <c r="BM87" i="16"/>
  <c r="DQ88" i="16" s="1"/>
  <c r="BM81" i="16"/>
  <c r="DQ82" i="16" s="1"/>
  <c r="BM88" i="16"/>
  <c r="DQ89" i="16" s="1"/>
  <c r="BM90" i="16"/>
  <c r="DQ91" i="16" s="1"/>
  <c r="BM83" i="16"/>
  <c r="DQ84" i="16" s="1"/>
  <c r="BM89" i="16"/>
  <c r="DQ90" i="16" s="1"/>
  <c r="BM91" i="16"/>
  <c r="DQ92" i="16" s="1"/>
  <c r="BM86" i="16"/>
  <c r="DQ87" i="16" s="1"/>
  <c r="BM82" i="16"/>
  <c r="DQ83" i="16" s="1"/>
  <c r="BM84" i="16"/>
  <c r="DQ85" i="16" s="1"/>
  <c r="BI42" i="16"/>
  <c r="DM43" i="16" s="1"/>
  <c r="BI43" i="16"/>
  <c r="DM44" i="16" s="1"/>
  <c r="BI44" i="16"/>
  <c r="DM45" i="16" s="1"/>
  <c r="BI45" i="16"/>
  <c r="DM46" i="16" s="1"/>
  <c r="BI46" i="16"/>
  <c r="DM47" i="16" s="1"/>
  <c r="BI47" i="16"/>
  <c r="DM48" i="16" s="1"/>
  <c r="BI48" i="16"/>
  <c r="DM49" i="16" s="1"/>
  <c r="BI49" i="16"/>
  <c r="DM50" i="16" s="1"/>
  <c r="BI50" i="16"/>
  <c r="DM51" i="16" s="1"/>
  <c r="BI51" i="16"/>
  <c r="DM52" i="16" s="1"/>
  <c r="BI52" i="16"/>
  <c r="DM53" i="16" s="1"/>
  <c r="BI53" i="16"/>
  <c r="DM54" i="16" s="1"/>
  <c r="BI54" i="16"/>
  <c r="DM55" i="16" s="1"/>
  <c r="BI55" i="16"/>
  <c r="DM56" i="16" s="1"/>
  <c r="BI59" i="16"/>
  <c r="DM60" i="16" s="1"/>
  <c r="BI63" i="16"/>
  <c r="DM64" i="16" s="1"/>
  <c r="BI67" i="16"/>
  <c r="DM68" i="16" s="1"/>
  <c r="BI69" i="16"/>
  <c r="DM70" i="16" s="1"/>
  <c r="BI56" i="16"/>
  <c r="DM57" i="16" s="1"/>
  <c r="BI60" i="16"/>
  <c r="DM61" i="16" s="1"/>
  <c r="BI64" i="16"/>
  <c r="DM65" i="16" s="1"/>
  <c r="BI58" i="16"/>
  <c r="DM59" i="16" s="1"/>
  <c r="BI62" i="16"/>
  <c r="DM63" i="16" s="1"/>
  <c r="BI66" i="16"/>
  <c r="DM67" i="16" s="1"/>
  <c r="BI75" i="16"/>
  <c r="DM76" i="16" s="1"/>
  <c r="BI83" i="16"/>
  <c r="DM84" i="16" s="1"/>
  <c r="BI84" i="16"/>
  <c r="DM85" i="16" s="1"/>
  <c r="BI85" i="16"/>
  <c r="DM86" i="16" s="1"/>
  <c r="BI86" i="16"/>
  <c r="DM87" i="16" s="1"/>
  <c r="BI87" i="16"/>
  <c r="DM88" i="16" s="1"/>
  <c r="BI88" i="16"/>
  <c r="DM89" i="16" s="1"/>
  <c r="BI89" i="16"/>
  <c r="DM90" i="16" s="1"/>
  <c r="BI90" i="16"/>
  <c r="DM91" i="16" s="1"/>
  <c r="BI91" i="16"/>
  <c r="DM92" i="16" s="1"/>
  <c r="BI57" i="16"/>
  <c r="DM58" i="16" s="1"/>
  <c r="BI68" i="16"/>
  <c r="DM69" i="16" s="1"/>
  <c r="BI73" i="16"/>
  <c r="DM74" i="16" s="1"/>
  <c r="BI72" i="16"/>
  <c r="DM73" i="16" s="1"/>
  <c r="BI78" i="16"/>
  <c r="DM79" i="16" s="1"/>
  <c r="BI61" i="16"/>
  <c r="DM62" i="16" s="1"/>
  <c r="BI71" i="16"/>
  <c r="DM72" i="16" s="1"/>
  <c r="BI70" i="16"/>
  <c r="DM71" i="16" s="1"/>
  <c r="BI79" i="16"/>
  <c r="DM80" i="16" s="1"/>
  <c r="BI65" i="16"/>
  <c r="DM66" i="16" s="1"/>
  <c r="BI74" i="16"/>
  <c r="DM75" i="16" s="1"/>
  <c r="BI81" i="16"/>
  <c r="DM82" i="16" s="1"/>
  <c r="BI80" i="16"/>
  <c r="DM81" i="16" s="1"/>
  <c r="BI77" i="16"/>
  <c r="DM78" i="16" s="1"/>
  <c r="BI76" i="16"/>
  <c r="DM77" i="16" s="1"/>
  <c r="BI82" i="16"/>
  <c r="DM83" i="16" s="1"/>
  <c r="BW42" i="16"/>
  <c r="EA43" i="16" s="1"/>
  <c r="BW43" i="16"/>
  <c r="EA44" i="16" s="1"/>
  <c r="BW44" i="16"/>
  <c r="EA45" i="16" s="1"/>
  <c r="BW45" i="16"/>
  <c r="EA46" i="16" s="1"/>
  <c r="BW46" i="16"/>
  <c r="EA47" i="16" s="1"/>
  <c r="BW58" i="16"/>
  <c r="EA59" i="16" s="1"/>
  <c r="BW62" i="16"/>
  <c r="EA63" i="16" s="1"/>
  <c r="BW66" i="16"/>
  <c r="EA67" i="16" s="1"/>
  <c r="BW47" i="16"/>
  <c r="EA48" i="16" s="1"/>
  <c r="BW50" i="16"/>
  <c r="EA51" i="16" s="1"/>
  <c r="BW52" i="16"/>
  <c r="EA53" i="16" s="1"/>
  <c r="BW54" i="16"/>
  <c r="EA55" i="16" s="1"/>
  <c r="BW48" i="16"/>
  <c r="EA49" i="16" s="1"/>
  <c r="BW55" i="16"/>
  <c r="EA56" i="16" s="1"/>
  <c r="BW59" i="16"/>
  <c r="EA60" i="16" s="1"/>
  <c r="BW63" i="16"/>
  <c r="EA64" i="16" s="1"/>
  <c r="BW49" i="16"/>
  <c r="EA50" i="16" s="1"/>
  <c r="BW51" i="16"/>
  <c r="EA52" i="16" s="1"/>
  <c r="BW53" i="16"/>
  <c r="EA54" i="16" s="1"/>
  <c r="BW57" i="16"/>
  <c r="EA58" i="16" s="1"/>
  <c r="BW61" i="16"/>
  <c r="EA62" i="16" s="1"/>
  <c r="BW65" i="16"/>
  <c r="EA66" i="16" s="1"/>
  <c r="BW56" i="16"/>
  <c r="EA57" i="16" s="1"/>
  <c r="BW75" i="16"/>
  <c r="EA76" i="16" s="1"/>
  <c r="BW81" i="16"/>
  <c r="EA82" i="16" s="1"/>
  <c r="BW60" i="16"/>
  <c r="EA61" i="16" s="1"/>
  <c r="BW68" i="16"/>
  <c r="EA69" i="16" s="1"/>
  <c r="BW73" i="16"/>
  <c r="EA74" i="16" s="1"/>
  <c r="BW72" i="16"/>
  <c r="EA73" i="16" s="1"/>
  <c r="BW77" i="16"/>
  <c r="EA78" i="16" s="1"/>
  <c r="BW80" i="16"/>
  <c r="EA81" i="16" s="1"/>
  <c r="BW64" i="16"/>
  <c r="EA65" i="16" s="1"/>
  <c r="BW67" i="16"/>
  <c r="EA68" i="16" s="1"/>
  <c r="BW71" i="16"/>
  <c r="EA72" i="16" s="1"/>
  <c r="BW70" i="16"/>
  <c r="EA71" i="16" s="1"/>
  <c r="BW78" i="16"/>
  <c r="EA79" i="16" s="1"/>
  <c r="BW76" i="16"/>
  <c r="EA77" i="16" s="1"/>
  <c r="BW83" i="16"/>
  <c r="EA84" i="16" s="1"/>
  <c r="BW91" i="16"/>
  <c r="EA92" i="16" s="1"/>
  <c r="BW82" i="16"/>
  <c r="EA83" i="16" s="1"/>
  <c r="BW84" i="16"/>
  <c r="EA85" i="16" s="1"/>
  <c r="BW86" i="16"/>
  <c r="EA87" i="16" s="1"/>
  <c r="BW88" i="16"/>
  <c r="EA89" i="16" s="1"/>
  <c r="BW90" i="16"/>
  <c r="EA91" i="16" s="1"/>
  <c r="BW85" i="16"/>
  <c r="EA86" i="16" s="1"/>
  <c r="BW89" i="16"/>
  <c r="EA90" i="16" s="1"/>
  <c r="BW69" i="16"/>
  <c r="EA70" i="16" s="1"/>
  <c r="BW74" i="16"/>
  <c r="EA75" i="16" s="1"/>
  <c r="BW79" i="16"/>
  <c r="EA80" i="16" s="1"/>
  <c r="BW87" i="16"/>
  <c r="EA88" i="16" s="1"/>
  <c r="CA44" i="16"/>
  <c r="EE45" i="16" s="1"/>
  <c r="CA69" i="16"/>
  <c r="EE70" i="16" s="1"/>
  <c r="CA57" i="16"/>
  <c r="EE58" i="16" s="1"/>
  <c r="CA61" i="16"/>
  <c r="EE62" i="16" s="1"/>
  <c r="CA65" i="16"/>
  <c r="EE66" i="16" s="1"/>
  <c r="CA42" i="16"/>
  <c r="EE43" i="16" s="1"/>
  <c r="CA45" i="16"/>
  <c r="EE46" i="16" s="1"/>
  <c r="CA47" i="16"/>
  <c r="EE48" i="16" s="1"/>
  <c r="CA50" i="16"/>
  <c r="EE51" i="16" s="1"/>
  <c r="CA52" i="16"/>
  <c r="EE53" i="16" s="1"/>
  <c r="CA58" i="16"/>
  <c r="EE59" i="16" s="1"/>
  <c r="CA62" i="16"/>
  <c r="EE63" i="16" s="1"/>
  <c r="CA66" i="16"/>
  <c r="EE67" i="16" s="1"/>
  <c r="CA48" i="16"/>
  <c r="EE49" i="16" s="1"/>
  <c r="CA54" i="16"/>
  <c r="EE55" i="16" s="1"/>
  <c r="CA43" i="16"/>
  <c r="EE44" i="16" s="1"/>
  <c r="CA55" i="16"/>
  <c r="EE56" i="16" s="1"/>
  <c r="CA59" i="16"/>
  <c r="EE60" i="16" s="1"/>
  <c r="CA63" i="16"/>
  <c r="EE64" i="16" s="1"/>
  <c r="CA46" i="16"/>
  <c r="EE47" i="16" s="1"/>
  <c r="CA67" i="16"/>
  <c r="EE68" i="16" s="1"/>
  <c r="CA70" i="16"/>
  <c r="EE71" i="16" s="1"/>
  <c r="CA56" i="16"/>
  <c r="EE57" i="16" s="1"/>
  <c r="CA53" i="16"/>
  <c r="EE54" i="16" s="1"/>
  <c r="CA82" i="16"/>
  <c r="EE83" i="16" s="1"/>
  <c r="CA83" i="16"/>
  <c r="EE84" i="16" s="1"/>
  <c r="CA84" i="16"/>
  <c r="EE85" i="16" s="1"/>
  <c r="CA85" i="16"/>
  <c r="EE86" i="16" s="1"/>
  <c r="CA86" i="16"/>
  <c r="EE87" i="16" s="1"/>
  <c r="CA87" i="16"/>
  <c r="EE88" i="16" s="1"/>
  <c r="CA88" i="16"/>
  <c r="EE89" i="16" s="1"/>
  <c r="CA89" i="16"/>
  <c r="EE90" i="16" s="1"/>
  <c r="CA90" i="16"/>
  <c r="EE91" i="16" s="1"/>
  <c r="CA91" i="16"/>
  <c r="EE92" i="16" s="1"/>
  <c r="CA60" i="16"/>
  <c r="EE61" i="16" s="1"/>
  <c r="CA75" i="16"/>
  <c r="EE76" i="16" s="1"/>
  <c r="CA79" i="16"/>
  <c r="EE80" i="16" s="1"/>
  <c r="CA49" i="16"/>
  <c r="EE50" i="16" s="1"/>
  <c r="CA68" i="16"/>
  <c r="EE69" i="16" s="1"/>
  <c r="CA74" i="16"/>
  <c r="EE75" i="16" s="1"/>
  <c r="CA64" i="16"/>
  <c r="EE65" i="16" s="1"/>
  <c r="CA73" i="16"/>
  <c r="EE74" i="16" s="1"/>
  <c r="CA76" i="16"/>
  <c r="EE77" i="16" s="1"/>
  <c r="CA72" i="16"/>
  <c r="EE73" i="16" s="1"/>
  <c r="CA51" i="16"/>
  <c r="EE52" i="16" s="1"/>
  <c r="CA77" i="16"/>
  <c r="EE78" i="16" s="1"/>
  <c r="CA78" i="16"/>
  <c r="EE79" i="16" s="1"/>
  <c r="CA81" i="16"/>
  <c r="EE82" i="16" s="1"/>
  <c r="CA71" i="16"/>
  <c r="EE72" i="16" s="1"/>
  <c r="CA80" i="16"/>
  <c r="EE81" i="16" s="1"/>
  <c r="BU42" i="16"/>
  <c r="DY43" i="16" s="1"/>
  <c r="BU43" i="16"/>
  <c r="DY44" i="16" s="1"/>
  <c r="BU44" i="16"/>
  <c r="DY45" i="16" s="1"/>
  <c r="BU45" i="16"/>
  <c r="DY46" i="16" s="1"/>
  <c r="BU46" i="16"/>
  <c r="DY47" i="16" s="1"/>
  <c r="BU47" i="16"/>
  <c r="DY48" i="16" s="1"/>
  <c r="BU48" i="16"/>
  <c r="DY49" i="16" s="1"/>
  <c r="BU49" i="16"/>
  <c r="DY50" i="16" s="1"/>
  <c r="BU50" i="16"/>
  <c r="DY51" i="16" s="1"/>
  <c r="BU51" i="16"/>
  <c r="DY52" i="16" s="1"/>
  <c r="BU52" i="16"/>
  <c r="DY53" i="16" s="1"/>
  <c r="BU53" i="16"/>
  <c r="DY54" i="16" s="1"/>
  <c r="BU54" i="16"/>
  <c r="DY55" i="16" s="1"/>
  <c r="BU55" i="16"/>
  <c r="DY56" i="16" s="1"/>
  <c r="BU56" i="16"/>
  <c r="DY57" i="16" s="1"/>
  <c r="BU57" i="16"/>
  <c r="DY58" i="16" s="1"/>
  <c r="BU58" i="16"/>
  <c r="DY59" i="16" s="1"/>
  <c r="BU59" i="16"/>
  <c r="DY60" i="16" s="1"/>
  <c r="BU60" i="16"/>
  <c r="DY61" i="16" s="1"/>
  <c r="BU61" i="16"/>
  <c r="DY62" i="16" s="1"/>
  <c r="BU62" i="16"/>
  <c r="DY63" i="16" s="1"/>
  <c r="BU63" i="16"/>
  <c r="DY64" i="16" s="1"/>
  <c r="BU64" i="16"/>
  <c r="DY65" i="16" s="1"/>
  <c r="BU65" i="16"/>
  <c r="DY66" i="16" s="1"/>
  <c r="BU66" i="16"/>
  <c r="DY67" i="16" s="1"/>
  <c r="BU67" i="16"/>
  <c r="DY68" i="16" s="1"/>
  <c r="BU68" i="16"/>
  <c r="DY69" i="16" s="1"/>
  <c r="BU69" i="16"/>
  <c r="DY70" i="16" s="1"/>
  <c r="BU70" i="16"/>
  <c r="DY71" i="16" s="1"/>
  <c r="BU71" i="16"/>
  <c r="DY72" i="16" s="1"/>
  <c r="BU72" i="16"/>
  <c r="DY73" i="16" s="1"/>
  <c r="BU73" i="16"/>
  <c r="DY74" i="16" s="1"/>
  <c r="BU74" i="16"/>
  <c r="DY75" i="16" s="1"/>
  <c r="BU75" i="16"/>
  <c r="DY76" i="16" s="1"/>
  <c r="BU76" i="16"/>
  <c r="DY77" i="16" s="1"/>
  <c r="BU77" i="16"/>
  <c r="DY78" i="16" s="1"/>
  <c r="BU78" i="16"/>
  <c r="DY79" i="16" s="1"/>
  <c r="BU79" i="16"/>
  <c r="DY80" i="16" s="1"/>
  <c r="BU88" i="16"/>
  <c r="DY89" i="16" s="1"/>
  <c r="BU90" i="16"/>
  <c r="DY91" i="16" s="1"/>
  <c r="BU82" i="16"/>
  <c r="DY83" i="16" s="1"/>
  <c r="BU84" i="16"/>
  <c r="DY85" i="16" s="1"/>
  <c r="BU86" i="16"/>
  <c r="DY87" i="16" s="1"/>
  <c r="BU89" i="16"/>
  <c r="DY90" i="16" s="1"/>
  <c r="BU81" i="16"/>
  <c r="DY82" i="16" s="1"/>
  <c r="BU91" i="16"/>
  <c r="DY92" i="16" s="1"/>
  <c r="BU80" i="16"/>
  <c r="DY81" i="16" s="1"/>
  <c r="BU83" i="16"/>
  <c r="DY84" i="16" s="1"/>
  <c r="BU85" i="16"/>
  <c r="DY86" i="16" s="1"/>
  <c r="BU87" i="16"/>
  <c r="DY88" i="16" s="1"/>
  <c r="BH42" i="16"/>
  <c r="DL43" i="16" s="1"/>
  <c r="BH43" i="16"/>
  <c r="DL44" i="16" s="1"/>
  <c r="BH44" i="16"/>
  <c r="DL45" i="16" s="1"/>
  <c r="BH45" i="16"/>
  <c r="DL46" i="16" s="1"/>
  <c r="BH46" i="16"/>
  <c r="DL47" i="16" s="1"/>
  <c r="BH47" i="16"/>
  <c r="DL48" i="16" s="1"/>
  <c r="BH56" i="16"/>
  <c r="DL57" i="16" s="1"/>
  <c r="BH60" i="16"/>
  <c r="DL61" i="16" s="1"/>
  <c r="BH64" i="16"/>
  <c r="DL65" i="16" s="1"/>
  <c r="BH50" i="16"/>
  <c r="DL51" i="16" s="1"/>
  <c r="BH52" i="16"/>
  <c r="DL53" i="16" s="1"/>
  <c r="BH54" i="16"/>
  <c r="DL55" i="16" s="1"/>
  <c r="BH57" i="16"/>
  <c r="DL58" i="16" s="1"/>
  <c r="BH61" i="16"/>
  <c r="DL62" i="16" s="1"/>
  <c r="BH65" i="16"/>
  <c r="DL66" i="16" s="1"/>
  <c r="BH48" i="16"/>
  <c r="DL49" i="16" s="1"/>
  <c r="BH58" i="16"/>
  <c r="DL59" i="16" s="1"/>
  <c r="BH62" i="16"/>
  <c r="DL63" i="16" s="1"/>
  <c r="BH66" i="16"/>
  <c r="DL67" i="16" s="1"/>
  <c r="BH49" i="16"/>
  <c r="DL50" i="16" s="1"/>
  <c r="BH51" i="16"/>
  <c r="DL52" i="16" s="1"/>
  <c r="BH53" i="16"/>
  <c r="DL54" i="16" s="1"/>
  <c r="BH67" i="16"/>
  <c r="DL68" i="16" s="1"/>
  <c r="BH74" i="16"/>
  <c r="DL75" i="16" s="1"/>
  <c r="BH77" i="16"/>
  <c r="DL78" i="16" s="1"/>
  <c r="BH82" i="16"/>
  <c r="DL83" i="16" s="1"/>
  <c r="BH68" i="16"/>
  <c r="DL69" i="16" s="1"/>
  <c r="BH72" i="16"/>
  <c r="DL73" i="16" s="1"/>
  <c r="BH78" i="16"/>
  <c r="DL79" i="16" s="1"/>
  <c r="BH59" i="16"/>
  <c r="DL60" i="16" s="1"/>
  <c r="BH71" i="16"/>
  <c r="DL72" i="16" s="1"/>
  <c r="BH81" i="16"/>
  <c r="DL82" i="16" s="1"/>
  <c r="BH55" i="16"/>
  <c r="DL56" i="16" s="1"/>
  <c r="BH70" i="16"/>
  <c r="DL71" i="16" s="1"/>
  <c r="BH79" i="16"/>
  <c r="DL80" i="16" s="1"/>
  <c r="BH63" i="16"/>
  <c r="DL64" i="16" s="1"/>
  <c r="BH84" i="16"/>
  <c r="DL85" i="16" s="1"/>
  <c r="BH75" i="16"/>
  <c r="DL76" i="16" s="1"/>
  <c r="BH86" i="16"/>
  <c r="DL87" i="16" s="1"/>
  <c r="BH88" i="16"/>
  <c r="DL89" i="16" s="1"/>
  <c r="BH90" i="16"/>
  <c r="DL91" i="16" s="1"/>
  <c r="BH87" i="16"/>
  <c r="DL88" i="16" s="1"/>
  <c r="BH69" i="16"/>
  <c r="DL70" i="16" s="1"/>
  <c r="BH85" i="16"/>
  <c r="DL86" i="16" s="1"/>
  <c r="BH73" i="16"/>
  <c r="DL74" i="16" s="1"/>
  <c r="BH76" i="16"/>
  <c r="DL77" i="16" s="1"/>
  <c r="BH80" i="16"/>
  <c r="DL81" i="16" s="1"/>
  <c r="BH89" i="16"/>
  <c r="DL90" i="16" s="1"/>
  <c r="BH83" i="16"/>
  <c r="DL84" i="16" s="1"/>
  <c r="BH91" i="16"/>
  <c r="DL92" i="16" s="1"/>
  <c r="BV42" i="16"/>
  <c r="DZ43" i="16" s="1"/>
  <c r="BV43" i="16"/>
  <c r="DZ44" i="16" s="1"/>
  <c r="BV44" i="16"/>
  <c r="DZ45" i="16" s="1"/>
  <c r="BV45" i="16"/>
  <c r="DZ46" i="16" s="1"/>
  <c r="BV46" i="16"/>
  <c r="DZ47" i="16" s="1"/>
  <c r="BV47" i="16"/>
  <c r="DZ48" i="16" s="1"/>
  <c r="BV48" i="16"/>
  <c r="DZ49" i="16" s="1"/>
  <c r="BV49" i="16"/>
  <c r="DZ50" i="16" s="1"/>
  <c r="BV50" i="16"/>
  <c r="DZ51" i="16" s="1"/>
  <c r="BV51" i="16"/>
  <c r="DZ52" i="16" s="1"/>
  <c r="BV52" i="16"/>
  <c r="DZ53" i="16" s="1"/>
  <c r="BV53" i="16"/>
  <c r="DZ54" i="16" s="1"/>
  <c r="BV54" i="16"/>
  <c r="DZ55" i="16" s="1"/>
  <c r="BV55" i="16"/>
  <c r="DZ56" i="16" s="1"/>
  <c r="BV59" i="16"/>
  <c r="DZ60" i="16" s="1"/>
  <c r="BV63" i="16"/>
  <c r="DZ64" i="16" s="1"/>
  <c r="BV67" i="16"/>
  <c r="DZ68" i="16" s="1"/>
  <c r="BV56" i="16"/>
  <c r="DZ57" i="16" s="1"/>
  <c r="BV60" i="16"/>
  <c r="DZ61" i="16" s="1"/>
  <c r="BV64" i="16"/>
  <c r="DZ65" i="16" s="1"/>
  <c r="BV57" i="16"/>
  <c r="DZ58" i="16" s="1"/>
  <c r="BV61" i="16"/>
  <c r="DZ62" i="16" s="1"/>
  <c r="BV65" i="16"/>
  <c r="DZ66" i="16" s="1"/>
  <c r="BV68" i="16"/>
  <c r="DZ69" i="16" s="1"/>
  <c r="BV74" i="16"/>
  <c r="DZ75" i="16" s="1"/>
  <c r="BV76" i="16"/>
  <c r="DZ77" i="16" s="1"/>
  <c r="BV58" i="16"/>
  <c r="DZ59" i="16" s="1"/>
  <c r="BV72" i="16"/>
  <c r="DZ73" i="16" s="1"/>
  <c r="BV77" i="16"/>
  <c r="DZ78" i="16" s="1"/>
  <c r="BV80" i="16"/>
  <c r="DZ81" i="16" s="1"/>
  <c r="BV62" i="16"/>
  <c r="DZ63" i="16" s="1"/>
  <c r="BV71" i="16"/>
  <c r="DZ72" i="16" s="1"/>
  <c r="BV70" i="16"/>
  <c r="DZ71" i="16" s="1"/>
  <c r="BV78" i="16"/>
  <c r="DZ79" i="16" s="1"/>
  <c r="BV66" i="16"/>
  <c r="DZ67" i="16" s="1"/>
  <c r="BV82" i="16"/>
  <c r="DZ83" i="16" s="1"/>
  <c r="BV83" i="16"/>
  <c r="DZ84" i="16" s="1"/>
  <c r="BV84" i="16"/>
  <c r="DZ85" i="16" s="1"/>
  <c r="BV85" i="16"/>
  <c r="DZ86" i="16" s="1"/>
  <c r="BV86" i="16"/>
  <c r="DZ87" i="16" s="1"/>
  <c r="BV87" i="16"/>
  <c r="DZ88" i="16" s="1"/>
  <c r="BV88" i="16"/>
  <c r="DZ89" i="16" s="1"/>
  <c r="BV89" i="16"/>
  <c r="DZ90" i="16" s="1"/>
  <c r="BV90" i="16"/>
  <c r="DZ91" i="16" s="1"/>
  <c r="BV91" i="16"/>
  <c r="DZ92" i="16" s="1"/>
  <c r="BV69" i="16"/>
  <c r="DZ70" i="16" s="1"/>
  <c r="BV75" i="16"/>
  <c r="DZ76" i="16" s="1"/>
  <c r="BV81" i="16"/>
  <c r="DZ82" i="16" s="1"/>
  <c r="BV79" i="16"/>
  <c r="DZ80" i="16" s="1"/>
  <c r="BV73" i="16"/>
  <c r="DZ74" i="16" s="1"/>
  <c r="BT42" i="16"/>
  <c r="DX43" i="16" s="1"/>
  <c r="BT43" i="16"/>
  <c r="DX44" i="16" s="1"/>
  <c r="BT44" i="16"/>
  <c r="DX45" i="16" s="1"/>
  <c r="BT45" i="16"/>
  <c r="DX46" i="16" s="1"/>
  <c r="BT46" i="16"/>
  <c r="DX47" i="16" s="1"/>
  <c r="BT47" i="16"/>
  <c r="DX48" i="16" s="1"/>
  <c r="BT48" i="16"/>
  <c r="DX49" i="16" s="1"/>
  <c r="BT50" i="16"/>
  <c r="DX51" i="16" s="1"/>
  <c r="BT52" i="16"/>
  <c r="DX53" i="16" s="1"/>
  <c r="BT54" i="16"/>
  <c r="DX55" i="16" s="1"/>
  <c r="BT55" i="16"/>
  <c r="DX56" i="16" s="1"/>
  <c r="BT59" i="16"/>
  <c r="DX60" i="16" s="1"/>
  <c r="BT63" i="16"/>
  <c r="DX64" i="16" s="1"/>
  <c r="BT67" i="16"/>
  <c r="DX68" i="16" s="1"/>
  <c r="BT70" i="16"/>
  <c r="DX71" i="16" s="1"/>
  <c r="BT71" i="16"/>
  <c r="DX72" i="16" s="1"/>
  <c r="BT72" i="16"/>
  <c r="DX73" i="16" s="1"/>
  <c r="BT73" i="16"/>
  <c r="DX74" i="16" s="1"/>
  <c r="BT74" i="16"/>
  <c r="DX75" i="16" s="1"/>
  <c r="BT75" i="16"/>
  <c r="DX76" i="16" s="1"/>
  <c r="BT76" i="16"/>
  <c r="DX77" i="16" s="1"/>
  <c r="BT77" i="16"/>
  <c r="DX78" i="16" s="1"/>
  <c r="BT78" i="16"/>
  <c r="DX79" i="16" s="1"/>
  <c r="BT79" i="16"/>
  <c r="DX80" i="16" s="1"/>
  <c r="BT80" i="16"/>
  <c r="DX81" i="16" s="1"/>
  <c r="BT81" i="16"/>
  <c r="DX82" i="16" s="1"/>
  <c r="BT56" i="16"/>
  <c r="DX57" i="16" s="1"/>
  <c r="BT60" i="16"/>
  <c r="DX61" i="16" s="1"/>
  <c r="BT64" i="16"/>
  <c r="DX65" i="16" s="1"/>
  <c r="BT49" i="16"/>
  <c r="DX50" i="16" s="1"/>
  <c r="BT51" i="16"/>
  <c r="DX52" i="16" s="1"/>
  <c r="BT53" i="16"/>
  <c r="DX54" i="16" s="1"/>
  <c r="BT58" i="16"/>
  <c r="DX59" i="16" s="1"/>
  <c r="BT62" i="16"/>
  <c r="DX63" i="16" s="1"/>
  <c r="BT66" i="16"/>
  <c r="DX67" i="16" s="1"/>
  <c r="BT65" i="16"/>
  <c r="DX66" i="16" s="1"/>
  <c r="BT68" i="16"/>
  <c r="DX69" i="16" s="1"/>
  <c r="BT82" i="16"/>
  <c r="DX83" i="16" s="1"/>
  <c r="BT83" i="16"/>
  <c r="DX84" i="16" s="1"/>
  <c r="BT84" i="16"/>
  <c r="DX85" i="16" s="1"/>
  <c r="BT85" i="16"/>
  <c r="DX86" i="16" s="1"/>
  <c r="BT86" i="16"/>
  <c r="DX87" i="16" s="1"/>
  <c r="BT87" i="16"/>
  <c r="DX88" i="16" s="1"/>
  <c r="BT88" i="16"/>
  <c r="DX89" i="16" s="1"/>
  <c r="BT89" i="16"/>
  <c r="DX90" i="16" s="1"/>
  <c r="BT90" i="16"/>
  <c r="DX91" i="16" s="1"/>
  <c r="BT91" i="16"/>
  <c r="DX92" i="16" s="1"/>
  <c r="BT57" i="16"/>
  <c r="DX58" i="16" s="1"/>
  <c r="BT69" i="16"/>
  <c r="DX70" i="16" s="1"/>
  <c r="BT61" i="16"/>
  <c r="DX62" i="16" s="1"/>
  <c r="BL42" i="16"/>
  <c r="DP43" i="16" s="1"/>
  <c r="BL43" i="16"/>
  <c r="DP44" i="16" s="1"/>
  <c r="BL44" i="16"/>
  <c r="DP45" i="16" s="1"/>
  <c r="BL45" i="16"/>
  <c r="DP46" i="16" s="1"/>
  <c r="BL46" i="16"/>
  <c r="DP47" i="16" s="1"/>
  <c r="BL47" i="16"/>
  <c r="DP48" i="16" s="1"/>
  <c r="BL48" i="16"/>
  <c r="DP49" i="16" s="1"/>
  <c r="BL49" i="16"/>
  <c r="DP50" i="16" s="1"/>
  <c r="BL51" i="16"/>
  <c r="DP52" i="16" s="1"/>
  <c r="BL53" i="16"/>
  <c r="DP54" i="16" s="1"/>
  <c r="BL58" i="16"/>
  <c r="DP59" i="16" s="1"/>
  <c r="BL62" i="16"/>
  <c r="DP63" i="16" s="1"/>
  <c r="BL66" i="16"/>
  <c r="DP67" i="16" s="1"/>
  <c r="BL70" i="16"/>
  <c r="DP71" i="16" s="1"/>
  <c r="BL71" i="16"/>
  <c r="DP72" i="16" s="1"/>
  <c r="BL72" i="16"/>
  <c r="DP73" i="16" s="1"/>
  <c r="BL73" i="16"/>
  <c r="DP74" i="16" s="1"/>
  <c r="BL74" i="16"/>
  <c r="DP75" i="16" s="1"/>
  <c r="BL75" i="16"/>
  <c r="DP76" i="16" s="1"/>
  <c r="BL76" i="16"/>
  <c r="DP77" i="16" s="1"/>
  <c r="BL77" i="16"/>
  <c r="DP78" i="16" s="1"/>
  <c r="BL78" i="16"/>
  <c r="DP79" i="16" s="1"/>
  <c r="BL79" i="16"/>
  <c r="DP80" i="16" s="1"/>
  <c r="BL80" i="16"/>
  <c r="DP81" i="16" s="1"/>
  <c r="BL81" i="16"/>
  <c r="DP82" i="16" s="1"/>
  <c r="BL82" i="16"/>
  <c r="DP83" i="16" s="1"/>
  <c r="BL55" i="16"/>
  <c r="DP56" i="16" s="1"/>
  <c r="BL59" i="16"/>
  <c r="DP60" i="16" s="1"/>
  <c r="BL63" i="16"/>
  <c r="DP64" i="16" s="1"/>
  <c r="BL67" i="16"/>
  <c r="DP68" i="16" s="1"/>
  <c r="BL50" i="16"/>
  <c r="DP51" i="16" s="1"/>
  <c r="BL52" i="16"/>
  <c r="DP53" i="16" s="1"/>
  <c r="BL54" i="16"/>
  <c r="DP55" i="16" s="1"/>
  <c r="BL56" i="16"/>
  <c r="DP57" i="16" s="1"/>
  <c r="BL57" i="16"/>
  <c r="DP58" i="16" s="1"/>
  <c r="BL61" i="16"/>
  <c r="DP62" i="16" s="1"/>
  <c r="BL65" i="16"/>
  <c r="DP66" i="16" s="1"/>
  <c r="BL68" i="16"/>
  <c r="DP69" i="16" s="1"/>
  <c r="BL60" i="16"/>
  <c r="DP61" i="16" s="1"/>
  <c r="BL69" i="16"/>
  <c r="DP70" i="16" s="1"/>
  <c r="BL64" i="16"/>
  <c r="DP65" i="16" s="1"/>
  <c r="BL83" i="16"/>
  <c r="DP84" i="16" s="1"/>
  <c r="BL84" i="16"/>
  <c r="DP85" i="16" s="1"/>
  <c r="BL85" i="16"/>
  <c r="DP86" i="16" s="1"/>
  <c r="BL86" i="16"/>
  <c r="DP87" i="16" s="1"/>
  <c r="BL87" i="16"/>
  <c r="DP88" i="16" s="1"/>
  <c r="BL88" i="16"/>
  <c r="DP89" i="16" s="1"/>
  <c r="BL89" i="16"/>
  <c r="DP90" i="16" s="1"/>
  <c r="BL90" i="16"/>
  <c r="DP91" i="16" s="1"/>
  <c r="BL91" i="16"/>
  <c r="DP92" i="16" s="1"/>
  <c r="BO42" i="16"/>
  <c r="DS43" i="16" s="1"/>
  <c r="BO43" i="16"/>
  <c r="DS44" i="16" s="1"/>
  <c r="BO44" i="16"/>
  <c r="DS45" i="16" s="1"/>
  <c r="BO45" i="16"/>
  <c r="DS46" i="16" s="1"/>
  <c r="BO46" i="16"/>
  <c r="DS47" i="16" s="1"/>
  <c r="BO47" i="16"/>
  <c r="DS48" i="16" s="1"/>
  <c r="BO57" i="16"/>
  <c r="DS58" i="16" s="1"/>
  <c r="BO61" i="16"/>
  <c r="DS62" i="16" s="1"/>
  <c r="BO65" i="16"/>
  <c r="DS66" i="16" s="1"/>
  <c r="BO68" i="16"/>
  <c r="DS69" i="16" s="1"/>
  <c r="BO49" i="16"/>
  <c r="DS50" i="16" s="1"/>
  <c r="BO51" i="16"/>
  <c r="DS52" i="16" s="1"/>
  <c r="BO53" i="16"/>
  <c r="DS54" i="16" s="1"/>
  <c r="BO58" i="16"/>
  <c r="DS59" i="16" s="1"/>
  <c r="BO62" i="16"/>
  <c r="DS63" i="16" s="1"/>
  <c r="BO66" i="16"/>
  <c r="DS67" i="16" s="1"/>
  <c r="BO55" i="16"/>
  <c r="DS56" i="16" s="1"/>
  <c r="BO50" i="16"/>
  <c r="DS51" i="16" s="1"/>
  <c r="BO52" i="16"/>
  <c r="DS53" i="16" s="1"/>
  <c r="BO54" i="16"/>
  <c r="DS55" i="16" s="1"/>
  <c r="BO56" i="16"/>
  <c r="DS57" i="16" s="1"/>
  <c r="BO60" i="16"/>
  <c r="DS61" i="16" s="1"/>
  <c r="BO64" i="16"/>
  <c r="DS65" i="16" s="1"/>
  <c r="BO70" i="16"/>
  <c r="DS71" i="16" s="1"/>
  <c r="BO67" i="16"/>
  <c r="DS68" i="16" s="1"/>
  <c r="BO48" i="16"/>
  <c r="DS49" i="16" s="1"/>
  <c r="BO69" i="16"/>
  <c r="DS70" i="16" s="1"/>
  <c r="BO75" i="16"/>
  <c r="DS76" i="16" s="1"/>
  <c r="BO76" i="16"/>
  <c r="DS77" i="16" s="1"/>
  <c r="BO59" i="16"/>
  <c r="DS60" i="16" s="1"/>
  <c r="BO74" i="16"/>
  <c r="DS75" i="16" s="1"/>
  <c r="BO73" i="16"/>
  <c r="DS74" i="16" s="1"/>
  <c r="BO77" i="16"/>
  <c r="DS78" i="16" s="1"/>
  <c r="BO63" i="16"/>
  <c r="DS64" i="16" s="1"/>
  <c r="BO72" i="16"/>
  <c r="DS73" i="16" s="1"/>
  <c r="BO86" i="16"/>
  <c r="DS87" i="16" s="1"/>
  <c r="BO88" i="16"/>
  <c r="DS89" i="16" s="1"/>
  <c r="BO80" i="16"/>
  <c r="DS81" i="16" s="1"/>
  <c r="BO71" i="16"/>
  <c r="DS72" i="16" s="1"/>
  <c r="BO84" i="16"/>
  <c r="DS85" i="16" s="1"/>
  <c r="BO79" i="16"/>
  <c r="DS80" i="16" s="1"/>
  <c r="BO83" i="16"/>
  <c r="DS84" i="16" s="1"/>
  <c r="BO85" i="16"/>
  <c r="DS86" i="16" s="1"/>
  <c r="BO87" i="16"/>
  <c r="DS88" i="16" s="1"/>
  <c r="BO89" i="16"/>
  <c r="DS90" i="16" s="1"/>
  <c r="BO91" i="16"/>
  <c r="DS92" i="16" s="1"/>
  <c r="BO82" i="16"/>
  <c r="DS83" i="16" s="1"/>
  <c r="BO78" i="16"/>
  <c r="DS79" i="16" s="1"/>
  <c r="BO81" i="16"/>
  <c r="DS82" i="16" s="1"/>
  <c r="BO90" i="16"/>
  <c r="DS91" i="16" s="1"/>
  <c r="BY42" i="16"/>
  <c r="EC43" i="16" s="1"/>
  <c r="BY43" i="16"/>
  <c r="EC44" i="16" s="1"/>
  <c r="BY44" i="16"/>
  <c r="EC45" i="16" s="1"/>
  <c r="BY45" i="16"/>
  <c r="EC46" i="16" s="1"/>
  <c r="BY46" i="16"/>
  <c r="EC47" i="16" s="1"/>
  <c r="BY47" i="16"/>
  <c r="EC48" i="16" s="1"/>
  <c r="BY48" i="16"/>
  <c r="EC49" i="16" s="1"/>
  <c r="BY49" i="16"/>
  <c r="EC50" i="16" s="1"/>
  <c r="BY50" i="16"/>
  <c r="EC51" i="16" s="1"/>
  <c r="BY51" i="16"/>
  <c r="EC52" i="16" s="1"/>
  <c r="BY52" i="16"/>
  <c r="EC53" i="16" s="1"/>
  <c r="BY53" i="16"/>
  <c r="EC54" i="16" s="1"/>
  <c r="BY57" i="16"/>
  <c r="EC58" i="16" s="1"/>
  <c r="BY61" i="16"/>
  <c r="EC62" i="16" s="1"/>
  <c r="BY65" i="16"/>
  <c r="EC66" i="16" s="1"/>
  <c r="BY68" i="16"/>
  <c r="EC69" i="16" s="1"/>
  <c r="BY58" i="16"/>
  <c r="EC59" i="16" s="1"/>
  <c r="BY62" i="16"/>
  <c r="EC63" i="16" s="1"/>
  <c r="BY66" i="16"/>
  <c r="EC67" i="16" s="1"/>
  <c r="BY54" i="16"/>
  <c r="EC55" i="16" s="1"/>
  <c r="BY55" i="16"/>
  <c r="EC56" i="16" s="1"/>
  <c r="BY56" i="16"/>
  <c r="EC57" i="16" s="1"/>
  <c r="BY60" i="16"/>
  <c r="EC61" i="16" s="1"/>
  <c r="BY64" i="16"/>
  <c r="EC65" i="16" s="1"/>
  <c r="BY69" i="16"/>
  <c r="EC70" i="16" s="1"/>
  <c r="BY63" i="16"/>
  <c r="EC64" i="16" s="1"/>
  <c r="BY82" i="16"/>
  <c r="EC83" i="16" s="1"/>
  <c r="BY83" i="16"/>
  <c r="EC84" i="16" s="1"/>
  <c r="BY84" i="16"/>
  <c r="EC85" i="16" s="1"/>
  <c r="BY85" i="16"/>
  <c r="EC86" i="16" s="1"/>
  <c r="BY86" i="16"/>
  <c r="EC87" i="16" s="1"/>
  <c r="BY87" i="16"/>
  <c r="EC88" i="16" s="1"/>
  <c r="BY88" i="16"/>
  <c r="EC89" i="16" s="1"/>
  <c r="BY89" i="16"/>
  <c r="EC90" i="16" s="1"/>
  <c r="BY90" i="16"/>
  <c r="EC91" i="16" s="1"/>
  <c r="BY91" i="16"/>
  <c r="EC92" i="16" s="1"/>
  <c r="BY75" i="16"/>
  <c r="EC76" i="16" s="1"/>
  <c r="BY81" i="16"/>
  <c r="EC82" i="16" s="1"/>
  <c r="BY74" i="16"/>
  <c r="EC75" i="16" s="1"/>
  <c r="BY76" i="16"/>
  <c r="EC77" i="16" s="1"/>
  <c r="BY73" i="16"/>
  <c r="EC74" i="16" s="1"/>
  <c r="BY72" i="16"/>
  <c r="EC73" i="16" s="1"/>
  <c r="BY77" i="16"/>
  <c r="EC78" i="16" s="1"/>
  <c r="BY80" i="16"/>
  <c r="EC81" i="16" s="1"/>
  <c r="BY59" i="16"/>
  <c r="EC60" i="16" s="1"/>
  <c r="BY67" i="16"/>
  <c r="EC68" i="16" s="1"/>
  <c r="BY71" i="16"/>
  <c r="EC72" i="16" s="1"/>
  <c r="BY70" i="16"/>
  <c r="EC71" i="16" s="1"/>
  <c r="BY79" i="16"/>
  <c r="EC80" i="16" s="1"/>
  <c r="BY78" i="16"/>
  <c r="EC79" i="16" s="1"/>
  <c r="BJ42" i="16"/>
  <c r="DN43" i="16" s="1"/>
  <c r="BJ43" i="16"/>
  <c r="DN44" i="16" s="1"/>
  <c r="BJ44" i="16"/>
  <c r="DN45" i="16" s="1"/>
  <c r="BJ45" i="16"/>
  <c r="DN46" i="16" s="1"/>
  <c r="BJ46" i="16"/>
  <c r="DN47" i="16" s="1"/>
  <c r="BJ47" i="16"/>
  <c r="DN48" i="16" s="1"/>
  <c r="BJ48" i="16"/>
  <c r="DN49" i="16" s="1"/>
  <c r="BJ49" i="16"/>
  <c r="DN50" i="16" s="1"/>
  <c r="BJ50" i="16"/>
  <c r="DN51" i="16" s="1"/>
  <c r="BJ51" i="16"/>
  <c r="DN52" i="16" s="1"/>
  <c r="BJ52" i="16"/>
  <c r="DN53" i="16" s="1"/>
  <c r="BJ53" i="16"/>
  <c r="DN54" i="16" s="1"/>
  <c r="BJ54" i="16"/>
  <c r="DN55" i="16" s="1"/>
  <c r="BJ55" i="16"/>
  <c r="DN56" i="16" s="1"/>
  <c r="BJ56" i="16"/>
  <c r="DN57" i="16" s="1"/>
  <c r="BJ57" i="16"/>
  <c r="DN58" i="16" s="1"/>
  <c r="BJ58" i="16"/>
  <c r="DN59" i="16" s="1"/>
  <c r="BJ59" i="16"/>
  <c r="DN60" i="16" s="1"/>
  <c r="BJ60" i="16"/>
  <c r="DN61" i="16" s="1"/>
  <c r="BJ61" i="16"/>
  <c r="DN62" i="16" s="1"/>
  <c r="BJ62" i="16"/>
  <c r="DN63" i="16" s="1"/>
  <c r="BJ63" i="16"/>
  <c r="DN64" i="16" s="1"/>
  <c r="BJ64" i="16"/>
  <c r="DN65" i="16" s="1"/>
  <c r="BJ65" i="16"/>
  <c r="DN66" i="16" s="1"/>
  <c r="BJ66" i="16"/>
  <c r="DN67" i="16" s="1"/>
  <c r="BJ67" i="16"/>
  <c r="DN68" i="16" s="1"/>
  <c r="BJ69" i="16"/>
  <c r="DN70" i="16" s="1"/>
  <c r="BJ70" i="16"/>
  <c r="DN71" i="16" s="1"/>
  <c r="BJ71" i="16"/>
  <c r="DN72" i="16" s="1"/>
  <c r="BJ72" i="16"/>
  <c r="DN73" i="16" s="1"/>
  <c r="BJ73" i="16"/>
  <c r="DN74" i="16" s="1"/>
  <c r="BJ74" i="16"/>
  <c r="DN75" i="16" s="1"/>
  <c r="BJ75" i="16"/>
  <c r="DN76" i="16" s="1"/>
  <c r="BJ76" i="16"/>
  <c r="DN77" i="16" s="1"/>
  <c r="BJ80" i="16"/>
  <c r="DN81" i="16" s="1"/>
  <c r="BJ77" i="16"/>
  <c r="DN78" i="16" s="1"/>
  <c r="BJ82" i="16"/>
  <c r="DN83" i="16" s="1"/>
  <c r="BJ68" i="16"/>
  <c r="DN69" i="16" s="1"/>
  <c r="BJ78" i="16"/>
  <c r="DN79" i="16" s="1"/>
  <c r="BJ81" i="16"/>
  <c r="DN82" i="16" s="1"/>
  <c r="BJ79" i="16"/>
  <c r="DN80" i="16" s="1"/>
  <c r="BJ83" i="16"/>
  <c r="DN84" i="16" s="1"/>
  <c r="BJ85" i="16"/>
  <c r="DN86" i="16" s="1"/>
  <c r="BJ87" i="16"/>
  <c r="DN88" i="16" s="1"/>
  <c r="BJ89" i="16"/>
  <c r="DN90" i="16" s="1"/>
  <c r="BJ91" i="16"/>
  <c r="DN92" i="16" s="1"/>
  <c r="BJ84" i="16"/>
  <c r="DN85" i="16" s="1"/>
  <c r="BJ86" i="16"/>
  <c r="DN87" i="16" s="1"/>
  <c r="BJ88" i="16"/>
  <c r="DN89" i="16" s="1"/>
  <c r="BJ90" i="16"/>
  <c r="DN91" i="16" s="1"/>
  <c r="BS47" i="16"/>
  <c r="DW48" i="16" s="1"/>
  <c r="BS42" i="16"/>
  <c r="DW43" i="16" s="1"/>
  <c r="BS48" i="16"/>
  <c r="DW49" i="16" s="1"/>
  <c r="BS56" i="16"/>
  <c r="DW57" i="16" s="1"/>
  <c r="BS60" i="16"/>
  <c r="DW61" i="16" s="1"/>
  <c r="BS64" i="16"/>
  <c r="DW65" i="16" s="1"/>
  <c r="BS69" i="16"/>
  <c r="DW70" i="16" s="1"/>
  <c r="BS45" i="16"/>
  <c r="DW46" i="16" s="1"/>
  <c r="BS49" i="16"/>
  <c r="DW50" i="16" s="1"/>
  <c r="BS51" i="16"/>
  <c r="DW52" i="16" s="1"/>
  <c r="BS53" i="16"/>
  <c r="DW54" i="16" s="1"/>
  <c r="BS57" i="16"/>
  <c r="DW58" i="16" s="1"/>
  <c r="BS61" i="16"/>
  <c r="DW62" i="16" s="1"/>
  <c r="BS65" i="16"/>
  <c r="DW66" i="16" s="1"/>
  <c r="BS43" i="16"/>
  <c r="DW44" i="16" s="1"/>
  <c r="BS46" i="16"/>
  <c r="DW47" i="16" s="1"/>
  <c r="BS58" i="16"/>
  <c r="DW59" i="16" s="1"/>
  <c r="BS62" i="16"/>
  <c r="DW63" i="16" s="1"/>
  <c r="BS66" i="16"/>
  <c r="DW67" i="16" s="1"/>
  <c r="BS44" i="16"/>
  <c r="DW45" i="16" s="1"/>
  <c r="BS52" i="16"/>
  <c r="DW53" i="16" s="1"/>
  <c r="BS68" i="16"/>
  <c r="DW69" i="16" s="1"/>
  <c r="BS73" i="16"/>
  <c r="DW74" i="16" s="1"/>
  <c r="BS80" i="16"/>
  <c r="DW81" i="16" s="1"/>
  <c r="BS71" i="16"/>
  <c r="DW72" i="16" s="1"/>
  <c r="BS82" i="16"/>
  <c r="DW83" i="16" s="1"/>
  <c r="BS83" i="16"/>
  <c r="DW84" i="16" s="1"/>
  <c r="BS84" i="16"/>
  <c r="DW85" i="16" s="1"/>
  <c r="BS85" i="16"/>
  <c r="DW86" i="16" s="1"/>
  <c r="BS86" i="16"/>
  <c r="DW87" i="16" s="1"/>
  <c r="BS87" i="16"/>
  <c r="DW88" i="16" s="1"/>
  <c r="BS88" i="16"/>
  <c r="DW89" i="16" s="1"/>
  <c r="BS89" i="16"/>
  <c r="DW90" i="16" s="1"/>
  <c r="BS90" i="16"/>
  <c r="DW91" i="16" s="1"/>
  <c r="BS91" i="16"/>
  <c r="DW92" i="16" s="1"/>
  <c r="BS54" i="16"/>
  <c r="DW55" i="16" s="1"/>
  <c r="BS67" i="16"/>
  <c r="DW68" i="16" s="1"/>
  <c r="BS70" i="16"/>
  <c r="DW71" i="16" s="1"/>
  <c r="BS78" i="16"/>
  <c r="DW79" i="16" s="1"/>
  <c r="BS50" i="16"/>
  <c r="DW51" i="16" s="1"/>
  <c r="BS55" i="16"/>
  <c r="DW56" i="16" s="1"/>
  <c r="BS59" i="16"/>
  <c r="DW60" i="16" s="1"/>
  <c r="BS79" i="16"/>
  <c r="DW80" i="16" s="1"/>
  <c r="BS81" i="16"/>
  <c r="DW82" i="16" s="1"/>
  <c r="BS75" i="16"/>
  <c r="DW76" i="16" s="1"/>
  <c r="BS77" i="16"/>
  <c r="DW78" i="16" s="1"/>
  <c r="BS72" i="16"/>
  <c r="DW73" i="16" s="1"/>
  <c r="BS74" i="16"/>
  <c r="DW75" i="16" s="1"/>
  <c r="BS63" i="16"/>
  <c r="DW64" i="16" s="1"/>
  <c r="BS76" i="16"/>
  <c r="DW77" i="16" s="1"/>
  <c r="BG42" i="16"/>
  <c r="DK43" i="16" s="1"/>
  <c r="BG43" i="16"/>
  <c r="DK44" i="16" s="1"/>
  <c r="BG44" i="16"/>
  <c r="DK45" i="16" s="1"/>
  <c r="BG45" i="16"/>
  <c r="DK46" i="16" s="1"/>
  <c r="BG46" i="16"/>
  <c r="DK47" i="16" s="1"/>
  <c r="BG47" i="16"/>
  <c r="DK48" i="16" s="1"/>
  <c r="BG56" i="16"/>
  <c r="DK57" i="16" s="1"/>
  <c r="BG60" i="16"/>
  <c r="DK61" i="16" s="1"/>
  <c r="BG64" i="16"/>
  <c r="DK65" i="16" s="1"/>
  <c r="BG50" i="16"/>
  <c r="DK51" i="16" s="1"/>
  <c r="BG52" i="16"/>
  <c r="DK53" i="16" s="1"/>
  <c r="BG54" i="16"/>
  <c r="DK55" i="16" s="1"/>
  <c r="BG68" i="16"/>
  <c r="DK69" i="16" s="1"/>
  <c r="BG57" i="16"/>
  <c r="DK58" i="16" s="1"/>
  <c r="BG61" i="16"/>
  <c r="DK62" i="16" s="1"/>
  <c r="BG65" i="16"/>
  <c r="DK66" i="16" s="1"/>
  <c r="BG48" i="16"/>
  <c r="DK49" i="16" s="1"/>
  <c r="BG49" i="16"/>
  <c r="DK50" i="16" s="1"/>
  <c r="BG51" i="16"/>
  <c r="DK52" i="16" s="1"/>
  <c r="BG53" i="16"/>
  <c r="DK54" i="16" s="1"/>
  <c r="BG55" i="16"/>
  <c r="DK56" i="16" s="1"/>
  <c r="BG59" i="16"/>
  <c r="DK60" i="16" s="1"/>
  <c r="BG63" i="16"/>
  <c r="DK64" i="16" s="1"/>
  <c r="BG67" i="16"/>
  <c r="DK68" i="16" s="1"/>
  <c r="BG69" i="16"/>
  <c r="DK70" i="16" s="1"/>
  <c r="BG62" i="16"/>
  <c r="DK63" i="16" s="1"/>
  <c r="BG73" i="16"/>
  <c r="DK74" i="16" s="1"/>
  <c r="BG72" i="16"/>
  <c r="DK73" i="16" s="1"/>
  <c r="BG66" i="16"/>
  <c r="DK67" i="16" s="1"/>
  <c r="BG71" i="16"/>
  <c r="DK72" i="16" s="1"/>
  <c r="BG81" i="16"/>
  <c r="DK82" i="16" s="1"/>
  <c r="BG70" i="16"/>
  <c r="DK71" i="16" s="1"/>
  <c r="BG79" i="16"/>
  <c r="DK80" i="16" s="1"/>
  <c r="BG76" i="16"/>
  <c r="DK77" i="16" s="1"/>
  <c r="BG80" i="16"/>
  <c r="DK81" i="16" s="1"/>
  <c r="BG58" i="16"/>
  <c r="DK59" i="16" s="1"/>
  <c r="BG74" i="16"/>
  <c r="DK75" i="16" s="1"/>
  <c r="BG91" i="16"/>
  <c r="DK92" i="16" s="1"/>
  <c r="BG78" i="16"/>
  <c r="DK79" i="16" s="1"/>
  <c r="BG82" i="16"/>
  <c r="DK83" i="16" s="1"/>
  <c r="BG89" i="16"/>
  <c r="DK90" i="16" s="1"/>
  <c r="BG77" i="16"/>
  <c r="DK78" i="16" s="1"/>
  <c r="BG84" i="16"/>
  <c r="DK85" i="16" s="1"/>
  <c r="BG86" i="16"/>
  <c r="DK87" i="16" s="1"/>
  <c r="BG88" i="16"/>
  <c r="DK89" i="16" s="1"/>
  <c r="BG90" i="16"/>
  <c r="DK91" i="16" s="1"/>
  <c r="BG87" i="16"/>
  <c r="DK88" i="16" s="1"/>
  <c r="BG75" i="16"/>
  <c r="DK76" i="16" s="1"/>
  <c r="BG83" i="16"/>
  <c r="DK84" i="16" s="1"/>
  <c r="BG85" i="16"/>
  <c r="DK86" i="16" s="1"/>
  <c r="BN42" i="16"/>
  <c r="DR43" i="16" s="1"/>
  <c r="BN43" i="16"/>
  <c r="DR44" i="16" s="1"/>
  <c r="BN44" i="16"/>
  <c r="DR45" i="16" s="1"/>
  <c r="BN45" i="16"/>
  <c r="DR46" i="16" s="1"/>
  <c r="BN46" i="16"/>
  <c r="DR47" i="16" s="1"/>
  <c r="BN47" i="16"/>
  <c r="DR48" i="16" s="1"/>
  <c r="BN48" i="16"/>
  <c r="DR49" i="16" s="1"/>
  <c r="BN49" i="16"/>
  <c r="DR50" i="16" s="1"/>
  <c r="BN50" i="16"/>
  <c r="DR51" i="16" s="1"/>
  <c r="BN51" i="16"/>
  <c r="DR52" i="16" s="1"/>
  <c r="BN52" i="16"/>
  <c r="DR53" i="16" s="1"/>
  <c r="BN53" i="16"/>
  <c r="DR54" i="16" s="1"/>
  <c r="BN54" i="16"/>
  <c r="DR55" i="16" s="1"/>
  <c r="BN58" i="16"/>
  <c r="DR59" i="16" s="1"/>
  <c r="BN62" i="16"/>
  <c r="DR63" i="16" s="1"/>
  <c r="BN66" i="16"/>
  <c r="DR67" i="16" s="1"/>
  <c r="BN55" i="16"/>
  <c r="DR56" i="16" s="1"/>
  <c r="BN59" i="16"/>
  <c r="DR60" i="16" s="1"/>
  <c r="BN63" i="16"/>
  <c r="DR64" i="16" s="1"/>
  <c r="BN67" i="16"/>
  <c r="DR68" i="16" s="1"/>
  <c r="BN56" i="16"/>
  <c r="DR57" i="16" s="1"/>
  <c r="BN60" i="16"/>
  <c r="DR61" i="16" s="1"/>
  <c r="BN64" i="16"/>
  <c r="DR65" i="16" s="1"/>
  <c r="BN79" i="16"/>
  <c r="DR80" i="16" s="1"/>
  <c r="BN81" i="16"/>
  <c r="DR82" i="16" s="1"/>
  <c r="BN69" i="16"/>
  <c r="DR70" i="16" s="1"/>
  <c r="BN75" i="16"/>
  <c r="DR76" i="16" s="1"/>
  <c r="BN76" i="16"/>
  <c r="DR77" i="16" s="1"/>
  <c r="BN57" i="16"/>
  <c r="DR58" i="16" s="1"/>
  <c r="BN74" i="16"/>
  <c r="DR75" i="16" s="1"/>
  <c r="BN80" i="16"/>
  <c r="DR81" i="16" s="1"/>
  <c r="BN73" i="16"/>
  <c r="DR74" i="16" s="1"/>
  <c r="BN77" i="16"/>
  <c r="DR78" i="16" s="1"/>
  <c r="BN61" i="16"/>
  <c r="DR62" i="16" s="1"/>
  <c r="BN68" i="16"/>
  <c r="DR69" i="16" s="1"/>
  <c r="BN72" i="16"/>
  <c r="DR73" i="16" s="1"/>
  <c r="BN82" i="16"/>
  <c r="DR83" i="16" s="1"/>
  <c r="BN83" i="16"/>
  <c r="DR84" i="16" s="1"/>
  <c r="BN84" i="16"/>
  <c r="DR85" i="16" s="1"/>
  <c r="BN85" i="16"/>
  <c r="DR86" i="16" s="1"/>
  <c r="BN86" i="16"/>
  <c r="DR87" i="16" s="1"/>
  <c r="BN87" i="16"/>
  <c r="DR88" i="16" s="1"/>
  <c r="BN88" i="16"/>
  <c r="DR89" i="16" s="1"/>
  <c r="BN89" i="16"/>
  <c r="DR90" i="16" s="1"/>
  <c r="BN90" i="16"/>
  <c r="DR91" i="16" s="1"/>
  <c r="BN91" i="16"/>
  <c r="DR92" i="16" s="1"/>
  <c r="BN71" i="16"/>
  <c r="DR72" i="16" s="1"/>
  <c r="BN78" i="16"/>
  <c r="DR79" i="16" s="1"/>
  <c r="BN65" i="16"/>
  <c r="DR66" i="16" s="1"/>
  <c r="BN70" i="16"/>
  <c r="DR71" i="16" s="1"/>
  <c r="BX42" i="16"/>
  <c r="EB43" i="16" s="1"/>
  <c r="BX43" i="16"/>
  <c r="EB44" i="16" s="1"/>
  <c r="BX44" i="16"/>
  <c r="EB45" i="16" s="1"/>
  <c r="BX45" i="16"/>
  <c r="EB46" i="16" s="1"/>
  <c r="BX46" i="16"/>
  <c r="EB47" i="16" s="1"/>
  <c r="BX68" i="16"/>
  <c r="EB69" i="16" s="1"/>
  <c r="BX58" i="16"/>
  <c r="EB59" i="16" s="1"/>
  <c r="BX62" i="16"/>
  <c r="EB63" i="16" s="1"/>
  <c r="BX66" i="16"/>
  <c r="EB67" i="16" s="1"/>
  <c r="BX47" i="16"/>
  <c r="EB48" i="16" s="1"/>
  <c r="BX50" i="16"/>
  <c r="EB51" i="16" s="1"/>
  <c r="BX52" i="16"/>
  <c r="EB53" i="16" s="1"/>
  <c r="BX54" i="16"/>
  <c r="EB55" i="16" s="1"/>
  <c r="BX48" i="16"/>
  <c r="EB49" i="16" s="1"/>
  <c r="BX55" i="16"/>
  <c r="EB56" i="16" s="1"/>
  <c r="BX59" i="16"/>
  <c r="EB60" i="16" s="1"/>
  <c r="BX63" i="16"/>
  <c r="EB64" i="16" s="1"/>
  <c r="BX56" i="16"/>
  <c r="EB57" i="16" s="1"/>
  <c r="BX60" i="16"/>
  <c r="EB61" i="16" s="1"/>
  <c r="BX64" i="16"/>
  <c r="EB65" i="16" s="1"/>
  <c r="BX49" i="16"/>
  <c r="EB50" i="16" s="1"/>
  <c r="BX51" i="16"/>
  <c r="EB52" i="16" s="1"/>
  <c r="BX53" i="16"/>
  <c r="EB54" i="16" s="1"/>
  <c r="BX69" i="16"/>
  <c r="EB70" i="16" s="1"/>
  <c r="BX79" i="16"/>
  <c r="EB80" i="16" s="1"/>
  <c r="BX65" i="16"/>
  <c r="EB66" i="16" s="1"/>
  <c r="BX74" i="16"/>
  <c r="EB75" i="16" s="1"/>
  <c r="BX76" i="16"/>
  <c r="EB77" i="16" s="1"/>
  <c r="BX73" i="16"/>
  <c r="EB74" i="16" s="1"/>
  <c r="BX72" i="16"/>
  <c r="EB73" i="16" s="1"/>
  <c r="BX77" i="16"/>
  <c r="EB78" i="16" s="1"/>
  <c r="BX57" i="16"/>
  <c r="EB58" i="16" s="1"/>
  <c r="BX67" i="16"/>
  <c r="EB68" i="16" s="1"/>
  <c r="BX71" i="16"/>
  <c r="EB72" i="16" s="1"/>
  <c r="BX70" i="16"/>
  <c r="EB71" i="16" s="1"/>
  <c r="BX81" i="16"/>
  <c r="EB82" i="16" s="1"/>
  <c r="BX89" i="16"/>
  <c r="EB90" i="16" s="1"/>
  <c r="BX83" i="16"/>
  <c r="EB84" i="16" s="1"/>
  <c r="BX75" i="16"/>
  <c r="EB76" i="16" s="1"/>
  <c r="BX86" i="16"/>
  <c r="EB87" i="16" s="1"/>
  <c r="BX88" i="16"/>
  <c r="EB89" i="16" s="1"/>
  <c r="BX91" i="16"/>
  <c r="EB92" i="16" s="1"/>
  <c r="BX82" i="16"/>
  <c r="EB83" i="16" s="1"/>
  <c r="BX84" i="16"/>
  <c r="EB85" i="16" s="1"/>
  <c r="BX90" i="16"/>
  <c r="EB91" i="16" s="1"/>
  <c r="BX61" i="16"/>
  <c r="EB62" i="16" s="1"/>
  <c r="BX78" i="16"/>
  <c r="EB79" i="16" s="1"/>
  <c r="BX80" i="16"/>
  <c r="EB81" i="16" s="1"/>
  <c r="BX85" i="16"/>
  <c r="EB86" i="16" s="1"/>
  <c r="BX87" i="16"/>
  <c r="EB88" i="16" s="1"/>
  <c r="BK42" i="16"/>
  <c r="DO43" i="16" s="1"/>
  <c r="BK45" i="16"/>
  <c r="DO46" i="16" s="1"/>
  <c r="BK55" i="16"/>
  <c r="DO56" i="16" s="1"/>
  <c r="BK59" i="16"/>
  <c r="DO60" i="16" s="1"/>
  <c r="BK63" i="16"/>
  <c r="DO64" i="16" s="1"/>
  <c r="BK67" i="16"/>
  <c r="DO68" i="16" s="1"/>
  <c r="BK43" i="16"/>
  <c r="DO44" i="16" s="1"/>
  <c r="BK50" i="16"/>
  <c r="DO51" i="16" s="1"/>
  <c r="BK52" i="16"/>
  <c r="DO53" i="16" s="1"/>
  <c r="BK54" i="16"/>
  <c r="DO55" i="16" s="1"/>
  <c r="BK56" i="16"/>
  <c r="DO57" i="16" s="1"/>
  <c r="BK60" i="16"/>
  <c r="DO61" i="16" s="1"/>
  <c r="BK64" i="16"/>
  <c r="DO65" i="16" s="1"/>
  <c r="BK46" i="16"/>
  <c r="DO47" i="16" s="1"/>
  <c r="BK57" i="16"/>
  <c r="DO58" i="16" s="1"/>
  <c r="BK61" i="16"/>
  <c r="DO62" i="16" s="1"/>
  <c r="BK65" i="16"/>
  <c r="DO66" i="16" s="1"/>
  <c r="BK44" i="16"/>
  <c r="DO45" i="16" s="1"/>
  <c r="BK48" i="16"/>
  <c r="DO49" i="16" s="1"/>
  <c r="BK69" i="16"/>
  <c r="DO70" i="16" s="1"/>
  <c r="BK47" i="16"/>
  <c r="DO48" i="16" s="1"/>
  <c r="BK53" i="16"/>
  <c r="DO54" i="16" s="1"/>
  <c r="BK62" i="16"/>
  <c r="DO63" i="16" s="1"/>
  <c r="BK74" i="16"/>
  <c r="DO75" i="16" s="1"/>
  <c r="BK83" i="16"/>
  <c r="DO84" i="16" s="1"/>
  <c r="BK84" i="16"/>
  <c r="DO85" i="16" s="1"/>
  <c r="BK85" i="16"/>
  <c r="DO86" i="16" s="1"/>
  <c r="BK86" i="16"/>
  <c r="DO87" i="16" s="1"/>
  <c r="BK87" i="16"/>
  <c r="DO88" i="16" s="1"/>
  <c r="BK88" i="16"/>
  <c r="DO89" i="16" s="1"/>
  <c r="BK89" i="16"/>
  <c r="DO90" i="16" s="1"/>
  <c r="BK90" i="16"/>
  <c r="DO91" i="16" s="1"/>
  <c r="BK91" i="16"/>
  <c r="DO92" i="16" s="1"/>
  <c r="BK49" i="16"/>
  <c r="DO50" i="16" s="1"/>
  <c r="BK66" i="16"/>
  <c r="DO67" i="16" s="1"/>
  <c r="BK73" i="16"/>
  <c r="DO74" i="16" s="1"/>
  <c r="BK77" i="16"/>
  <c r="DO78" i="16" s="1"/>
  <c r="BK82" i="16"/>
  <c r="DO83" i="16" s="1"/>
  <c r="BK68" i="16"/>
  <c r="DO69" i="16" s="1"/>
  <c r="BK72" i="16"/>
  <c r="DO73" i="16" s="1"/>
  <c r="BK71" i="16"/>
  <c r="DO72" i="16" s="1"/>
  <c r="BK78" i="16"/>
  <c r="DO79" i="16" s="1"/>
  <c r="BK51" i="16"/>
  <c r="DO52" i="16" s="1"/>
  <c r="BK70" i="16"/>
  <c r="DO71" i="16" s="1"/>
  <c r="BK80" i="16"/>
  <c r="DO81" i="16" s="1"/>
  <c r="BK79" i="16"/>
  <c r="DO80" i="16" s="1"/>
  <c r="BK75" i="16"/>
  <c r="DO76" i="16" s="1"/>
  <c r="BK58" i="16"/>
  <c r="DO59" i="16" s="1"/>
  <c r="BK81" i="16"/>
  <c r="DO82" i="16" s="1"/>
  <c r="BK76" i="16"/>
  <c r="DO77" i="16" s="1"/>
  <c r="BF42" i="16"/>
  <c r="DJ43" i="16" s="1"/>
  <c r="BF43" i="16"/>
  <c r="DJ44" i="16" s="1"/>
  <c r="BF44" i="16"/>
  <c r="DJ45" i="16" s="1"/>
  <c r="BF45" i="16"/>
  <c r="DJ46" i="16" s="1"/>
  <c r="BF46" i="16"/>
  <c r="DJ47" i="16" s="1"/>
  <c r="BF47" i="16"/>
  <c r="DJ48" i="16" s="1"/>
  <c r="BF48" i="16"/>
  <c r="DJ49" i="16" s="1"/>
  <c r="BF49" i="16"/>
  <c r="DJ50" i="16" s="1"/>
  <c r="BF50" i="16"/>
  <c r="DJ51" i="16" s="1"/>
  <c r="BF51" i="16"/>
  <c r="DJ52" i="16" s="1"/>
  <c r="BF52" i="16"/>
  <c r="DJ53" i="16" s="1"/>
  <c r="BF53" i="16"/>
  <c r="DJ54" i="16" s="1"/>
  <c r="BF54" i="16"/>
  <c r="DJ55" i="16" s="1"/>
  <c r="BF55" i="16"/>
  <c r="DJ56" i="16" s="1"/>
  <c r="BF68" i="16"/>
  <c r="DJ69" i="16" s="1"/>
  <c r="BF57" i="16"/>
  <c r="DJ58" i="16" s="1"/>
  <c r="BF61" i="16"/>
  <c r="DJ62" i="16" s="1"/>
  <c r="BF65" i="16"/>
  <c r="DJ66" i="16" s="1"/>
  <c r="BF58" i="16"/>
  <c r="DJ59" i="16" s="1"/>
  <c r="BF62" i="16"/>
  <c r="DJ63" i="16" s="1"/>
  <c r="BF66" i="16"/>
  <c r="DJ67" i="16" s="1"/>
  <c r="BF59" i="16"/>
  <c r="DJ60" i="16" s="1"/>
  <c r="BF63" i="16"/>
  <c r="DJ64" i="16" s="1"/>
  <c r="BF72" i="16"/>
  <c r="DJ73" i="16" s="1"/>
  <c r="BF78" i="16"/>
  <c r="DJ79" i="16" s="1"/>
  <c r="BF64" i="16"/>
  <c r="DJ65" i="16" s="1"/>
  <c r="BF71" i="16"/>
  <c r="DJ72" i="16" s="1"/>
  <c r="BF70" i="16"/>
  <c r="DJ71" i="16" s="1"/>
  <c r="BF79" i="16"/>
  <c r="DJ80" i="16" s="1"/>
  <c r="BF76" i="16"/>
  <c r="DJ77" i="16" s="1"/>
  <c r="BF80" i="16"/>
  <c r="DJ81" i="16" s="1"/>
  <c r="BF75" i="16"/>
  <c r="DJ76" i="16" s="1"/>
  <c r="BF83" i="16"/>
  <c r="DJ84" i="16" s="1"/>
  <c r="BF84" i="16"/>
  <c r="DJ85" i="16" s="1"/>
  <c r="BF85" i="16"/>
  <c r="DJ86" i="16" s="1"/>
  <c r="BF86" i="16"/>
  <c r="DJ87" i="16" s="1"/>
  <c r="BF87" i="16"/>
  <c r="DJ88" i="16" s="1"/>
  <c r="BF88" i="16"/>
  <c r="DJ89" i="16" s="1"/>
  <c r="BF89" i="16"/>
  <c r="DJ90" i="16" s="1"/>
  <c r="BF90" i="16"/>
  <c r="DJ91" i="16" s="1"/>
  <c r="BF91" i="16"/>
  <c r="DJ92" i="16" s="1"/>
  <c r="BF56" i="16"/>
  <c r="DJ57" i="16" s="1"/>
  <c r="BF69" i="16"/>
  <c r="DJ70" i="16" s="1"/>
  <c r="BF81" i="16"/>
  <c r="DJ82" i="16" s="1"/>
  <c r="BF74" i="16"/>
  <c r="DJ75" i="16" s="1"/>
  <c r="BF77" i="16"/>
  <c r="DJ78" i="16" s="1"/>
  <c r="BF67" i="16"/>
  <c r="DJ68" i="16" s="1"/>
  <c r="BF73" i="16"/>
  <c r="DJ74" i="16" s="1"/>
  <c r="BF82" i="16"/>
  <c r="DJ83" i="16" s="1"/>
  <c r="BF60" i="16"/>
  <c r="DJ61" i="16" s="1"/>
  <c r="BR42" i="16"/>
  <c r="DV43" i="16" s="1"/>
  <c r="BR43" i="16"/>
  <c r="DV44" i="16" s="1"/>
  <c r="BR44" i="16"/>
  <c r="DV45" i="16" s="1"/>
  <c r="BR45" i="16"/>
  <c r="DV46" i="16" s="1"/>
  <c r="BR46" i="16"/>
  <c r="DV47" i="16" s="1"/>
  <c r="BR47" i="16"/>
  <c r="DV48" i="16" s="1"/>
  <c r="BR48" i="16"/>
  <c r="DV49" i="16" s="1"/>
  <c r="BR49" i="16"/>
  <c r="DV50" i="16" s="1"/>
  <c r="BR50" i="16"/>
  <c r="DV51" i="16" s="1"/>
  <c r="BR51" i="16"/>
  <c r="DV52" i="16" s="1"/>
  <c r="BR52" i="16"/>
  <c r="DV53" i="16" s="1"/>
  <c r="BR53" i="16"/>
  <c r="DV54" i="16" s="1"/>
  <c r="BR54" i="16"/>
  <c r="DV55" i="16" s="1"/>
  <c r="BR55" i="16"/>
  <c r="DV56" i="16" s="1"/>
  <c r="BR56" i="16"/>
  <c r="DV57" i="16" s="1"/>
  <c r="BR57" i="16"/>
  <c r="DV58" i="16" s="1"/>
  <c r="BR58" i="16"/>
  <c r="DV59" i="16" s="1"/>
  <c r="BR59" i="16"/>
  <c r="DV60" i="16" s="1"/>
  <c r="BR60" i="16"/>
  <c r="DV61" i="16" s="1"/>
  <c r="BR61" i="16"/>
  <c r="DV62" i="16" s="1"/>
  <c r="BR62" i="16"/>
  <c r="DV63" i="16" s="1"/>
  <c r="BR63" i="16"/>
  <c r="DV64" i="16" s="1"/>
  <c r="BR64" i="16"/>
  <c r="DV65" i="16" s="1"/>
  <c r="BR65" i="16"/>
  <c r="DV66" i="16" s="1"/>
  <c r="BR66" i="16"/>
  <c r="DV67" i="16" s="1"/>
  <c r="BR67" i="16"/>
  <c r="DV68" i="16" s="1"/>
  <c r="BR69" i="16"/>
  <c r="DV70" i="16" s="1"/>
  <c r="BR70" i="16"/>
  <c r="DV71" i="16" s="1"/>
  <c r="BR71" i="16"/>
  <c r="DV72" i="16" s="1"/>
  <c r="BR72" i="16"/>
  <c r="DV73" i="16" s="1"/>
  <c r="BR73" i="16"/>
  <c r="DV74" i="16" s="1"/>
  <c r="BR74" i="16"/>
  <c r="DV75" i="16" s="1"/>
  <c r="BR75" i="16"/>
  <c r="DV76" i="16" s="1"/>
  <c r="BR77" i="16"/>
  <c r="DV78" i="16" s="1"/>
  <c r="BR78" i="16"/>
  <c r="DV79" i="16" s="1"/>
  <c r="BR79" i="16"/>
  <c r="DV80" i="16" s="1"/>
  <c r="BR82" i="16"/>
  <c r="DV83" i="16" s="1"/>
  <c r="BR84" i="16"/>
  <c r="DV85" i="16" s="1"/>
  <c r="BR86" i="16"/>
  <c r="DV87" i="16" s="1"/>
  <c r="BR88" i="16"/>
  <c r="DV89" i="16" s="1"/>
  <c r="BR90" i="16"/>
  <c r="DV91" i="16" s="1"/>
  <c r="BR68" i="16"/>
  <c r="DV69" i="16" s="1"/>
  <c r="BR80" i="16"/>
  <c r="DV81" i="16" s="1"/>
  <c r="BR83" i="16"/>
  <c r="DV84" i="16" s="1"/>
  <c r="BR85" i="16"/>
  <c r="DV86" i="16" s="1"/>
  <c r="BR87" i="16"/>
  <c r="DV88" i="16" s="1"/>
  <c r="BR89" i="16"/>
  <c r="DV90" i="16" s="1"/>
  <c r="BR91" i="16"/>
  <c r="DV92" i="16" s="1"/>
  <c r="BR81" i="16"/>
  <c r="DV82" i="16" s="1"/>
  <c r="BR76" i="16"/>
  <c r="DV77" i="16" s="1"/>
  <c r="BE42" i="16"/>
  <c r="DI43" i="16" s="1"/>
  <c r="BE43" i="16"/>
  <c r="DI44" i="16" s="1"/>
  <c r="BE44" i="16"/>
  <c r="DI45" i="16" s="1"/>
  <c r="BE45" i="16"/>
  <c r="DI46" i="16" s="1"/>
  <c r="BE46" i="16"/>
  <c r="DI47" i="16" s="1"/>
  <c r="BE47" i="16"/>
  <c r="DI48" i="16" s="1"/>
  <c r="BE48" i="16"/>
  <c r="DI49" i="16" s="1"/>
  <c r="BE49" i="16"/>
  <c r="DI50" i="16" s="1"/>
  <c r="BE50" i="16"/>
  <c r="DI51" i="16" s="1"/>
  <c r="BE51" i="16"/>
  <c r="DI52" i="16" s="1"/>
  <c r="BE52" i="16"/>
  <c r="DI53" i="16" s="1"/>
  <c r="BE53" i="16"/>
  <c r="DI54" i="16" s="1"/>
  <c r="BE54" i="16"/>
  <c r="DI55" i="16" s="1"/>
  <c r="BE55" i="16"/>
  <c r="DI56" i="16" s="1"/>
  <c r="BE56" i="16"/>
  <c r="DI57" i="16" s="1"/>
  <c r="BE57" i="16"/>
  <c r="DI58" i="16" s="1"/>
  <c r="BE58" i="16"/>
  <c r="DI59" i="16" s="1"/>
  <c r="BE59" i="16"/>
  <c r="DI60" i="16" s="1"/>
  <c r="BE60" i="16"/>
  <c r="DI61" i="16" s="1"/>
  <c r="BE61" i="16"/>
  <c r="DI62" i="16" s="1"/>
  <c r="BE62" i="16"/>
  <c r="DI63" i="16" s="1"/>
  <c r="BE63" i="16"/>
  <c r="DI64" i="16" s="1"/>
  <c r="BE64" i="16"/>
  <c r="DI65" i="16" s="1"/>
  <c r="BE65" i="16"/>
  <c r="DI66" i="16" s="1"/>
  <c r="BE66" i="16"/>
  <c r="DI67" i="16" s="1"/>
  <c r="BE67" i="16"/>
  <c r="DI68" i="16" s="1"/>
  <c r="BE68" i="16"/>
  <c r="DI69" i="16" s="1"/>
  <c r="BE69" i="16"/>
  <c r="DI70" i="16" s="1"/>
  <c r="BE70" i="16"/>
  <c r="DI71" i="16" s="1"/>
  <c r="BE71" i="16"/>
  <c r="DI72" i="16" s="1"/>
  <c r="BE72" i="16"/>
  <c r="DI73" i="16" s="1"/>
  <c r="BE73" i="16"/>
  <c r="DI74" i="16" s="1"/>
  <c r="BE74" i="16"/>
  <c r="DI75" i="16" s="1"/>
  <c r="BE75" i="16"/>
  <c r="DI76" i="16" s="1"/>
  <c r="BE76" i="16"/>
  <c r="DI77" i="16" s="1"/>
  <c r="BE77" i="16"/>
  <c r="DI78" i="16" s="1"/>
  <c r="BE78" i="16"/>
  <c r="DI79" i="16" s="1"/>
  <c r="BE79" i="16"/>
  <c r="DI80" i="16" s="1"/>
  <c r="BE80" i="16"/>
  <c r="DI81" i="16" s="1"/>
  <c r="BE81" i="16"/>
  <c r="DI82" i="16" s="1"/>
  <c r="BE82" i="16"/>
  <c r="DI83" i="16" s="1"/>
  <c r="BE90" i="16"/>
  <c r="DI91" i="16" s="1"/>
  <c r="BE85" i="16"/>
  <c r="DI86" i="16" s="1"/>
  <c r="BE84" i="16"/>
  <c r="DI85" i="16" s="1"/>
  <c r="BE86" i="16"/>
  <c r="DI87" i="16" s="1"/>
  <c r="BE88" i="16"/>
  <c r="DI89" i="16" s="1"/>
  <c r="BE87" i="16"/>
  <c r="DI88" i="16" s="1"/>
  <c r="BE83" i="16"/>
  <c r="DI84" i="16" s="1"/>
  <c r="BE89" i="16"/>
  <c r="DI90" i="16" s="1"/>
  <c r="BE91" i="16"/>
  <c r="DI92" i="16" s="1"/>
  <c r="BP42" i="16"/>
  <c r="DT43" i="16" s="1"/>
  <c r="BP43" i="16"/>
  <c r="DT44" i="16" s="1"/>
  <c r="BP44" i="16"/>
  <c r="DT45" i="16" s="1"/>
  <c r="BP45" i="16"/>
  <c r="DT46" i="16" s="1"/>
  <c r="BP46" i="16"/>
  <c r="DT47" i="16" s="1"/>
  <c r="BP47" i="16"/>
  <c r="DT48" i="16" s="1"/>
  <c r="BP48" i="16"/>
  <c r="DT49" i="16" s="1"/>
  <c r="BP57" i="16"/>
  <c r="DT58" i="16" s="1"/>
  <c r="BP61" i="16"/>
  <c r="DT62" i="16" s="1"/>
  <c r="BP65" i="16"/>
  <c r="DT66" i="16" s="1"/>
  <c r="BP68" i="16"/>
  <c r="DT69" i="16" s="1"/>
  <c r="BP49" i="16"/>
  <c r="DT50" i="16" s="1"/>
  <c r="BP51" i="16"/>
  <c r="DT52" i="16" s="1"/>
  <c r="BP53" i="16"/>
  <c r="DT54" i="16" s="1"/>
  <c r="BP58" i="16"/>
  <c r="DT59" i="16" s="1"/>
  <c r="BP62" i="16"/>
  <c r="DT63" i="16" s="1"/>
  <c r="BP66" i="16"/>
  <c r="DT67" i="16" s="1"/>
  <c r="BP55" i="16"/>
  <c r="DT56" i="16" s="1"/>
  <c r="BP59" i="16"/>
  <c r="DT60" i="16" s="1"/>
  <c r="BP63" i="16"/>
  <c r="DT64" i="16" s="1"/>
  <c r="BP50" i="16"/>
  <c r="DT51" i="16" s="1"/>
  <c r="BP52" i="16"/>
  <c r="DT53" i="16" s="1"/>
  <c r="BP54" i="16"/>
  <c r="DT55" i="16" s="1"/>
  <c r="BP69" i="16"/>
  <c r="DT70" i="16" s="1"/>
  <c r="BP71" i="16"/>
  <c r="DT72" i="16" s="1"/>
  <c r="BP78" i="16"/>
  <c r="DT79" i="16" s="1"/>
  <c r="BP60" i="16"/>
  <c r="DT61" i="16" s="1"/>
  <c r="BP70" i="16"/>
  <c r="DT71" i="16" s="1"/>
  <c r="BP67" i="16"/>
  <c r="DT68" i="16" s="1"/>
  <c r="BP79" i="16"/>
  <c r="DT80" i="16" s="1"/>
  <c r="BP81" i="16"/>
  <c r="DT82" i="16" s="1"/>
  <c r="BP64" i="16"/>
  <c r="DT65" i="16" s="1"/>
  <c r="BP75" i="16"/>
  <c r="DT76" i="16" s="1"/>
  <c r="BP76" i="16"/>
  <c r="DT77" i="16" s="1"/>
  <c r="BP74" i="16"/>
  <c r="DT75" i="16" s="1"/>
  <c r="BP80" i="16"/>
  <c r="DT81" i="16" s="1"/>
  <c r="BP72" i="16"/>
  <c r="DT73" i="16" s="1"/>
  <c r="BP85" i="16"/>
  <c r="DT86" i="16" s="1"/>
  <c r="BP87" i="16"/>
  <c r="DT88" i="16" s="1"/>
  <c r="BP89" i="16"/>
  <c r="DT90" i="16" s="1"/>
  <c r="BP91" i="16"/>
  <c r="DT92" i="16" s="1"/>
  <c r="BP82" i="16"/>
  <c r="DT83" i="16" s="1"/>
  <c r="BP84" i="16"/>
  <c r="DT85" i="16" s="1"/>
  <c r="BP86" i="16"/>
  <c r="DT87" i="16" s="1"/>
  <c r="BP56" i="16"/>
  <c r="DT57" i="16" s="1"/>
  <c r="BP90" i="16"/>
  <c r="DT91" i="16" s="1"/>
  <c r="BP83" i="16"/>
  <c r="DT84" i="16" s="1"/>
  <c r="BP88" i="16"/>
  <c r="DT89" i="16" s="1"/>
  <c r="BP73" i="16"/>
  <c r="DT74" i="16" s="1"/>
  <c r="BP77" i="16"/>
  <c r="DT78" i="16" s="1"/>
  <c r="BQ42" i="16"/>
  <c r="DU43" i="16" s="1"/>
  <c r="BQ43" i="16"/>
  <c r="DU44" i="16" s="1"/>
  <c r="BQ44" i="16"/>
  <c r="DU45" i="16" s="1"/>
  <c r="BQ45" i="16"/>
  <c r="DU46" i="16" s="1"/>
  <c r="BQ46" i="16"/>
  <c r="DU47" i="16" s="1"/>
  <c r="BQ47" i="16"/>
  <c r="DU48" i="16" s="1"/>
  <c r="BQ48" i="16"/>
  <c r="DU49" i="16" s="1"/>
  <c r="BQ49" i="16"/>
  <c r="DU50" i="16" s="1"/>
  <c r="BQ50" i="16"/>
  <c r="DU51" i="16" s="1"/>
  <c r="BQ51" i="16"/>
  <c r="DU52" i="16" s="1"/>
  <c r="BQ52" i="16"/>
  <c r="DU53" i="16" s="1"/>
  <c r="BQ53" i="16"/>
  <c r="DU54" i="16" s="1"/>
  <c r="BQ54" i="16"/>
  <c r="DU55" i="16" s="1"/>
  <c r="BQ56" i="16"/>
  <c r="DU57" i="16" s="1"/>
  <c r="BQ60" i="16"/>
  <c r="DU61" i="16" s="1"/>
  <c r="BQ64" i="16"/>
  <c r="DU65" i="16" s="1"/>
  <c r="BQ57" i="16"/>
  <c r="DU58" i="16" s="1"/>
  <c r="BQ61" i="16"/>
  <c r="DU62" i="16" s="1"/>
  <c r="BQ65" i="16"/>
  <c r="DU66" i="16" s="1"/>
  <c r="BQ55" i="16"/>
  <c r="DU56" i="16" s="1"/>
  <c r="BQ59" i="16"/>
  <c r="DU60" i="16" s="1"/>
  <c r="BQ63" i="16"/>
  <c r="DU64" i="16" s="1"/>
  <c r="BQ67" i="16"/>
  <c r="DU68" i="16" s="1"/>
  <c r="BQ58" i="16"/>
  <c r="DU59" i="16" s="1"/>
  <c r="BQ72" i="16"/>
  <c r="DU73" i="16" s="1"/>
  <c r="BQ82" i="16"/>
  <c r="DU83" i="16" s="1"/>
  <c r="BQ83" i="16"/>
  <c r="DU84" i="16" s="1"/>
  <c r="BQ84" i="16"/>
  <c r="DU85" i="16" s="1"/>
  <c r="BQ85" i="16"/>
  <c r="DU86" i="16" s="1"/>
  <c r="BQ86" i="16"/>
  <c r="DU87" i="16" s="1"/>
  <c r="BQ87" i="16"/>
  <c r="DU88" i="16" s="1"/>
  <c r="BQ88" i="16"/>
  <c r="DU89" i="16" s="1"/>
  <c r="BQ89" i="16"/>
  <c r="DU90" i="16" s="1"/>
  <c r="BQ90" i="16"/>
  <c r="DU91" i="16" s="1"/>
  <c r="BQ91" i="16"/>
  <c r="DU92" i="16" s="1"/>
  <c r="BQ71" i="16"/>
  <c r="DU72" i="16" s="1"/>
  <c r="BQ62" i="16"/>
  <c r="DU63" i="16" s="1"/>
  <c r="BQ70" i="16"/>
  <c r="DU71" i="16" s="1"/>
  <c r="BQ79" i="16"/>
  <c r="DU80" i="16" s="1"/>
  <c r="BQ81" i="16"/>
  <c r="DU82" i="16" s="1"/>
  <c r="BQ66" i="16"/>
  <c r="DU67" i="16" s="1"/>
  <c r="BQ69" i="16"/>
  <c r="DU70" i="16" s="1"/>
  <c r="BQ75" i="16"/>
  <c r="DU76" i="16" s="1"/>
  <c r="BQ76" i="16"/>
  <c r="DU77" i="16" s="1"/>
  <c r="BQ68" i="16"/>
  <c r="DU69" i="16" s="1"/>
  <c r="BQ74" i="16"/>
  <c r="DU75" i="16" s="1"/>
  <c r="BQ80" i="16"/>
  <c r="DU81" i="16" s="1"/>
  <c r="BQ78" i="16"/>
  <c r="DU79" i="16" s="1"/>
  <c r="BQ73" i="16"/>
  <c r="DU74" i="16" s="1"/>
  <c r="BQ77" i="16"/>
  <c r="DU78" i="16" s="1"/>
  <c r="C91" i="16"/>
  <c r="F91" i="16" s="1"/>
  <c r="E59" i="16"/>
  <c r="H59" i="16" s="1"/>
  <c r="D91" i="16"/>
  <c r="G91" i="16" s="1"/>
  <c r="E87" i="16"/>
  <c r="H87" i="16" s="1"/>
  <c r="D75" i="16"/>
  <c r="G75" i="16" s="1"/>
  <c r="C75" i="16"/>
  <c r="F75" i="16" s="1"/>
  <c r="C86" i="16"/>
  <c r="F86" i="16" s="1"/>
  <c r="E86" i="16"/>
  <c r="H86" i="16" s="1"/>
  <c r="D86" i="16"/>
  <c r="G86" i="16" s="1"/>
  <c r="E85" i="16"/>
  <c r="H85" i="16" s="1"/>
  <c r="E71" i="16"/>
  <c r="H71" i="16" s="1"/>
  <c r="D71" i="16"/>
  <c r="G71" i="16" s="1"/>
  <c r="AB87" i="16"/>
  <c r="CF88" i="16" s="1"/>
  <c r="AB79" i="16"/>
  <c r="CF80" i="16" s="1"/>
  <c r="AB77" i="16"/>
  <c r="CF78" i="16" s="1"/>
  <c r="AB42" i="16"/>
  <c r="CF43" i="16" s="1"/>
  <c r="AB50" i="16"/>
  <c r="CF51" i="16" s="1"/>
  <c r="AB86" i="16"/>
  <c r="CF87" i="16" s="1"/>
  <c r="AB63" i="16"/>
  <c r="CF64" i="16" s="1"/>
  <c r="AB69" i="16"/>
  <c r="CF70" i="16" s="1"/>
  <c r="AB75" i="16"/>
  <c r="CF76" i="16" s="1"/>
  <c r="AB44" i="16"/>
  <c r="CF45" i="16" s="1"/>
  <c r="C76" i="16"/>
  <c r="F76" i="16" s="1"/>
  <c r="D76" i="16"/>
  <c r="G76" i="16" s="1"/>
  <c r="E76" i="16"/>
  <c r="H76" i="16" s="1"/>
  <c r="C88" i="16"/>
  <c r="F88" i="16" s="1"/>
  <c r="D88" i="16"/>
  <c r="G88" i="16" s="1"/>
  <c r="E88" i="16"/>
  <c r="H88" i="16" s="1"/>
  <c r="E67" i="16"/>
  <c r="H67" i="16" s="1"/>
  <c r="D67" i="16"/>
  <c r="G67" i="16" s="1"/>
  <c r="C67" i="16"/>
  <c r="F67" i="16" s="1"/>
  <c r="E62" i="16"/>
  <c r="H62" i="16" s="1"/>
  <c r="C62" i="16"/>
  <c r="F62" i="16" s="1"/>
  <c r="D62" i="16"/>
  <c r="G62" i="16" s="1"/>
  <c r="C56" i="16"/>
  <c r="F56" i="16" s="1"/>
  <c r="E56" i="16"/>
  <c r="H56" i="16" s="1"/>
  <c r="D56" i="16"/>
  <c r="G56" i="16" s="1"/>
  <c r="C61" i="16"/>
  <c r="F61" i="16" s="1"/>
  <c r="E61" i="16"/>
  <c r="H61" i="16" s="1"/>
  <c r="D61" i="16"/>
  <c r="G61" i="16" s="1"/>
  <c r="E54" i="16"/>
  <c r="H54" i="16" s="1"/>
  <c r="D54" i="16"/>
  <c r="G54" i="16" s="1"/>
  <c r="C54" i="16"/>
  <c r="F54" i="16" s="1"/>
  <c r="E55" i="16"/>
  <c r="H55" i="16" s="1"/>
  <c r="C55" i="16"/>
  <c r="F55" i="16" s="1"/>
  <c r="D55" i="16"/>
  <c r="G55" i="16" s="1"/>
  <c r="D46" i="16"/>
  <c r="G46" i="16" s="1"/>
  <c r="C46" i="16"/>
  <c r="F46" i="16" s="1"/>
  <c r="D57" i="16"/>
  <c r="G57" i="16" s="1"/>
  <c r="C57" i="16"/>
  <c r="F57" i="16" s="1"/>
  <c r="E57" i="16"/>
  <c r="H57" i="16" s="1"/>
  <c r="D79" i="16"/>
  <c r="G79" i="16" s="1"/>
  <c r="E79" i="16"/>
  <c r="H79" i="16" s="1"/>
  <c r="C87" i="16"/>
  <c r="F87" i="16" s="1"/>
  <c r="C85" i="16"/>
  <c r="F85" i="16" s="1"/>
  <c r="E60" i="16"/>
  <c r="H60" i="16" s="1"/>
  <c r="Q5" i="15" a="1"/>
  <c r="Q5" i="15" s="1"/>
  <c r="C70" i="16"/>
  <c r="F70" i="16" s="1"/>
  <c r="E64" i="16"/>
  <c r="H64" i="16" s="1"/>
  <c r="Q4" i="15" a="1"/>
  <c r="Q4" i="15" s="1"/>
  <c r="L7" i="16" s="1"/>
  <c r="L10" i="16" s="1"/>
  <c r="F6" i="16" s="1"/>
  <c r="F7" i="16" s="1"/>
  <c r="C90" i="16"/>
  <c r="F90" i="16" s="1"/>
  <c r="C73" i="16"/>
  <c r="F73" i="16" s="1"/>
  <c r="C65" i="16"/>
  <c r="F65" i="16" s="1"/>
  <c r="E73" i="16"/>
  <c r="H73" i="16" s="1"/>
  <c r="E65" i="16"/>
  <c r="H65" i="16" s="1"/>
  <c r="D44" i="16"/>
  <c r="G44" i="16" s="1"/>
  <c r="AB46" i="16"/>
  <c r="CF47" i="16" s="1"/>
  <c r="AB74" i="16"/>
  <c r="CF75" i="16" s="1"/>
  <c r="E90" i="16"/>
  <c r="H90" i="16" s="1"/>
  <c r="D60" i="16"/>
  <c r="G60" i="16" s="1"/>
  <c r="D64" i="16"/>
  <c r="G64" i="16" s="1"/>
  <c r="E44" i="16"/>
  <c r="H44" i="16" s="1"/>
  <c r="E81" i="16"/>
  <c r="H81" i="16" s="1"/>
  <c r="D59" i="16"/>
  <c r="G59" i="16" s="1"/>
  <c r="AB71" i="16"/>
  <c r="CF72" i="16" s="1"/>
  <c r="AB80" i="16"/>
  <c r="CF81" i="16" s="1"/>
  <c r="AB53" i="16"/>
  <c r="CF54" i="16" s="1"/>
  <c r="AB91" i="16"/>
  <c r="CF92" i="16" s="1"/>
  <c r="D81" i="16"/>
  <c r="G81" i="16" s="1"/>
  <c r="AB55" i="16"/>
  <c r="CF56" i="16" s="1"/>
  <c r="AB64" i="16"/>
  <c r="CF65" i="16" s="1"/>
  <c r="AB89" i="16"/>
  <c r="CF90" i="16" s="1"/>
  <c r="AB45" i="16"/>
  <c r="CF46" i="16" s="1"/>
  <c r="AB83" i="16"/>
  <c r="CF84" i="16" s="1"/>
  <c r="D83" i="16"/>
  <c r="G83" i="16" s="1"/>
  <c r="C80" i="16"/>
  <c r="F80" i="16" s="1"/>
  <c r="C50" i="16"/>
  <c r="F50" i="16" s="1"/>
  <c r="D80" i="16"/>
  <c r="G80" i="16" s="1"/>
  <c r="E58" i="16"/>
  <c r="H58" i="16" s="1"/>
  <c r="D72" i="16"/>
  <c r="G72" i="16" s="1"/>
  <c r="E46" i="16"/>
  <c r="H46" i="16" s="1"/>
  <c r="D58" i="16"/>
  <c r="G58" i="16" s="1"/>
  <c r="D49" i="16"/>
  <c r="G49" i="16" s="1"/>
  <c r="C72" i="16"/>
  <c r="F72" i="16" s="1"/>
  <c r="C43" i="16"/>
  <c r="F43" i="16" s="1"/>
  <c r="D70" i="16"/>
  <c r="G70" i="16" s="1"/>
  <c r="D48" i="16"/>
  <c r="G48" i="16" s="1"/>
  <c r="E89" i="16"/>
  <c r="H89" i="16" s="1"/>
  <c r="E84" i="16"/>
  <c r="H84" i="16" s="1"/>
  <c r="E45" i="16"/>
  <c r="H45" i="16" s="1"/>
  <c r="E52" i="16"/>
  <c r="H52" i="16" s="1"/>
  <c r="E42" i="16"/>
  <c r="H42" i="16" s="1"/>
  <c r="C53" i="16"/>
  <c r="F53" i="16" s="1"/>
  <c r="C82" i="16"/>
  <c r="F82" i="16" s="1"/>
  <c r="C89" i="16"/>
  <c r="F89" i="16" s="1"/>
  <c r="E50" i="16"/>
  <c r="H50" i="16" s="1"/>
  <c r="D45" i="16"/>
  <c r="G45" i="16" s="1"/>
  <c r="E66" i="16"/>
  <c r="H66" i="16" s="1"/>
  <c r="E48" i="16"/>
  <c r="H48" i="16" s="1"/>
  <c r="C77" i="16"/>
  <c r="F77" i="16" s="1"/>
  <c r="C66" i="16"/>
  <c r="F66" i="16" s="1"/>
  <c r="C83" i="16"/>
  <c r="F83" i="16" s="1"/>
  <c r="C69" i="16"/>
  <c r="F69" i="16" s="1"/>
  <c r="D84" i="16"/>
  <c r="G84" i="16" s="1"/>
  <c r="E53" i="16"/>
  <c r="H53" i="16" s="1"/>
  <c r="C78" i="16"/>
  <c r="F78" i="16" s="1"/>
  <c r="E68" i="16"/>
  <c r="H68" i="16" s="1"/>
  <c r="E47" i="16"/>
  <c r="H47" i="16" s="1"/>
  <c r="E74" i="16"/>
  <c r="H74" i="16" s="1"/>
  <c r="D52" i="16"/>
  <c r="G52" i="16" s="1"/>
  <c r="D69" i="16"/>
  <c r="G69" i="16" s="1"/>
  <c r="D78" i="16"/>
  <c r="G78" i="16" s="1"/>
  <c r="D43" i="16"/>
  <c r="G43" i="16" s="1"/>
  <c r="D68" i="16"/>
  <c r="G68" i="16" s="1"/>
  <c r="C47" i="16"/>
  <c r="F47" i="16" s="1"/>
  <c r="D74" i="16"/>
  <c r="G74" i="16" s="1"/>
  <c r="C49" i="16"/>
  <c r="F49" i="16" s="1"/>
  <c r="D63" i="16"/>
  <c r="G63" i="16" s="1"/>
  <c r="C63" i="16"/>
  <c r="F63" i="16" s="1"/>
  <c r="E77" i="16"/>
  <c r="H77" i="16" s="1"/>
  <c r="C79" i="16"/>
  <c r="F79" i="16" s="1"/>
  <c r="D82" i="16"/>
  <c r="G82" i="16" s="1"/>
  <c r="C42" i="16"/>
  <c r="F42" i="16" s="1"/>
  <c r="BC45" i="16"/>
  <c r="DG46" i="16" s="1"/>
  <c r="BC53" i="16"/>
  <c r="DG54" i="16" s="1"/>
  <c r="BC61" i="16"/>
  <c r="DG62" i="16" s="1"/>
  <c r="BC69" i="16"/>
  <c r="DG70" i="16" s="1"/>
  <c r="BC48" i="16"/>
  <c r="DG49" i="16" s="1"/>
  <c r="BC56" i="16"/>
  <c r="DG57" i="16" s="1"/>
  <c r="BC64" i="16"/>
  <c r="DG65" i="16" s="1"/>
  <c r="BC43" i="16"/>
  <c r="DG44" i="16" s="1"/>
  <c r="BC51" i="16"/>
  <c r="DG52" i="16" s="1"/>
  <c r="BC59" i="16"/>
  <c r="DG60" i="16" s="1"/>
  <c r="BC46" i="16"/>
  <c r="DG47" i="16" s="1"/>
  <c r="BC54" i="16"/>
  <c r="DG55" i="16" s="1"/>
  <c r="BC62" i="16"/>
  <c r="DG63" i="16" s="1"/>
  <c r="BC52" i="16"/>
  <c r="DG53" i="16" s="1"/>
  <c r="BC65" i="16"/>
  <c r="DG66" i="16" s="1"/>
  <c r="BC67" i="16"/>
  <c r="DG68" i="16" s="1"/>
  <c r="BC72" i="16"/>
  <c r="DG73" i="16" s="1"/>
  <c r="BC80" i="16"/>
  <c r="DG81" i="16" s="1"/>
  <c r="BC88" i="16"/>
  <c r="DG89" i="16" s="1"/>
  <c r="BC55" i="16"/>
  <c r="DG56" i="16" s="1"/>
  <c r="BC75" i="16"/>
  <c r="DG76" i="16" s="1"/>
  <c r="BC83" i="16"/>
  <c r="DG84" i="16" s="1"/>
  <c r="BC91" i="16"/>
  <c r="DG92" i="16" s="1"/>
  <c r="BC42" i="16"/>
  <c r="DG43" i="16" s="1"/>
  <c r="BC58" i="16"/>
  <c r="DG59" i="16" s="1"/>
  <c r="BC71" i="16"/>
  <c r="DG72" i="16" s="1"/>
  <c r="BC78" i="16"/>
  <c r="DG79" i="16" s="1"/>
  <c r="BC86" i="16"/>
  <c r="DG87" i="16" s="1"/>
  <c r="BC57" i="16"/>
  <c r="DG58" i="16" s="1"/>
  <c r="BC73" i="16"/>
  <c r="DG74" i="16" s="1"/>
  <c r="BC81" i="16"/>
  <c r="DG82" i="16" s="1"/>
  <c r="BC44" i="16"/>
  <c r="DG45" i="16" s="1"/>
  <c r="BC60" i="16"/>
  <c r="DG61" i="16" s="1"/>
  <c r="BC47" i="16"/>
  <c r="DG48" i="16" s="1"/>
  <c r="BC63" i="16"/>
  <c r="DG64" i="16" s="1"/>
  <c r="BC66" i="16"/>
  <c r="DG67" i="16" s="1"/>
  <c r="BC68" i="16"/>
  <c r="DG69" i="16" s="1"/>
  <c r="BC50" i="16"/>
  <c r="DG51" i="16" s="1"/>
  <c r="BC79" i="16"/>
  <c r="DG80" i="16" s="1"/>
  <c r="BC82" i="16"/>
  <c r="DG83" i="16" s="1"/>
  <c r="BC49" i="16"/>
  <c r="DG50" i="16" s="1"/>
  <c r="BC84" i="16"/>
  <c r="DG85" i="16" s="1"/>
  <c r="BC85" i="16"/>
  <c r="DG86" i="16" s="1"/>
  <c r="BC70" i="16"/>
  <c r="DG71" i="16" s="1"/>
  <c r="BC87" i="16"/>
  <c r="DG88" i="16" s="1"/>
  <c r="BC74" i="16"/>
  <c r="DG75" i="16" s="1"/>
  <c r="BC89" i="16"/>
  <c r="DG90" i="16" s="1"/>
  <c r="BC77" i="16"/>
  <c r="DG78" i="16" s="1"/>
  <c r="BC76" i="16"/>
  <c r="DG77" i="16" s="1"/>
  <c r="BC90" i="16"/>
  <c r="DG91" i="16" s="1"/>
  <c r="AW47" i="16"/>
  <c r="DA48" i="16" s="1"/>
  <c r="AW55" i="16"/>
  <c r="DA56" i="16" s="1"/>
  <c r="AW63" i="16"/>
  <c r="DA64" i="16" s="1"/>
  <c r="AW71" i="16"/>
  <c r="DA72" i="16" s="1"/>
  <c r="AW42" i="16"/>
  <c r="DA43" i="16" s="1"/>
  <c r="AW50" i="16"/>
  <c r="DA51" i="16" s="1"/>
  <c r="AW58" i="16"/>
  <c r="DA59" i="16" s="1"/>
  <c r="AW66" i="16"/>
  <c r="DA67" i="16" s="1"/>
  <c r="AW45" i="16"/>
  <c r="DA46" i="16" s="1"/>
  <c r="AW53" i="16"/>
  <c r="DA54" i="16" s="1"/>
  <c r="AW61" i="16"/>
  <c r="DA62" i="16" s="1"/>
  <c r="AW48" i="16"/>
  <c r="DA49" i="16" s="1"/>
  <c r="AW56" i="16"/>
  <c r="DA57" i="16" s="1"/>
  <c r="AW64" i="16"/>
  <c r="DA65" i="16" s="1"/>
  <c r="AW54" i="16"/>
  <c r="DA55" i="16" s="1"/>
  <c r="AW74" i="16"/>
  <c r="DA75" i="16" s="1"/>
  <c r="AW82" i="16"/>
  <c r="DA83" i="16" s="1"/>
  <c r="AW90" i="16"/>
  <c r="DA91" i="16" s="1"/>
  <c r="AW57" i="16"/>
  <c r="DA58" i="16" s="1"/>
  <c r="AW68" i="16"/>
  <c r="DA69" i="16" s="1"/>
  <c r="AW70" i="16"/>
  <c r="DA71" i="16" s="1"/>
  <c r="AW77" i="16"/>
  <c r="DA78" i="16" s="1"/>
  <c r="AW85" i="16"/>
  <c r="DA86" i="16" s="1"/>
  <c r="AW44" i="16"/>
  <c r="DA45" i="16" s="1"/>
  <c r="AW60" i="16"/>
  <c r="DA61" i="16" s="1"/>
  <c r="AW72" i="16"/>
  <c r="DA73" i="16" s="1"/>
  <c r="AW80" i="16"/>
  <c r="DA81" i="16" s="1"/>
  <c r="AW88" i="16"/>
  <c r="DA89" i="16" s="1"/>
  <c r="AW43" i="16"/>
  <c r="DA44" i="16" s="1"/>
  <c r="AW59" i="16"/>
  <c r="DA60" i="16" s="1"/>
  <c r="AW75" i="16"/>
  <c r="DA76" i="16" s="1"/>
  <c r="AW83" i="16"/>
  <c r="DA84" i="16" s="1"/>
  <c r="AW46" i="16"/>
  <c r="DA47" i="16" s="1"/>
  <c r="AW62" i="16"/>
  <c r="DA63" i="16" s="1"/>
  <c r="AW65" i="16"/>
  <c r="DA66" i="16" s="1"/>
  <c r="AW67" i="16"/>
  <c r="DA68" i="16" s="1"/>
  <c r="AW49" i="16"/>
  <c r="DA50" i="16" s="1"/>
  <c r="AW52" i="16"/>
  <c r="DA53" i="16" s="1"/>
  <c r="AW69" i="16"/>
  <c r="DA70" i="16" s="1"/>
  <c r="AW81" i="16"/>
  <c r="DA82" i="16" s="1"/>
  <c r="AW84" i="16"/>
  <c r="DA85" i="16" s="1"/>
  <c r="AW87" i="16"/>
  <c r="DA88" i="16" s="1"/>
  <c r="AW89" i="16"/>
  <c r="DA90" i="16" s="1"/>
  <c r="AW91" i="16"/>
  <c r="DA92" i="16" s="1"/>
  <c r="AW73" i="16"/>
  <c r="DA74" i="16" s="1"/>
  <c r="AW51" i="16"/>
  <c r="DA52" i="16" s="1"/>
  <c r="AW76" i="16"/>
  <c r="DA77" i="16" s="1"/>
  <c r="AW79" i="16"/>
  <c r="DA80" i="16" s="1"/>
  <c r="AW78" i="16"/>
  <c r="DA79" i="16" s="1"/>
  <c r="AW86" i="16"/>
  <c r="DA87" i="16" s="1"/>
  <c r="AC43" i="16"/>
  <c r="CG44" i="16" s="1"/>
  <c r="AC51" i="16"/>
  <c r="CG52" i="16" s="1"/>
  <c r="AC59" i="16"/>
  <c r="CG60" i="16" s="1"/>
  <c r="AC67" i="16"/>
  <c r="CG68" i="16" s="1"/>
  <c r="AC46" i="16"/>
  <c r="CG47" i="16" s="1"/>
  <c r="AC54" i="16"/>
  <c r="CG55" i="16" s="1"/>
  <c r="AC62" i="16"/>
  <c r="CG63" i="16" s="1"/>
  <c r="AC70" i="16"/>
  <c r="CG71" i="16" s="1"/>
  <c r="AC49" i="16"/>
  <c r="CG50" i="16" s="1"/>
  <c r="AC57" i="16"/>
  <c r="CG58" i="16" s="1"/>
  <c r="AC44" i="16"/>
  <c r="CG45" i="16" s="1"/>
  <c r="AC52" i="16"/>
  <c r="CG53" i="16" s="1"/>
  <c r="AC60" i="16"/>
  <c r="CG61" i="16" s="1"/>
  <c r="AC50" i="16"/>
  <c r="CG51" i="16" s="1"/>
  <c r="AC78" i="16"/>
  <c r="CG79" i="16" s="1"/>
  <c r="AC86" i="16"/>
  <c r="CG87" i="16" s="1"/>
  <c r="AC53" i="16"/>
  <c r="CG54" i="16" s="1"/>
  <c r="AC66" i="16"/>
  <c r="CG67" i="16" s="1"/>
  <c r="AC68" i="16"/>
  <c r="CG69" i="16" s="1"/>
  <c r="AC73" i="16"/>
  <c r="CG74" i="16" s="1"/>
  <c r="AC81" i="16"/>
  <c r="CG82" i="16" s="1"/>
  <c r="AC89" i="16"/>
  <c r="CG90" i="16" s="1"/>
  <c r="AC56" i="16"/>
  <c r="CG57" i="16" s="1"/>
  <c r="AC76" i="16"/>
  <c r="CG77" i="16" s="1"/>
  <c r="AC84" i="16"/>
  <c r="CG85" i="16" s="1"/>
  <c r="AC55" i="16"/>
  <c r="CG56" i="16" s="1"/>
  <c r="AC72" i="16"/>
  <c r="CG73" i="16" s="1"/>
  <c r="AC79" i="16"/>
  <c r="CG80" i="16" s="1"/>
  <c r="AC42" i="16"/>
  <c r="CG43" i="16" s="1"/>
  <c r="AC58" i="16"/>
  <c r="CG59" i="16" s="1"/>
  <c r="AC65" i="16"/>
  <c r="CG66" i="16" s="1"/>
  <c r="AC45" i="16"/>
  <c r="CG46" i="16" s="1"/>
  <c r="AC61" i="16"/>
  <c r="CG62" i="16" s="1"/>
  <c r="AC48" i="16"/>
  <c r="CG49" i="16" s="1"/>
  <c r="AC77" i="16"/>
  <c r="CG78" i="16" s="1"/>
  <c r="AC91" i="16"/>
  <c r="CG92" i="16" s="1"/>
  <c r="AC63" i="16"/>
  <c r="CG64" i="16" s="1"/>
  <c r="AC80" i="16"/>
  <c r="CG81" i="16" s="1"/>
  <c r="AC83" i="16"/>
  <c r="CG84" i="16" s="1"/>
  <c r="AC82" i="16"/>
  <c r="CG83" i="16" s="1"/>
  <c r="AC87" i="16"/>
  <c r="CG88" i="16" s="1"/>
  <c r="AC64" i="16"/>
  <c r="CG65" i="16" s="1"/>
  <c r="AC69" i="16"/>
  <c r="CG70" i="16" s="1"/>
  <c r="AC85" i="16"/>
  <c r="CG86" i="16" s="1"/>
  <c r="AC47" i="16"/>
  <c r="CG48" i="16" s="1"/>
  <c r="AC71" i="16"/>
  <c r="CG72" i="16" s="1"/>
  <c r="AC88" i="16"/>
  <c r="CG89" i="16" s="1"/>
  <c r="AC75" i="16"/>
  <c r="CG76" i="16" s="1"/>
  <c r="AC90" i="16"/>
  <c r="CG91" i="16" s="1"/>
  <c r="AC74" i="16"/>
  <c r="CG75" i="16" s="1"/>
  <c r="AM45" i="16"/>
  <c r="CQ46" i="16" s="1"/>
  <c r="AM53" i="16"/>
  <c r="CQ54" i="16" s="1"/>
  <c r="AM61" i="16"/>
  <c r="CQ62" i="16" s="1"/>
  <c r="AM69" i="16"/>
  <c r="CQ70" i="16" s="1"/>
  <c r="AM48" i="16"/>
  <c r="CQ49" i="16" s="1"/>
  <c r="AM56" i="16"/>
  <c r="CQ57" i="16" s="1"/>
  <c r="AM64" i="16"/>
  <c r="CQ65" i="16" s="1"/>
  <c r="AM72" i="16"/>
  <c r="CQ73" i="16" s="1"/>
  <c r="AM43" i="16"/>
  <c r="CQ44" i="16" s="1"/>
  <c r="AM51" i="16"/>
  <c r="CQ52" i="16" s="1"/>
  <c r="AM59" i="16"/>
  <c r="CQ60" i="16" s="1"/>
  <c r="AM46" i="16"/>
  <c r="CQ47" i="16" s="1"/>
  <c r="AM54" i="16"/>
  <c r="CQ55" i="16" s="1"/>
  <c r="AM62" i="16"/>
  <c r="CQ63" i="16" s="1"/>
  <c r="AM52" i="16"/>
  <c r="CQ53" i="16" s="1"/>
  <c r="AM80" i="16"/>
  <c r="CQ81" i="16" s="1"/>
  <c r="AM88" i="16"/>
  <c r="CQ89" i="16" s="1"/>
  <c r="AM55" i="16"/>
  <c r="CQ56" i="16" s="1"/>
  <c r="AM66" i="16"/>
  <c r="CQ67" i="16" s="1"/>
  <c r="AM68" i="16"/>
  <c r="CQ69" i="16" s="1"/>
  <c r="AM70" i="16"/>
  <c r="CQ71" i="16" s="1"/>
  <c r="AM75" i="16"/>
  <c r="CQ76" i="16" s="1"/>
  <c r="AM83" i="16"/>
  <c r="CQ84" i="16" s="1"/>
  <c r="AM91" i="16"/>
  <c r="CQ92" i="16" s="1"/>
  <c r="AM42" i="16"/>
  <c r="CQ43" i="16" s="1"/>
  <c r="AM58" i="16"/>
  <c r="CQ59" i="16" s="1"/>
  <c r="AM78" i="16"/>
  <c r="CQ79" i="16" s="1"/>
  <c r="AM86" i="16"/>
  <c r="CQ87" i="16" s="1"/>
  <c r="AM57" i="16"/>
  <c r="CQ58" i="16" s="1"/>
  <c r="AM73" i="16"/>
  <c r="CQ74" i="16" s="1"/>
  <c r="AM81" i="16"/>
  <c r="CQ82" i="16" s="1"/>
  <c r="AM44" i="16"/>
  <c r="CQ45" i="16" s="1"/>
  <c r="AM60" i="16"/>
  <c r="CQ61" i="16" s="1"/>
  <c r="AM65" i="16"/>
  <c r="CQ66" i="16" s="1"/>
  <c r="AM67" i="16"/>
  <c r="CQ68" i="16" s="1"/>
  <c r="AM47" i="16"/>
  <c r="CQ48" i="16" s="1"/>
  <c r="AM63" i="16"/>
  <c r="CQ64" i="16" s="1"/>
  <c r="AM50" i="16"/>
  <c r="CQ51" i="16" s="1"/>
  <c r="AM79" i="16"/>
  <c r="CQ80" i="16" s="1"/>
  <c r="AM49" i="16"/>
  <c r="CQ50" i="16" s="1"/>
  <c r="AM71" i="16"/>
  <c r="CQ72" i="16" s="1"/>
  <c r="AM82" i="16"/>
  <c r="CQ83" i="16" s="1"/>
  <c r="AM85" i="16"/>
  <c r="CQ86" i="16" s="1"/>
  <c r="AM87" i="16"/>
  <c r="CQ88" i="16" s="1"/>
  <c r="AM84" i="16"/>
  <c r="CQ85" i="16" s="1"/>
  <c r="AM89" i="16"/>
  <c r="CQ90" i="16" s="1"/>
  <c r="AM74" i="16"/>
  <c r="CQ75" i="16" s="1"/>
  <c r="AM90" i="16"/>
  <c r="CQ91" i="16" s="1"/>
  <c r="AM77" i="16"/>
  <c r="CQ78" i="16" s="1"/>
  <c r="AM76" i="16"/>
  <c r="CQ77" i="16" s="1"/>
  <c r="AP44" i="16"/>
  <c r="CT45" i="16" s="1"/>
  <c r="AP52" i="16"/>
  <c r="CT53" i="16" s="1"/>
  <c r="AP60" i="16"/>
  <c r="CT61" i="16" s="1"/>
  <c r="AP68" i="16"/>
  <c r="CT69" i="16" s="1"/>
  <c r="AP47" i="16"/>
  <c r="CT48" i="16" s="1"/>
  <c r="AP55" i="16"/>
  <c r="CT56" i="16" s="1"/>
  <c r="AP63" i="16"/>
  <c r="CT64" i="16" s="1"/>
  <c r="AP71" i="16"/>
  <c r="CT72" i="16" s="1"/>
  <c r="AP42" i="16"/>
  <c r="CT43" i="16" s="1"/>
  <c r="AP50" i="16"/>
  <c r="CT51" i="16" s="1"/>
  <c r="AP58" i="16"/>
  <c r="CT59" i="16" s="1"/>
  <c r="AP45" i="16"/>
  <c r="CT46" i="16" s="1"/>
  <c r="AP53" i="16"/>
  <c r="CT54" i="16" s="1"/>
  <c r="AP61" i="16"/>
  <c r="CT62" i="16" s="1"/>
  <c r="AP43" i="16"/>
  <c r="CT44" i="16" s="1"/>
  <c r="AP59" i="16"/>
  <c r="CT60" i="16" s="1"/>
  <c r="AP79" i="16"/>
  <c r="CT80" i="16" s="1"/>
  <c r="AP87" i="16"/>
  <c r="CT88" i="16" s="1"/>
  <c r="AP46" i="16"/>
  <c r="CT47" i="16" s="1"/>
  <c r="AP62" i="16"/>
  <c r="CT63" i="16" s="1"/>
  <c r="AP74" i="16"/>
  <c r="CT75" i="16" s="1"/>
  <c r="AP82" i="16"/>
  <c r="CT83" i="16" s="1"/>
  <c r="AP90" i="16"/>
  <c r="CT91" i="16" s="1"/>
  <c r="AP49" i="16"/>
  <c r="CT50" i="16" s="1"/>
  <c r="AP66" i="16"/>
  <c r="CT67" i="16" s="1"/>
  <c r="AP77" i="16"/>
  <c r="CT78" i="16" s="1"/>
  <c r="AP85" i="16"/>
  <c r="CT86" i="16" s="1"/>
  <c r="AP48" i="16"/>
  <c r="CT49" i="16" s="1"/>
  <c r="AP64" i="16"/>
  <c r="CT65" i="16" s="1"/>
  <c r="AP80" i="16"/>
  <c r="CT81" i="16" s="1"/>
  <c r="AP51" i="16"/>
  <c r="CT52" i="16" s="1"/>
  <c r="AP54" i="16"/>
  <c r="CT55" i="16" s="1"/>
  <c r="AP73" i="16"/>
  <c r="CT74" i="16" s="1"/>
  <c r="AP76" i="16"/>
  <c r="CT77" i="16" s="1"/>
  <c r="AP56" i="16"/>
  <c r="CT57" i="16" s="1"/>
  <c r="AP65" i="16"/>
  <c r="CT66" i="16" s="1"/>
  <c r="AP72" i="16"/>
  <c r="CT73" i="16" s="1"/>
  <c r="AP75" i="16"/>
  <c r="CT76" i="16" s="1"/>
  <c r="AP86" i="16"/>
  <c r="CT87" i="16" s="1"/>
  <c r="AP78" i="16"/>
  <c r="CT79" i="16" s="1"/>
  <c r="AP88" i="16"/>
  <c r="CT89" i="16" s="1"/>
  <c r="AP67" i="16"/>
  <c r="CT68" i="16" s="1"/>
  <c r="AP81" i="16"/>
  <c r="CT82" i="16" s="1"/>
  <c r="AP57" i="16"/>
  <c r="CT58" i="16" s="1"/>
  <c r="AP84" i="16"/>
  <c r="CT85" i="16" s="1"/>
  <c r="AP89" i="16"/>
  <c r="CT90" i="16" s="1"/>
  <c r="AP69" i="16"/>
  <c r="CT70" i="16" s="1"/>
  <c r="AP70" i="16"/>
  <c r="CT71" i="16" s="1"/>
  <c r="AP83" i="16"/>
  <c r="CT84" i="16" s="1"/>
  <c r="AP91" i="16"/>
  <c r="CT92" i="16" s="1"/>
  <c r="AU45" i="16"/>
  <c r="CY46" i="16" s="1"/>
  <c r="AU53" i="16"/>
  <c r="CY54" i="16" s="1"/>
  <c r="AU61" i="16"/>
  <c r="CY62" i="16" s="1"/>
  <c r="AU69" i="16"/>
  <c r="CY70" i="16" s="1"/>
  <c r="AU48" i="16"/>
  <c r="CY49" i="16" s="1"/>
  <c r="AU56" i="16"/>
  <c r="CY57" i="16" s="1"/>
  <c r="AU64" i="16"/>
  <c r="CY65" i="16" s="1"/>
  <c r="AU72" i="16"/>
  <c r="CY73" i="16" s="1"/>
  <c r="AU43" i="16"/>
  <c r="CY44" i="16" s="1"/>
  <c r="AU51" i="16"/>
  <c r="CY52" i="16" s="1"/>
  <c r="AU59" i="16"/>
  <c r="CY60" i="16" s="1"/>
  <c r="AU46" i="16"/>
  <c r="CY47" i="16" s="1"/>
  <c r="AU54" i="16"/>
  <c r="CY55" i="16" s="1"/>
  <c r="AU62" i="16"/>
  <c r="CY63" i="16" s="1"/>
  <c r="AU44" i="16"/>
  <c r="CY45" i="16" s="1"/>
  <c r="AU60" i="16"/>
  <c r="CY61" i="16" s="1"/>
  <c r="AU80" i="16"/>
  <c r="CY81" i="16" s="1"/>
  <c r="AU88" i="16"/>
  <c r="CY89" i="16" s="1"/>
  <c r="AU47" i="16"/>
  <c r="CY48" i="16" s="1"/>
  <c r="AU63" i="16"/>
  <c r="CY64" i="16" s="1"/>
  <c r="AU75" i="16"/>
  <c r="CY76" i="16" s="1"/>
  <c r="AU83" i="16"/>
  <c r="CY84" i="16" s="1"/>
  <c r="AU91" i="16"/>
  <c r="CY92" i="16" s="1"/>
  <c r="AU50" i="16"/>
  <c r="CY51" i="16" s="1"/>
  <c r="AU65" i="16"/>
  <c r="CY66" i="16" s="1"/>
  <c r="AU67" i="16"/>
  <c r="CY68" i="16" s="1"/>
  <c r="AU78" i="16"/>
  <c r="CY79" i="16" s="1"/>
  <c r="AU86" i="16"/>
  <c r="CY87" i="16" s="1"/>
  <c r="AU49" i="16"/>
  <c r="CY50" i="16" s="1"/>
  <c r="AU73" i="16"/>
  <c r="CY74" i="16" s="1"/>
  <c r="AU81" i="16"/>
  <c r="CY82" i="16" s="1"/>
  <c r="AU52" i="16"/>
  <c r="CY53" i="16" s="1"/>
  <c r="AU55" i="16"/>
  <c r="CY56" i="16" s="1"/>
  <c r="AU42" i="16"/>
  <c r="CY43" i="16" s="1"/>
  <c r="AU89" i="16"/>
  <c r="CY90" i="16" s="1"/>
  <c r="AU66" i="16"/>
  <c r="CY67" i="16" s="1"/>
  <c r="AU74" i="16"/>
  <c r="CY75" i="16" s="1"/>
  <c r="AU58" i="16"/>
  <c r="CY59" i="16" s="1"/>
  <c r="AU70" i="16"/>
  <c r="CY71" i="16" s="1"/>
  <c r="AU77" i="16"/>
  <c r="CY78" i="16" s="1"/>
  <c r="AU90" i="16"/>
  <c r="CY91" i="16" s="1"/>
  <c r="AU68" i="16"/>
  <c r="CY69" i="16" s="1"/>
  <c r="AU71" i="16"/>
  <c r="CY72" i="16" s="1"/>
  <c r="AU76" i="16"/>
  <c r="CY77" i="16" s="1"/>
  <c r="AU79" i="16"/>
  <c r="CY80" i="16" s="1"/>
  <c r="AU82" i="16"/>
  <c r="CY83" i="16" s="1"/>
  <c r="AU85" i="16"/>
  <c r="CY86" i="16" s="1"/>
  <c r="AU57" i="16"/>
  <c r="CY58" i="16" s="1"/>
  <c r="AU84" i="16"/>
  <c r="CY85" i="16" s="1"/>
  <c r="AU87" i="16"/>
  <c r="CY88" i="16" s="1"/>
  <c r="AV42" i="16"/>
  <c r="CZ43" i="16" s="1"/>
  <c r="AV50" i="16"/>
  <c r="CZ51" i="16" s="1"/>
  <c r="AV58" i="16"/>
  <c r="CZ59" i="16" s="1"/>
  <c r="AV66" i="16"/>
  <c r="CZ67" i="16" s="1"/>
  <c r="AV45" i="16"/>
  <c r="CZ46" i="16" s="1"/>
  <c r="AV53" i="16"/>
  <c r="CZ54" i="16" s="1"/>
  <c r="AV61" i="16"/>
  <c r="CZ62" i="16" s="1"/>
  <c r="AV69" i="16"/>
  <c r="CZ70" i="16" s="1"/>
  <c r="AV48" i="16"/>
  <c r="CZ49" i="16" s="1"/>
  <c r="AV56" i="16"/>
  <c r="CZ57" i="16" s="1"/>
  <c r="AV43" i="16"/>
  <c r="CZ44" i="16" s="1"/>
  <c r="AV51" i="16"/>
  <c r="CZ52" i="16" s="1"/>
  <c r="AV59" i="16"/>
  <c r="CZ60" i="16" s="1"/>
  <c r="AV57" i="16"/>
  <c r="CZ58" i="16" s="1"/>
  <c r="AV68" i="16"/>
  <c r="CZ69" i="16" s="1"/>
  <c r="AV70" i="16"/>
  <c r="CZ71" i="16" s="1"/>
  <c r="AV77" i="16"/>
  <c r="CZ78" i="16" s="1"/>
  <c r="AV85" i="16"/>
  <c r="CZ86" i="16" s="1"/>
  <c r="AV44" i="16"/>
  <c r="CZ45" i="16" s="1"/>
  <c r="AV60" i="16"/>
  <c r="CZ61" i="16" s="1"/>
  <c r="AV72" i="16"/>
  <c r="CZ73" i="16" s="1"/>
  <c r="AV80" i="16"/>
  <c r="CZ81" i="16" s="1"/>
  <c r="AV88" i="16"/>
  <c r="CZ89" i="16" s="1"/>
  <c r="AV47" i="16"/>
  <c r="CZ48" i="16" s="1"/>
  <c r="AV63" i="16"/>
  <c r="CZ64" i="16" s="1"/>
  <c r="AV75" i="16"/>
  <c r="CZ76" i="16" s="1"/>
  <c r="AV83" i="16"/>
  <c r="CZ84" i="16" s="1"/>
  <c r="AV91" i="16"/>
  <c r="CZ92" i="16" s="1"/>
  <c r="AV46" i="16"/>
  <c r="CZ47" i="16" s="1"/>
  <c r="AV62" i="16"/>
  <c r="CZ63" i="16" s="1"/>
  <c r="AV65" i="16"/>
  <c r="CZ66" i="16" s="1"/>
  <c r="AV67" i="16"/>
  <c r="CZ68" i="16" s="1"/>
  <c r="AV78" i="16"/>
  <c r="CZ79" i="16" s="1"/>
  <c r="AV49" i="16"/>
  <c r="CZ50" i="16" s="1"/>
  <c r="AV52" i="16"/>
  <c r="CZ53" i="16" s="1"/>
  <c r="AV55" i="16"/>
  <c r="CZ56" i="16" s="1"/>
  <c r="AV84" i="16"/>
  <c r="CZ85" i="16" s="1"/>
  <c r="AV87" i="16"/>
  <c r="CZ88" i="16" s="1"/>
  <c r="AV89" i="16"/>
  <c r="CZ90" i="16" s="1"/>
  <c r="AV74" i="16"/>
  <c r="CZ75" i="16" s="1"/>
  <c r="AV73" i="16"/>
  <c r="CZ74" i="16" s="1"/>
  <c r="AV90" i="16"/>
  <c r="CZ91" i="16" s="1"/>
  <c r="AV71" i="16"/>
  <c r="CZ72" i="16" s="1"/>
  <c r="AV76" i="16"/>
  <c r="CZ77" i="16" s="1"/>
  <c r="AV54" i="16"/>
  <c r="CZ55" i="16" s="1"/>
  <c r="AV79" i="16"/>
  <c r="CZ80" i="16" s="1"/>
  <c r="AV82" i="16"/>
  <c r="CZ83" i="16" s="1"/>
  <c r="AV86" i="16"/>
  <c r="CZ87" i="16" s="1"/>
  <c r="AV64" i="16"/>
  <c r="CZ65" i="16" s="1"/>
  <c r="AV81" i="16"/>
  <c r="CZ82" i="16" s="1"/>
  <c r="AL48" i="16"/>
  <c r="CP49" i="16" s="1"/>
  <c r="AL56" i="16"/>
  <c r="CP57" i="16" s="1"/>
  <c r="AL64" i="16"/>
  <c r="CP65" i="16" s="1"/>
  <c r="AL72" i="16"/>
  <c r="CP73" i="16" s="1"/>
  <c r="AL43" i="16"/>
  <c r="CP44" i="16" s="1"/>
  <c r="AL51" i="16"/>
  <c r="CP52" i="16" s="1"/>
  <c r="AL59" i="16"/>
  <c r="CP60" i="16" s="1"/>
  <c r="AL67" i="16"/>
  <c r="CP68" i="16" s="1"/>
  <c r="AL46" i="16"/>
  <c r="CP47" i="16" s="1"/>
  <c r="AL54" i="16"/>
  <c r="CP55" i="16" s="1"/>
  <c r="AL62" i="16"/>
  <c r="CP63" i="16" s="1"/>
  <c r="AL49" i="16"/>
  <c r="CP50" i="16" s="1"/>
  <c r="AL57" i="16"/>
  <c r="CP58" i="16" s="1"/>
  <c r="AL55" i="16"/>
  <c r="CP56" i="16" s="1"/>
  <c r="AL66" i="16"/>
  <c r="CP67" i="16" s="1"/>
  <c r="AL68" i="16"/>
  <c r="CP69" i="16" s="1"/>
  <c r="AL70" i="16"/>
  <c r="CP71" i="16" s="1"/>
  <c r="AL75" i="16"/>
  <c r="CP76" i="16" s="1"/>
  <c r="AL83" i="16"/>
  <c r="CP84" i="16" s="1"/>
  <c r="AL91" i="16"/>
  <c r="CP92" i="16" s="1"/>
  <c r="AL42" i="16"/>
  <c r="CP43" i="16" s="1"/>
  <c r="AL58" i="16"/>
  <c r="CP59" i="16" s="1"/>
  <c r="AL78" i="16"/>
  <c r="CP79" i="16" s="1"/>
  <c r="AL86" i="16"/>
  <c r="CP87" i="16" s="1"/>
  <c r="AL45" i="16"/>
  <c r="CP46" i="16" s="1"/>
  <c r="AL61" i="16"/>
  <c r="CP62" i="16" s="1"/>
  <c r="AL73" i="16"/>
  <c r="CP74" i="16" s="1"/>
  <c r="AL81" i="16"/>
  <c r="CP82" i="16" s="1"/>
  <c r="AL89" i="16"/>
  <c r="CP90" i="16" s="1"/>
  <c r="AL44" i="16"/>
  <c r="CP45" i="16" s="1"/>
  <c r="AL60" i="16"/>
  <c r="CP61" i="16" s="1"/>
  <c r="AL65" i="16"/>
  <c r="CP66" i="16" s="1"/>
  <c r="AL76" i="16"/>
  <c r="CP77" i="16" s="1"/>
  <c r="AL84" i="16"/>
  <c r="CP85" i="16" s="1"/>
  <c r="AL47" i="16"/>
  <c r="CP48" i="16" s="1"/>
  <c r="AL63" i="16"/>
  <c r="CP64" i="16" s="1"/>
  <c r="AL50" i="16"/>
  <c r="CP51" i="16" s="1"/>
  <c r="AL69" i="16"/>
  <c r="CP70" i="16" s="1"/>
  <c r="AL53" i="16"/>
  <c r="CP54" i="16" s="1"/>
  <c r="AL71" i="16"/>
  <c r="CP72" i="16" s="1"/>
  <c r="AL82" i="16"/>
  <c r="CP83" i="16" s="1"/>
  <c r="AL85" i="16"/>
  <c r="CP86" i="16" s="1"/>
  <c r="AL87" i="16"/>
  <c r="CP88" i="16" s="1"/>
  <c r="AL88" i="16"/>
  <c r="CP89" i="16" s="1"/>
  <c r="AL74" i="16"/>
  <c r="CP75" i="16" s="1"/>
  <c r="AL90" i="16"/>
  <c r="CP91" i="16" s="1"/>
  <c r="AL77" i="16"/>
  <c r="CP78" i="16" s="1"/>
  <c r="AL52" i="16"/>
  <c r="CP53" i="16" s="1"/>
  <c r="AL80" i="16"/>
  <c r="CP81" i="16" s="1"/>
  <c r="AL79" i="16"/>
  <c r="CP80" i="16" s="1"/>
  <c r="AH44" i="16"/>
  <c r="CL45" i="16" s="1"/>
  <c r="AH52" i="16"/>
  <c r="CL53" i="16" s="1"/>
  <c r="AH60" i="16"/>
  <c r="CL61" i="16" s="1"/>
  <c r="AH68" i="16"/>
  <c r="CL69" i="16" s="1"/>
  <c r="AH47" i="16"/>
  <c r="CL48" i="16" s="1"/>
  <c r="AH55" i="16"/>
  <c r="CL56" i="16" s="1"/>
  <c r="AH63" i="16"/>
  <c r="CL64" i="16" s="1"/>
  <c r="AH71" i="16"/>
  <c r="CL72" i="16" s="1"/>
  <c r="AH42" i="16"/>
  <c r="CL43" i="16" s="1"/>
  <c r="AH50" i="16"/>
  <c r="CL51" i="16" s="1"/>
  <c r="AH58" i="16"/>
  <c r="CL59" i="16" s="1"/>
  <c r="AH45" i="16"/>
  <c r="CL46" i="16" s="1"/>
  <c r="AH53" i="16"/>
  <c r="CL54" i="16" s="1"/>
  <c r="AH61" i="16"/>
  <c r="CL62" i="16" s="1"/>
  <c r="AH51" i="16"/>
  <c r="CL52" i="16" s="1"/>
  <c r="AH79" i="16"/>
  <c r="CL80" i="16" s="1"/>
  <c r="AH87" i="16"/>
  <c r="CL88" i="16" s="1"/>
  <c r="AH54" i="16"/>
  <c r="CL55" i="16" s="1"/>
  <c r="AH65" i="16"/>
  <c r="CL66" i="16" s="1"/>
  <c r="AH67" i="16"/>
  <c r="CL68" i="16" s="1"/>
  <c r="AH69" i="16"/>
  <c r="CL70" i="16" s="1"/>
  <c r="AH74" i="16"/>
  <c r="CL75" i="16" s="1"/>
  <c r="AH82" i="16"/>
  <c r="CL83" i="16" s="1"/>
  <c r="AH90" i="16"/>
  <c r="CL91" i="16" s="1"/>
  <c r="AH57" i="16"/>
  <c r="CL58" i="16" s="1"/>
  <c r="AH77" i="16"/>
  <c r="CL78" i="16" s="1"/>
  <c r="AH85" i="16"/>
  <c r="CL86" i="16" s="1"/>
  <c r="AH56" i="16"/>
  <c r="CL57" i="16" s="1"/>
  <c r="AH80" i="16"/>
  <c r="CL81" i="16" s="1"/>
  <c r="AH43" i="16"/>
  <c r="CL44" i="16" s="1"/>
  <c r="AH59" i="16"/>
  <c r="CL60" i="16" s="1"/>
  <c r="AH66" i="16"/>
  <c r="CL67" i="16" s="1"/>
  <c r="AH46" i="16"/>
  <c r="CL47" i="16" s="1"/>
  <c r="AH62" i="16"/>
  <c r="CL63" i="16" s="1"/>
  <c r="AH49" i="16"/>
  <c r="CL50" i="16" s="1"/>
  <c r="AH78" i="16"/>
  <c r="CL79" i="16" s="1"/>
  <c r="AH72" i="16"/>
  <c r="CL73" i="16" s="1"/>
  <c r="AH81" i="16"/>
  <c r="CL82" i="16" s="1"/>
  <c r="AH89" i="16"/>
  <c r="CL90" i="16" s="1"/>
  <c r="AH84" i="16"/>
  <c r="CL85" i="16" s="1"/>
  <c r="AH91" i="16"/>
  <c r="CL92" i="16" s="1"/>
  <c r="AH83" i="16"/>
  <c r="CL84" i="16" s="1"/>
  <c r="AH64" i="16"/>
  <c r="CL65" i="16" s="1"/>
  <c r="AH70" i="16"/>
  <c r="CL71" i="16" s="1"/>
  <c r="AH73" i="16"/>
  <c r="CL74" i="16" s="1"/>
  <c r="AH76" i="16"/>
  <c r="CL77" i="16" s="1"/>
  <c r="AH86" i="16"/>
  <c r="CL87" i="16" s="1"/>
  <c r="AH48" i="16"/>
  <c r="CL49" i="16" s="1"/>
  <c r="AH75" i="16"/>
  <c r="CL76" i="16" s="1"/>
  <c r="AH88" i="16"/>
  <c r="CL89" i="16" s="1"/>
  <c r="T16" i="16" a="1"/>
  <c r="T16" i="16" s="1"/>
  <c r="L12" i="16" s="1"/>
  <c r="F10" i="16" s="1"/>
  <c r="AT48" i="16"/>
  <c r="CX49" i="16" s="1"/>
  <c r="AT56" i="16"/>
  <c r="CX57" i="16" s="1"/>
  <c r="AT64" i="16"/>
  <c r="CX65" i="16" s="1"/>
  <c r="AT43" i="16"/>
  <c r="CX44" i="16" s="1"/>
  <c r="AT51" i="16"/>
  <c r="CX52" i="16" s="1"/>
  <c r="AT59" i="16"/>
  <c r="CX60" i="16" s="1"/>
  <c r="AT67" i="16"/>
  <c r="CX68" i="16" s="1"/>
  <c r="AT46" i="16"/>
  <c r="CX47" i="16" s="1"/>
  <c r="AT54" i="16"/>
  <c r="CX55" i="16" s="1"/>
  <c r="AT62" i="16"/>
  <c r="CX63" i="16" s="1"/>
  <c r="AT49" i="16"/>
  <c r="CX50" i="16" s="1"/>
  <c r="AT57" i="16"/>
  <c r="CX58" i="16" s="1"/>
  <c r="AT47" i="16"/>
  <c r="CX48" i="16" s="1"/>
  <c r="AT63" i="16"/>
  <c r="CX64" i="16" s="1"/>
  <c r="AT72" i="16"/>
  <c r="CX73" i="16" s="1"/>
  <c r="AT75" i="16"/>
  <c r="CX76" i="16" s="1"/>
  <c r="AT83" i="16"/>
  <c r="CX84" i="16" s="1"/>
  <c r="AT91" i="16"/>
  <c r="CX92" i="16" s="1"/>
  <c r="AT50" i="16"/>
  <c r="CX51" i="16" s="1"/>
  <c r="AT65" i="16"/>
  <c r="CX66" i="16" s="1"/>
  <c r="AT78" i="16"/>
  <c r="CX79" i="16" s="1"/>
  <c r="AT86" i="16"/>
  <c r="CX87" i="16" s="1"/>
  <c r="AT53" i="16"/>
  <c r="CX54" i="16" s="1"/>
  <c r="AT73" i="16"/>
  <c r="CX74" i="16" s="1"/>
  <c r="AT81" i="16"/>
  <c r="CX82" i="16" s="1"/>
  <c r="AT89" i="16"/>
  <c r="CX90" i="16" s="1"/>
  <c r="AT52" i="16"/>
  <c r="CX53" i="16" s="1"/>
  <c r="AT69" i="16"/>
  <c r="CX70" i="16" s="1"/>
  <c r="AT71" i="16"/>
  <c r="CX72" i="16" s="1"/>
  <c r="AT76" i="16"/>
  <c r="CX77" i="16" s="1"/>
  <c r="AT84" i="16"/>
  <c r="CX85" i="16" s="1"/>
  <c r="AT55" i="16"/>
  <c r="CX56" i="16" s="1"/>
  <c r="AT42" i="16"/>
  <c r="CX43" i="16" s="1"/>
  <c r="AT58" i="16"/>
  <c r="CX59" i="16" s="1"/>
  <c r="AT45" i="16"/>
  <c r="CX46" i="16" s="1"/>
  <c r="AT66" i="16"/>
  <c r="CX67" i="16" s="1"/>
  <c r="AT74" i="16"/>
  <c r="CX75" i="16" s="1"/>
  <c r="AT88" i="16"/>
  <c r="CX89" i="16" s="1"/>
  <c r="AT44" i="16"/>
  <c r="CX45" i="16" s="1"/>
  <c r="AT60" i="16"/>
  <c r="CX61" i="16" s="1"/>
  <c r="AT70" i="16"/>
  <c r="CX71" i="16" s="1"/>
  <c r="AT77" i="16"/>
  <c r="CX78" i="16" s="1"/>
  <c r="AT90" i="16"/>
  <c r="CX91" i="16" s="1"/>
  <c r="AT68" i="16"/>
  <c r="CX69" i="16" s="1"/>
  <c r="AT80" i="16"/>
  <c r="CX81" i="16" s="1"/>
  <c r="AT79" i="16"/>
  <c r="CX80" i="16" s="1"/>
  <c r="AT61" i="16"/>
  <c r="CX62" i="16" s="1"/>
  <c r="AT82" i="16"/>
  <c r="CX83" i="16" s="1"/>
  <c r="AT85" i="16"/>
  <c r="CX86" i="16" s="1"/>
  <c r="AT87" i="16"/>
  <c r="CX88" i="16" s="1"/>
  <c r="AS43" i="16"/>
  <c r="CW44" i="16" s="1"/>
  <c r="AS51" i="16"/>
  <c r="CW52" i="16" s="1"/>
  <c r="AS59" i="16"/>
  <c r="CW60" i="16" s="1"/>
  <c r="AS67" i="16"/>
  <c r="CW68" i="16" s="1"/>
  <c r="AS46" i="16"/>
  <c r="CW47" i="16" s="1"/>
  <c r="AS54" i="16"/>
  <c r="CW55" i="16" s="1"/>
  <c r="AS62" i="16"/>
  <c r="CW63" i="16" s="1"/>
  <c r="AS70" i="16"/>
  <c r="CW71" i="16" s="1"/>
  <c r="AS49" i="16"/>
  <c r="CW50" i="16" s="1"/>
  <c r="AS57" i="16"/>
  <c r="CW58" i="16" s="1"/>
  <c r="AS44" i="16"/>
  <c r="CW45" i="16" s="1"/>
  <c r="AS52" i="16"/>
  <c r="CW53" i="16" s="1"/>
  <c r="AS60" i="16"/>
  <c r="CW61" i="16" s="1"/>
  <c r="AS50" i="16"/>
  <c r="CW51" i="16" s="1"/>
  <c r="AS65" i="16"/>
  <c r="CW66" i="16" s="1"/>
  <c r="AS78" i="16"/>
  <c r="CW79" i="16" s="1"/>
  <c r="AS86" i="16"/>
  <c r="CW87" i="16" s="1"/>
  <c r="AS53" i="16"/>
  <c r="CW54" i="16" s="1"/>
  <c r="AS73" i="16"/>
  <c r="CW74" i="16" s="1"/>
  <c r="AS81" i="16"/>
  <c r="CW82" i="16" s="1"/>
  <c r="AS89" i="16"/>
  <c r="CW90" i="16" s="1"/>
  <c r="AS56" i="16"/>
  <c r="CW57" i="16" s="1"/>
  <c r="AS69" i="16"/>
  <c r="CW70" i="16" s="1"/>
  <c r="AS71" i="16"/>
  <c r="CW72" i="16" s="1"/>
  <c r="AS76" i="16"/>
  <c r="CW77" i="16" s="1"/>
  <c r="AS84" i="16"/>
  <c r="CW85" i="16" s="1"/>
  <c r="AS55" i="16"/>
  <c r="CW56" i="16" s="1"/>
  <c r="AS79" i="16"/>
  <c r="CW80" i="16" s="1"/>
  <c r="AS42" i="16"/>
  <c r="CW43" i="16" s="1"/>
  <c r="AS58" i="16"/>
  <c r="CW59" i="16" s="1"/>
  <c r="AS45" i="16"/>
  <c r="CW46" i="16" s="1"/>
  <c r="AS61" i="16"/>
  <c r="CW62" i="16" s="1"/>
  <c r="AS66" i="16"/>
  <c r="CW67" i="16" s="1"/>
  <c r="AS68" i="16"/>
  <c r="CW69" i="16" s="1"/>
  <c r="AS48" i="16"/>
  <c r="CW49" i="16" s="1"/>
  <c r="AS77" i="16"/>
  <c r="CW78" i="16" s="1"/>
  <c r="AS90" i="16"/>
  <c r="CW91" i="16" s="1"/>
  <c r="AS80" i="16"/>
  <c r="CW81" i="16" s="1"/>
  <c r="AS83" i="16"/>
  <c r="CW84" i="16" s="1"/>
  <c r="AS91" i="16"/>
  <c r="CW92" i="16" s="1"/>
  <c r="AS63" i="16"/>
  <c r="CW64" i="16" s="1"/>
  <c r="AS82" i="16"/>
  <c r="CW83" i="16" s="1"/>
  <c r="AS85" i="16"/>
  <c r="CW86" i="16" s="1"/>
  <c r="AS87" i="16"/>
  <c r="CW88" i="16" s="1"/>
  <c r="AS47" i="16"/>
  <c r="CW48" i="16" s="1"/>
  <c r="AS64" i="16"/>
  <c r="CW65" i="16" s="1"/>
  <c r="AS72" i="16"/>
  <c r="CW73" i="16" s="1"/>
  <c r="AS75" i="16"/>
  <c r="CW76" i="16" s="1"/>
  <c r="AS74" i="16"/>
  <c r="CW75" i="16" s="1"/>
  <c r="AS88" i="16"/>
  <c r="CW89" i="16" s="1"/>
  <c r="D51" i="16"/>
  <c r="G51" i="16" s="1"/>
  <c r="BA43" i="16"/>
  <c r="DE44" i="16" s="1"/>
  <c r="BA51" i="16"/>
  <c r="DE52" i="16" s="1"/>
  <c r="BA59" i="16"/>
  <c r="DE60" i="16" s="1"/>
  <c r="BA67" i="16"/>
  <c r="DE68" i="16" s="1"/>
  <c r="BA46" i="16"/>
  <c r="DE47" i="16" s="1"/>
  <c r="BA54" i="16"/>
  <c r="DE55" i="16" s="1"/>
  <c r="BA62" i="16"/>
  <c r="DE63" i="16" s="1"/>
  <c r="BA70" i="16"/>
  <c r="DE71" i="16" s="1"/>
  <c r="BA49" i="16"/>
  <c r="DE50" i="16" s="1"/>
  <c r="BA57" i="16"/>
  <c r="DE58" i="16" s="1"/>
  <c r="BA44" i="16"/>
  <c r="DE45" i="16" s="1"/>
  <c r="BA52" i="16"/>
  <c r="DE53" i="16" s="1"/>
  <c r="BA60" i="16"/>
  <c r="DE61" i="16" s="1"/>
  <c r="BA42" i="16"/>
  <c r="DE43" i="16" s="1"/>
  <c r="BA58" i="16"/>
  <c r="DE59" i="16" s="1"/>
  <c r="BA69" i="16"/>
  <c r="DE70" i="16" s="1"/>
  <c r="BA71" i="16"/>
  <c r="DE72" i="16" s="1"/>
  <c r="BA78" i="16"/>
  <c r="DE79" i="16" s="1"/>
  <c r="BA86" i="16"/>
  <c r="DE87" i="16" s="1"/>
  <c r="BA45" i="16"/>
  <c r="DE46" i="16" s="1"/>
  <c r="BA61" i="16"/>
  <c r="DE62" i="16" s="1"/>
  <c r="BA73" i="16"/>
  <c r="DE74" i="16" s="1"/>
  <c r="BA81" i="16"/>
  <c r="DE82" i="16" s="1"/>
  <c r="BA89" i="16"/>
  <c r="DE90" i="16" s="1"/>
  <c r="BA48" i="16"/>
  <c r="DE49" i="16" s="1"/>
  <c r="BA76" i="16"/>
  <c r="DE77" i="16" s="1"/>
  <c r="BA84" i="16"/>
  <c r="DE85" i="16" s="1"/>
  <c r="BA47" i="16"/>
  <c r="DE48" i="16" s="1"/>
  <c r="BA63" i="16"/>
  <c r="DE64" i="16" s="1"/>
  <c r="BA64" i="16"/>
  <c r="DE65" i="16" s="1"/>
  <c r="BA66" i="16"/>
  <c r="DE67" i="16" s="1"/>
  <c r="BA68" i="16"/>
  <c r="DE69" i="16" s="1"/>
  <c r="BA79" i="16"/>
  <c r="DE80" i="16" s="1"/>
  <c r="BA50" i="16"/>
  <c r="DE51" i="16" s="1"/>
  <c r="BA53" i="16"/>
  <c r="DE54" i="16" s="1"/>
  <c r="BA55" i="16"/>
  <c r="DE56" i="16" s="1"/>
  <c r="BA72" i="16"/>
  <c r="DE73" i="16" s="1"/>
  <c r="BA85" i="16"/>
  <c r="DE86" i="16" s="1"/>
  <c r="BA75" i="16"/>
  <c r="DE76" i="16" s="1"/>
  <c r="BA87" i="16"/>
  <c r="DE88" i="16" s="1"/>
  <c r="BA74" i="16"/>
  <c r="DE75" i="16" s="1"/>
  <c r="BA56" i="16"/>
  <c r="DE57" i="16" s="1"/>
  <c r="BA65" i="16"/>
  <c r="DE66" i="16" s="1"/>
  <c r="BA77" i="16"/>
  <c r="DE78" i="16" s="1"/>
  <c r="BA88" i="16"/>
  <c r="DE89" i="16" s="1"/>
  <c r="BA80" i="16"/>
  <c r="DE81" i="16" s="1"/>
  <c r="BA90" i="16"/>
  <c r="DE91" i="16" s="1"/>
  <c r="BA83" i="16"/>
  <c r="DE84" i="16" s="1"/>
  <c r="BA82" i="16"/>
  <c r="DE83" i="16" s="1"/>
  <c r="BA91" i="16"/>
  <c r="DE92" i="16" s="1"/>
  <c r="AK43" i="16"/>
  <c r="CO44" i="16" s="1"/>
  <c r="AK51" i="16"/>
  <c r="CO52" i="16" s="1"/>
  <c r="AK59" i="16"/>
  <c r="CO60" i="16" s="1"/>
  <c r="AK67" i="16"/>
  <c r="CO68" i="16" s="1"/>
  <c r="AK46" i="16"/>
  <c r="CO47" i="16" s="1"/>
  <c r="AK54" i="16"/>
  <c r="CO55" i="16" s="1"/>
  <c r="AK62" i="16"/>
  <c r="CO63" i="16" s="1"/>
  <c r="AK70" i="16"/>
  <c r="CO71" i="16" s="1"/>
  <c r="AK49" i="16"/>
  <c r="CO50" i="16" s="1"/>
  <c r="AK57" i="16"/>
  <c r="CO58" i="16" s="1"/>
  <c r="AK44" i="16"/>
  <c r="CO45" i="16" s="1"/>
  <c r="AK52" i="16"/>
  <c r="CO53" i="16" s="1"/>
  <c r="AK60" i="16"/>
  <c r="CO61" i="16" s="1"/>
  <c r="AK42" i="16"/>
  <c r="CO43" i="16" s="1"/>
  <c r="AK58" i="16"/>
  <c r="CO59" i="16" s="1"/>
  <c r="AK78" i="16"/>
  <c r="CO79" i="16" s="1"/>
  <c r="AK86" i="16"/>
  <c r="CO87" i="16" s="1"/>
  <c r="AK45" i="16"/>
  <c r="CO46" i="16" s="1"/>
  <c r="AK61" i="16"/>
  <c r="CO62" i="16" s="1"/>
  <c r="AK72" i="16"/>
  <c r="CO73" i="16" s="1"/>
  <c r="AK73" i="16"/>
  <c r="CO74" i="16" s="1"/>
  <c r="AK81" i="16"/>
  <c r="CO82" i="16" s="1"/>
  <c r="AK89" i="16"/>
  <c r="CO90" i="16" s="1"/>
  <c r="AK48" i="16"/>
  <c r="CO49" i="16" s="1"/>
  <c r="AK64" i="16"/>
  <c r="CO65" i="16" s="1"/>
  <c r="AK65" i="16"/>
  <c r="CO66" i="16" s="1"/>
  <c r="AK76" i="16"/>
  <c r="CO77" i="16" s="1"/>
  <c r="AK84" i="16"/>
  <c r="CO85" i="16" s="1"/>
  <c r="AK47" i="16"/>
  <c r="CO48" i="16" s="1"/>
  <c r="AK63" i="16"/>
  <c r="CO64" i="16" s="1"/>
  <c r="AK79" i="16"/>
  <c r="CO80" i="16" s="1"/>
  <c r="AK50" i="16"/>
  <c r="CO51" i="16" s="1"/>
  <c r="AK69" i="16"/>
  <c r="CO70" i="16" s="1"/>
  <c r="AK53" i="16"/>
  <c r="CO54" i="16" s="1"/>
  <c r="AK85" i="16"/>
  <c r="CO86" i="16" s="1"/>
  <c r="AK87" i="16"/>
  <c r="CO88" i="16" s="1"/>
  <c r="AK68" i="16"/>
  <c r="CO69" i="16" s="1"/>
  <c r="AK56" i="16"/>
  <c r="CO57" i="16" s="1"/>
  <c r="AK75" i="16"/>
  <c r="CO76" i="16" s="1"/>
  <c r="AK88" i="16"/>
  <c r="CO89" i="16" s="1"/>
  <c r="AK74" i="16"/>
  <c r="CO75" i="16" s="1"/>
  <c r="AK90" i="16"/>
  <c r="CO91" i="16" s="1"/>
  <c r="AK77" i="16"/>
  <c r="CO78" i="16" s="1"/>
  <c r="AK80" i="16"/>
  <c r="CO81" i="16" s="1"/>
  <c r="AK91" i="16"/>
  <c r="CO92" i="16" s="1"/>
  <c r="AK83" i="16"/>
  <c r="CO84" i="16" s="1"/>
  <c r="AK55" i="16"/>
  <c r="CO56" i="16" s="1"/>
  <c r="AK66" i="16"/>
  <c r="CO67" i="16" s="1"/>
  <c r="AK71" i="16"/>
  <c r="CO72" i="16" s="1"/>
  <c r="AK82" i="16"/>
  <c r="CO83" i="16" s="1"/>
  <c r="AO47" i="16"/>
  <c r="CS48" i="16" s="1"/>
  <c r="AO55" i="16"/>
  <c r="CS56" i="16" s="1"/>
  <c r="AO63" i="16"/>
  <c r="CS64" i="16" s="1"/>
  <c r="AO71" i="16"/>
  <c r="CS72" i="16" s="1"/>
  <c r="AO42" i="16"/>
  <c r="CS43" i="16" s="1"/>
  <c r="AO50" i="16"/>
  <c r="CS51" i="16" s="1"/>
  <c r="AO58" i="16"/>
  <c r="CS59" i="16" s="1"/>
  <c r="AO66" i="16"/>
  <c r="CS67" i="16" s="1"/>
  <c r="AO45" i="16"/>
  <c r="CS46" i="16" s="1"/>
  <c r="AO53" i="16"/>
  <c r="CS54" i="16" s="1"/>
  <c r="AO61" i="16"/>
  <c r="CS62" i="16" s="1"/>
  <c r="AO48" i="16"/>
  <c r="CS49" i="16" s="1"/>
  <c r="AO56" i="16"/>
  <c r="CS57" i="16" s="1"/>
  <c r="AO64" i="16"/>
  <c r="CS65" i="16" s="1"/>
  <c r="AO46" i="16"/>
  <c r="CS47" i="16" s="1"/>
  <c r="AO62" i="16"/>
  <c r="CS63" i="16" s="1"/>
  <c r="AO74" i="16"/>
  <c r="CS75" i="16" s="1"/>
  <c r="AO82" i="16"/>
  <c r="CS83" i="16" s="1"/>
  <c r="AO90" i="16"/>
  <c r="CS91" i="16" s="1"/>
  <c r="AO49" i="16"/>
  <c r="CS50" i="16" s="1"/>
  <c r="AO77" i="16"/>
  <c r="CS78" i="16" s="1"/>
  <c r="AO85" i="16"/>
  <c r="CS86" i="16" s="1"/>
  <c r="AO52" i="16"/>
  <c r="CS53" i="16" s="1"/>
  <c r="AO80" i="16"/>
  <c r="CS81" i="16" s="1"/>
  <c r="AO88" i="16"/>
  <c r="CS89" i="16" s="1"/>
  <c r="AO51" i="16"/>
  <c r="CS52" i="16" s="1"/>
  <c r="AO68" i="16"/>
  <c r="CS69" i="16" s="1"/>
  <c r="AO70" i="16"/>
  <c r="CS71" i="16" s="1"/>
  <c r="AO72" i="16"/>
  <c r="CS73" i="16" s="1"/>
  <c r="AO75" i="16"/>
  <c r="CS76" i="16" s="1"/>
  <c r="AO83" i="16"/>
  <c r="CS84" i="16" s="1"/>
  <c r="AO54" i="16"/>
  <c r="CS55" i="16" s="1"/>
  <c r="AO57" i="16"/>
  <c r="CS58" i="16" s="1"/>
  <c r="AO44" i="16"/>
  <c r="CS45" i="16" s="1"/>
  <c r="AO60" i="16"/>
  <c r="CS61" i="16" s="1"/>
  <c r="AO73" i="16"/>
  <c r="CS74" i="16" s="1"/>
  <c r="AO76" i="16"/>
  <c r="CS77" i="16" s="1"/>
  <c r="AO65" i="16"/>
  <c r="CS66" i="16" s="1"/>
  <c r="AO79" i="16"/>
  <c r="CS80" i="16" s="1"/>
  <c r="AO86" i="16"/>
  <c r="CS87" i="16" s="1"/>
  <c r="AO78" i="16"/>
  <c r="CS79" i="16" s="1"/>
  <c r="AO67" i="16"/>
  <c r="CS68" i="16" s="1"/>
  <c r="AO81" i="16"/>
  <c r="CS82" i="16" s="1"/>
  <c r="AO87" i="16"/>
  <c r="CS88" i="16" s="1"/>
  <c r="AO59" i="16"/>
  <c r="CS60" i="16" s="1"/>
  <c r="AO84" i="16"/>
  <c r="CS85" i="16" s="1"/>
  <c r="AO89" i="16"/>
  <c r="CS90" i="16" s="1"/>
  <c r="AO69" i="16"/>
  <c r="CS70" i="16" s="1"/>
  <c r="AO91" i="16"/>
  <c r="CS92" i="16" s="1"/>
  <c r="AO43" i="16"/>
  <c r="CS44" i="16" s="1"/>
  <c r="C51" i="16"/>
  <c r="F51" i="16" s="1"/>
  <c r="AZ46" i="16"/>
  <c r="DD47" i="16" s="1"/>
  <c r="AZ54" i="16"/>
  <c r="DD55" i="16" s="1"/>
  <c r="AZ62" i="16"/>
  <c r="DD63" i="16" s="1"/>
  <c r="AZ70" i="16"/>
  <c r="DD71" i="16" s="1"/>
  <c r="AZ49" i="16"/>
  <c r="DD50" i="16" s="1"/>
  <c r="AZ57" i="16"/>
  <c r="DD58" i="16" s="1"/>
  <c r="AZ65" i="16"/>
  <c r="DD66" i="16" s="1"/>
  <c r="AZ44" i="16"/>
  <c r="DD45" i="16" s="1"/>
  <c r="AZ52" i="16"/>
  <c r="DD53" i="16" s="1"/>
  <c r="AZ60" i="16"/>
  <c r="DD61" i="16" s="1"/>
  <c r="AZ47" i="16"/>
  <c r="DD48" i="16" s="1"/>
  <c r="AZ55" i="16"/>
  <c r="DD56" i="16" s="1"/>
  <c r="AZ63" i="16"/>
  <c r="DD64" i="16" s="1"/>
  <c r="AZ45" i="16"/>
  <c r="DD46" i="16" s="1"/>
  <c r="AZ61" i="16"/>
  <c r="DD62" i="16" s="1"/>
  <c r="AZ73" i="16"/>
  <c r="DD74" i="16" s="1"/>
  <c r="AZ81" i="16"/>
  <c r="DD82" i="16" s="1"/>
  <c r="AZ89" i="16"/>
  <c r="DD90" i="16" s="1"/>
  <c r="AZ48" i="16"/>
  <c r="DD49" i="16" s="1"/>
  <c r="AZ76" i="16"/>
  <c r="DD77" i="16" s="1"/>
  <c r="AZ84" i="16"/>
  <c r="DD85" i="16" s="1"/>
  <c r="AZ51" i="16"/>
  <c r="DD52" i="16" s="1"/>
  <c r="AZ64" i="16"/>
  <c r="DD65" i="16" s="1"/>
  <c r="AZ66" i="16"/>
  <c r="DD67" i="16" s="1"/>
  <c r="AZ68" i="16"/>
  <c r="DD69" i="16" s="1"/>
  <c r="AZ79" i="16"/>
  <c r="DD80" i="16" s="1"/>
  <c r="AZ87" i="16"/>
  <c r="DD88" i="16" s="1"/>
  <c r="AZ50" i="16"/>
  <c r="DD51" i="16" s="1"/>
  <c r="AZ74" i="16"/>
  <c r="DD75" i="16" s="1"/>
  <c r="AZ82" i="16"/>
  <c r="DD83" i="16" s="1"/>
  <c r="AZ53" i="16"/>
  <c r="DD54" i="16" s="1"/>
  <c r="AZ56" i="16"/>
  <c r="DD57" i="16" s="1"/>
  <c r="AZ43" i="16"/>
  <c r="DD44" i="16" s="1"/>
  <c r="AZ72" i="16"/>
  <c r="DD73" i="16" s="1"/>
  <c r="AZ85" i="16"/>
  <c r="DD86" i="16" s="1"/>
  <c r="AZ75" i="16"/>
  <c r="DD76" i="16" s="1"/>
  <c r="AZ69" i="16"/>
  <c r="DD70" i="16" s="1"/>
  <c r="AZ78" i="16"/>
  <c r="DD79" i="16" s="1"/>
  <c r="AZ86" i="16"/>
  <c r="DD87" i="16" s="1"/>
  <c r="AZ58" i="16"/>
  <c r="DD59" i="16" s="1"/>
  <c r="AZ77" i="16"/>
  <c r="DD78" i="16" s="1"/>
  <c r="AZ88" i="16"/>
  <c r="DD89" i="16" s="1"/>
  <c r="AZ80" i="16"/>
  <c r="DD81" i="16" s="1"/>
  <c r="AZ90" i="16"/>
  <c r="DD91" i="16" s="1"/>
  <c r="AZ83" i="16"/>
  <c r="DD84" i="16" s="1"/>
  <c r="AZ42" i="16"/>
  <c r="DD43" i="16" s="1"/>
  <c r="AZ59" i="16"/>
  <c r="DD60" i="16" s="1"/>
  <c r="AZ71" i="16"/>
  <c r="DD72" i="16" s="1"/>
  <c r="AZ91" i="16"/>
  <c r="DD92" i="16" s="1"/>
  <c r="AZ67" i="16"/>
  <c r="DD68" i="16" s="1"/>
  <c r="AR46" i="16"/>
  <c r="CV47" i="16" s="1"/>
  <c r="AR54" i="16"/>
  <c r="CV55" i="16" s="1"/>
  <c r="AR62" i="16"/>
  <c r="CV63" i="16" s="1"/>
  <c r="AR70" i="16"/>
  <c r="CV71" i="16" s="1"/>
  <c r="AR49" i="16"/>
  <c r="CV50" i="16" s="1"/>
  <c r="AR57" i="16"/>
  <c r="CV58" i="16" s="1"/>
  <c r="AR65" i="16"/>
  <c r="CV66" i="16" s="1"/>
  <c r="AR44" i="16"/>
  <c r="CV45" i="16" s="1"/>
  <c r="AR52" i="16"/>
  <c r="CV53" i="16" s="1"/>
  <c r="AR60" i="16"/>
  <c r="CV61" i="16" s="1"/>
  <c r="AR47" i="16"/>
  <c r="CV48" i="16" s="1"/>
  <c r="AR55" i="16"/>
  <c r="CV56" i="16" s="1"/>
  <c r="AR63" i="16"/>
  <c r="CV64" i="16" s="1"/>
  <c r="AR53" i="16"/>
  <c r="CV54" i="16" s="1"/>
  <c r="AR73" i="16"/>
  <c r="CV74" i="16" s="1"/>
  <c r="AR81" i="16"/>
  <c r="CV82" i="16" s="1"/>
  <c r="AR89" i="16"/>
  <c r="CV90" i="16" s="1"/>
  <c r="AR56" i="16"/>
  <c r="CV57" i="16" s="1"/>
  <c r="AR67" i="16"/>
  <c r="CV68" i="16" s="1"/>
  <c r="AR69" i="16"/>
  <c r="CV70" i="16" s="1"/>
  <c r="AR71" i="16"/>
  <c r="CV72" i="16" s="1"/>
  <c r="AR76" i="16"/>
  <c r="CV77" i="16" s="1"/>
  <c r="AR84" i="16"/>
  <c r="CV85" i="16" s="1"/>
  <c r="AR43" i="16"/>
  <c r="CV44" i="16" s="1"/>
  <c r="AR59" i="16"/>
  <c r="CV60" i="16" s="1"/>
  <c r="AR79" i="16"/>
  <c r="CV80" i="16" s="1"/>
  <c r="AR87" i="16"/>
  <c r="CV88" i="16" s="1"/>
  <c r="AR42" i="16"/>
  <c r="CV43" i="16" s="1"/>
  <c r="AR58" i="16"/>
  <c r="CV59" i="16" s="1"/>
  <c r="AR74" i="16"/>
  <c r="CV75" i="16" s="1"/>
  <c r="AR82" i="16"/>
  <c r="CV83" i="16" s="1"/>
  <c r="AR45" i="16"/>
  <c r="CV46" i="16" s="1"/>
  <c r="AR61" i="16"/>
  <c r="CV62" i="16" s="1"/>
  <c r="AR66" i="16"/>
  <c r="CV67" i="16" s="1"/>
  <c r="AR68" i="16"/>
  <c r="CV69" i="16" s="1"/>
  <c r="AR48" i="16"/>
  <c r="CV49" i="16" s="1"/>
  <c r="AR64" i="16"/>
  <c r="CV65" i="16" s="1"/>
  <c r="AR51" i="16"/>
  <c r="CV52" i="16" s="1"/>
  <c r="AR80" i="16"/>
  <c r="CV81" i="16" s="1"/>
  <c r="AR83" i="16"/>
  <c r="CV84" i="16" s="1"/>
  <c r="AR91" i="16"/>
  <c r="CV92" i="16" s="1"/>
  <c r="AR50" i="16"/>
  <c r="CV51" i="16" s="1"/>
  <c r="AR85" i="16"/>
  <c r="CV86" i="16" s="1"/>
  <c r="AR72" i="16"/>
  <c r="CV73" i="16" s="1"/>
  <c r="AR75" i="16"/>
  <c r="CV76" i="16" s="1"/>
  <c r="AR86" i="16"/>
  <c r="CV87" i="16" s="1"/>
  <c r="AR78" i="16"/>
  <c r="CV79" i="16" s="1"/>
  <c r="AR88" i="16"/>
  <c r="CV89" i="16" s="1"/>
  <c r="AR77" i="16"/>
  <c r="CV78" i="16" s="1"/>
  <c r="AR90" i="16"/>
  <c r="CV91" i="16" s="1"/>
  <c r="AG47" i="16"/>
  <c r="CK48" i="16" s="1"/>
  <c r="AG55" i="16"/>
  <c r="CK56" i="16" s="1"/>
  <c r="AG63" i="16"/>
  <c r="CK64" i="16" s="1"/>
  <c r="AG71" i="16"/>
  <c r="CK72" i="16" s="1"/>
  <c r="AG42" i="16"/>
  <c r="CK43" i="16" s="1"/>
  <c r="AG50" i="16"/>
  <c r="CK51" i="16" s="1"/>
  <c r="AG58" i="16"/>
  <c r="CK59" i="16" s="1"/>
  <c r="AG66" i="16"/>
  <c r="CK67" i="16" s="1"/>
  <c r="AG45" i="16"/>
  <c r="CK46" i="16" s="1"/>
  <c r="AG53" i="16"/>
  <c r="CK54" i="16" s="1"/>
  <c r="AG61" i="16"/>
  <c r="CK62" i="16" s="1"/>
  <c r="AG48" i="16"/>
  <c r="CK49" i="16" s="1"/>
  <c r="AG56" i="16"/>
  <c r="CK57" i="16" s="1"/>
  <c r="AG64" i="16"/>
  <c r="CK65" i="16" s="1"/>
  <c r="AG54" i="16"/>
  <c r="CK55" i="16" s="1"/>
  <c r="AG65" i="16"/>
  <c r="CK66" i="16" s="1"/>
  <c r="AG67" i="16"/>
  <c r="CK68" i="16" s="1"/>
  <c r="AG69" i="16"/>
  <c r="CK70" i="16" s="1"/>
  <c r="AG74" i="16"/>
  <c r="CK75" i="16" s="1"/>
  <c r="AG82" i="16"/>
  <c r="CK83" i="16" s="1"/>
  <c r="AG90" i="16"/>
  <c r="CK91" i="16" s="1"/>
  <c r="AG57" i="16"/>
  <c r="CK58" i="16" s="1"/>
  <c r="AG77" i="16"/>
  <c r="CK78" i="16" s="1"/>
  <c r="AG85" i="16"/>
  <c r="CK86" i="16" s="1"/>
  <c r="AG44" i="16"/>
  <c r="CK45" i="16" s="1"/>
  <c r="AG60" i="16"/>
  <c r="CK61" i="16" s="1"/>
  <c r="AG80" i="16"/>
  <c r="CK81" i="16" s="1"/>
  <c r="AG88" i="16"/>
  <c r="CK89" i="16" s="1"/>
  <c r="AG43" i="16"/>
  <c r="CK44" i="16" s="1"/>
  <c r="AG59" i="16"/>
  <c r="CK60" i="16" s="1"/>
  <c r="AG75" i="16"/>
  <c r="CK76" i="16" s="1"/>
  <c r="AG83" i="16"/>
  <c r="CK84" i="16" s="1"/>
  <c r="AG46" i="16"/>
  <c r="CK47" i="16" s="1"/>
  <c r="AG62" i="16"/>
  <c r="CK63" i="16" s="1"/>
  <c r="AG49" i="16"/>
  <c r="CK50" i="16" s="1"/>
  <c r="AG68" i="16"/>
  <c r="CK69" i="16" s="1"/>
  <c r="AG52" i="16"/>
  <c r="CK53" i="16" s="1"/>
  <c r="AG72" i="16"/>
  <c r="CK73" i="16" s="1"/>
  <c r="AG81" i="16"/>
  <c r="CK82" i="16" s="1"/>
  <c r="AG89" i="16"/>
  <c r="CK90" i="16" s="1"/>
  <c r="AG84" i="16"/>
  <c r="CK85" i="16" s="1"/>
  <c r="AG91" i="16"/>
  <c r="CK92" i="16" s="1"/>
  <c r="AG51" i="16"/>
  <c r="CK52" i="16" s="1"/>
  <c r="AG70" i="16"/>
  <c r="CK71" i="16" s="1"/>
  <c r="AG73" i="16"/>
  <c r="CK74" i="16" s="1"/>
  <c r="AG76" i="16"/>
  <c r="CK77" i="16" s="1"/>
  <c r="AG86" i="16"/>
  <c r="CK87" i="16" s="1"/>
  <c r="AG79" i="16"/>
  <c r="CK80" i="16" s="1"/>
  <c r="AG78" i="16"/>
  <c r="CK79" i="16" s="1"/>
  <c r="AG87" i="16"/>
  <c r="CK88" i="16" s="1"/>
  <c r="AY49" i="16"/>
  <c r="DC50" i="16" s="1"/>
  <c r="AY57" i="16"/>
  <c r="DC58" i="16" s="1"/>
  <c r="AY65" i="16"/>
  <c r="DC66" i="16" s="1"/>
  <c r="AY44" i="16"/>
  <c r="DC45" i="16" s="1"/>
  <c r="AY52" i="16"/>
  <c r="DC53" i="16" s="1"/>
  <c r="AY60" i="16"/>
  <c r="DC61" i="16" s="1"/>
  <c r="AY68" i="16"/>
  <c r="DC69" i="16" s="1"/>
  <c r="AY47" i="16"/>
  <c r="DC48" i="16" s="1"/>
  <c r="AY55" i="16"/>
  <c r="DC56" i="16" s="1"/>
  <c r="AY63" i="16"/>
  <c r="DC64" i="16" s="1"/>
  <c r="AY42" i="16"/>
  <c r="DC43" i="16" s="1"/>
  <c r="AY50" i="16"/>
  <c r="DC51" i="16" s="1"/>
  <c r="AY58" i="16"/>
  <c r="DC59" i="16" s="1"/>
  <c r="AY48" i="16"/>
  <c r="DC49" i="16" s="1"/>
  <c r="AY76" i="16"/>
  <c r="DC77" i="16" s="1"/>
  <c r="AY84" i="16"/>
  <c r="DC85" i="16" s="1"/>
  <c r="AY51" i="16"/>
  <c r="DC52" i="16" s="1"/>
  <c r="AY64" i="16"/>
  <c r="DC65" i="16" s="1"/>
  <c r="AY66" i="16"/>
  <c r="DC67" i="16" s="1"/>
  <c r="AY79" i="16"/>
  <c r="DC80" i="16" s="1"/>
  <c r="AY87" i="16"/>
  <c r="DC88" i="16" s="1"/>
  <c r="AY54" i="16"/>
  <c r="DC55" i="16" s="1"/>
  <c r="AY74" i="16"/>
  <c r="DC75" i="16" s="1"/>
  <c r="AY82" i="16"/>
  <c r="DC83" i="16" s="1"/>
  <c r="AY90" i="16"/>
  <c r="DC91" i="16" s="1"/>
  <c r="AY53" i="16"/>
  <c r="DC54" i="16" s="1"/>
  <c r="AY70" i="16"/>
  <c r="DC71" i="16" s="1"/>
  <c r="AY77" i="16"/>
  <c r="DC78" i="16" s="1"/>
  <c r="AY56" i="16"/>
  <c r="DC57" i="16" s="1"/>
  <c r="AY43" i="16"/>
  <c r="DC44" i="16" s="1"/>
  <c r="AY59" i="16"/>
  <c r="DC60" i="16" s="1"/>
  <c r="AY46" i="16"/>
  <c r="DC47" i="16" s="1"/>
  <c r="AY62" i="16"/>
  <c r="DC63" i="16" s="1"/>
  <c r="AY75" i="16"/>
  <c r="DC76" i="16" s="1"/>
  <c r="AY69" i="16"/>
  <c r="DC70" i="16" s="1"/>
  <c r="AY78" i="16"/>
  <c r="DC79" i="16" s="1"/>
  <c r="AY86" i="16"/>
  <c r="DC87" i="16" s="1"/>
  <c r="AY81" i="16"/>
  <c r="DC82" i="16" s="1"/>
  <c r="AY88" i="16"/>
  <c r="DC89" i="16" s="1"/>
  <c r="AY45" i="16"/>
  <c r="DC46" i="16" s="1"/>
  <c r="AY80" i="16"/>
  <c r="DC81" i="16" s="1"/>
  <c r="AY83" i="16"/>
  <c r="DC84" i="16" s="1"/>
  <c r="AY89" i="16"/>
  <c r="DC90" i="16" s="1"/>
  <c r="AY61" i="16"/>
  <c r="DC62" i="16" s="1"/>
  <c r="AY71" i="16"/>
  <c r="DC72" i="16" s="1"/>
  <c r="AY91" i="16"/>
  <c r="DC92" i="16" s="1"/>
  <c r="AY67" i="16"/>
  <c r="DC68" i="16" s="1"/>
  <c r="AY73" i="16"/>
  <c r="DC74" i="16" s="1"/>
  <c r="AY72" i="16"/>
  <c r="DC73" i="16" s="1"/>
  <c r="AY85" i="16"/>
  <c r="DC86" i="16" s="1"/>
  <c r="AJ46" i="16"/>
  <c r="CN47" i="16" s="1"/>
  <c r="AJ54" i="16"/>
  <c r="CN55" i="16" s="1"/>
  <c r="AJ62" i="16"/>
  <c r="CN63" i="16" s="1"/>
  <c r="AJ70" i="16"/>
  <c r="CN71" i="16" s="1"/>
  <c r="AJ49" i="16"/>
  <c r="CN50" i="16" s="1"/>
  <c r="AJ57" i="16"/>
  <c r="CN58" i="16" s="1"/>
  <c r="AJ65" i="16"/>
  <c r="CN66" i="16" s="1"/>
  <c r="AJ44" i="16"/>
  <c r="CN45" i="16" s="1"/>
  <c r="AJ52" i="16"/>
  <c r="CN53" i="16" s="1"/>
  <c r="AJ60" i="16"/>
  <c r="CN61" i="16" s="1"/>
  <c r="AJ47" i="16"/>
  <c r="CN48" i="16" s="1"/>
  <c r="AJ55" i="16"/>
  <c r="CN56" i="16" s="1"/>
  <c r="AJ63" i="16"/>
  <c r="CN64" i="16" s="1"/>
  <c r="AJ45" i="16"/>
  <c r="CN46" i="16" s="1"/>
  <c r="AJ61" i="16"/>
  <c r="CN62" i="16" s="1"/>
  <c r="AJ72" i="16"/>
  <c r="CN73" i="16" s="1"/>
  <c r="AJ73" i="16"/>
  <c r="CN74" i="16" s="1"/>
  <c r="AJ81" i="16"/>
  <c r="CN82" i="16" s="1"/>
  <c r="AJ89" i="16"/>
  <c r="CN90" i="16" s="1"/>
  <c r="AJ48" i="16"/>
  <c r="CN49" i="16" s="1"/>
  <c r="AJ64" i="16"/>
  <c r="CN65" i="16" s="1"/>
  <c r="AJ76" i="16"/>
  <c r="CN77" i="16" s="1"/>
  <c r="AJ84" i="16"/>
  <c r="CN85" i="16" s="1"/>
  <c r="AJ51" i="16"/>
  <c r="CN52" i="16" s="1"/>
  <c r="AJ79" i="16"/>
  <c r="CN80" i="16" s="1"/>
  <c r="AJ87" i="16"/>
  <c r="CN88" i="16" s="1"/>
  <c r="AJ50" i="16"/>
  <c r="CN51" i="16" s="1"/>
  <c r="AJ67" i="16"/>
  <c r="CN68" i="16" s="1"/>
  <c r="AJ69" i="16"/>
  <c r="CN70" i="16" s="1"/>
  <c r="AJ71" i="16"/>
  <c r="CN72" i="16" s="1"/>
  <c r="AJ74" i="16"/>
  <c r="CN75" i="16" s="1"/>
  <c r="AJ82" i="16"/>
  <c r="CN83" i="16" s="1"/>
  <c r="AJ53" i="16"/>
  <c r="CN54" i="16" s="1"/>
  <c r="AJ56" i="16"/>
  <c r="CN57" i="16" s="1"/>
  <c r="AJ43" i="16"/>
  <c r="CN44" i="16" s="1"/>
  <c r="AJ68" i="16"/>
  <c r="CN69" i="16" s="1"/>
  <c r="AJ86" i="16"/>
  <c r="CN87" i="16" s="1"/>
  <c r="AJ58" i="16"/>
  <c r="CN59" i="16" s="1"/>
  <c r="AJ75" i="16"/>
  <c r="CN76" i="16" s="1"/>
  <c r="AJ88" i="16"/>
  <c r="CN89" i="16" s="1"/>
  <c r="AJ78" i="16"/>
  <c r="CN79" i="16" s="1"/>
  <c r="AJ90" i="16"/>
  <c r="CN91" i="16" s="1"/>
  <c r="AJ77" i="16"/>
  <c r="CN78" i="16" s="1"/>
  <c r="AJ59" i="16"/>
  <c r="CN60" i="16" s="1"/>
  <c r="AJ80" i="16"/>
  <c r="CN81" i="16" s="1"/>
  <c r="AJ91" i="16"/>
  <c r="CN92" i="16" s="1"/>
  <c r="AJ42" i="16"/>
  <c r="CN43" i="16" s="1"/>
  <c r="AJ83" i="16"/>
  <c r="CN84" i="16" s="1"/>
  <c r="AJ66" i="16"/>
  <c r="CN67" i="16" s="1"/>
  <c r="AJ85" i="16"/>
  <c r="CN86" i="16" s="1"/>
  <c r="AN42" i="16"/>
  <c r="CR43" i="16" s="1"/>
  <c r="AN50" i="16"/>
  <c r="CR51" i="16" s="1"/>
  <c r="AN58" i="16"/>
  <c r="CR59" i="16" s="1"/>
  <c r="AN66" i="16"/>
  <c r="CR67" i="16" s="1"/>
  <c r="AN45" i="16"/>
  <c r="CR46" i="16" s="1"/>
  <c r="AN53" i="16"/>
  <c r="CR54" i="16" s="1"/>
  <c r="AN61" i="16"/>
  <c r="CR62" i="16" s="1"/>
  <c r="AN69" i="16"/>
  <c r="CR70" i="16" s="1"/>
  <c r="AN48" i="16"/>
  <c r="CR49" i="16" s="1"/>
  <c r="AN56" i="16"/>
  <c r="CR57" i="16" s="1"/>
  <c r="AN64" i="16"/>
  <c r="CR65" i="16" s="1"/>
  <c r="AN43" i="16"/>
  <c r="CR44" i="16" s="1"/>
  <c r="AN51" i="16"/>
  <c r="CR52" i="16" s="1"/>
  <c r="AN59" i="16"/>
  <c r="CR60" i="16" s="1"/>
  <c r="AN49" i="16"/>
  <c r="CR50" i="16" s="1"/>
  <c r="AN77" i="16"/>
  <c r="CR78" i="16" s="1"/>
  <c r="AN85" i="16"/>
  <c r="CR86" i="16" s="1"/>
  <c r="AN52" i="16"/>
  <c r="CR53" i="16" s="1"/>
  <c r="AN80" i="16"/>
  <c r="CR81" i="16" s="1"/>
  <c r="AN88" i="16"/>
  <c r="CR89" i="16" s="1"/>
  <c r="AN55" i="16"/>
  <c r="CR56" i="16" s="1"/>
  <c r="AN68" i="16"/>
  <c r="CR69" i="16" s="1"/>
  <c r="AN70" i="16"/>
  <c r="CR71" i="16" s="1"/>
  <c r="AN72" i="16"/>
  <c r="CR73" i="16" s="1"/>
  <c r="AN75" i="16"/>
  <c r="CR76" i="16" s="1"/>
  <c r="AN83" i="16"/>
  <c r="CR84" i="16" s="1"/>
  <c r="AN91" i="16"/>
  <c r="CR92" i="16" s="1"/>
  <c r="AN54" i="16"/>
  <c r="CR55" i="16" s="1"/>
  <c r="AN78" i="16"/>
  <c r="CR79" i="16" s="1"/>
  <c r="AN57" i="16"/>
  <c r="CR58" i="16" s="1"/>
  <c r="AN44" i="16"/>
  <c r="CR45" i="16" s="1"/>
  <c r="AN60" i="16"/>
  <c r="CR61" i="16" s="1"/>
  <c r="AN65" i="16"/>
  <c r="CR66" i="16" s="1"/>
  <c r="AN67" i="16"/>
  <c r="CR68" i="16" s="1"/>
  <c r="AN47" i="16"/>
  <c r="CR48" i="16" s="1"/>
  <c r="AN76" i="16"/>
  <c r="CR77" i="16" s="1"/>
  <c r="AN79" i="16"/>
  <c r="CR80" i="16" s="1"/>
  <c r="AN86" i="16"/>
  <c r="CR87" i="16" s="1"/>
  <c r="AN63" i="16"/>
  <c r="CR64" i="16" s="1"/>
  <c r="AN71" i="16"/>
  <c r="CR72" i="16" s="1"/>
  <c r="AN82" i="16"/>
  <c r="CR83" i="16" s="1"/>
  <c r="AN81" i="16"/>
  <c r="CR82" i="16" s="1"/>
  <c r="AN87" i="16"/>
  <c r="CR88" i="16" s="1"/>
  <c r="AN46" i="16"/>
  <c r="CR47" i="16" s="1"/>
  <c r="AN84" i="16"/>
  <c r="CR85" i="16" s="1"/>
  <c r="AN89" i="16"/>
  <c r="CR90" i="16" s="1"/>
  <c r="AN74" i="16"/>
  <c r="CR75" i="16" s="1"/>
  <c r="AN90" i="16"/>
  <c r="CR91" i="16" s="1"/>
  <c r="AN62" i="16"/>
  <c r="CR63" i="16" s="1"/>
  <c r="AN73" i="16"/>
  <c r="CR74" i="16" s="1"/>
  <c r="AX44" i="16"/>
  <c r="DB45" i="16" s="1"/>
  <c r="AX52" i="16"/>
  <c r="DB53" i="16" s="1"/>
  <c r="AX60" i="16"/>
  <c r="DB61" i="16" s="1"/>
  <c r="AX68" i="16"/>
  <c r="DB69" i="16" s="1"/>
  <c r="AX47" i="16"/>
  <c r="DB48" i="16" s="1"/>
  <c r="AX55" i="16"/>
  <c r="DB56" i="16" s="1"/>
  <c r="AX63" i="16"/>
  <c r="DB64" i="16" s="1"/>
  <c r="AX71" i="16"/>
  <c r="DB72" i="16" s="1"/>
  <c r="AX42" i="16"/>
  <c r="DB43" i="16" s="1"/>
  <c r="AX50" i="16"/>
  <c r="DB51" i="16" s="1"/>
  <c r="AX58" i="16"/>
  <c r="DB59" i="16" s="1"/>
  <c r="AX45" i="16"/>
  <c r="DB46" i="16" s="1"/>
  <c r="AX53" i="16"/>
  <c r="DB54" i="16" s="1"/>
  <c r="AX61" i="16"/>
  <c r="DB62" i="16" s="1"/>
  <c r="AX51" i="16"/>
  <c r="DB52" i="16" s="1"/>
  <c r="AX64" i="16"/>
  <c r="DB65" i="16" s="1"/>
  <c r="AX66" i="16"/>
  <c r="DB67" i="16" s="1"/>
  <c r="AX79" i="16"/>
  <c r="DB80" i="16" s="1"/>
  <c r="AX87" i="16"/>
  <c r="DB88" i="16" s="1"/>
  <c r="AX54" i="16"/>
  <c r="DB55" i="16" s="1"/>
  <c r="AX74" i="16"/>
  <c r="DB75" i="16" s="1"/>
  <c r="AX82" i="16"/>
  <c r="DB83" i="16" s="1"/>
  <c r="AX90" i="16"/>
  <c r="DB91" i="16" s="1"/>
  <c r="AX57" i="16"/>
  <c r="DB58" i="16" s="1"/>
  <c r="AX70" i="16"/>
  <c r="DB71" i="16" s="1"/>
  <c r="AX77" i="16"/>
  <c r="DB78" i="16" s="1"/>
  <c r="AX85" i="16"/>
  <c r="DB86" i="16" s="1"/>
  <c r="AX56" i="16"/>
  <c r="DB57" i="16" s="1"/>
  <c r="AX72" i="16"/>
  <c r="DB73" i="16" s="1"/>
  <c r="AX80" i="16"/>
  <c r="DB81" i="16" s="1"/>
  <c r="AX43" i="16"/>
  <c r="DB44" i="16" s="1"/>
  <c r="AX59" i="16"/>
  <c r="DB60" i="16" s="1"/>
  <c r="AX46" i="16"/>
  <c r="DB47" i="16" s="1"/>
  <c r="AX62" i="16"/>
  <c r="DB63" i="16" s="1"/>
  <c r="AX65" i="16"/>
  <c r="DB66" i="16" s="1"/>
  <c r="AX67" i="16"/>
  <c r="DB68" i="16" s="1"/>
  <c r="AX69" i="16"/>
  <c r="DB70" i="16" s="1"/>
  <c r="AX49" i="16"/>
  <c r="DB50" i="16" s="1"/>
  <c r="AX48" i="16"/>
  <c r="DB49" i="16" s="1"/>
  <c r="AX78" i="16"/>
  <c r="DB79" i="16" s="1"/>
  <c r="AX86" i="16"/>
  <c r="DB87" i="16" s="1"/>
  <c r="AX81" i="16"/>
  <c r="DB82" i="16" s="1"/>
  <c r="AX88" i="16"/>
  <c r="DB89" i="16" s="1"/>
  <c r="AX84" i="16"/>
  <c r="DB85" i="16" s="1"/>
  <c r="AX83" i="16"/>
  <c r="DB84" i="16" s="1"/>
  <c r="AX89" i="16"/>
  <c r="DB90" i="16" s="1"/>
  <c r="AX91" i="16"/>
  <c r="DB92" i="16" s="1"/>
  <c r="AX73" i="16"/>
  <c r="DB74" i="16" s="1"/>
  <c r="AX76" i="16"/>
  <c r="DB77" i="16" s="1"/>
  <c r="AX75" i="16"/>
  <c r="DB76" i="16" s="1"/>
  <c r="AD48" i="16"/>
  <c r="CH49" i="16" s="1"/>
  <c r="AD56" i="16"/>
  <c r="CH57" i="16" s="1"/>
  <c r="AD64" i="16"/>
  <c r="CH65" i="16" s="1"/>
  <c r="AD72" i="16"/>
  <c r="CH73" i="16" s="1"/>
  <c r="AD43" i="16"/>
  <c r="CH44" i="16" s="1"/>
  <c r="AD51" i="16"/>
  <c r="CH52" i="16" s="1"/>
  <c r="AD59" i="16"/>
  <c r="CH60" i="16" s="1"/>
  <c r="AD67" i="16"/>
  <c r="CH68" i="16" s="1"/>
  <c r="AD46" i="16"/>
  <c r="CH47" i="16" s="1"/>
  <c r="AD54" i="16"/>
  <c r="CH55" i="16" s="1"/>
  <c r="AD62" i="16"/>
  <c r="CH63" i="16" s="1"/>
  <c r="AD49" i="16"/>
  <c r="CH50" i="16" s="1"/>
  <c r="AD57" i="16"/>
  <c r="CH58" i="16" s="1"/>
  <c r="AD47" i="16"/>
  <c r="CH48" i="16" s="1"/>
  <c r="AD63" i="16"/>
  <c r="CH64" i="16" s="1"/>
  <c r="AD75" i="16"/>
  <c r="CH76" i="16" s="1"/>
  <c r="AD83" i="16"/>
  <c r="CH84" i="16" s="1"/>
  <c r="AD91" i="16"/>
  <c r="CH92" i="16" s="1"/>
  <c r="AD50" i="16"/>
  <c r="CH51" i="16" s="1"/>
  <c r="AD78" i="16"/>
  <c r="CH79" i="16" s="1"/>
  <c r="AD86" i="16"/>
  <c r="CH87" i="16" s="1"/>
  <c r="AD53" i="16"/>
  <c r="CH54" i="16" s="1"/>
  <c r="AD66" i="16"/>
  <c r="CH67" i="16" s="1"/>
  <c r="AD68" i="16"/>
  <c r="CH69" i="16" s="1"/>
  <c r="AD70" i="16"/>
  <c r="CH71" i="16" s="1"/>
  <c r="AD73" i="16"/>
  <c r="CH74" i="16" s="1"/>
  <c r="AD81" i="16"/>
  <c r="CH82" i="16" s="1"/>
  <c r="AD89" i="16"/>
  <c r="CH90" i="16" s="1"/>
  <c r="AD52" i="16"/>
  <c r="CH53" i="16" s="1"/>
  <c r="AD76" i="16"/>
  <c r="CH77" i="16" s="1"/>
  <c r="AD84" i="16"/>
  <c r="CH85" i="16" s="1"/>
  <c r="AD55" i="16"/>
  <c r="CH56" i="16" s="1"/>
  <c r="AD42" i="16"/>
  <c r="CH43" i="16" s="1"/>
  <c r="AD58" i="16"/>
  <c r="CH59" i="16" s="1"/>
  <c r="AD65" i="16"/>
  <c r="CH66" i="16" s="1"/>
  <c r="AD45" i="16"/>
  <c r="CH46" i="16" s="1"/>
  <c r="AD44" i="16"/>
  <c r="CH45" i="16" s="1"/>
  <c r="AD74" i="16"/>
  <c r="CH75" i="16" s="1"/>
  <c r="AD77" i="16"/>
  <c r="CH78" i="16" s="1"/>
  <c r="AD61" i="16"/>
  <c r="CH62" i="16" s="1"/>
  <c r="AD80" i="16"/>
  <c r="CH81" i="16" s="1"/>
  <c r="AD79" i="16"/>
  <c r="CH80" i="16" s="1"/>
  <c r="AD82" i="16"/>
  <c r="CH83" i="16" s="1"/>
  <c r="AD87" i="16"/>
  <c r="CH88" i="16" s="1"/>
  <c r="AD69" i="16"/>
  <c r="CH70" i="16" s="1"/>
  <c r="AD85" i="16"/>
  <c r="CH86" i="16" s="1"/>
  <c r="AD71" i="16"/>
  <c r="CH72" i="16" s="1"/>
  <c r="AD88" i="16"/>
  <c r="CH89" i="16" s="1"/>
  <c r="AD60" i="16"/>
  <c r="CH61" i="16" s="1"/>
  <c r="AD90" i="16"/>
  <c r="CH91" i="16" s="1"/>
  <c r="AQ49" i="16"/>
  <c r="CU50" i="16" s="1"/>
  <c r="AQ57" i="16"/>
  <c r="CU58" i="16" s="1"/>
  <c r="AQ65" i="16"/>
  <c r="CU66" i="16" s="1"/>
  <c r="AQ44" i="16"/>
  <c r="CU45" i="16" s="1"/>
  <c r="AQ52" i="16"/>
  <c r="CU53" i="16" s="1"/>
  <c r="AQ60" i="16"/>
  <c r="CU61" i="16" s="1"/>
  <c r="AQ68" i="16"/>
  <c r="CU69" i="16" s="1"/>
  <c r="AQ47" i="16"/>
  <c r="CU48" i="16" s="1"/>
  <c r="AQ55" i="16"/>
  <c r="CU56" i="16" s="1"/>
  <c r="AQ63" i="16"/>
  <c r="CU64" i="16" s="1"/>
  <c r="AQ42" i="16"/>
  <c r="CU43" i="16" s="1"/>
  <c r="AQ50" i="16"/>
  <c r="CU51" i="16" s="1"/>
  <c r="AQ58" i="16"/>
  <c r="CU59" i="16" s="1"/>
  <c r="AQ56" i="16"/>
  <c r="CU57" i="16" s="1"/>
  <c r="AQ67" i="16"/>
  <c r="CU68" i="16" s="1"/>
  <c r="AQ69" i="16"/>
  <c r="CU70" i="16" s="1"/>
  <c r="AQ71" i="16"/>
  <c r="CU72" i="16" s="1"/>
  <c r="AQ76" i="16"/>
  <c r="CU77" i="16" s="1"/>
  <c r="AQ84" i="16"/>
  <c r="CU85" i="16" s="1"/>
  <c r="AQ43" i="16"/>
  <c r="CU44" i="16" s="1"/>
  <c r="AQ59" i="16"/>
  <c r="CU60" i="16" s="1"/>
  <c r="AQ79" i="16"/>
  <c r="CU80" i="16" s="1"/>
  <c r="AQ87" i="16"/>
  <c r="CU88" i="16" s="1"/>
  <c r="AQ46" i="16"/>
  <c r="CU47" i="16" s="1"/>
  <c r="AQ62" i="16"/>
  <c r="CU63" i="16" s="1"/>
  <c r="AQ74" i="16"/>
  <c r="CU75" i="16" s="1"/>
  <c r="AQ82" i="16"/>
  <c r="CU83" i="16" s="1"/>
  <c r="AQ90" i="16"/>
  <c r="CU91" i="16" s="1"/>
  <c r="AQ45" i="16"/>
  <c r="CU46" i="16" s="1"/>
  <c r="AQ61" i="16"/>
  <c r="CU62" i="16" s="1"/>
  <c r="AQ66" i="16"/>
  <c r="CU67" i="16" s="1"/>
  <c r="AQ77" i="16"/>
  <c r="CU78" i="16" s="1"/>
  <c r="AQ85" i="16"/>
  <c r="CU86" i="16" s="1"/>
  <c r="AQ48" i="16"/>
  <c r="CU49" i="16" s="1"/>
  <c r="AQ64" i="16"/>
  <c r="CU65" i="16" s="1"/>
  <c r="AQ51" i="16"/>
  <c r="CU52" i="16" s="1"/>
  <c r="AQ70" i="16"/>
  <c r="CU71" i="16" s="1"/>
  <c r="AQ83" i="16"/>
  <c r="CU84" i="16" s="1"/>
  <c r="AQ91" i="16"/>
  <c r="CU92" i="16" s="1"/>
  <c r="AQ53" i="16"/>
  <c r="CU54" i="16" s="1"/>
  <c r="AQ73" i="16"/>
  <c r="CU74" i="16" s="1"/>
  <c r="AQ54" i="16"/>
  <c r="CU55" i="16" s="1"/>
  <c r="AQ72" i="16"/>
  <c r="CU73" i="16" s="1"/>
  <c r="AQ75" i="16"/>
  <c r="CU76" i="16" s="1"/>
  <c r="AQ86" i="16"/>
  <c r="CU87" i="16" s="1"/>
  <c r="AQ78" i="16"/>
  <c r="CU79" i="16" s="1"/>
  <c r="AQ88" i="16"/>
  <c r="CU89" i="16" s="1"/>
  <c r="AQ81" i="16"/>
  <c r="CU82" i="16" s="1"/>
  <c r="AQ80" i="16"/>
  <c r="CU81" i="16" s="1"/>
  <c r="AQ89" i="16"/>
  <c r="CU90" i="16" s="1"/>
  <c r="AE45" i="16"/>
  <c r="CI46" i="16" s="1"/>
  <c r="AE53" i="16"/>
  <c r="CI54" i="16" s="1"/>
  <c r="AE61" i="16"/>
  <c r="CI62" i="16" s="1"/>
  <c r="AE69" i="16"/>
  <c r="CI70" i="16" s="1"/>
  <c r="AE48" i="16"/>
  <c r="CI49" i="16" s="1"/>
  <c r="AE56" i="16"/>
  <c r="CI57" i="16" s="1"/>
  <c r="AE64" i="16"/>
  <c r="CI65" i="16" s="1"/>
  <c r="AE72" i="16"/>
  <c r="CI73" i="16" s="1"/>
  <c r="AE43" i="16"/>
  <c r="CI44" i="16" s="1"/>
  <c r="AE51" i="16"/>
  <c r="CI52" i="16" s="1"/>
  <c r="AE59" i="16"/>
  <c r="CI60" i="16" s="1"/>
  <c r="AE46" i="16"/>
  <c r="CI47" i="16" s="1"/>
  <c r="AE54" i="16"/>
  <c r="CI55" i="16" s="1"/>
  <c r="AE62" i="16"/>
  <c r="CI63" i="16" s="1"/>
  <c r="AE44" i="16"/>
  <c r="CI45" i="16" s="1"/>
  <c r="AE60" i="16"/>
  <c r="CI61" i="16" s="1"/>
  <c r="AE71" i="16"/>
  <c r="CI72" i="16" s="1"/>
  <c r="AE80" i="16"/>
  <c r="CI81" i="16" s="1"/>
  <c r="AE88" i="16"/>
  <c r="CI89" i="16" s="1"/>
  <c r="AE47" i="16"/>
  <c r="CI48" i="16" s="1"/>
  <c r="AE63" i="16"/>
  <c r="CI64" i="16" s="1"/>
  <c r="AE75" i="16"/>
  <c r="CI76" i="16" s="1"/>
  <c r="AE83" i="16"/>
  <c r="CI84" i="16" s="1"/>
  <c r="AE91" i="16"/>
  <c r="CI92" i="16" s="1"/>
  <c r="AE50" i="16"/>
  <c r="CI51" i="16" s="1"/>
  <c r="AE78" i="16"/>
  <c r="CI79" i="16" s="1"/>
  <c r="AE86" i="16"/>
  <c r="CI87" i="16" s="1"/>
  <c r="AE49" i="16"/>
  <c r="CI50" i="16" s="1"/>
  <c r="AE66" i="16"/>
  <c r="CI67" i="16" s="1"/>
  <c r="AE68" i="16"/>
  <c r="CI69" i="16" s="1"/>
  <c r="AE70" i="16"/>
  <c r="CI71" i="16" s="1"/>
  <c r="AE73" i="16"/>
  <c r="CI74" i="16" s="1"/>
  <c r="AE81" i="16"/>
  <c r="CI82" i="16" s="1"/>
  <c r="AE52" i="16"/>
  <c r="CI53" i="16" s="1"/>
  <c r="AE55" i="16"/>
  <c r="CI56" i="16" s="1"/>
  <c r="AE42" i="16"/>
  <c r="CI43" i="16" s="1"/>
  <c r="AE58" i="16"/>
  <c r="CI59" i="16" s="1"/>
  <c r="AE65" i="16"/>
  <c r="CI66" i="16" s="1"/>
  <c r="AE90" i="16"/>
  <c r="CI91" i="16" s="1"/>
  <c r="AE74" i="16"/>
  <c r="CI75" i="16" s="1"/>
  <c r="AE67" i="16"/>
  <c r="CI68" i="16" s="1"/>
  <c r="AE77" i="16"/>
  <c r="CI78" i="16" s="1"/>
  <c r="AE76" i="16"/>
  <c r="CI77" i="16" s="1"/>
  <c r="AE79" i="16"/>
  <c r="CI80" i="16" s="1"/>
  <c r="AE57" i="16"/>
  <c r="CI58" i="16" s="1"/>
  <c r="AE82" i="16"/>
  <c r="CI83" i="16" s="1"/>
  <c r="AE87" i="16"/>
  <c r="CI88" i="16" s="1"/>
  <c r="AE85" i="16"/>
  <c r="CI86" i="16" s="1"/>
  <c r="AE89" i="16"/>
  <c r="CI90" i="16" s="1"/>
  <c r="AE84" i="16"/>
  <c r="CI85" i="16" s="1"/>
  <c r="BB48" i="16"/>
  <c r="DF49" i="16" s="1"/>
  <c r="BB56" i="16"/>
  <c r="DF57" i="16" s="1"/>
  <c r="BB64" i="16"/>
  <c r="DF65" i="16" s="1"/>
  <c r="BB43" i="16"/>
  <c r="DF44" i="16" s="1"/>
  <c r="BB51" i="16"/>
  <c r="DF52" i="16" s="1"/>
  <c r="BB59" i="16"/>
  <c r="DF60" i="16" s="1"/>
  <c r="BB67" i="16"/>
  <c r="DF68" i="16" s="1"/>
  <c r="BB46" i="16"/>
  <c r="DF47" i="16" s="1"/>
  <c r="BB54" i="16"/>
  <c r="DF55" i="16" s="1"/>
  <c r="BB62" i="16"/>
  <c r="DF63" i="16" s="1"/>
  <c r="BB49" i="16"/>
  <c r="DF50" i="16" s="1"/>
  <c r="BB57" i="16"/>
  <c r="DF58" i="16" s="1"/>
  <c r="BB55" i="16"/>
  <c r="DF56" i="16" s="1"/>
  <c r="BB75" i="16"/>
  <c r="DF76" i="16" s="1"/>
  <c r="BB83" i="16"/>
  <c r="DF84" i="16" s="1"/>
  <c r="BB91" i="16"/>
  <c r="DF92" i="16" s="1"/>
  <c r="BB42" i="16"/>
  <c r="DF43" i="16" s="1"/>
  <c r="BB58" i="16"/>
  <c r="DF59" i="16" s="1"/>
  <c r="BB69" i="16"/>
  <c r="DF70" i="16" s="1"/>
  <c r="BB71" i="16"/>
  <c r="DF72" i="16" s="1"/>
  <c r="BB78" i="16"/>
  <c r="DF79" i="16" s="1"/>
  <c r="BB86" i="16"/>
  <c r="DF87" i="16" s="1"/>
  <c r="BB45" i="16"/>
  <c r="DF46" i="16" s="1"/>
  <c r="BB61" i="16"/>
  <c r="DF62" i="16" s="1"/>
  <c r="BB73" i="16"/>
  <c r="DF74" i="16" s="1"/>
  <c r="BB81" i="16"/>
  <c r="DF82" i="16" s="1"/>
  <c r="BB89" i="16"/>
  <c r="DF90" i="16" s="1"/>
  <c r="BB44" i="16"/>
  <c r="DF45" i="16" s="1"/>
  <c r="BB60" i="16"/>
  <c r="DF61" i="16" s="1"/>
  <c r="BB76" i="16"/>
  <c r="DF77" i="16" s="1"/>
  <c r="BB84" i="16"/>
  <c r="DF85" i="16" s="1"/>
  <c r="BB47" i="16"/>
  <c r="DF48" i="16" s="1"/>
  <c r="BB63" i="16"/>
  <c r="DF64" i="16" s="1"/>
  <c r="BB66" i="16"/>
  <c r="DF67" i="16" s="1"/>
  <c r="BB68" i="16"/>
  <c r="DF69" i="16" s="1"/>
  <c r="BB50" i="16"/>
  <c r="DF51" i="16" s="1"/>
  <c r="BB82" i="16"/>
  <c r="DF83" i="16" s="1"/>
  <c r="BB53" i="16"/>
  <c r="DF54" i="16" s="1"/>
  <c r="BB72" i="16"/>
  <c r="DF73" i="16" s="1"/>
  <c r="BB85" i="16"/>
  <c r="DF86" i="16" s="1"/>
  <c r="BB70" i="16"/>
  <c r="DF71" i="16" s="1"/>
  <c r="BB87" i="16"/>
  <c r="DF88" i="16" s="1"/>
  <c r="BB74" i="16"/>
  <c r="DF75" i="16" s="1"/>
  <c r="BB65" i="16"/>
  <c r="DF66" i="16" s="1"/>
  <c r="BB77" i="16"/>
  <c r="DF78" i="16" s="1"/>
  <c r="BB88" i="16"/>
  <c r="DF89" i="16" s="1"/>
  <c r="BB80" i="16"/>
  <c r="DF81" i="16" s="1"/>
  <c r="BB90" i="16"/>
  <c r="DF91" i="16" s="1"/>
  <c r="BB52" i="16"/>
  <c r="DF53" i="16" s="1"/>
  <c r="BB79" i="16"/>
  <c r="DF80" i="16" s="1"/>
  <c r="AI49" i="16"/>
  <c r="CM50" i="16" s="1"/>
  <c r="AI57" i="16"/>
  <c r="CM58" i="16" s="1"/>
  <c r="AI65" i="16"/>
  <c r="CM66" i="16" s="1"/>
  <c r="AI44" i="16"/>
  <c r="CM45" i="16" s="1"/>
  <c r="AI52" i="16"/>
  <c r="CM53" i="16" s="1"/>
  <c r="AI60" i="16"/>
  <c r="CM61" i="16" s="1"/>
  <c r="AI68" i="16"/>
  <c r="CM69" i="16" s="1"/>
  <c r="AI47" i="16"/>
  <c r="CM48" i="16" s="1"/>
  <c r="AI55" i="16"/>
  <c r="CM56" i="16" s="1"/>
  <c r="AI63" i="16"/>
  <c r="CM64" i="16" s="1"/>
  <c r="AI42" i="16"/>
  <c r="CM43" i="16" s="1"/>
  <c r="AI50" i="16"/>
  <c r="CM51" i="16" s="1"/>
  <c r="AI58" i="16"/>
  <c r="CM59" i="16" s="1"/>
  <c r="AI48" i="16"/>
  <c r="CM49" i="16" s="1"/>
  <c r="AI64" i="16"/>
  <c r="CM65" i="16" s="1"/>
  <c r="AI76" i="16"/>
  <c r="CM77" i="16" s="1"/>
  <c r="AI84" i="16"/>
  <c r="CM85" i="16" s="1"/>
  <c r="AI51" i="16"/>
  <c r="CM52" i="16" s="1"/>
  <c r="AI79" i="16"/>
  <c r="CM80" i="16" s="1"/>
  <c r="AI87" i="16"/>
  <c r="CM88" i="16" s="1"/>
  <c r="AI54" i="16"/>
  <c r="CM55" i="16" s="1"/>
  <c r="AI67" i="16"/>
  <c r="CM68" i="16" s="1"/>
  <c r="AI69" i="16"/>
  <c r="CM70" i="16" s="1"/>
  <c r="AI71" i="16"/>
  <c r="CM72" i="16" s="1"/>
  <c r="AI74" i="16"/>
  <c r="CM75" i="16" s="1"/>
  <c r="AI82" i="16"/>
  <c r="CM83" i="16" s="1"/>
  <c r="AI90" i="16"/>
  <c r="CM91" i="16" s="1"/>
  <c r="AI53" i="16"/>
  <c r="CM54" i="16" s="1"/>
  <c r="AI77" i="16"/>
  <c r="CM78" i="16" s="1"/>
  <c r="AI85" i="16"/>
  <c r="CM86" i="16" s="1"/>
  <c r="AI56" i="16"/>
  <c r="CM57" i="16" s="1"/>
  <c r="AI43" i="16"/>
  <c r="CM44" i="16" s="1"/>
  <c r="AI59" i="16"/>
  <c r="CM60" i="16" s="1"/>
  <c r="AI66" i="16"/>
  <c r="CM67" i="16" s="1"/>
  <c r="AI46" i="16"/>
  <c r="CM47" i="16" s="1"/>
  <c r="AI75" i="16"/>
  <c r="CM76" i="16" s="1"/>
  <c r="AI88" i="16"/>
  <c r="CM89" i="16" s="1"/>
  <c r="AI78" i="16"/>
  <c r="CM79" i="16" s="1"/>
  <c r="AI45" i="16"/>
  <c r="CM46" i="16" s="1"/>
  <c r="AI72" i="16"/>
  <c r="CM73" i="16" s="1"/>
  <c r="AI81" i="16"/>
  <c r="CM82" i="16" s="1"/>
  <c r="AI89" i="16"/>
  <c r="CM90" i="16" s="1"/>
  <c r="AI61" i="16"/>
  <c r="CM62" i="16" s="1"/>
  <c r="AI80" i="16"/>
  <c r="CM81" i="16" s="1"/>
  <c r="AI91" i="16"/>
  <c r="CM92" i="16" s="1"/>
  <c r="AI83" i="16"/>
  <c r="CM84" i="16" s="1"/>
  <c r="AI62" i="16"/>
  <c r="CM63" i="16" s="1"/>
  <c r="AI70" i="16"/>
  <c r="CM71" i="16" s="1"/>
  <c r="AI73" i="16"/>
  <c r="CM74" i="16" s="1"/>
  <c r="AI86" i="16"/>
  <c r="CM87" i="16" s="1"/>
  <c r="AF42" i="16"/>
  <c r="CJ43" i="16" s="1"/>
  <c r="AF50" i="16"/>
  <c r="CJ51" i="16" s="1"/>
  <c r="AF58" i="16"/>
  <c r="CJ59" i="16" s="1"/>
  <c r="AF66" i="16"/>
  <c r="CJ67" i="16" s="1"/>
  <c r="AF45" i="16"/>
  <c r="CJ46" i="16" s="1"/>
  <c r="AF53" i="16"/>
  <c r="CJ54" i="16" s="1"/>
  <c r="AF61" i="16"/>
  <c r="CJ62" i="16" s="1"/>
  <c r="AF69" i="16"/>
  <c r="CJ70" i="16" s="1"/>
  <c r="AF48" i="16"/>
  <c r="CJ49" i="16" s="1"/>
  <c r="AF56" i="16"/>
  <c r="CJ57" i="16" s="1"/>
  <c r="AF64" i="16"/>
  <c r="CJ65" i="16" s="1"/>
  <c r="AF43" i="16"/>
  <c r="CJ44" i="16" s="1"/>
  <c r="AF51" i="16"/>
  <c r="CJ52" i="16" s="1"/>
  <c r="AF59" i="16"/>
  <c r="CJ60" i="16" s="1"/>
  <c r="AF57" i="16"/>
  <c r="CJ58" i="16" s="1"/>
  <c r="AF77" i="16"/>
  <c r="CJ78" i="16" s="1"/>
  <c r="AF85" i="16"/>
  <c r="CJ86" i="16" s="1"/>
  <c r="AF44" i="16"/>
  <c r="CJ45" i="16" s="1"/>
  <c r="AF60" i="16"/>
  <c r="CJ61" i="16" s="1"/>
  <c r="AF71" i="16"/>
  <c r="CJ72" i="16" s="1"/>
  <c r="AF80" i="16"/>
  <c r="CJ81" i="16" s="1"/>
  <c r="AF88" i="16"/>
  <c r="CJ89" i="16" s="1"/>
  <c r="AF47" i="16"/>
  <c r="CJ48" i="16" s="1"/>
  <c r="AF63" i="16"/>
  <c r="CJ64" i="16" s="1"/>
  <c r="AF75" i="16"/>
  <c r="CJ76" i="16" s="1"/>
  <c r="AF83" i="16"/>
  <c r="CJ84" i="16" s="1"/>
  <c r="AF91" i="16"/>
  <c r="CJ92" i="16" s="1"/>
  <c r="AF46" i="16"/>
  <c r="CJ47" i="16" s="1"/>
  <c r="AF62" i="16"/>
  <c r="CJ63" i="16" s="1"/>
  <c r="AF78" i="16"/>
  <c r="CJ79" i="16" s="1"/>
  <c r="AF49" i="16"/>
  <c r="CJ50" i="16" s="1"/>
  <c r="AF68" i="16"/>
  <c r="CJ69" i="16" s="1"/>
  <c r="AF52" i="16"/>
  <c r="CJ53" i="16" s="1"/>
  <c r="AF84" i="16"/>
  <c r="CJ85" i="16" s="1"/>
  <c r="AF65" i="16"/>
  <c r="CJ66" i="16" s="1"/>
  <c r="AF90" i="16"/>
  <c r="CJ91" i="16" s="1"/>
  <c r="AF74" i="16"/>
  <c r="CJ75" i="16" s="1"/>
  <c r="AF54" i="16"/>
  <c r="CJ55" i="16" s="1"/>
  <c r="AF67" i="16"/>
  <c r="CJ68" i="16" s="1"/>
  <c r="AF70" i="16"/>
  <c r="CJ71" i="16" s="1"/>
  <c r="AF73" i="16"/>
  <c r="CJ74" i="16" s="1"/>
  <c r="AF76" i="16"/>
  <c r="CJ77" i="16" s="1"/>
  <c r="AF86" i="16"/>
  <c r="CJ87" i="16" s="1"/>
  <c r="AF79" i="16"/>
  <c r="CJ80" i="16" s="1"/>
  <c r="AF55" i="16"/>
  <c r="CJ56" i="16" s="1"/>
  <c r="AF82" i="16"/>
  <c r="CJ83" i="16" s="1"/>
  <c r="AF87" i="16"/>
  <c r="CJ88" i="16" s="1"/>
  <c r="AF72" i="16"/>
  <c r="CJ73" i="16" s="1"/>
  <c r="AF81" i="16"/>
  <c r="CJ82" i="16" s="1"/>
  <c r="AF89" i="16"/>
  <c r="CJ90" i="16" s="1"/>
  <c r="F12" i="16" l="1"/>
  <c r="O18" i="20" s="1"/>
  <c r="S16" i="16"/>
  <c r="O4" i="15"/>
  <c r="P5" i="15"/>
  <c r="S13" i="16"/>
  <c r="R13" i="16"/>
  <c r="N4" i="15"/>
  <c r="Q13" i="16"/>
  <c r="P4" i="15"/>
  <c r="N5" i="15"/>
  <c r="R16" i="16"/>
  <c r="O5" i="15"/>
  <c r="Q16" i="16"/>
  <c r="I11" i="16" l="1"/>
  <c r="S5" i="15"/>
  <c r="J12" i="16"/>
  <c r="D10" i="16" s="1"/>
  <c r="S4" i="15"/>
  <c r="J7" i="16"/>
  <c r="J10" i="16" s="1"/>
  <c r="D6" i="16" s="1"/>
  <c r="K12" i="16"/>
  <c r="K7" i="16"/>
  <c r="K10" i="16" s="1"/>
  <c r="E6" i="16" s="1"/>
  <c r="K11" i="16"/>
  <c r="I12" i="16"/>
  <c r="C10" i="16" s="1"/>
  <c r="I7" i="16"/>
  <c r="I10" i="16" s="1"/>
  <c r="C6" i="16" s="1"/>
  <c r="C7" i="16" s="1"/>
  <c r="C12" i="16" s="1"/>
  <c r="M18" i="20" s="1"/>
  <c r="J11" i="16"/>
  <c r="D7" i="16" l="1"/>
  <c r="D12" i="16" s="1"/>
  <c r="L18" i="20" s="1"/>
  <c r="N18" i="20" s="1"/>
  <c r="E7" i="16"/>
  <c r="J58" i="16"/>
  <c r="J73" i="16"/>
  <c r="J83" i="16"/>
  <c r="J56" i="16"/>
  <c r="J50" i="16"/>
  <c r="J87" i="16"/>
  <c r="J64" i="16"/>
  <c r="J77" i="16"/>
  <c r="J76" i="16"/>
  <c r="J60" i="16"/>
  <c r="J67" i="16"/>
  <c r="J75" i="16"/>
  <c r="J65" i="16"/>
  <c r="J45" i="16"/>
  <c r="J82" i="16"/>
  <c r="J80" i="16"/>
  <c r="J52" i="16"/>
  <c r="J43" i="16"/>
  <c r="J61" i="16"/>
  <c r="J71" i="16"/>
  <c r="J47" i="16"/>
  <c r="J63" i="16"/>
  <c r="J69" i="16"/>
  <c r="J51" i="16"/>
  <c r="J53" i="16"/>
  <c r="J57" i="16"/>
  <c r="J84" i="16"/>
  <c r="J78" i="16"/>
  <c r="J88" i="16"/>
  <c r="J79" i="16"/>
  <c r="J66" i="16"/>
  <c r="J89" i="16"/>
  <c r="J62" i="16"/>
  <c r="J86" i="16"/>
  <c r="J70" i="16"/>
  <c r="J49" i="16"/>
  <c r="J90" i="16"/>
  <c r="J48" i="16"/>
  <c r="J42" i="16"/>
  <c r="J59" i="16"/>
  <c r="J46" i="16"/>
  <c r="J91" i="16"/>
  <c r="J85" i="16"/>
  <c r="J55" i="16"/>
  <c r="J81" i="16"/>
  <c r="J74" i="16"/>
  <c r="J72" i="16"/>
  <c r="J68" i="16"/>
  <c r="J54" i="16"/>
  <c r="J44" i="16"/>
  <c r="K63" i="16"/>
  <c r="K91" i="16"/>
  <c r="K88" i="16"/>
  <c r="K65" i="16"/>
  <c r="K70" i="16"/>
  <c r="K49" i="16"/>
  <c r="K47" i="16"/>
  <c r="K60" i="16"/>
  <c r="K89" i="16"/>
  <c r="K59" i="16"/>
  <c r="K78" i="16"/>
  <c r="K48" i="16"/>
  <c r="K52" i="16"/>
  <c r="K79" i="16"/>
  <c r="K51" i="16"/>
  <c r="K45" i="16"/>
  <c r="K66" i="16"/>
  <c r="K84" i="16"/>
  <c r="K69" i="16"/>
  <c r="K87" i="16"/>
  <c r="K75" i="16"/>
  <c r="K76" i="16"/>
  <c r="K43" i="16"/>
  <c r="K61" i="16"/>
  <c r="E10" i="16"/>
  <c r="K57" i="16"/>
  <c r="K64" i="16"/>
  <c r="K80" i="16"/>
  <c r="K86" i="16"/>
  <c r="K68" i="16"/>
  <c r="K83" i="16"/>
  <c r="K53" i="16"/>
  <c r="K73" i="16"/>
  <c r="K46" i="16"/>
  <c r="K81" i="16"/>
  <c r="K54" i="16"/>
  <c r="K67" i="16"/>
  <c r="K44" i="16"/>
  <c r="K56" i="16"/>
  <c r="K82" i="16"/>
  <c r="K77" i="16"/>
  <c r="K58" i="16"/>
  <c r="K62" i="16"/>
  <c r="K71" i="16"/>
  <c r="K74" i="16"/>
  <c r="K90" i="16"/>
  <c r="K85" i="16"/>
  <c r="K72" i="16"/>
  <c r="K55" i="16"/>
  <c r="K50" i="16"/>
  <c r="K42" i="16"/>
  <c r="E12" i="16" l="1"/>
  <c r="P18" i="20" s="1"/>
  <c r="N85" i="16"/>
  <c r="M85" i="16"/>
  <c r="L85" i="16"/>
  <c r="N70" i="16"/>
  <c r="M70" i="16"/>
  <c r="L70" i="16"/>
  <c r="N84" i="16"/>
  <c r="L84" i="16"/>
  <c r="M84" i="16"/>
  <c r="L61" i="16"/>
  <c r="M61" i="16"/>
  <c r="N61" i="16"/>
  <c r="N67" i="16"/>
  <c r="L67" i="16"/>
  <c r="M67" i="16"/>
  <c r="N83" i="16"/>
  <c r="M83" i="16"/>
  <c r="L83" i="16"/>
  <c r="L76" i="16"/>
  <c r="M76" i="16"/>
  <c r="N76" i="16"/>
  <c r="M55" i="16"/>
  <c r="L55" i="16"/>
  <c r="N55" i="16"/>
  <c r="M49" i="16"/>
  <c r="N49" i="16"/>
  <c r="L49" i="16"/>
  <c r="N78" i="16"/>
  <c r="L78" i="16"/>
  <c r="M78" i="16"/>
  <c r="N71" i="16"/>
  <c r="L71" i="16"/>
  <c r="M71" i="16"/>
  <c r="L75" i="16"/>
  <c r="M75" i="16"/>
  <c r="N75" i="16"/>
  <c r="N56" i="16"/>
  <c r="M56" i="16"/>
  <c r="L56" i="16"/>
  <c r="M44" i="16"/>
  <c r="L44" i="16"/>
  <c r="N44" i="16"/>
  <c r="M91" i="16"/>
  <c r="N91" i="16"/>
  <c r="L91" i="16"/>
  <c r="L86" i="16"/>
  <c r="N86" i="16"/>
  <c r="M86" i="16"/>
  <c r="N57" i="16"/>
  <c r="L57" i="16"/>
  <c r="M57" i="16"/>
  <c r="N43" i="16"/>
  <c r="M43" i="16"/>
  <c r="L43" i="16"/>
  <c r="L60" i="16"/>
  <c r="N60" i="16"/>
  <c r="M60" i="16"/>
  <c r="M73" i="16"/>
  <c r="N73" i="16"/>
  <c r="L73" i="16"/>
  <c r="L69" i="16"/>
  <c r="M69" i="16"/>
  <c r="N69" i="16"/>
  <c r="M64" i="16"/>
  <c r="N64" i="16"/>
  <c r="L64" i="16"/>
  <c r="N68" i="16"/>
  <c r="M68" i="16"/>
  <c r="L68" i="16"/>
  <c r="N59" i="16"/>
  <c r="L59" i="16"/>
  <c r="M59" i="16"/>
  <c r="L89" i="16"/>
  <c r="N89" i="16"/>
  <c r="M89" i="16"/>
  <c r="M51" i="16"/>
  <c r="L51" i="16"/>
  <c r="N51" i="16"/>
  <c r="N80" i="16"/>
  <c r="M80" i="16"/>
  <c r="L80" i="16"/>
  <c r="M77" i="16"/>
  <c r="N77" i="16"/>
  <c r="L77" i="16"/>
  <c r="L72" i="16"/>
  <c r="N72" i="16"/>
  <c r="M72" i="16"/>
  <c r="N42" i="16"/>
  <c r="M42" i="16"/>
  <c r="L42" i="16"/>
  <c r="N66" i="16"/>
  <c r="L66" i="16"/>
  <c r="M66" i="16"/>
  <c r="N82" i="16"/>
  <c r="L82" i="16"/>
  <c r="M82" i="16"/>
  <c r="N74" i="16"/>
  <c r="M74" i="16"/>
  <c r="L74" i="16"/>
  <c r="M48" i="16"/>
  <c r="N48" i="16"/>
  <c r="L48" i="16"/>
  <c r="M79" i="16"/>
  <c r="N79" i="16"/>
  <c r="L79" i="16"/>
  <c r="N63" i="16"/>
  <c r="M63" i="16"/>
  <c r="L63" i="16"/>
  <c r="N45" i="16"/>
  <c r="L45" i="16"/>
  <c r="M45" i="16"/>
  <c r="M87" i="16"/>
  <c r="L87" i="16"/>
  <c r="N87" i="16"/>
  <c r="L54" i="16"/>
  <c r="N54" i="16"/>
  <c r="M54" i="16"/>
  <c r="N46" i="16"/>
  <c r="M46" i="16"/>
  <c r="L46" i="16"/>
  <c r="L62" i="16"/>
  <c r="N62" i="16"/>
  <c r="M62" i="16"/>
  <c r="N53" i="16"/>
  <c r="M53" i="16"/>
  <c r="L53" i="16"/>
  <c r="M52" i="16"/>
  <c r="L52" i="16"/>
  <c r="N52" i="16"/>
  <c r="L58" i="16"/>
  <c r="N58" i="16"/>
  <c r="M58" i="16"/>
  <c r="N81" i="16"/>
  <c r="L81" i="16"/>
  <c r="M81" i="16"/>
  <c r="M90" i="16"/>
  <c r="L90" i="16"/>
  <c r="N90" i="16"/>
  <c r="L88" i="16"/>
  <c r="M88" i="16"/>
  <c r="N88" i="16"/>
  <c r="N47" i="16"/>
  <c r="L47" i="16"/>
  <c r="M47" i="16"/>
  <c r="L65" i="16"/>
  <c r="N65" i="16"/>
  <c r="M65" i="16"/>
  <c r="M50" i="16"/>
  <c r="L50" i="16"/>
  <c r="N50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ab_fusion_cost_total" description="Verbindung mit der Abfrage 'tab_fusion_cost_total' in der Arbeitsmappe." type="5" refreshedVersion="8" background="1" saveData="1">
    <dbPr connection="Provider=Microsoft.Mashup.OleDb.1;Data Source=$Workbook$;Location=tab_fusion_cost_total;Extended Properties=&quot;&quot;" command="SELECT * FROM [tab_fusion_cost_total]"/>
  </connection>
  <connection id="2" xr16:uid="{00000000-0015-0000-FFFF-FFFF01000000}" keepAlive="1" name="Abfrage - tab_fusion_cost_total (2)" description="Verbindung mit der Abfrage 'tab_fusion_cost_total (2)' in der Arbeitsmappe." type="5" refreshedVersion="8" background="1" saveData="1">
    <dbPr connection="Provider=Microsoft.Mashup.OleDb.1;Data Source=$Workbook$;Location=&quot;tab_fusion_cost_total (2)&quot;;Extended Properties=&quot;&quot;" command="SELECT * FROM [tab_fusion_cost_total (2)]"/>
  </connection>
  <connection id="3" xr16:uid="{00000000-0015-0000-FFFF-FFFF02000000}" keepAlive="1" name="Abfrage - tab_fusion_cost_total (3)" description="Verbindung mit der Abfrage 'tab_fusion_cost_total (3)' in der Arbeitsmappe." type="5" refreshedVersion="8" background="1" saveData="1">
    <dbPr connection="Provider=Microsoft.Mashup.OleDb.1;Data Source=$Workbook$;Location=&quot;tab_fusion_cost_total (3)&quot;;Extended Properties=&quot;&quot;" command="SELECT * FROM [tab_fusion_cost_total (3)]"/>
  </connection>
  <connection id="4" xr16:uid="{00000000-0015-0000-FFFF-FFFF03000000}" keepAlive="1" name="Abfrage - tab_fusion_cost_total (4)" description="Verbindung mit der Abfrage 'tab_fusion_cost_total (4)' in der Arbeitsmappe." type="5" refreshedVersion="8" background="1" saveData="1">
    <dbPr connection="Provider=Microsoft.Mashup.OleDb.1;Data Source=$Workbook$;Location=&quot;tab_fusion_cost_total (4)&quot;;Extended Properties=&quot;&quot;" command="SELECT * FROM [tab_fusion_cost_total (4)]"/>
  </connection>
  <connection id="5" xr16:uid="{00000000-0015-0000-FFFF-FFFF04000000}" keepAlive="1" name="Abfrage - tab_fusion_cost_total__3" description="Verbindung mit der Abfrage 'tab_fusion_cost_total__3' in der Arbeitsmappe." type="5" refreshedVersion="8" background="1" saveData="1">
    <dbPr connection="Provider=Microsoft.Mashup.OleDb.1;Data Source=$Workbook$;Location=tab_fusion_cost_total__3;Extended Properties=&quot;&quot;" command="SELECT * FROM [tab_fusion_cost_total__3]"/>
  </connection>
  <connection id="6" xr16:uid="{00000000-0015-0000-FFFF-FFFF05000000}" keepAlive="1" name="Abfrage - Tabelle12" description="Verbindung mit der Abfrage 'Tabelle12' in der Arbeitsmappe." type="5" refreshedVersion="8" background="1" saveData="1">
    <dbPr connection="Provider=Microsoft.Mashup.OleDb.1;Data Source=$Workbook$;Location=Tabelle12;Extended Properties=&quot;&quot;" command="SELECT * FROM [Tabelle12]"/>
  </connection>
  <connection id="7" xr16:uid="{00000000-0015-0000-FFFF-FFFF06000000}" keepAlive="1" name="Abfrage - Tabelle6" description="Verbindung mit der Abfrage 'Tabelle6' in der Arbeitsmappe." type="5" refreshedVersion="8" background="1" saveData="1">
    <dbPr connection="Provider=Microsoft.Mashup.OleDb.1;Data Source=$Workbook$;Location=Tabelle6;Extended Properties=&quot;&quot;" command="SELECT * FROM [Tabelle6]"/>
  </connection>
</connections>
</file>

<file path=xl/sharedStrings.xml><?xml version="1.0" encoding="utf-8"?>
<sst xmlns="http://schemas.openxmlformats.org/spreadsheetml/2006/main" count="5738" uniqueCount="383">
  <si>
    <t>Other</t>
  </si>
  <si>
    <t>years</t>
  </si>
  <si>
    <t>Low</t>
  </si>
  <si>
    <t>High</t>
  </si>
  <si>
    <t>Reactor</t>
  </si>
  <si>
    <t>Cost Type</t>
  </si>
  <si>
    <t>Absolute</t>
  </si>
  <si>
    <t>Relative/Absolute</t>
  </si>
  <si>
    <t>Value</t>
  </si>
  <si>
    <t>Unit</t>
  </si>
  <si>
    <t>Year</t>
  </si>
  <si>
    <t>Reference</t>
  </si>
  <si>
    <t>Tokamak</t>
  </si>
  <si>
    <t>FOAK</t>
  </si>
  <si>
    <t>USD</t>
  </si>
  <si>
    <t>Readiness</t>
  </si>
  <si>
    <t>Reactor Type</t>
  </si>
  <si>
    <t>Construction Cost</t>
  </si>
  <si>
    <t>ITER</t>
  </si>
  <si>
    <t>1 GW class</t>
  </si>
  <si>
    <t>COE</t>
  </si>
  <si>
    <t>Relative</t>
  </si>
  <si>
    <t>USD/MWh</t>
  </si>
  <si>
    <t>Tokimatsu et al. (2002)</t>
  </si>
  <si>
    <t>n.a.</t>
  </si>
  <si>
    <t>Capacity [MW]</t>
  </si>
  <si>
    <t>Comment</t>
  </si>
  <si>
    <t>EAF: 60% (intial), up to 83%; OPEX from 4% to 2% cost fraction; up to 2.3% cost reduction rate in first 25 years from first introdction</t>
  </si>
  <si>
    <t>"FPP"</t>
  </si>
  <si>
    <t>OCC</t>
  </si>
  <si>
    <t>10th-of-a-kind</t>
  </si>
  <si>
    <t>Woodruff et al. (2017)</t>
  </si>
  <si>
    <t>Four different fusion technologies: Stablized Liner Compressor, Plansa Jet Driven Magneto-Intertial Fusion, Staged Z-Pinch, Sheared Flow Stabilized Z-Pinch</t>
  </si>
  <si>
    <t>As found in literature</t>
  </si>
  <si>
    <t>Starfire</t>
  </si>
  <si>
    <t xml:space="preserve">Generomak - ESECOM </t>
  </si>
  <si>
    <t>Tritium Plant Capital Cost</t>
  </si>
  <si>
    <t>Capital Cost</t>
  </si>
  <si>
    <t>ARIES-1</t>
  </si>
  <si>
    <t>ESECOM-He/Li2O</t>
  </si>
  <si>
    <t>ESECOM-V/Li*</t>
  </si>
  <si>
    <t>Secondary ref Woodruff et al (2016)</t>
  </si>
  <si>
    <t>Magnetic Fusion Production Reactor</t>
  </si>
  <si>
    <t>HYLIFE-II</t>
  </si>
  <si>
    <t>ANL (1980)</t>
  </si>
  <si>
    <t>Link</t>
  </si>
  <si>
    <t>Meschini et al (2023)</t>
  </si>
  <si>
    <t>https://www.frontiersin.org/articles/10.3389/fenrg.2023.1157394/full</t>
  </si>
  <si>
    <t>10.1088/0029-5515/42/11/301</t>
  </si>
  <si>
    <t>http://rgdoi.net/10.13140/RG.2.2.24116.55688</t>
  </si>
  <si>
    <t>https://inis.iaea.org/collection/NCLCollectionStore/_Public/12/603/12603252.pdf?r=1</t>
  </si>
  <si>
    <t>Delene et al (1988)</t>
  </si>
  <si>
    <t>FPP</t>
  </si>
  <si>
    <t>O&amp;M Cost</t>
  </si>
  <si>
    <t>Fuel Cost</t>
  </si>
  <si>
    <t>note: 9.21 mills/kWh</t>
  </si>
  <si>
    <t>TCC</t>
  </si>
  <si>
    <t>Contingency: 341 M USD</t>
  </si>
  <si>
    <t>note: including engineering services and other costs: 2123.57 MUSD; TCC: 2400.27 MUSD</t>
  </si>
  <si>
    <t>idc = 671.69; escalation during construction: 402.63</t>
  </si>
  <si>
    <t>Wittenberg (1991)</t>
  </si>
  <si>
    <t>http://large.stanford.edu/courses/2011/ph240/kumar2/docs/tritium.pdf</t>
  </si>
  <si>
    <t>ARIES-1 (incl. Breeder)</t>
  </si>
  <si>
    <t>ARIES-1 (Non-Breeder)</t>
  </si>
  <si>
    <t>note: 72 mills/kWh; Reactor based on Najmadadi et al (1990)</t>
  </si>
  <si>
    <t>https://www.sciencedirect.com/science/article/abs/pii/B9780444885081500335?via%3Dihub</t>
  </si>
  <si>
    <t>Holdren et al. (1987)</t>
  </si>
  <si>
    <t>https://www.osti.gov/biblio/5867696</t>
  </si>
  <si>
    <t>note: 57 mill/kWh, Reactor based on Holdren et al (1991)</t>
  </si>
  <si>
    <t>ESECOM-HE/Li (Breeder)</t>
  </si>
  <si>
    <t>ESECOM-HE/Li (Non-Breeder)</t>
  </si>
  <si>
    <t>ESECOM-V/Li (Breeder)</t>
  </si>
  <si>
    <t>ESECOM-V/Li (Non-Breeder)</t>
  </si>
  <si>
    <t>note: 63 mills/kWh, Reactor based on Holdren et al (1991)</t>
  </si>
  <si>
    <t>IAEA (2001)</t>
  </si>
  <si>
    <t>https://www-pub.iaea.org/MTCD/Publications/PDF/ITER-EDA-DS-22.pdf</t>
  </si>
  <si>
    <t>Moir (1986)</t>
  </si>
  <si>
    <t>https://doi.org/10.1007/BF01051015</t>
  </si>
  <si>
    <t>TMPR</t>
  </si>
  <si>
    <t>Magnetic</t>
  </si>
  <si>
    <t>Confinement Type</t>
  </si>
  <si>
    <t>Diverse</t>
  </si>
  <si>
    <t>V-Li/TOK (level safety assurance = 4)</t>
  </si>
  <si>
    <t>Delene (1991)</t>
  </si>
  <si>
    <t>V-Li/TOK (level safety assurance = 3)</t>
  </si>
  <si>
    <t>Capacity factor: 75%; Plant startup: 2025; Levelization period (lifetime)=30y; WACC = 6.05%</t>
  </si>
  <si>
    <t>https://www.tandfonline.com/doi/full/10.13182/FST91-A29443</t>
  </si>
  <si>
    <t>Müller et al. (2019)</t>
  </si>
  <si>
    <t>10.1016/j.fusengdes.2019.03.043</t>
  </si>
  <si>
    <t>FPP_min</t>
  </si>
  <si>
    <t>FPP_max</t>
  </si>
  <si>
    <t>FPP_mid</t>
  </si>
  <si>
    <t>NOAK</t>
  </si>
  <si>
    <t>EUR/kW</t>
  </si>
  <si>
    <t>Müller et al (2019)</t>
  </si>
  <si>
    <t>Commercial breeder</t>
  </si>
  <si>
    <t>Lee (1987)</t>
  </si>
  <si>
    <t>http://link.springer.com/10.1007/BF01053331</t>
  </si>
  <si>
    <t>V-Li/TOK</t>
  </si>
  <si>
    <t>mills/kWh</t>
  </si>
  <si>
    <t>Generomak - ESECOM</t>
  </si>
  <si>
    <t>ESECOM-He/LiO</t>
  </si>
  <si>
    <t>ESECOM-V/Li</t>
  </si>
  <si>
    <t>ARIES_high</t>
  </si>
  <si>
    <t>ARIES_low</t>
  </si>
  <si>
    <t>Krakowski (1995)</t>
  </si>
  <si>
    <t>https://www.tandfonline.com/doi/full/10.13182/FST95-A30370</t>
  </si>
  <si>
    <t>Generic Magnetic Fusion Reactor</t>
  </si>
  <si>
    <t>Moir (1992)</t>
  </si>
  <si>
    <t>https://cds.cern.ch/record/1054761/files/p467.pdf</t>
  </si>
  <si>
    <t>ARIES-I</t>
  </si>
  <si>
    <t>ARIES-II</t>
  </si>
  <si>
    <t>ARIES-III</t>
  </si>
  <si>
    <t>ARIES-IV</t>
  </si>
  <si>
    <t>Takeda et al. (2020)</t>
  </si>
  <si>
    <t>http://link.springer.com/10.1007/s10894-020-00230-z</t>
  </si>
  <si>
    <t>DEMO2</t>
  </si>
  <si>
    <t>Entler et al. (2018)</t>
  </si>
  <si>
    <t>https://linkinghub.elsevier.com/retrieve/pii/S0360544218305395</t>
  </si>
  <si>
    <t>Dragojlovic et al (2010)</t>
  </si>
  <si>
    <t>https://linkinghub.elsevier.com/retrieve/pii/S0920379610000414</t>
  </si>
  <si>
    <t>New ARIES</t>
  </si>
  <si>
    <t>Drakojlovic et al. (2010)</t>
  </si>
  <si>
    <t>FPP_avg</t>
  </si>
  <si>
    <t>FPP_low</t>
  </si>
  <si>
    <t>FPP_high</t>
  </si>
  <si>
    <t>Woodruff et al. (2020)</t>
  </si>
  <si>
    <t>https://www.arpa-e.energy.gov/sites/default/files/2021-03/Final%20Scientific-Technical%20Report_%20Costing%20%286%29.pdf</t>
  </si>
  <si>
    <t>Kramer (2023)</t>
  </si>
  <si>
    <t>https://doi.org/10.1063/PT.3.5287</t>
  </si>
  <si>
    <t>ARIES</t>
  </si>
  <si>
    <t>USD/kW</t>
  </si>
  <si>
    <t>Kessel et al. (2015) as cited by Lindley et al. (2023)</t>
  </si>
  <si>
    <t>Kessel et al. (2015)</t>
  </si>
  <si>
    <t>https://doi.org/10.1016/j.enpol.2023.113511</t>
  </si>
  <si>
    <t>https://doi.org/10.13182/FST14-794</t>
  </si>
  <si>
    <t>doi:10.1016/j.fusengdes.2008.12.104</t>
  </si>
  <si>
    <t>Han and Ward (2009)</t>
  </si>
  <si>
    <t>ARIES-AT</t>
  </si>
  <si>
    <t>PPCS-A</t>
  </si>
  <si>
    <t>PPCS-B</t>
  </si>
  <si>
    <t>PPCS-C</t>
  </si>
  <si>
    <t>PPCS-D</t>
  </si>
  <si>
    <t>Fusion basic early</t>
  </si>
  <si>
    <t>Fusion basic early mature</t>
  </si>
  <si>
    <t>Fusion Advanced early</t>
  </si>
  <si>
    <t>Fusion Advanced mature</t>
  </si>
  <si>
    <t>10th of a kind</t>
  </si>
  <si>
    <t>100th of a kind</t>
  </si>
  <si>
    <t>Jo et al. (2021)</t>
  </si>
  <si>
    <t>https://doi.org/10.3390/en14206817</t>
  </si>
  <si>
    <t>With Central Solenoid min</t>
  </si>
  <si>
    <t>With Central Solenoid max</t>
  </si>
  <si>
    <t>No Central Solenoid</t>
  </si>
  <si>
    <t>Early large</t>
  </si>
  <si>
    <t>Lindley et al. (2023)</t>
  </si>
  <si>
    <t>Early large (10th-OAK)</t>
  </si>
  <si>
    <t>Advanced Large</t>
  </si>
  <si>
    <t>Advanced Large (10th of a kind)</t>
  </si>
  <si>
    <t>Small</t>
  </si>
  <si>
    <t>Small (10th of a kind)</t>
  </si>
  <si>
    <t>Small (75th of a kind)</t>
  </si>
  <si>
    <t>LCOE</t>
  </si>
  <si>
    <t>Early large (10th-OAK) 5% Discount Rate</t>
  </si>
  <si>
    <t>Advanced Large (10th of a kind) 5% Discount Rate</t>
  </si>
  <si>
    <t>Small (75th of a kind) 5% Discount Rate</t>
  </si>
  <si>
    <t>Early large (10th-OAK) 7% Discount Rate</t>
  </si>
  <si>
    <t>Advanced Large (10th of a kind) 7% Discount Rate</t>
  </si>
  <si>
    <t>Small (75th of a kind) 7% Discount Rate</t>
  </si>
  <si>
    <t>Early large (10th-OAK) 9% Discount Rate</t>
  </si>
  <si>
    <t>Advanced Large (10th of a kind) 9% Discount Rate</t>
  </si>
  <si>
    <t>Small (75th of a kind) 9% Discount Rate</t>
  </si>
  <si>
    <t>EUR/MWh</t>
  </si>
  <si>
    <t>PPCS Model A Min</t>
  </si>
  <si>
    <t>Maisonnier et al. (2007)</t>
  </si>
  <si>
    <t>PPCS Model A Max</t>
  </si>
  <si>
    <t>PPCS Model AB Min</t>
  </si>
  <si>
    <t>PPCS Model AB Max</t>
  </si>
  <si>
    <t>PPCS Model B Min</t>
  </si>
  <si>
    <t>PPCS Model B Max</t>
  </si>
  <si>
    <t>PPCS Model C Min</t>
  </si>
  <si>
    <t>PPCS Model C Max</t>
  </si>
  <si>
    <t>PPCS Model D Min</t>
  </si>
  <si>
    <t>PPCS Model D Max</t>
  </si>
  <si>
    <t>http://dx.doi.org/10.1088/0029-5515/47/11/014</t>
  </si>
  <si>
    <t>Taken from https://www.inflationtool.com/us-dollar?amount=100&amp;year1=2018&amp;year2=2019&amp;frequency=yearly</t>
  </si>
  <si>
    <t>US-$ Jahr X</t>
  </si>
  <si>
    <t>Inflation bis 2019</t>
  </si>
  <si>
    <t>New, Combined Cost Factor 2019 Base</t>
  </si>
  <si>
    <t>taken from Abou-Jaoude (2023) Table 3</t>
  </si>
  <si>
    <t>EUR to USD</t>
  </si>
  <si>
    <t>EUR</t>
  </si>
  <si>
    <t>https://www.macrotrends.net/2548/euro-dollar-exchange-rate-historical-chart</t>
  </si>
  <si>
    <t>Specific cost [USD/kW, 2019]</t>
  </si>
  <si>
    <t>Min</t>
  </si>
  <si>
    <t>Max</t>
  </si>
  <si>
    <t>Mean</t>
  </si>
  <si>
    <t>Median</t>
  </si>
  <si>
    <t>#Note ITER Cost projections have been removed (only FOAK)</t>
  </si>
  <si>
    <t>Sockel</t>
  </si>
  <si>
    <t>Input</t>
  </si>
  <si>
    <t>Fixed O&amp;M p.a.</t>
  </si>
  <si>
    <t>var cost</t>
  </si>
  <si>
    <t>Capacity Factor</t>
  </si>
  <si>
    <t>Lifetime</t>
  </si>
  <si>
    <t>max</t>
  </si>
  <si>
    <t>min</t>
  </si>
  <si>
    <t>average</t>
  </si>
  <si>
    <t>median</t>
  </si>
  <si>
    <t>2019-Values (Specific)</t>
  </si>
  <si>
    <t>O&amp;M Cost (Fix)</t>
  </si>
  <si>
    <t>O&amp;M Cost (Var, incl fuel)</t>
  </si>
  <si>
    <t>Variable O&amp;M (incl. Fuel)</t>
  </si>
  <si>
    <t>avg</t>
  </si>
  <si>
    <t>construction time</t>
  </si>
  <si>
    <t>#Note: ITER (FOAK) kicked out again</t>
  </si>
  <si>
    <t>ann [USD/kW/a]</t>
  </si>
  <si>
    <t>ann + fix costs [$/kW/a]</t>
  </si>
  <si>
    <t>menge [kWh/kW/a]</t>
  </si>
  <si>
    <t>variable kosten [$/kWh]</t>
  </si>
  <si>
    <t>LCOE [$/MWh]</t>
  </si>
  <si>
    <t>OCC 2019</t>
  </si>
  <si>
    <t>LCOE als Funktion der OCC (alle Werte "avg")</t>
  </si>
  <si>
    <t>WACC</t>
  </si>
  <si>
    <t>CT</t>
  </si>
  <si>
    <t>TCC 1 (WACC 7%, CT 5y)</t>
  </si>
  <si>
    <t>TCC 2 (WACC 10%, CT 7y)</t>
  </si>
  <si>
    <t>TCC 3 (WACC 12%, CT 9y)</t>
  </si>
  <si>
    <t>ann 1</t>
  </si>
  <si>
    <t>ann 2</t>
  </si>
  <si>
    <t>ann 3</t>
  </si>
  <si>
    <t>production</t>
  </si>
  <si>
    <t>fix cost</t>
  </si>
  <si>
    <t>LCOE 1</t>
  </si>
  <si>
    <t>LCOE 2</t>
  </si>
  <si>
    <t>LCOE 3</t>
  </si>
  <si>
    <t>No.</t>
  </si>
  <si>
    <t>No</t>
  </si>
  <si>
    <t>LCOE Data etc</t>
  </si>
  <si>
    <t>Attribut</t>
  </si>
  <si>
    <t>Wert</t>
  </si>
  <si>
    <t>Tandem Mirror</t>
  </si>
  <si>
    <t>Real values</t>
  </si>
  <si>
    <t>2019-Values</t>
  </si>
  <si>
    <t>Cost</t>
  </si>
  <si>
    <t>Color</t>
  </si>
  <si>
    <t>r</t>
  </si>
  <si>
    <t>g</t>
  </si>
  <si>
    <t>b</t>
  </si>
  <si>
    <t>y</t>
  </si>
  <si>
    <t>c</t>
  </si>
  <si>
    <t>o</t>
  </si>
  <si>
    <t>Real</t>
  </si>
  <si>
    <t>2</t>
  </si>
  <si>
    <t>26</t>
  </si>
  <si>
    <t>27</t>
  </si>
  <si>
    <t>37</t>
  </si>
  <si>
    <t>45</t>
  </si>
  <si>
    <t>63</t>
  </si>
  <si>
    <t>64</t>
  </si>
  <si>
    <t>65</t>
  </si>
  <si>
    <t>66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</si>
  <si>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</si>
  <si>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</si>
  <si>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</si>
  <si>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</si>
  <si>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</si>
  <si>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</si>
  <si>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</si>
  <si>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</si>
  <si>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</si>
  <si>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</si>
  <si>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</si>
  <si>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</si>
  <si>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</si>
  <si>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</si>
  <si>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</si>
  <si>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</si>
  <si>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</si>
  <si>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</si>
  <si>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</si>
  <si>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LCOE_WACC_7%_CT_5yr</t>
  </si>
  <si>
    <t>LCOE_WACC_10%_CT_7yr</t>
  </si>
  <si>
    <t>LCOE_WACC_12%_CT_9yr</t>
  </si>
  <si>
    <t>Cook et al. (2002)</t>
  </si>
  <si>
    <t>https://doi.org/10.1016/S0920-3796(02)00286-7</t>
  </si>
  <si>
    <t>Reactor type 1</t>
  </si>
  <si>
    <t>Magaud et al. (2004)</t>
  </si>
  <si>
    <t>https://doi.org/10.1016/B0-12-176480-X/00305-3</t>
  </si>
  <si>
    <t>http://dx.doi.org/10.1016/j.nima.2013.05.095</t>
  </si>
  <si>
    <t>Heavy Ion Fusion</t>
  </si>
  <si>
    <t>Helsley and Burke (2014)</t>
  </si>
  <si>
    <t>Full Superconducting Tokamak</t>
  </si>
  <si>
    <t>Chen et al. (2015)</t>
  </si>
  <si>
    <t>Water-cooling Cu magnets</t>
  </si>
  <si>
    <t>10.1007/s10894-014-9770-x</t>
  </si>
  <si>
    <t>LIFE1</t>
  </si>
  <si>
    <t>LIFE</t>
  </si>
  <si>
    <t>Inertia</t>
  </si>
  <si>
    <t>Anklam et al. (2011)</t>
  </si>
  <si>
    <t>LIFE2</t>
  </si>
  <si>
    <t>LIFE3</t>
  </si>
  <si>
    <t>https://doi.org/10.13182/FST10-329</t>
  </si>
  <si>
    <t>ESECOM GENEROMAK Li/Li/V</t>
  </si>
  <si>
    <t>TITAN-I</t>
  </si>
  <si>
    <t>Conn et al. (1990)</t>
  </si>
  <si>
    <t>https://link.springer.com/chapter/10.1007/978-1-4613-0619-1_1</t>
  </si>
  <si>
    <t>MARS</t>
  </si>
  <si>
    <t>Mirror Advanced Reacotr</t>
  </si>
  <si>
    <t>Berwald et al. (1987)</t>
  </si>
  <si>
    <t>Fusion Breeder</t>
  </si>
  <si>
    <t>10.13182/fst87-a25051 </t>
  </si>
  <si>
    <t>Delene et al. (2000)</t>
  </si>
  <si>
    <t>https://www.researchgate.net/publication/238109136_An_Assessment_of_the_Economics_of_Future_Electric_Power_Generation_Options_and_the_Implications_for_Fusion_-_Revision_1</t>
  </si>
  <si>
    <t>ARIES-RS</t>
  </si>
  <si>
    <t>Delene et al (2000)</t>
  </si>
  <si>
    <t>ARIES-ST</t>
  </si>
  <si>
    <t>Spherical Tokamak</t>
  </si>
  <si>
    <t>Bednyagin &amp; Gnansounou (2011)</t>
  </si>
  <si>
    <t>https://doi.org/10.1016/j.enpol.2010.09.019</t>
  </si>
  <si>
    <t>LCOE min</t>
  </si>
  <si>
    <t>LCOE max</t>
  </si>
  <si>
    <t>Advanced Tokamak</t>
  </si>
  <si>
    <t>Nominal Tokamak</t>
  </si>
  <si>
    <t>Hender et al. (1996)</t>
  </si>
  <si>
    <t>Abgelesen</t>
  </si>
  <si>
    <t>https://doi.org/10.13182/FST96-A11963181</t>
  </si>
  <si>
    <t>Kozaki et al. (2009)</t>
  </si>
  <si>
    <t>10.1088/0029-5515/49/11/115011</t>
  </si>
  <si>
    <t>Helical Reactor</t>
  </si>
  <si>
    <t>Miller et al. (1991)</t>
  </si>
  <si>
    <t>https://doi.org/10.13182/FST91-A29444</t>
  </si>
  <si>
    <t>Tsoulfanidis (1981)</t>
  </si>
  <si>
    <t>https://doi.org/10.13182/FST81-A19927</t>
  </si>
  <si>
    <t>Tokimatsu et al. (2003)</t>
  </si>
  <si>
    <t>https://doi.org/10.1016/S0301-4215(02)00127-1</t>
  </si>
  <si>
    <t>low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</si>
  <si>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</si>
  <si>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</si>
  <si>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</si>
  <si>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</si>
  <si>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</si>
  <si>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</si>
  <si>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</si>
  <si>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</si>
  <si>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</si>
  <si>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</si>
  <si>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112</t>
  </si>
  <si>
    <t>113</t>
  </si>
  <si>
    <t>114</t>
  </si>
  <si>
    <t>122</t>
  </si>
  <si>
    <t>123</t>
  </si>
  <si>
    <t>124</t>
  </si>
  <si>
    <t>125</t>
  </si>
  <si>
    <t>126</t>
  </si>
  <si>
    <t>131</t>
  </si>
  <si>
    <t>132</t>
  </si>
  <si>
    <t>133</t>
  </si>
  <si>
    <t>134</t>
  </si>
  <si>
    <t>142</t>
  </si>
  <si>
    <t>143</t>
  </si>
  <si>
    <t>Own calculation</t>
  </si>
  <si>
    <t>Avg</t>
  </si>
  <si>
    <t>Publication Year</t>
  </si>
  <si>
    <t>1990</t>
  </si>
  <si>
    <t>1991</t>
  </si>
  <si>
    <t>1992</t>
  </si>
  <si>
    <t>1996</t>
  </si>
  <si>
    <t>2002</t>
  </si>
  <si>
    <t>2003</t>
  </si>
  <si>
    <t>2004</t>
  </si>
  <si>
    <t>2007</t>
  </si>
  <si>
    <t>2009</t>
  </si>
  <si>
    <t>2010</t>
  </si>
  <si>
    <t>2011</t>
  </si>
  <si>
    <t>2021</t>
  </si>
  <si>
    <t>2023</t>
  </si>
  <si>
    <t>Fig. 2</t>
  </si>
  <si>
    <t>Lako &amp; Seebregts (1998)</t>
  </si>
  <si>
    <t>Table A2</t>
  </si>
  <si>
    <t>https://www.semanticscholar.org/paper/CHARACTERISATION-OF-POWER-GENERATION-OPTIONS-FOR-21-Seebregts/8153954fe81c174fadc5c78f121e1f8e71f7d15c</t>
  </si>
  <si>
    <t>Publication_Year</t>
  </si>
  <si>
    <t>Najmabadi et al.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</si>
</sst>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0.00000"/>
  </numFmts>
  <fonts count="16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Helvetica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9">
    <xf numFmtId="0" fontId="0" fillId="0" borderId="0"/>
    <xf numFmtId="0" fontId="6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29">
    <xf numFmtId="0" fontId="0" fillId="0" borderId="0" xfId="0"/>
    <xf numFmtId="0" fontId="7" fillId="0" borderId="0" xfId="3" applyAlignment="1" applyProtection="1"/>
    <xf numFmtId="0" fontId="8" fillId="0" borderId="0" xfId="0" applyFont="1"/>
    <xf numFmtId="2" fontId="0" fillId="0" borderId="0" xfId="0" applyNumberFormat="1"/>
    <xf numFmtId="0" fontId="4" fillId="0" borderId="0" xfId="4"/>
    <xf numFmtId="9" fontId="4" fillId="0" borderId="0" xfId="5" applyFont="1"/>
    <xf numFmtId="0" fontId="9" fillId="0" borderId="0" xfId="4" applyFont="1"/>
    <xf numFmtId="9" fontId="9" fillId="0" borderId="0" xfId="5" applyFont="1"/>
    <xf numFmtId="9" fontId="4" fillId="0" borderId="0" xfId="4" applyNumberFormat="1"/>
    <xf numFmtId="10" fontId="4" fillId="0" borderId="0" xfId="4" applyNumberFormat="1"/>
    <xf numFmtId="0" fontId="3" fillId="0" borderId="0" xfId="6"/>
    <xf numFmtId="164" fontId="3" fillId="0" borderId="0" xfId="6" applyNumberFormat="1"/>
    <xf numFmtId="165" fontId="3" fillId="0" borderId="0" xfId="6" applyNumberFormat="1"/>
    <xf numFmtId="2" fontId="3" fillId="0" borderId="0" xfId="6" applyNumberFormat="1"/>
    <xf numFmtId="9" fontId="3" fillId="0" borderId="0" xfId="6" applyNumberFormat="1"/>
    <xf numFmtId="0" fontId="10" fillId="0" borderId="0" xfId="0" applyFont="1"/>
    <xf numFmtId="0" fontId="11" fillId="2" borderId="0" xfId="0" applyFont="1" applyFill="1"/>
    <xf numFmtId="0" fontId="5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0" fillId="3" borderId="1" xfId="0" applyFill="1" applyBorder="1"/>
    <xf numFmtId="0" fontId="0" fillId="0" borderId="1" xfId="0" applyBorder="1"/>
    <xf numFmtId="0" fontId="2" fillId="0" borderId="0" xfId="4" applyFont="1"/>
    <xf numFmtId="9" fontId="4" fillId="0" borderId="0" xfId="8" applyFont="1"/>
    <xf numFmtId="9" fontId="2" fillId="0" borderId="0" xfId="8" applyFont="1"/>
    <xf numFmtId="0" fontId="0" fillId="4" borderId="2" xfId="0" applyFill="1" applyBorder="1"/>
    <xf numFmtId="0" fontId="0" fillId="0" borderId="2" xfId="0" applyBorder="1"/>
    <xf numFmtId="0" fontId="0" fillId="0" borderId="0" xfId="0" pivotButton="1"/>
    <xf numFmtId="0" fontId="1" fillId="0" borderId="0" xfId="6" applyFont="1"/>
  </cellXfs>
  <cellStyles count="9">
    <cellStyle name="Komma 2" xfId="7" xr:uid="{00000000-0005-0000-0000-000000000000}"/>
    <cellStyle name="Link" xfId="3" builtinId="8"/>
    <cellStyle name="Normal 2" xfId="1" xr:uid="{00000000-0005-0000-0000-000002000000}"/>
    <cellStyle name="Pourcentage 2" xfId="2" xr:uid="{00000000-0005-0000-0000-000003000000}"/>
    <cellStyle name="Prozent" xfId="8" builtinId="5"/>
    <cellStyle name="Prozent 2" xfId="5" xr:uid="{00000000-0005-0000-0000-000004000000}"/>
    <cellStyle name="Standard" xfId="0" builtinId="0"/>
    <cellStyle name="Standard 2" xfId="4" xr:uid="{00000000-0005-0000-0000-000006000000}"/>
    <cellStyle name="Standard 3" xfId="6" xr:uid="{00000000-0005-0000-0000-000007000000}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Inflationtabelle!$B$3</c:f>
              <c:strCache>
                <c:ptCount val="1"/>
                <c:pt idx="0">
                  <c:v>Inflation bis 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Inflationtabelle!$B$23:$B$50</c:f>
              <c:numCache>
                <c:formatCode>0%</c:formatCode>
                <c:ptCount val="28"/>
                <c:pt idx="0">
                  <c:v>0.67769999999999997</c:v>
                </c:pt>
                <c:pt idx="1">
                  <c:v>0.62990000000000002</c:v>
                </c:pt>
                <c:pt idx="2">
                  <c:v>0.5927</c:v>
                </c:pt>
                <c:pt idx="3">
                  <c:v>0.56840000000000002</c:v>
                </c:pt>
                <c:pt idx="4">
                  <c:v>0.53480000000000005</c:v>
                </c:pt>
                <c:pt idx="5">
                  <c:v>0.48470000000000002</c:v>
                </c:pt>
                <c:pt idx="6">
                  <c:v>0.44379999999999997</c:v>
                </c:pt>
                <c:pt idx="7">
                  <c:v>0.42130000000000001</c:v>
                </c:pt>
                <c:pt idx="8">
                  <c:v>0.38979999999999998</c:v>
                </c:pt>
                <c:pt idx="9">
                  <c:v>0.35349999999999998</c:v>
                </c:pt>
                <c:pt idx="10">
                  <c:v>0.30909999999999999</c:v>
                </c:pt>
                <c:pt idx="11">
                  <c:v>0.26819999999999999</c:v>
                </c:pt>
                <c:pt idx="12">
                  <c:v>0.23300000000000001</c:v>
                </c:pt>
                <c:pt idx="13">
                  <c:v>0.18740000000000001</c:v>
                </c:pt>
                <c:pt idx="14">
                  <c:v>0.19170000000000001</c:v>
                </c:pt>
                <c:pt idx="15">
                  <c:v>0.1724</c:v>
                </c:pt>
                <c:pt idx="16">
                  <c:v>0.1366</c:v>
                </c:pt>
                <c:pt idx="17">
                  <c:v>0.1135</c:v>
                </c:pt>
                <c:pt idx="18">
                  <c:v>9.74E-2</c:v>
                </c:pt>
                <c:pt idx="19">
                  <c:v>7.9899999999999999E-2</c:v>
                </c:pt>
                <c:pt idx="20">
                  <c:v>7.8600000000000003E-2</c:v>
                </c:pt>
                <c:pt idx="21">
                  <c:v>6.5199999999999994E-2</c:v>
                </c:pt>
                <c:pt idx="22">
                  <c:v>4.2999999999999997E-2</c:v>
                </c:pt>
                <c:pt idx="23">
                  <c:v>1.8100000000000002E-2</c:v>
                </c:pt>
                <c:pt idx="24">
                  <c:v>0</c:v>
                </c:pt>
                <c:pt idx="25">
                  <c:v>0.98784945174355432</c:v>
                </c:pt>
                <c:pt idx="26">
                  <c:v>0.9434852344560809</c:v>
                </c:pt>
                <c:pt idx="27">
                  <c:v>0.87359133397396693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1-4776-9CB8-C8E92FA3CFD0}"/>
            </c:ext>
          </c:extLst>
        </c:ser>
        <c:ser>
          <c:idx val="1"/>
          <c:order val="1"/>
          <c:tx>
            <c:strRef>
              <c:f>Inflationtabelle!$C$3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Inflationtabelle!$C$23:$C$50</c:f>
              <c:numCache>
                <c:formatCode>0%</c:formatCode>
                <c:ptCount val="28"/>
                <c:pt idx="0">
                  <c:v>1.6777</c:v>
                </c:pt>
                <c:pt idx="1">
                  <c:v>1.6299000000000001</c:v>
                </c:pt>
                <c:pt idx="2">
                  <c:v>1.5927</c:v>
                </c:pt>
                <c:pt idx="3">
                  <c:v>1.5684</c:v>
                </c:pt>
                <c:pt idx="4">
                  <c:v>1.5348000000000002</c:v>
                </c:pt>
                <c:pt idx="5">
                  <c:v>1.4847000000000001</c:v>
                </c:pt>
                <c:pt idx="6">
                  <c:v>1.4438</c:v>
                </c:pt>
                <c:pt idx="7">
                  <c:v>1.4213</c:v>
                </c:pt>
                <c:pt idx="8">
                  <c:v>1.3897999999999999</c:v>
                </c:pt>
                <c:pt idx="9">
                  <c:v>1.3534999999999999</c:v>
                </c:pt>
                <c:pt idx="10">
                  <c:v>1.3090999999999999</c:v>
                </c:pt>
                <c:pt idx="11">
                  <c:v>1.2682</c:v>
                </c:pt>
                <c:pt idx="12">
                  <c:v>1.2330000000000001</c:v>
                </c:pt>
                <c:pt idx="13">
                  <c:v>1.1874</c:v>
                </c:pt>
                <c:pt idx="14">
                  <c:v>1.1917</c:v>
                </c:pt>
                <c:pt idx="15">
                  <c:v>1.1724000000000001</c:v>
                </c:pt>
                <c:pt idx="16">
                  <c:v>1.1366000000000001</c:v>
                </c:pt>
                <c:pt idx="17">
                  <c:v>1.1134999999999999</c:v>
                </c:pt>
                <c:pt idx="18">
                  <c:v>1.0973999999999999</c:v>
                </c:pt>
                <c:pt idx="19">
                  <c:v>1.0799000000000001</c:v>
                </c:pt>
                <c:pt idx="20">
                  <c:v>1.0786</c:v>
                </c:pt>
                <c:pt idx="21">
                  <c:v>1.0651999999999999</c:v>
                </c:pt>
                <c:pt idx="22">
                  <c:v>1.0429999999999999</c:v>
                </c:pt>
                <c:pt idx="23">
                  <c:v>1.0181</c:v>
                </c:pt>
                <c:pt idx="24">
                  <c:v>1</c:v>
                </c:pt>
                <c:pt idx="25">
                  <c:v>0.98784945174355432</c:v>
                </c:pt>
                <c:pt idx="26">
                  <c:v>0.9434852344560809</c:v>
                </c:pt>
                <c:pt idx="27">
                  <c:v>0.87359133397396693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21-4776-9CB8-C8E92FA3C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19696"/>
        <c:axId val="145115952"/>
      </c:lineChart>
      <c:catAx>
        <c:axId val="145119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45115952"/>
        <c:crosses val="autoZero"/>
        <c:auto val="1"/>
        <c:lblAlgn val="ctr"/>
        <c:lblOffset val="100"/>
        <c:noMultiLvlLbl val="0"/>
      </c:catAx>
      <c:valAx>
        <c:axId val="14511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4511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OCC!$N$3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OCC!$M$4:$M$5</c:f>
              <c:strCache>
                <c:ptCount val="2"/>
                <c:pt idx="0">
                  <c:v>Magnetic</c:v>
                </c:pt>
                <c:pt idx="1">
                  <c:v>Other</c:v>
                </c:pt>
              </c:strCache>
            </c:strRef>
          </c:cat>
          <c:val>
            <c:numRef>
              <c:f>OCC!$N$4:$N$5</c:f>
              <c:numCache>
                <c:formatCode>General</c:formatCode>
                <c:ptCount val="2"/>
                <c:pt idx="0">
                  <c:v>185.88650000000001</c:v>
                </c:pt>
                <c:pt idx="1">
                  <c:v>1763.0075187969928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F-4731-9CE5-A97B77036797}"/>
            </c:ext>
          </c:extLst>
        </c:ser>
        <c:ser>
          <c:idx val="4"/>
          <c:order val="3"/>
          <c:tx>
            <c:strRef>
              <c:f>OCC!$R$3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OCC!$M$4:$M$5</c:f>
              <c:strCache>
                <c:ptCount val="2"/>
                <c:pt idx="0">
                  <c:v>Magnetic</c:v>
                </c:pt>
                <c:pt idx="1">
                  <c:v>Other</c:v>
                </c:pt>
              </c:strCache>
            </c:strRef>
          </c:cat>
          <c:val>
            <c:numRef>
              <c:f>OCC!$R$4:$R$5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E8AF-4731-9CE5-A97B77036797}"/>
            </c:ext>
          </c:extLst>
        </c:ser>
        <c:ser>
          <c:idx val="5"/>
          <c:order val="4"/>
          <c:tx>
            <c:strRef>
              <c:f>OCC!$S$3</c:f>
              <c:strCache>
                <c:ptCount val="1"/>
                <c:pt idx="0">
                  <c:v>Sockel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OCC!$M$4:$M$5</c:f>
              <c:strCache>
                <c:ptCount val="2"/>
                <c:pt idx="0">
                  <c:v>Magnetic</c:v>
                </c:pt>
                <c:pt idx="1">
                  <c:v>Other</c:v>
                </c:pt>
              </c:strCache>
            </c:strRef>
          </c:cat>
          <c:val>
            <c:numRef>
              <c:f>OCC!$S$4:$S$5</c:f>
              <c:numCache>
                <c:formatCode>General</c:formatCode>
                <c:ptCount val="2"/>
                <c:pt idx="0">
                  <c:v>15958.537089844907</c:v>
                </c:pt>
                <c:pt idx="1">
                  <c:v>11918.909443228324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AF-4731-9CE5-A97B77036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6"/>
        <c:overlap val="100"/>
        <c:axId val="1863964719"/>
        <c:axId val="1862021263"/>
      </c:barChart>
      <c:lineChart>
        <c:grouping val="standard"/>
        <c:varyColors val="0"/>
        <c:ser>
          <c:idx val="2"/>
          <c:order val="1"/>
          <c:tx>
            <c:strRef>
              <c:f>OCC!$P$3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OCC!$M$4:$M$5</c:f>
              <c:strCache>
                <c:ptCount val="2"/>
                <c:pt idx="0">
                  <c:v>Magnetic</c:v>
                </c:pt>
                <c:pt idx="1">
                  <c:v>Other</c:v>
                </c:pt>
              </c:strCache>
            </c:strRef>
          </c:cat>
          <c:val>
            <c:numRef>
              <c:f>OCC!$P$4:$P$5</c:f>
              <c:numCache>
                <c:formatCode>General</c:formatCode>
                <c:ptCount val="2"/>
                <c:pt idx="0">
                  <c:v>5598.7167744815006</c:v>
                </c:pt>
                <c:pt idx="1">
                  <c:v>5682.7884071096632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AF-4731-9CE5-A97B77036797}"/>
            </c:ext>
          </c:extLst>
        </c:ser>
        <c:ser>
          <c:idx val="3"/>
          <c:order val="2"/>
          <c:tx>
            <c:strRef>
              <c:f>OCC!$Q$3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12"/>
            <c:spPr>
              <a:noFill/>
              <a:ln w="2540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OCC!$M$4:$M$5</c:f>
              <c:strCache>
                <c:ptCount val="2"/>
                <c:pt idx="0">
                  <c:v>Magnetic</c:v>
                </c:pt>
                <c:pt idx="1">
                  <c:v>Other</c:v>
                </c:pt>
              </c:strCache>
            </c:strRef>
          </c:cat>
          <c:val>
            <c:numRef>
              <c:f>OCC!$Q$4:$Q$5</c:f>
              <c:numCache>
                <c:formatCode>General</c:formatCode>
                <c:ptCount val="2"/>
                <c:pt idx="0">
                  <c:v>5611.8150367562321</c:v>
                </c:pt>
                <c:pt idx="1">
                  <c:v>6027.4291457286436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AF-4731-9CE5-A97B77036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3964719"/>
        <c:axId val="1862021263"/>
      </c:lineChart>
      <c:catAx>
        <c:axId val="186396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862021263"/>
        <c:crosses val="autoZero"/>
        <c:auto val="1"/>
        <c:lblAlgn val="ctr"/>
        <c:lblOffset val="100"/>
        <c:noMultiLvlLbl val="0"/>
      </c:catAx>
      <c:valAx>
        <c:axId val="186202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86396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LCOE!$L$41</c:f>
              <c:strCache>
                <c:ptCount val="1"/>
                <c:pt idx="0">
                  <c:v>LCOE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LCOE!$L$42:$L$91</c:f>
              <c:numCache>
                <c:formatCode>General</c:formatCode>
                <c:ptCount val="50"/>
                <c:pt idx="0">
                  <c:v>28.876327548736121</c:v>
                </c:pt>
                <c:pt idx="1">
                  <c:v>29.100085636446785</c:v>
                </c:pt>
                <c:pt idx="2">
                  <c:v>29.484748416443768</c:v>
                </c:pt>
                <c:pt idx="3">
                  <c:v>30.553256138657606</c:v>
                </c:pt>
                <c:pt idx="4">
                  <c:v>30.804779221043876</c:v>
                </c:pt>
                <c:pt idx="5">
                  <c:v>38.900689878173814</c:v>
                </c:pt>
                <c:pt idx="6">
                  <c:v>46.026957284709802</c:v>
                </c:pt>
                <c:pt idx="7">
                  <c:v>46.911467491205961</c:v>
                </c:pt>
                <c:pt idx="8">
                  <c:v>50.263213568272086</c:v>
                </c:pt>
                <c:pt idx="9">
                  <c:v>51.126916226129474</c:v>
                </c:pt>
                <c:pt idx="10">
                  <c:v>52.181125906338622</c:v>
                </c:pt>
                <c:pt idx="11">
                  <c:v>54.359494019039026</c:v>
                </c:pt>
                <c:pt idx="12">
                  <c:v>56.991888379066516</c:v>
                </c:pt>
                <c:pt idx="13">
                  <c:v>58.204743916051768</c:v>
                </c:pt>
                <c:pt idx="14">
                  <c:v>59.02106127157704</c:v>
                </c:pt>
                <c:pt idx="15">
                  <c:v>61.90182377109381</c:v>
                </c:pt>
                <c:pt idx="16">
                  <c:v>63.315061481451785</c:v>
                </c:pt>
                <c:pt idx="17">
                  <c:v>63.593452067410297</c:v>
                </c:pt>
                <c:pt idx="18">
                  <c:v>64.893906582284529</c:v>
                </c:pt>
                <c:pt idx="19">
                  <c:v>66.527158111608145</c:v>
                </c:pt>
                <c:pt idx="20">
                  <c:v>69.112632717356163</c:v>
                </c:pt>
                <c:pt idx="21">
                  <c:v>71.072337725374609</c:v>
                </c:pt>
                <c:pt idx="22">
                  <c:v>71.936766517480919</c:v>
                </c:pt>
                <c:pt idx="23">
                  <c:v>74.629321711996269</c:v>
                </c:pt>
                <c:pt idx="24">
                  <c:v>75.121691280754717</c:v>
                </c:pt>
                <c:pt idx="25">
                  <c:v>75.444278239596457</c:v>
                </c:pt>
                <c:pt idx="26">
                  <c:v>76.836495640913455</c:v>
                </c:pt>
                <c:pt idx="27">
                  <c:v>77.038024294030137</c:v>
                </c:pt>
                <c:pt idx="28">
                  <c:v>77.276454391782437</c:v>
                </c:pt>
                <c:pt idx="29">
                  <c:v>77.57240599612301</c:v>
                </c:pt>
                <c:pt idx="30">
                  <c:v>77.791557642739406</c:v>
                </c:pt>
                <c:pt idx="31">
                  <c:v>81.536629931087731</c:v>
                </c:pt>
                <c:pt idx="32">
                  <c:v>82.988491760098071</c:v>
                </c:pt>
                <c:pt idx="33">
                  <c:v>83.233301717979941</c:v>
                </c:pt>
                <c:pt idx="34">
                  <c:v>83.676854446037254</c:v>
                </c:pt>
                <c:pt idx="35">
                  <c:v>83.939931534697422</c:v>
                </c:pt>
                <c:pt idx="36">
                  <c:v>87.140721280132098</c:v>
                </c:pt>
                <c:pt idx="37">
                  <c:v>90.335215639931491</c:v>
                </c:pt>
                <c:pt idx="38">
                  <c:v>90.784182215727157</c:v>
                </c:pt>
                <c:pt idx="39">
                  <c:v>91.513662019945713</c:v>
                </c:pt>
                <c:pt idx="40">
                  <c:v>93.644974022667469</c:v>
                </c:pt>
                <c:pt idx="41">
                  <c:v>95.252282881470592</c:v>
                </c:pt>
                <c:pt idx="42">
                  <c:v>96.020119181060153</c:v>
                </c:pt>
                <c:pt idx="43">
                  <c:v>97.295300135876687</c:v>
                </c:pt>
                <c:pt idx="44">
                  <c:v>97.951416666844281</c:v>
                </c:pt>
                <c:pt idx="45">
                  <c:v>99.113744732108685</c:v>
                </c:pt>
                <c:pt idx="46">
                  <c:v>99.770348338397781</c:v>
                </c:pt>
                <c:pt idx="47">
                  <c:v>100.41717038383928</c:v>
                </c:pt>
                <c:pt idx="48">
                  <c:v>100.57019125334286</c:v>
                </c:pt>
                <c:pt idx="49">
                  <c:v>211.36990049724034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53-489A-9C35-5B76F7906BDF}"/>
            </c:ext>
          </c:extLst>
        </c:ser>
        <c:ser>
          <c:idx val="1"/>
          <c:order val="1"/>
          <c:tx>
            <c:strRef>
              <c:f>LCOE!$M$41</c:f>
              <c:strCache>
                <c:ptCount val="1"/>
                <c:pt idx="0">
                  <c:v>LCOE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LCOE!$M$42:$M$91</c:f>
              <c:numCache>
                <c:formatCode>General</c:formatCode>
                <c:ptCount val="50"/>
                <c:pt idx="0">
                  <c:v>30.336502971953511</c:v>
                </c:pt>
                <c:pt idx="1">
                  <c:v>30.713963735792319</c:v>
                </c:pt>
                <c:pt idx="2">
                  <c:v>31.362856959020828</c:v>
                </c:pt>
                <c:pt idx="3">
                  <c:v>33.165338134655592</c:v>
                </c:pt>
                <c:pt idx="4">
                  <c:v>33.589636070752441</c:v>
                </c:pt>
                <c:pt idx="5">
                  <c:v>47.246745191932135</c:v>
                </c:pt>
                <c:pt idx="6">
                  <c:v>59.268149048712154</c:v>
                </c:pt>
                <c:pt idx="7">
                  <c:v>60.760242146142339</c:v>
                </c:pt>
                <c:pt idx="8">
                  <c:v>66.414351221650051</c:v>
                </c:pt>
                <c:pt idx="9">
                  <c:v>67.871343763461638</c:v>
                </c:pt>
                <c:pt idx="10">
                  <c:v>69.649705364641207</c:v>
                </c:pt>
                <c:pt idx="11">
                  <c:v>73.324426131853144</c:v>
                </c:pt>
                <c:pt idx="12">
                  <c:v>77.765050361471097</c:v>
                </c:pt>
                <c:pt idx="13">
                  <c:v>79.811033959653045</c:v>
                </c:pt>
                <c:pt idx="14">
                  <c:v>81.18809154762225</c:v>
                </c:pt>
                <c:pt idx="15">
                  <c:v>86.047691594400717</c:v>
                </c:pt>
                <c:pt idx="16">
                  <c:v>88.431702787450035</c:v>
                </c:pt>
                <c:pt idx="17">
                  <c:v>88.901323905044279</c:v>
                </c:pt>
                <c:pt idx="18">
                  <c:v>91.095079489677232</c:v>
                </c:pt>
                <c:pt idx="19">
                  <c:v>93.850235185307611</c:v>
                </c:pt>
                <c:pt idx="20">
                  <c:v>98.211709800846094</c:v>
                </c:pt>
                <c:pt idx="21">
                  <c:v>101.51756460499459</c:v>
                </c:pt>
                <c:pt idx="22">
                  <c:v>102.97578207320352</c:v>
                </c:pt>
                <c:pt idx="23">
                  <c:v>107.51789248717039</c:v>
                </c:pt>
                <c:pt idx="24">
                  <c:v>108.34847785468062</c:v>
                </c:pt>
                <c:pt idx="25">
                  <c:v>108.89265447477355</c:v>
                </c:pt>
                <c:pt idx="26">
                  <c:v>111.24120620359562</c:v>
                </c:pt>
                <c:pt idx="27">
                  <c:v>111.58116781177304</c:v>
                </c:pt>
                <c:pt idx="28">
                  <c:v>111.98337900217312</c:v>
                </c:pt>
                <c:pt idx="29">
                  <c:v>112.48262405640402</c:v>
                </c:pt>
                <c:pt idx="30">
                  <c:v>112.85231414794308</c:v>
                </c:pt>
                <c:pt idx="31">
                  <c:v>119.16993091458009</c:v>
                </c:pt>
                <c:pt idx="32">
                  <c:v>121.61909769363875</c:v>
                </c:pt>
                <c:pt idx="33">
                  <c:v>122.03207116263317</c:v>
                </c:pt>
                <c:pt idx="34">
                  <c:v>122.78030669346144</c:v>
                </c:pt>
                <c:pt idx="35">
                  <c:v>123.22409525033613</c:v>
                </c:pt>
                <c:pt idx="36">
                  <c:v>128.62355390034691</c:v>
                </c:pt>
                <c:pt idx="37">
                  <c:v>134.01239277301295</c:v>
                </c:pt>
                <c:pt idx="38">
                  <c:v>134.76976100212053</c:v>
                </c:pt>
                <c:pt idx="39">
                  <c:v>136.00033106518515</c:v>
                </c:pt>
                <c:pt idx="40">
                  <c:v>139.59567219791077</c:v>
                </c:pt>
                <c:pt idx="41">
                  <c:v>142.30706482633377</c:v>
                </c:pt>
                <c:pt idx="42">
                  <c:v>143.60233901781237</c:v>
                </c:pt>
                <c:pt idx="43">
                  <c:v>145.75346026738325</c:v>
                </c:pt>
                <c:pt idx="44">
                  <c:v>146.86027276064402</c:v>
                </c:pt>
                <c:pt idx="45">
                  <c:v>148.8210208338636</c:v>
                </c:pt>
                <c:pt idx="46">
                  <c:v>149.92865498154939</c:v>
                </c:pt>
                <c:pt idx="47">
                  <c:v>151.01978847235682</c:v>
                </c:pt>
                <c:pt idx="48">
                  <c:v>151.27792159673706</c:v>
                </c:pt>
                <c:pt idx="49">
                  <c:v>338.18755830403393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53-489A-9C35-5B76F7906BDF}"/>
            </c:ext>
          </c:extLst>
        </c:ser>
        <c:ser>
          <c:idx val="2"/>
          <c:order val="2"/>
          <c:tx>
            <c:strRef>
              <c:f>LCOE!$N$41</c:f>
              <c:strCache>
                <c:ptCount val="1"/>
                <c:pt idx="0">
                  <c:v>LCOE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LCOE!$N$42:$N$91</c:f>
              <c:numCache>
                <c:formatCode>General</c:formatCode>
                <c:ptCount val="50"/>
                <c:pt idx="0">
                  <c:v>31.952255517122893</c:v>
                </c:pt>
                <c:pt idx="1">
                  <c:v>32.49979549624269</c:v>
                </c:pt>
                <c:pt idx="2">
                  <c:v>33.44107208956099</c:v>
                </c:pt>
                <c:pt idx="3">
                  <c:v>36.055729293222939</c:v>
                </c:pt>
                <c:pt idx="4">
                  <c:v>36.671210703021217</c:v>
                </c:pt>
                <c:pt idx="5">
                  <c:v>56.482046581689772</c:v>
                </c:pt>
                <c:pt idx="6">
                  <c:v>73.920148358919363</c:v>
                </c:pt>
                <c:pt idx="7">
                  <c:v>76.084560402976507</c:v>
                </c:pt>
                <c:pt idx="8">
                  <c:v>84.286342049522958</c:v>
                </c:pt>
                <c:pt idx="9">
                  <c:v>86.399837655815674</c:v>
                </c:pt>
                <c:pt idx="10">
                  <c:v>88.979507299024263</c:v>
                </c:pt>
                <c:pt idx="11">
                  <c:v>94.310012413483093</c:v>
                </c:pt>
                <c:pt idx="12">
                  <c:v>100.75152774672233</c:v>
                </c:pt>
                <c:pt idx="13">
                  <c:v>103.71940659387685</c:v>
                </c:pt>
                <c:pt idx="14">
                  <c:v>105.71694953130759</c:v>
                </c:pt>
                <c:pt idx="15">
                  <c:v>112.76622607354423</c:v>
                </c:pt>
                <c:pt idx="16">
                  <c:v>116.2244436259811</c:v>
                </c:pt>
                <c:pt idx="17">
                  <c:v>116.90567028993067</c:v>
                </c:pt>
                <c:pt idx="18">
                  <c:v>120.08790537785839</c:v>
                </c:pt>
                <c:pt idx="19">
                  <c:v>124.08450061789097</c:v>
                </c:pt>
                <c:pt idx="20">
                  <c:v>130.41120248654735</c:v>
                </c:pt>
                <c:pt idx="21">
                  <c:v>135.20663513503726</c:v>
                </c:pt>
                <c:pt idx="22">
                  <c:v>137.32190760461822</c:v>
                </c:pt>
                <c:pt idx="23">
                  <c:v>143.91063755877386</c:v>
                </c:pt>
                <c:pt idx="24">
                  <c:v>145.1154745599992</c:v>
                </c:pt>
                <c:pt idx="25">
                  <c:v>145.90485052631922</c:v>
                </c:pt>
                <c:pt idx="26">
                  <c:v>149.31163101254256</c:v>
                </c:pt>
                <c:pt idx="27">
                  <c:v>149.80477517393803</c:v>
                </c:pt>
                <c:pt idx="28">
                  <c:v>150.38821781988005</c:v>
                </c:pt>
                <c:pt idx="29">
                  <c:v>151.11241660491189</c:v>
                </c:pt>
                <c:pt idx="30">
                  <c:v>151.64868454159344</c:v>
                </c:pt>
                <c:pt idx="31">
                  <c:v>160.81294235030308</c:v>
                </c:pt>
                <c:pt idx="32">
                  <c:v>164.36567380092708</c:v>
                </c:pt>
                <c:pt idx="33">
                  <c:v>164.96472807690154</c:v>
                </c:pt>
                <c:pt idx="34">
                  <c:v>166.05010940967861</c:v>
                </c:pt>
                <c:pt idx="35">
                  <c:v>166.69386367619759</c:v>
                </c:pt>
                <c:pt idx="36">
                  <c:v>174.52625252217473</c:v>
                </c:pt>
                <c:pt idx="37">
                  <c:v>182.34323644869369</c:v>
                </c:pt>
                <c:pt idx="38">
                  <c:v>183.44186556217858</c:v>
                </c:pt>
                <c:pt idx="39">
                  <c:v>185.22691548308526</c:v>
                </c:pt>
                <c:pt idx="40">
                  <c:v>190.44227346816527</c:v>
                </c:pt>
                <c:pt idx="41">
                  <c:v>194.37538653680267</c:v>
                </c:pt>
                <c:pt idx="42">
                  <c:v>196.25429547701637</c:v>
                </c:pt>
                <c:pt idx="43">
                  <c:v>199.37468571862883</c:v>
                </c:pt>
                <c:pt idx="44">
                  <c:v>200.98021441858219</c:v>
                </c:pt>
                <c:pt idx="45">
                  <c:v>203.82445165307342</c:v>
                </c:pt>
                <c:pt idx="46">
                  <c:v>205.4311722349118</c:v>
                </c:pt>
                <c:pt idx="47">
                  <c:v>207.0139571651853</c:v>
                </c:pt>
                <c:pt idx="48">
                  <c:v>207.38840192626691</c:v>
                </c:pt>
                <c:pt idx="49">
                  <c:v>478.51724069401149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53-489A-9C35-5B76F7906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4882847"/>
        <c:axId val="1474878527"/>
      </c:lineChart>
      <c:catAx>
        <c:axId val="1474882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474878527"/>
        <c:crosses val="autoZero"/>
        <c:auto val="1"/>
        <c:lblAlgn val="ctr"/>
        <c:lblOffset val="100"/>
        <c:noMultiLvlLbl val="0"/>
      </c:catAx>
      <c:valAx>
        <c:axId val="147487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47488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LCOE_REF_PLOT_DIAG!$M$1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LCOE_REF_PLOT_DIAG!$K$2:$K$18</c:f>
              <c:strCache>
                <c:ptCount val="17"/>
                <c:pt idx="0">
                  <c:v>Conn et al. (1990)</c:v>
                </c:pt>
                <c:pt idx="1">
                  <c:v>Delene (1991)</c:v>
                </c:pt>
                <c:pt idx="2">
                  <c:v>Miller et al. (1991)</c:v>
                </c:pt>
                <c:pt idx="3">
                  <c:v>Wittenberg (1991)</c:v>
                </c:pt>
                <c:pt idx="4">
                  <c:v>Moir (1992)</c:v>
                </c:pt>
                <c:pt idx="5">
                  <c:v>Hender et al. (1996)</c:v>
                </c:pt>
                <c:pt idx="6">
                  <c:v>Cook et al. (2002)</c:v>
                </c:pt>
                <c:pt idx="7">
                  <c:v>Tokimatsu et al. (2002)</c:v>
                </c:pt>
                <c:pt idx="8">
                  <c:v>Tokimatsu et al. (2003)</c:v>
                </c:pt>
                <c:pt idx="9">
                  <c:v>Magaud et al. (2004)</c:v>
                </c:pt>
                <c:pt idx="10">
                  <c:v>Maisonnier et al. (2007)</c:v>
                </c:pt>
                <c:pt idx="11">
                  <c:v>Kozaki et al. (2009)</c:v>
                </c:pt>
                <c:pt idx="12">
                  <c:v>Drakojlovic et al. (2010)</c:v>
                </c:pt>
                <c:pt idx="13">
                  <c:v>Bednyagin &amp; Gnansounou (2011)</c:v>
                </c:pt>
                <c:pt idx="14">
                  <c:v>Jo et al. (2021)</c:v>
                </c:pt>
                <c:pt idx="15">
                  <c:v>Lindley et al. (2023)</c:v>
                </c:pt>
                <c:pt idx="16">
                  <c:v>Own calculation</c:v>
                </c:pt>
              </c:strCache>
            </c:strRef>
          </c:cat>
          <c:val>
            <c:numRef>
              <c:f>LCOE_REF_PLOT_DIAG!$M$2:$M$18</c:f>
              <c:numCache>
                <c:formatCode>General</c:formatCode>
                <c:ptCount val="17"/>
                <c:pt idx="0">
                  <c:v>86.475999999999999</c:v>
                </c:pt>
                <c:pt idx="1">
                  <c:v>117.402</c:v>
                </c:pt>
                <c:pt idx="2">
                  <c:v>153.99229000000003</c:v>
                </c:pt>
                <c:pt idx="3">
                  <c:v>111.53190000000001</c:v>
                </c:pt>
                <c:pt idx="4">
                  <c:v>195.43576000000002</c:v>
                </c:pt>
                <c:pt idx="5">
                  <c:v>159.27538000000001</c:v>
                </c:pt>
                <c:pt idx="6">
                  <c:v>114.093</c:v>
                </c:pt>
                <c:pt idx="7">
                  <c:v>143.5513</c:v>
                </c:pt>
                <c:pt idx="8">
                  <c:v>97.286000000000001</c:v>
                </c:pt>
                <c:pt idx="9">
                  <c:v>60.907499999999999</c:v>
                </c:pt>
                <c:pt idx="10">
                  <c:v>44.665499999999994</c:v>
                </c:pt>
                <c:pt idx="11">
                  <c:v>111.57205</c:v>
                </c:pt>
                <c:pt idx="12">
                  <c:v>85.852639999999994</c:v>
                </c:pt>
                <c:pt idx="13">
                  <c:v>42.883918000000001</c:v>
                </c:pt>
                <c:pt idx="14">
                  <c:v>96.809246270868329</c:v>
                </c:pt>
                <c:pt idx="15">
                  <c:v>82.979353946458559</c:v>
                </c:pt>
                <c:pt idx="16">
                  <c:v>18.287351510930588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C-4728-BBEE-A95F3A97D57F}"/>
            </c:ext>
          </c:extLst>
        </c:ser>
        <c:ser>
          <c:idx val="2"/>
          <c:order val="2"/>
          <c:tx>
            <c:strRef>
              <c:f>LCOE_REF_PLOT_DIAG!$N$1</c:f>
              <c:strCache>
                <c:ptCount val="1"/>
                <c:pt idx="0">
                  <c:v>Sockel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LCOE_REF_PLOT_DIAG!$K$2:$K$18</c:f>
              <c:strCache>
                <c:ptCount val="17"/>
                <c:pt idx="0">
                  <c:v>Conn et al. (1990)</c:v>
                </c:pt>
                <c:pt idx="1">
                  <c:v>Delene (1991)</c:v>
                </c:pt>
                <c:pt idx="2">
                  <c:v>Miller et al. (1991)</c:v>
                </c:pt>
                <c:pt idx="3">
                  <c:v>Wittenberg (1991)</c:v>
                </c:pt>
                <c:pt idx="4">
                  <c:v>Moir (1992)</c:v>
                </c:pt>
                <c:pt idx="5">
                  <c:v>Hender et al. (1996)</c:v>
                </c:pt>
                <c:pt idx="6">
                  <c:v>Cook et al. (2002)</c:v>
                </c:pt>
                <c:pt idx="7">
                  <c:v>Tokimatsu et al. (2002)</c:v>
                </c:pt>
                <c:pt idx="8">
                  <c:v>Tokimatsu et al. (2003)</c:v>
                </c:pt>
                <c:pt idx="9">
                  <c:v>Magaud et al. (2004)</c:v>
                </c:pt>
                <c:pt idx="10">
                  <c:v>Maisonnier et al. (2007)</c:v>
                </c:pt>
                <c:pt idx="11">
                  <c:v>Kozaki et al. (2009)</c:v>
                </c:pt>
                <c:pt idx="12">
                  <c:v>Drakojlovic et al. (2010)</c:v>
                </c:pt>
                <c:pt idx="13">
                  <c:v>Bednyagin &amp; Gnansounou (2011)</c:v>
                </c:pt>
                <c:pt idx="14">
                  <c:v>Jo et al. (2021)</c:v>
                </c:pt>
                <c:pt idx="15">
                  <c:v>Lindley et al. (2023)</c:v>
                </c:pt>
                <c:pt idx="16">
                  <c:v>Own calculation</c:v>
                </c:pt>
              </c:strCache>
            </c:strRef>
          </c:cat>
          <c:val>
            <c:numRef>
              <c:f>LCOE_REF_PLOT_DIAG!$N$2:$N$18</c:f>
              <c:numCache>
                <c:formatCode>General</c:formatCode>
                <c:ptCount val="17"/>
                <c:pt idx="0">
                  <c:v>62.695100000000025</c:v>
                </c:pt>
                <c:pt idx="1">
                  <c:v>1</c:v>
                </c:pt>
                <c:pt idx="2">
                  <c:v>51.656879999999973</c:v>
                </c:pt>
                <c:pt idx="3">
                  <c:v>29.350500000000011</c:v>
                </c:pt>
                <c:pt idx="4">
                  <c:v>1</c:v>
                </c:pt>
                <c:pt idx="5">
                  <c:v>25.828440000000001</c:v>
                </c:pt>
                <c:pt idx="6">
                  <c:v>97.794000000000025</c:v>
                </c:pt>
                <c:pt idx="7">
                  <c:v>1</c:v>
                </c:pt>
                <c:pt idx="8">
                  <c:v>83.387999999999977</c:v>
                </c:pt>
                <c:pt idx="9">
                  <c:v>60.907499999999999</c:v>
                </c:pt>
                <c:pt idx="10">
                  <c:v>89.331000000000031</c:v>
                </c:pt>
                <c:pt idx="11">
                  <c:v>17.624119999999991</c:v>
                </c:pt>
                <c:pt idx="12">
                  <c:v>1</c:v>
                </c:pt>
                <c:pt idx="13">
                  <c:v>55.13646600000002</c:v>
                </c:pt>
                <c:pt idx="14">
                  <c:v>41.48967697322928</c:v>
                </c:pt>
                <c:pt idx="15">
                  <c:v>168.92225624814779</c:v>
                </c:pt>
                <c:pt idx="16">
                  <c:v>204.01702339169518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3C-4728-BBEE-A95F3A97D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575083007"/>
        <c:axId val="5750782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LCOE_REF_PLOT_DIAG!$L$1</c15:sqref>
                        </c15:formulaRef>
                      </c:ext>
                    </c:extLst>
                    <c:strCache>
                      <c:ptCount val="1"/>
                      <c:pt idx="0">
                        <c:v>Max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LCOE_REF_PLOT_DIAG!$K$2:$K$18</c15:sqref>
                        </c15:formulaRef>
                      </c:ext>
                    </c:extLst>
                    <c:strCache>
                      <c:ptCount val="17"/>
                      <c:pt idx="0">
                        <c:v>Conn et al. (1990)</c:v>
                      </c:pt>
                      <c:pt idx="1">
                        <c:v>Delene (1991)</c:v>
                      </c:pt>
                      <c:pt idx="2">
                        <c:v>Miller et al. (1991)</c:v>
                      </c:pt>
                      <c:pt idx="3">
                        <c:v>Wittenberg (1991)</c:v>
                      </c:pt>
                      <c:pt idx="4">
                        <c:v>Moir (1992)</c:v>
                      </c:pt>
                      <c:pt idx="5">
                        <c:v>Hender et al. (1996)</c:v>
                      </c:pt>
                      <c:pt idx="6">
                        <c:v>Cook et al. (2002)</c:v>
                      </c:pt>
                      <c:pt idx="7">
                        <c:v>Tokimatsu et al. (2002)</c:v>
                      </c:pt>
                      <c:pt idx="8">
                        <c:v>Tokimatsu et al. (2003)</c:v>
                      </c:pt>
                      <c:pt idx="9">
                        <c:v>Magaud et al. (2004)</c:v>
                      </c:pt>
                      <c:pt idx="10">
                        <c:v>Maisonnier et al. (2007)</c:v>
                      </c:pt>
                      <c:pt idx="11">
                        <c:v>Kozaki et al. (2009)</c:v>
                      </c:pt>
                      <c:pt idx="12">
                        <c:v>Drakojlovic et al. (2010)</c:v>
                      </c:pt>
                      <c:pt idx="13">
                        <c:v>Bednyagin &amp; Gnansounou (2011)</c:v>
                      </c:pt>
                      <c:pt idx="14">
                        <c:v>Jo et al. (2021)</c:v>
                      </c:pt>
                      <c:pt idx="15">
                        <c:v>Lindley et al. (2023)</c:v>
                      </c:pt>
                      <c:pt idx="16">
                        <c:v>Own calculation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LCOE_REF_PLOT_DIAG!$L$2:$L$18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149.17110000000002</c:v>
                      </c:pt>
                      <c:pt idx="1">
                        <c:v>117.402</c:v>
                      </c:pt>
                      <c:pt idx="2">
                        <c:v>205.64917</c:v>
                      </c:pt>
                      <c:pt idx="3">
                        <c:v>140.88240000000002</c:v>
                      </c:pt>
                      <c:pt idx="4">
                        <c:v>195.43576000000002</c:v>
                      </c:pt>
                      <c:pt idx="5">
                        <c:v>185.10382000000001</c:v>
                      </c:pt>
                      <c:pt idx="6">
                        <c:v>211.88700000000003</c:v>
                      </c:pt>
                      <c:pt idx="7">
                        <c:v>143.5513</c:v>
                      </c:pt>
                      <c:pt idx="8">
                        <c:v>180.67399999999998</c:v>
                      </c:pt>
                      <c:pt idx="9">
                        <c:v>121.815</c:v>
                      </c:pt>
                      <c:pt idx="10">
                        <c:v>133.99650000000003</c:v>
                      </c:pt>
                      <c:pt idx="11">
                        <c:v>129.19617</c:v>
                      </c:pt>
                      <c:pt idx="12">
                        <c:v>85.852639999999994</c:v>
                      </c:pt>
                      <c:pt idx="13">
                        <c:v>98.020384000000021</c:v>
                      </c:pt>
                      <c:pt idx="14">
                        <c:v>138.29892324409761</c:v>
                      </c:pt>
                      <c:pt idx="15">
                        <c:v>251.90161019460635</c:v>
                      </c:pt>
                      <c:pt idx="16">
                        <c:v>222.30437490262577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43C-4728-BBEE-A95F3A97D57F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LCOE_REF_PLOT_DIAG!$O$1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LCOE_REF_PLOT_DIAG!$K$2:$K$18</c:f>
              <c:strCache>
                <c:ptCount val="17"/>
                <c:pt idx="0">
                  <c:v>Conn et al. (1990)</c:v>
                </c:pt>
                <c:pt idx="1">
                  <c:v>Delene (1991)</c:v>
                </c:pt>
                <c:pt idx="2">
                  <c:v>Miller et al. (1991)</c:v>
                </c:pt>
                <c:pt idx="3">
                  <c:v>Wittenberg (1991)</c:v>
                </c:pt>
                <c:pt idx="4">
                  <c:v>Moir (1992)</c:v>
                </c:pt>
                <c:pt idx="5">
                  <c:v>Hender et al. (1996)</c:v>
                </c:pt>
                <c:pt idx="6">
                  <c:v>Cook et al. (2002)</c:v>
                </c:pt>
                <c:pt idx="7">
                  <c:v>Tokimatsu et al. (2002)</c:v>
                </c:pt>
                <c:pt idx="8">
                  <c:v>Tokimatsu et al. (2003)</c:v>
                </c:pt>
                <c:pt idx="9">
                  <c:v>Magaud et al. (2004)</c:v>
                </c:pt>
                <c:pt idx="10">
                  <c:v>Maisonnier et al. (2007)</c:v>
                </c:pt>
                <c:pt idx="11">
                  <c:v>Kozaki et al. (2009)</c:v>
                </c:pt>
                <c:pt idx="12">
                  <c:v>Drakojlovic et al. (2010)</c:v>
                </c:pt>
                <c:pt idx="13">
                  <c:v>Bednyagin &amp; Gnansounou (2011)</c:v>
                </c:pt>
                <c:pt idx="14">
                  <c:v>Jo et al. (2021)</c:v>
                </c:pt>
                <c:pt idx="15">
                  <c:v>Lindley et al. (2023)</c:v>
                </c:pt>
                <c:pt idx="16">
                  <c:v>Own calculation</c:v>
                </c:pt>
              </c:strCache>
            </c:strRef>
          </c:cat>
          <c:val>
            <c:numRef>
              <c:f>LCOE_REF_PLOT_DIAG!$O$2:$O$18</c:f>
              <c:numCache>
                <c:formatCode>General</c:formatCode>
                <c:ptCount val="17"/>
                <c:pt idx="0">
                  <c:v>123.2283</c:v>
                </c:pt>
                <c:pt idx="1">
                  <c:v>117.402</c:v>
                </c:pt>
                <c:pt idx="2">
                  <c:v>179.82073000000003</c:v>
                </c:pt>
                <c:pt idx="3">
                  <c:v>123.27210000000001</c:v>
                </c:pt>
                <c:pt idx="4">
                  <c:v>195.43576000000002</c:v>
                </c:pt>
                <c:pt idx="5">
                  <c:v>163.58012000000002</c:v>
                </c:pt>
                <c:pt idx="6">
                  <c:v>162.99</c:v>
                </c:pt>
                <c:pt idx="7">
                  <c:v>143.5513</c:v>
                </c:pt>
                <c:pt idx="8">
                  <c:v>138.97999999999999</c:v>
                </c:pt>
                <c:pt idx="9">
                  <c:v>87.977499999999992</c:v>
                </c:pt>
                <c:pt idx="10">
                  <c:v>74.44250000000001</c:v>
                </c:pt>
                <c:pt idx="11">
                  <c:v>113.20654500000001</c:v>
                </c:pt>
                <c:pt idx="12">
                  <c:v>85.852639999999994</c:v>
                </c:pt>
                <c:pt idx="13">
                  <c:v>70.452151000000015</c:v>
                </c:pt>
                <c:pt idx="14">
                  <c:v>118.04800948335475</c:v>
                </c:pt>
                <c:pt idx="15">
                  <c:v>120.51763311271363</c:v>
                </c:pt>
                <c:pt idx="16">
                  <c:v>86.747374309054905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3C-4728-BBEE-A95F3A97D57F}"/>
            </c:ext>
          </c:extLst>
        </c:ser>
        <c:ser>
          <c:idx val="4"/>
          <c:order val="4"/>
          <c:tx>
            <c:strRef>
              <c:f>LCOE_REF_PLOT_DIAG!$P$1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LCOE_REF_PLOT_DIAG!$K$2:$K$18</c:f>
              <c:strCache>
                <c:ptCount val="17"/>
                <c:pt idx="0">
                  <c:v>Conn et al. (1990)</c:v>
                </c:pt>
                <c:pt idx="1">
                  <c:v>Delene (1991)</c:v>
                </c:pt>
                <c:pt idx="2">
                  <c:v>Miller et al. (1991)</c:v>
                </c:pt>
                <c:pt idx="3">
                  <c:v>Wittenberg (1991)</c:v>
                </c:pt>
                <c:pt idx="4">
                  <c:v>Moir (1992)</c:v>
                </c:pt>
                <c:pt idx="5">
                  <c:v>Hender et al. (1996)</c:v>
                </c:pt>
                <c:pt idx="6">
                  <c:v>Cook et al. (2002)</c:v>
                </c:pt>
                <c:pt idx="7">
                  <c:v>Tokimatsu et al. (2002)</c:v>
                </c:pt>
                <c:pt idx="8">
                  <c:v>Tokimatsu et al. (2003)</c:v>
                </c:pt>
                <c:pt idx="9">
                  <c:v>Magaud et al. (2004)</c:v>
                </c:pt>
                <c:pt idx="10">
                  <c:v>Maisonnier et al. (2007)</c:v>
                </c:pt>
                <c:pt idx="11">
                  <c:v>Kozaki et al. (2009)</c:v>
                </c:pt>
                <c:pt idx="12">
                  <c:v>Drakojlovic et al. (2010)</c:v>
                </c:pt>
                <c:pt idx="13">
                  <c:v>Bednyagin &amp; Gnansounou (2011)</c:v>
                </c:pt>
                <c:pt idx="14">
                  <c:v>Jo et al. (2021)</c:v>
                </c:pt>
                <c:pt idx="15">
                  <c:v>Lindley et al. (2023)</c:v>
                </c:pt>
                <c:pt idx="16">
                  <c:v>Own calculation</c:v>
                </c:pt>
              </c:strCache>
            </c:strRef>
          </c:cat>
          <c:val>
            <c:numRef>
              <c:f>LCOE_REF_PLOT_DIAG!$P$2:$P$18</c:f>
              <c:numCache>
                <c:formatCode>General</c:formatCode>
                <c:ptCount val="17"/>
                <c:pt idx="0">
                  <c:v>119.62513333333334</c:v>
                </c:pt>
                <c:pt idx="1">
                  <c:v>117.402</c:v>
                </c:pt>
                <c:pt idx="2">
                  <c:v>179.82073000000003</c:v>
                </c:pt>
                <c:pt idx="3">
                  <c:v>125.62013999999999</c:v>
                </c:pt>
                <c:pt idx="4">
                  <c:v>195.43576000000002</c:v>
                </c:pt>
                <c:pt idx="5">
                  <c:v>169.31977333333336</c:v>
                </c:pt>
                <c:pt idx="6">
                  <c:v>162.99</c:v>
                </c:pt>
                <c:pt idx="7">
                  <c:v>143.5513</c:v>
                </c:pt>
                <c:pt idx="8">
                  <c:v>138.97999999999999</c:v>
                </c:pt>
                <c:pt idx="9">
                  <c:v>90.233333333333334</c:v>
                </c:pt>
                <c:pt idx="10">
                  <c:v>87.84214999999999</c:v>
                </c:pt>
                <c:pt idx="11">
                  <c:v>116.79532749999998</c:v>
                </c:pt>
                <c:pt idx="12">
                  <c:v>85.852639999999994</c:v>
                </c:pt>
                <c:pt idx="13">
                  <c:v>70.452151000000015</c:v>
                </c:pt>
                <c:pt idx="14">
                  <c:v>117.80104712041887</c:v>
                </c:pt>
                <c:pt idx="15">
                  <c:v>141.59175474990946</c:v>
                </c:pt>
                <c:pt idx="16">
                  <c:v>90.774653879822253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3C-4728-BBEE-A95F3A97D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083007"/>
        <c:axId val="575078207"/>
      </c:lineChart>
      <c:catAx>
        <c:axId val="57508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078207"/>
        <c:crosses val="autoZero"/>
        <c:auto val="1"/>
        <c:lblAlgn val="ctr"/>
        <c:lblOffset val="100"/>
        <c:noMultiLvlLbl val="0"/>
      </c:catAx>
      <c:valAx>
        <c:axId val="57507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08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22</xdr:row>
      <xdr:rowOff>83820</xdr:rowOff>
    </xdr:from>
    <xdr:to>
      <xdr:col>13</xdr:col>
      <xdr:colOff>182880</xdr:colOff>
      <xdr:row>37</xdr:row>
      <xdr:rowOff>83820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BD6E10D-D123-4A6F-9E2E-988CD7FAF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638175</xdr:colOff>
      <xdr:row>7</xdr:row>
      <xdr:rowOff>19049</xdr:rowOff>
    </xdr:from>
    <xdr:to>
      <xdr:col>16</xdr:col>
      <xdr:colOff>304800</xdr:colOff>
      <xdr:row>24</xdr:row>
      <xdr:rowOff>142875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9AE95B5-A4B7-0FB0-853F-0D4453B39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534184</xdr:colOff>
      <xdr:row>51</xdr:row>
      <xdr:rowOff>167417</xdr:rowOff>
    </xdr:from>
    <xdr:to>
      <xdr:col>9</xdr:col>
      <xdr:colOff>110266</xdr:colOff>
      <xdr:row>68</xdr:row>
      <xdr:rowOff>53117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2CA063B-447F-2A1B-F7E7-998350A0D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163801</xdr:colOff>
      <xdr:row>20</xdr:row>
      <xdr:rowOff>10273</xdr:rowOff>
    </xdr:from>
    <xdr:to>
      <xdr:col>15</xdr:col>
      <xdr:colOff>53578</xdr:colOff>
      <xdr:row>37</xdr:row>
      <xdr:rowOff>121596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372B4C1-5C1A-3B16-EB55-2B4A0EACF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raphes/11WNSR/110404ReactorsNew_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red/Previously%20Relocated%20Items%201/Moi/Projets/WNISR/WNISR2021-JH/Reactors/WNISR2022/202201ReactorsWNISR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s/WNISR/WNISR2016/Reacteurs/Reactors2016/Reacteurs/20160508Redi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s/WNISR/WNISR2015/Reacteurs/20150710Reacteu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o_reacteur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CTORSWNISR2019"/>
      <sheetName val="DATA_CancSusp"/>
      <sheetName val="DATAReactors_Years"/>
      <sheetName val="DATAReactors_Years202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CTORS.XLS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wi" refreshedDate="45679.457916319443" createdVersion="8" refreshedVersion="8" minRefreshableVersion="3" recordCount="59" xr:uid="{733CE241-8900-4DE8-BC2F-248425093603}">
  <cacheSource type="worksheet">
    <worksheetSource name="tab_fusion_cost_total__3_1"/>
  </cacheSource>
  <cacheFields count="4">
    <cacheField name="Reference" numFmtId="0">
      <sharedItems count="16">
        <s v="Conn et al. (1990)"/>
        <s v="Wittenberg (1991)"/>
        <s v="Delene (1991)"/>
        <s v="Miller et al. (1991)"/>
        <s v="Moir (1992)"/>
        <s v="Hender et al. (1996)"/>
        <s v="Cook et al. (2002)"/>
        <s v="Tokimatsu et al. (2002)"/>
        <s v="Tokimatsu et al. (2003)"/>
        <s v="Magaud et al. (2004)"/>
        <s v="Maisonnier et al. (2007)"/>
        <s v="Kozaki et al. (2009)"/>
        <s v="Drakojlovic et al. (2010)"/>
        <s v="Bednyagin &amp; Gnansounou (2011)"/>
        <s v="Jo et al. (2021)"/>
        <s v="Lindley et al. (2023)"/>
      </sharedItems>
    </cacheField>
    <cacheField name="Publication Year" numFmtId="0">
      <sharedItems containsMixedTypes="1" containsNumber="1" containsInteger="1" minValue="1990" maxValue="1990" count="14">
        <s v="1990"/>
        <s v="1991"/>
        <s v="1992"/>
        <s v="1996"/>
        <s v="2002"/>
        <s v="2003"/>
        <s v="2004"/>
        <s v="2007"/>
        <s v="2009"/>
        <s v="2010"/>
        <s v="2011"/>
        <s v="2021"/>
        <s v="2023"/>
        <n v="1990" u="1"/>
      </sharedItems>
    </cacheField>
    <cacheField name="Cost" numFmtId="0">
      <sharedItems containsSemiMixedTypes="0" containsString="0" containsNumber="1" minValue="42.883918000000001" maxValue="251.90161019460635"/>
    </cacheField>
    <cacheField name="Col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n v="123.2283"/>
    <e v="#N/A"/>
  </r>
  <r>
    <x v="0"/>
    <x v="0"/>
    <n v="86.475999999999999"/>
    <e v="#N/A"/>
  </r>
  <r>
    <x v="0"/>
    <x v="0"/>
    <n v="149.17110000000002"/>
    <e v="#N/A"/>
  </r>
  <r>
    <x v="1"/>
    <x v="1"/>
    <n v="123.27210000000001"/>
    <e v="#N/A"/>
  </r>
  <r>
    <x v="2"/>
    <x v="1"/>
    <n v="117.402"/>
    <s v="g"/>
  </r>
  <r>
    <x v="2"/>
    <x v="1"/>
    <n v="117.402"/>
    <s v="g"/>
  </r>
  <r>
    <x v="1"/>
    <x v="1"/>
    <n v="111.53190000000001"/>
    <e v="#N/A"/>
  </r>
  <r>
    <x v="1"/>
    <x v="1"/>
    <n v="140.88240000000002"/>
    <e v="#N/A"/>
  </r>
  <r>
    <x v="1"/>
    <x v="1"/>
    <n v="140.88240000000002"/>
    <e v="#N/A"/>
  </r>
  <r>
    <x v="3"/>
    <x v="1"/>
    <n v="205.64917"/>
    <e v="#N/A"/>
  </r>
  <r>
    <x v="3"/>
    <x v="1"/>
    <n v="153.99229000000003"/>
    <e v="#N/A"/>
  </r>
  <r>
    <x v="1"/>
    <x v="1"/>
    <n v="111.53190000000001"/>
    <e v="#N/A"/>
  </r>
  <r>
    <x v="4"/>
    <x v="2"/>
    <n v="195.43576000000002"/>
    <s v="b"/>
  </r>
  <r>
    <x v="5"/>
    <x v="3"/>
    <n v="163.58012000000002"/>
    <e v="#N/A"/>
  </r>
  <r>
    <x v="5"/>
    <x v="3"/>
    <n v="159.27538000000001"/>
    <e v="#N/A"/>
  </r>
  <r>
    <x v="5"/>
    <x v="3"/>
    <n v="185.10382000000001"/>
    <e v="#N/A"/>
  </r>
  <r>
    <x v="6"/>
    <x v="4"/>
    <n v="211.88700000000003"/>
    <e v="#N/A"/>
  </r>
  <r>
    <x v="6"/>
    <x v="4"/>
    <n v="195.58800000000002"/>
    <e v="#N/A"/>
  </r>
  <r>
    <x v="6"/>
    <x v="4"/>
    <n v="179.28900000000002"/>
    <e v="#N/A"/>
  </r>
  <r>
    <x v="6"/>
    <x v="4"/>
    <n v="162.99"/>
    <e v="#N/A"/>
  </r>
  <r>
    <x v="6"/>
    <x v="4"/>
    <n v="146.691"/>
    <e v="#N/A"/>
  </r>
  <r>
    <x v="6"/>
    <x v="4"/>
    <n v="114.093"/>
    <e v="#N/A"/>
  </r>
  <r>
    <x v="6"/>
    <x v="4"/>
    <n v="130.392"/>
    <e v="#N/A"/>
  </r>
  <r>
    <x v="7"/>
    <x v="4"/>
    <n v="143.5513"/>
    <s v="r"/>
  </r>
  <r>
    <x v="8"/>
    <x v="5"/>
    <n v="180.67399999999998"/>
    <e v="#N/A"/>
  </r>
  <r>
    <x v="8"/>
    <x v="5"/>
    <n v="97.286000000000001"/>
    <e v="#N/A"/>
  </r>
  <r>
    <x v="9"/>
    <x v="6"/>
    <n v="121.815"/>
    <e v="#N/A"/>
  </r>
  <r>
    <x v="9"/>
    <x v="6"/>
    <n v="87.977499999999992"/>
    <e v="#N/A"/>
  </r>
  <r>
    <x v="9"/>
    <x v="6"/>
    <n v="60.907499999999999"/>
    <e v="#N/A"/>
  </r>
  <r>
    <x v="10"/>
    <x v="7"/>
    <n v="59.553999999999995"/>
    <s v="o"/>
  </r>
  <r>
    <x v="10"/>
    <x v="7"/>
    <n v="74.44250000000001"/>
    <s v="o"/>
  </r>
  <r>
    <x v="10"/>
    <x v="7"/>
    <n v="119.10799999999999"/>
    <s v="o"/>
  </r>
  <r>
    <x v="10"/>
    <x v="7"/>
    <n v="74.44250000000001"/>
    <s v="o"/>
  </r>
  <r>
    <x v="10"/>
    <x v="7"/>
    <n v="133.99650000000003"/>
    <s v="o"/>
  </r>
  <r>
    <x v="10"/>
    <x v="7"/>
    <n v="74.44250000000001"/>
    <s v="o"/>
  </r>
  <r>
    <x v="10"/>
    <x v="7"/>
    <n v="59.553999999999995"/>
    <s v="o"/>
  </r>
  <r>
    <x v="10"/>
    <x v="7"/>
    <n v="44.665499999999994"/>
    <s v="o"/>
  </r>
  <r>
    <x v="10"/>
    <x v="7"/>
    <n v="104.2195"/>
    <s v="o"/>
  </r>
  <r>
    <x v="10"/>
    <x v="7"/>
    <n v="133.99650000000003"/>
    <s v="o"/>
  </r>
  <r>
    <x v="11"/>
    <x v="8"/>
    <n v="114.13038999999999"/>
    <e v="#N/A"/>
  </r>
  <r>
    <x v="11"/>
    <x v="8"/>
    <n v="111.57205"/>
    <e v="#N/A"/>
  </r>
  <r>
    <x v="11"/>
    <x v="8"/>
    <n v="129.19617"/>
    <e v="#N/A"/>
  </r>
  <r>
    <x v="11"/>
    <x v="8"/>
    <n v="112.28270000000001"/>
    <e v="#N/A"/>
  </r>
  <r>
    <x v="12"/>
    <x v="9"/>
    <n v="85.852639999999994"/>
    <s v="y"/>
  </r>
  <r>
    <x v="13"/>
    <x v="10"/>
    <n v="42.883918000000001"/>
    <e v="#N/A"/>
  </r>
  <r>
    <x v="13"/>
    <x v="10"/>
    <n v="98.020384000000021"/>
    <e v="#N/A"/>
  </r>
  <r>
    <x v="14"/>
    <x v="11"/>
    <n v="128.42042872666207"/>
    <s v="c"/>
  </r>
  <r>
    <x v="14"/>
    <x v="11"/>
    <n v="138.29892324409761"/>
    <s v="c"/>
  </r>
  <r>
    <x v="14"/>
    <x v="11"/>
    <n v="107.67559024004743"/>
    <s v="c"/>
  </r>
  <r>
    <x v="14"/>
    <x v="11"/>
    <n v="96.809246270868329"/>
    <s v="c"/>
  </r>
  <r>
    <x v="15"/>
    <x v="12"/>
    <n v="143.23817050281536"/>
    <s v="b"/>
  </r>
  <r>
    <x v="15"/>
    <x v="12"/>
    <n v="155.09236392373802"/>
    <s v="b"/>
  </r>
  <r>
    <x v="15"/>
    <x v="12"/>
    <n v="98.784945174355428"/>
    <s v="b"/>
  </r>
  <r>
    <x v="15"/>
    <x v="12"/>
    <n v="104.71204188481676"/>
    <s v="b"/>
  </r>
  <r>
    <x v="15"/>
    <x v="12"/>
    <n v="119.52978366097007"/>
    <s v="b"/>
  </r>
  <r>
    <x v="15"/>
    <x v="12"/>
    <n v="251.90161019460635"/>
    <s v="b"/>
  </r>
  <r>
    <x v="15"/>
    <x v="12"/>
    <n v="120.51763311271363"/>
    <s v="b"/>
  </r>
  <r>
    <x v="15"/>
    <x v="12"/>
    <n v="82.979353946458559"/>
    <s v="b"/>
  </r>
  <r>
    <x v="15"/>
    <x v="12"/>
    <n v="197.56989034871086"/>
    <s v="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FAEBC-BB98-4415-A498-E841DED2B126}" name="PivotTable6" cacheId="1" applyNumberFormats="0" applyBorderFormats="0" applyFontFormats="0" applyPatternFormats="0" applyAlignmentFormats="0" applyWidthHeightFormats="1" dataCaption="Werte" updatedVersion="8" minRefreshableVersion="3" useAutoFormatting="1" rowGrandTotals="0" colGrandTotals="0" itemPrintTitles="1" createdVersion="8" indent="0" compact="0" compactData="0" multipleFieldFilters="0">
  <location ref="J1:K17" firstHeaderRow="1" firstDataRow="1" firstDataCol="2"/>
  <pivotFields count="4">
    <pivotField axis="axisRow" compact="0" outline="0" showAll="0" sortType="ascending" defaultSubtotal="0">
      <items count="16">
        <item x="13"/>
        <item x="0"/>
        <item x="6"/>
        <item x="2"/>
        <item x="12"/>
        <item x="5"/>
        <item x="14"/>
        <item x="11"/>
        <item x="15"/>
        <item x="9"/>
        <item x="10"/>
        <item x="3"/>
        <item x="4"/>
        <item x="7"/>
        <item x="8"/>
        <item x="1"/>
      </items>
    </pivotField>
    <pivotField axis="axisRow" compact="0" outline="0" showAll="0" sortType="ascending" defaultSubtotal="0">
      <items count="14">
        <item m="1"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compact="0" outline="0" showAll="0" defaultSubtotal="0"/>
    <pivotField compact="0" outline="0" showAll="0" defaultSubtotal="0"/>
  </pivotFields>
  <rowFields count="2">
    <field x="1"/>
    <field x="0"/>
  </rowFields>
  <rowItems count="16">
    <i>
      <x v="1"/>
      <x v="1"/>
    </i>
    <i>
      <x v="2"/>
      <x v="3"/>
    </i>
    <i r="1">
      <x v="11"/>
    </i>
    <i r="1">
      <x v="15"/>
    </i>
    <i>
      <x v="3"/>
      <x v="12"/>
    </i>
    <i>
      <x v="4"/>
      <x v="5"/>
    </i>
    <i>
      <x v="5"/>
      <x v="2"/>
    </i>
    <i r="1">
      <x v="13"/>
    </i>
    <i>
      <x v="6"/>
      <x v="14"/>
    </i>
    <i>
      <x v="7"/>
      <x v="9"/>
    </i>
    <i>
      <x v="8"/>
      <x v="10"/>
    </i>
    <i>
      <x v="9"/>
      <x v="7"/>
    </i>
    <i>
      <x v="10"/>
      <x v="4"/>
    </i>
    <i>
      <x v="11"/>
      <x/>
    </i>
    <i>
      <x v="12"/>
      <x v="6"/>
    </i>
    <i>
      <x v="13"/>
      <x v="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900-000000000000}" autoFormatId="16" applyNumberFormats="0" applyBorderFormats="0" applyFontFormats="0" applyPatternFormats="0" applyAlignmentFormats="0" applyWidthHeightFormats="0">
  <queryTableRefresh nextId="13" unboundColumnsRight="1">
    <queryTableFields count="11">
      <queryTableField id="11" name="No." tableColumnId="11"/>
      <queryTableField id="1" name="Reactor" tableColumnId="1"/>
      <queryTableField id="2" name="Reactor Type" tableColumnId="2"/>
      <queryTableField id="3" name="Confinement Type" tableColumnId="3"/>
      <queryTableField id="4" name="Capacity [MW]" tableColumnId="4"/>
      <queryTableField id="5" name="Readiness" tableColumnId="5"/>
      <queryTableField id="6" name="Relative/Absolute" tableColumnId="6"/>
      <queryTableField id="7" name="Year" tableColumnId="7"/>
      <queryTableField id="8" name="Value" tableColumnId="8"/>
      <queryTableField id="9" name="Unit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00000000-0016-0000-0A00-000001000000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Reactor" tableColumnId="1"/>
      <queryTableField id="2" name="Reactor Type" tableColumnId="2"/>
      <queryTableField id="3" name="Confinement Type" tableColumnId="3"/>
      <queryTableField id="4" name="Capacity [MW]" tableColumnId="4"/>
      <queryTableField id="5" name="Cost Type" tableColumnId="5"/>
      <queryTableField id="6" name="Readiness" tableColumnId="6"/>
      <queryTableField id="7" name="Relative/Absolute" tableColumnId="7"/>
      <queryTableField id="8" name="Value" tableColumnId="8"/>
      <queryTableField id="9" name="Unit" tableColumnId="9"/>
      <queryTableField id="10" name="Year" tableColumnId="10"/>
      <queryTableField id="11" name="Comment" tableColumnId="11"/>
      <queryTableField id="12" dataBound="0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00000000-0016-0000-0A00-000002000000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No." tableColumnId="1"/>
      <queryTableField id="2" name="Reactor Type" tableColumnId="2"/>
      <queryTableField id="3" name="Confinement Type" tableColumnId="3"/>
      <queryTableField id="4" name="Cost Type" tableColumnId="4"/>
      <queryTableField id="5" name="Value" tableColumnId="5"/>
      <queryTableField id="6" name="Unit" tableColumnId="6"/>
      <queryTableField id="7" name="Year" tableColumnId="7"/>
      <queryTableField id="8" name="Reference" tableColumnId="8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7" xr16:uid="{00000000-0016-0000-0C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OCC 2019" tableColumnId="1"/>
      <queryTableField id="2" name="Attribut" tableColumnId="2"/>
      <queryTableField id="3" name="Wer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00000000-0016-0000-0D00-000004000000}" autoFormatId="16" applyNumberFormats="0" applyBorderFormats="0" applyFontFormats="0" applyPatternFormats="0" applyAlignmentFormats="0" applyWidthHeightFormats="0">
  <queryTableRefresh nextId="22" unboundColumnsRight="1">
    <queryTableFields count="12">
      <queryTableField id="13" name="No." tableColumnId="1"/>
      <queryTableField id="14" name="Reactor" tableColumnId="3"/>
      <queryTableField id="2" name="Reactor Type" tableColumnId="2"/>
      <queryTableField id="15" name="Confinement Type" tableColumnId="6"/>
      <queryTableField id="4" name="Capacity [MW]" tableColumnId="4"/>
      <queryTableField id="5" name="Readiness" tableColumnId="5"/>
      <queryTableField id="16" name="Relative/Absolute" tableColumnId="11"/>
      <queryTableField id="7" name="Year" tableColumnId="7"/>
      <queryTableField id="8" name="Value" tableColumnId="8"/>
      <queryTableField id="9" name="Unit" tableColumnId="9"/>
      <queryTableField id="21" name="Publication_Year" tableColumnId="12"/>
      <queryTableField id="10" dataBound="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5" xr16:uid="{00000000-0016-0000-0E00-000005000000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Reference" tableColumnId="1"/>
      <queryTableField id="6" name="Publication Year" tableColumnId="5"/>
      <queryTableField id="2" name="Cost" tableColumnId="2"/>
      <queryTableField id="3" dataBound="0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6" xr16:uid="{00000000-0016-0000-0F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OCC 2019" tableColumnId="1"/>
      <queryTableField id="2" name="Reference" tableColumnId="2"/>
      <queryTableField id="3" name="Wer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_fusion_cost_total" displayName="tab_fusion_cost_total" ref="A3:M152" totalsRowShown="0">
  <autoFilter ref="A3:M152" xr:uid="{00000000-0009-0000-0100-000003000000}"/>
  <tableColumns count="13">
    <tableColumn id="13" xr3:uid="{00000000-0010-0000-0200-00000D000000}" name="No."/>
    <tableColumn id="1" xr3:uid="{00000000-0010-0000-0200-000001000000}" name="Reactor"/>
    <tableColumn id="2" xr3:uid="{00000000-0010-0000-0200-000002000000}" name="Reactor Type"/>
    <tableColumn id="3" xr3:uid="{00000000-0010-0000-0200-000003000000}" name="Confinement Type"/>
    <tableColumn id="4" xr3:uid="{00000000-0010-0000-0200-000004000000}" name="Capacity [MW]"/>
    <tableColumn id="5" xr3:uid="{00000000-0010-0000-0200-000005000000}" name="Cost Type"/>
    <tableColumn id="6" xr3:uid="{00000000-0010-0000-0200-000006000000}" name="Readiness"/>
    <tableColumn id="7" xr3:uid="{00000000-0010-0000-0200-000007000000}" name="Relative/Absolute"/>
    <tableColumn id="8" xr3:uid="{00000000-0010-0000-0200-000008000000}" name="Value"/>
    <tableColumn id="9" xr3:uid="{00000000-0010-0000-0200-000009000000}" name="Unit"/>
    <tableColumn id="10" xr3:uid="{00000000-0010-0000-0200-00000A000000}" name="Year"/>
    <tableColumn id="11" xr3:uid="{00000000-0010-0000-0200-00000B000000}" name="Reference"/>
    <tableColumn id="12" xr3:uid="{00000000-0010-0000-0200-00000C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_fusion_cost_total_1" displayName="tab_fusion_cost_total_1" ref="A1:K75" tableType="queryTable" totalsRowShown="0">
  <autoFilter ref="A1:K75" xr:uid="{00000000-0009-0000-0100-000005000000}"/>
  <sortState xmlns:xlrd2="http://schemas.microsoft.com/office/spreadsheetml/2017/richdata2" ref="A2:K75">
    <sortCondition ref="K1:K75"/>
  </sortState>
  <tableColumns count="11">
    <tableColumn id="11" xr3:uid="{00000000-0010-0000-0400-00000B000000}" uniqueName="11" name="No." queryTableFieldId="11"/>
    <tableColumn id="1" xr3:uid="{00000000-0010-0000-0400-000001000000}" uniqueName="1" name="Reactor" queryTableFieldId="1" dataDxfId="36"/>
    <tableColumn id="2" xr3:uid="{00000000-0010-0000-0400-000002000000}" uniqueName="2" name="Reactor Type" queryTableFieldId="2" dataDxfId="35"/>
    <tableColumn id="3" xr3:uid="{00000000-0010-0000-0400-000003000000}" uniqueName="3" name="Confinement Type" queryTableFieldId="3" dataDxfId="34"/>
    <tableColumn id="4" xr3:uid="{00000000-0010-0000-0400-000004000000}" uniqueName="4" name="Capacity [MW]" queryTableFieldId="4"/>
    <tableColumn id="5" xr3:uid="{00000000-0010-0000-0400-000005000000}" uniqueName="5" name="Readiness" queryTableFieldId="5" dataDxfId="33"/>
    <tableColumn id="6" xr3:uid="{00000000-0010-0000-0400-000006000000}" uniqueName="6" name="Relative/Absolute" queryTableFieldId="6" dataDxfId="32"/>
    <tableColumn id="7" xr3:uid="{00000000-0010-0000-0400-000007000000}" uniqueName="7" name="Year" queryTableFieldId="7"/>
    <tableColumn id="8" xr3:uid="{00000000-0010-0000-0400-000008000000}" uniqueName="8" name="Value" queryTableFieldId="8"/>
    <tableColumn id="9" xr3:uid="{00000000-0010-0000-0400-000009000000}" uniqueName="9" name="Unit" queryTableFieldId="9" dataDxfId="31"/>
    <tableColumn id="10" xr3:uid="{00000000-0010-0000-0400-00000A000000}" uniqueName="10" name="Specific cost [USD/kW, 2019]" queryTableFieldId="10" dataDxfId="30">
      <calculatedColumnFormula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_fusion_cost_total__2" displayName="tab_fusion_cost_total__2" ref="F25:Q35" tableType="queryTable" totalsRowShown="0">
  <autoFilter ref="F25:Q35" xr:uid="{00000000-0009-0000-0100-000004000000}"/>
  <tableColumns count="12">
    <tableColumn id="1" xr3:uid="{00000000-0010-0000-0500-000001000000}" uniqueName="1" name="Reactor" queryTableFieldId="1" dataDxfId="29"/>
    <tableColumn id="2" xr3:uid="{00000000-0010-0000-0500-000002000000}" uniqueName="2" name="Reactor Type" queryTableFieldId="2" dataDxfId="28"/>
    <tableColumn id="3" xr3:uid="{00000000-0010-0000-0500-000003000000}" uniqueName="3" name="Confinement Type" queryTableFieldId="3" dataDxfId="27"/>
    <tableColumn id="4" xr3:uid="{00000000-0010-0000-0500-000004000000}" uniqueName="4" name="Capacity [MW]" queryTableFieldId="4"/>
    <tableColumn id="5" xr3:uid="{00000000-0010-0000-0500-000005000000}" uniqueName="5" name="Cost Type" queryTableFieldId="5" dataDxfId="26"/>
    <tableColumn id="6" xr3:uid="{00000000-0010-0000-0500-000006000000}" uniqueName="6" name="Readiness" queryTableFieldId="6" dataDxfId="25"/>
    <tableColumn id="7" xr3:uid="{00000000-0010-0000-0500-000007000000}" uniqueName="7" name="Relative/Absolute" queryTableFieldId="7" dataDxfId="24"/>
    <tableColumn id="8" xr3:uid="{00000000-0010-0000-0500-000008000000}" uniqueName="8" name="Value" queryTableFieldId="8"/>
    <tableColumn id="9" xr3:uid="{00000000-0010-0000-0500-000009000000}" uniqueName="9" name="Unit" queryTableFieldId="9" dataDxfId="23"/>
    <tableColumn id="10" xr3:uid="{00000000-0010-0000-0500-00000A000000}" uniqueName="10" name="Year" queryTableFieldId="10"/>
    <tableColumn id="11" xr3:uid="{00000000-0010-0000-0500-00000B000000}" uniqueName="11" name="Comment" queryTableFieldId="11" dataDxfId="22"/>
    <tableColumn id="12" xr3:uid="{00000000-0010-0000-0500-00000C000000}" uniqueName="12" name="2019-Values (Specific)" queryTableFieldId="12" dataDxfId="21">
      <calculatedColumnFormula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le6" displayName="Tabelle6" ref="A41:N91" totalsRowShown="0" headerRowDxfId="20">
  <autoFilter ref="A41:N91" xr:uid="{00000000-0009-0000-0100-000006000000}"/>
  <tableColumns count="14">
    <tableColumn id="1" xr3:uid="{00000000-0010-0000-0600-000001000000}" name="No">
      <calculatedColumnFormula>OCC!A2</calculatedColumnFormula>
    </tableColumn>
    <tableColumn id="2" xr3:uid="{00000000-0010-0000-0600-000002000000}" name="OCC 2019">
      <calculatedColumnFormula>OCC!K2</calculatedColumnFormula>
    </tableColumn>
    <tableColumn id="3" xr3:uid="{00000000-0010-0000-0600-000003000000}" name="TCC 1 (WACC 7%, CT 5y)">
      <calculatedColumnFormula>$B42*(1+(((($C$26)/2)*$C$29)+((($C$26)^2)/6)*($C$29)^2))</calculatedColumnFormula>
    </tableColumn>
    <tableColumn id="4" xr3:uid="{00000000-0010-0000-0600-000004000000}" name="TCC 2 (WACC 10%, CT 7y)">
      <calculatedColumnFormula>$B42*(1+(((($C$27)/2)*$C$30)+((($C$27)^2)/6)*($C$30)^2))</calculatedColumnFormula>
    </tableColumn>
    <tableColumn id="5" xr3:uid="{00000000-0010-0000-0600-000005000000}" name="TCC 3 (WACC 12%, CT 9y)">
      <calculatedColumnFormula>$B42*(1+(((($C$28)/2)*$C$31)+((($C$28)^2)/6)*($C$31)^2))</calculatedColumnFormula>
    </tableColumn>
    <tableColumn id="6" xr3:uid="{00000000-0010-0000-0600-000006000000}" name="ann 1">
      <calculatedColumnFormula>VALUE(ABS(PMT($C$26,$I$14,C42)))</calculatedColumnFormula>
    </tableColumn>
    <tableColumn id="7" xr3:uid="{00000000-0010-0000-0600-000007000000}" name="ann 2">
      <calculatedColumnFormula>VALUE(ABS(PMT($C$27,$I$14,D42)))</calculatedColumnFormula>
    </tableColumn>
    <tableColumn id="8" xr3:uid="{00000000-0010-0000-0600-000008000000}" name="ann 3">
      <calculatedColumnFormula>VALUE(ABS(PMT($C$28,$I$14,E42)))</calculatedColumnFormula>
    </tableColumn>
    <tableColumn id="9" xr3:uid="{00000000-0010-0000-0600-000009000000}" name="production">
      <calculatedColumnFormula>$K$13*8760</calculatedColumnFormula>
    </tableColumn>
    <tableColumn id="10" xr3:uid="{00000000-0010-0000-0600-00000A000000}" name="fix cost">
      <calculatedColumnFormula>$K$11</calculatedColumnFormula>
    </tableColumn>
    <tableColumn id="11" xr3:uid="{00000000-0010-0000-0600-00000B000000}" name="var cost">
      <calculatedColumnFormula>$K$12/1000</calculatedColumnFormula>
    </tableColumn>
    <tableColumn id="12" xr3:uid="{00000000-0010-0000-0600-00000C000000}" name="LCOE 1">
      <calculatedColumnFormula>(((F42+$J42)/$I42)+$K42)*1000</calculatedColumnFormula>
    </tableColumn>
    <tableColumn id="13" xr3:uid="{00000000-0010-0000-0600-00000D000000}" name="LCOE 2">
      <calculatedColumnFormula>(((G42+$J42)/$I42)+$K42)*1000</calculatedColumnFormula>
    </tableColumn>
    <tableColumn id="14" xr3:uid="{00000000-0010-0000-0600-00000E000000}" name="LCOE 3">
      <calculatedColumnFormula>(((H42+$J42)/$I42)+$K42)*1000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_fusion_cost_total__3" displayName="tab_fusion_cost_total__3" ref="P41:X100" tableType="queryTable" totalsRowShown="0">
  <autoFilter ref="P41:X100" xr:uid="{00000000-0009-0000-0100-000008000000}"/>
  <tableColumns count="9">
    <tableColumn id="1" xr3:uid="{00000000-0010-0000-0700-000001000000}" uniqueName="1" name="No." queryTableFieldId="1"/>
    <tableColumn id="2" xr3:uid="{00000000-0010-0000-0700-000002000000}" uniqueName="2" name="Reactor Type" queryTableFieldId="2" dataDxfId="19"/>
    <tableColumn id="3" xr3:uid="{00000000-0010-0000-0700-000003000000}" uniqueName="3" name="Confinement Type" queryTableFieldId="3" dataDxfId="18"/>
    <tableColumn id="4" xr3:uid="{00000000-0010-0000-0700-000004000000}" uniqueName="4" name="Cost Type" queryTableFieldId="4" dataDxfId="17"/>
    <tableColumn id="5" xr3:uid="{00000000-0010-0000-0700-000005000000}" uniqueName="5" name="Value" queryTableFieldId="5"/>
    <tableColumn id="6" xr3:uid="{00000000-0010-0000-0700-000006000000}" uniqueName="6" name="Unit" queryTableFieldId="6" dataDxfId="16"/>
    <tableColumn id="7" xr3:uid="{00000000-0010-0000-0700-000007000000}" uniqueName="7" name="Year" queryTableFieldId="7"/>
    <tableColumn id="8" xr3:uid="{00000000-0010-0000-0700-000008000000}" uniqueName="8" name="Reference" queryTableFieldId="8" dataDxfId="15"/>
    <tableColumn id="10" xr3:uid="{00000000-0010-0000-0700-00000A000000}" uniqueName="10" name="2019-Values" queryTableFieldId="10" dataDxfId="14">
      <calculatedColumnFormula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Tabelle12" displayName="Tabelle12" ref="CE41:EE92" totalsRowShown="0">
  <autoFilter ref="CE41:EE92" xr:uid="{00000000-0009-0000-0100-00000C000000}"/>
  <tableColumns count="53">
    <tableColumn id="1" xr3:uid="{00000000-0010-0000-0800-000001000000}" name="Real">
      <calculatedColumnFormula>AA41</calculatedColumnFormula>
    </tableColumn>
    <tableColumn id="2" xr3:uid="{00000000-0010-0000-0800-000002000000}" name="2">
      <calculatedColumnFormula>AB41</calculatedColumnFormula>
    </tableColumn>
    <tableColumn id="3" xr3:uid="{00000000-0010-0000-0800-000003000000}" name="26">
      <calculatedColumnFormula>AC41</calculatedColumnFormula>
    </tableColumn>
    <tableColumn id="4" xr3:uid="{00000000-0010-0000-0800-000004000000}" name="27">
      <calculatedColumnFormula>AD41</calculatedColumnFormula>
    </tableColumn>
    <tableColumn id="5" xr3:uid="{00000000-0010-0000-0800-000005000000}" name="37">
      <calculatedColumnFormula>AE41</calculatedColumnFormula>
    </tableColumn>
    <tableColumn id="6" xr3:uid="{00000000-0010-0000-0800-000006000000}" name="45">
      <calculatedColumnFormula>AF41</calculatedColumnFormula>
    </tableColumn>
    <tableColumn id="7" xr3:uid="{00000000-0010-0000-0800-000007000000}" name="63">
      <calculatedColumnFormula>AG41</calculatedColumnFormula>
    </tableColumn>
    <tableColumn id="8" xr3:uid="{00000000-0010-0000-0800-000008000000}" name="64">
      <calculatedColumnFormula>AH41</calculatedColumnFormula>
    </tableColumn>
    <tableColumn id="9" xr3:uid="{00000000-0010-0000-0800-000009000000}" name="65">
      <calculatedColumnFormula>AI41</calculatedColumnFormula>
    </tableColumn>
    <tableColumn id="10" xr3:uid="{00000000-0010-0000-0800-00000A000000}" name="66">
      <calculatedColumnFormula>AJ41</calculatedColumnFormula>
    </tableColumn>
    <tableColumn id="11" xr3:uid="{00000000-0010-0000-0800-00000B000000}" name="74">
      <calculatedColumnFormula>AK41</calculatedColumnFormula>
    </tableColumn>
    <tableColumn id="12" xr3:uid="{00000000-0010-0000-0800-00000C000000}" name="75">
      <calculatedColumnFormula>AL41</calculatedColumnFormula>
    </tableColumn>
    <tableColumn id="13" xr3:uid="{00000000-0010-0000-0800-00000D000000}" name="76">
      <calculatedColumnFormula>AM41</calculatedColumnFormula>
    </tableColumn>
    <tableColumn id="14" xr3:uid="{00000000-0010-0000-0800-00000E000000}" name="77">
      <calculatedColumnFormula>AN41</calculatedColumnFormula>
    </tableColumn>
    <tableColumn id="15" xr3:uid="{00000000-0010-0000-0800-00000F000000}" name="78">
      <calculatedColumnFormula>AO41</calculatedColumnFormula>
    </tableColumn>
    <tableColumn id="16" xr3:uid="{00000000-0010-0000-0800-000010000000}" name="79">
      <calculatedColumnFormula>AP41</calculatedColumnFormula>
    </tableColumn>
    <tableColumn id="17" xr3:uid="{00000000-0010-0000-0800-000011000000}" name="80">
      <calculatedColumnFormula>AQ41</calculatedColumnFormula>
    </tableColumn>
    <tableColumn id="18" xr3:uid="{00000000-0010-0000-0800-000012000000}" name="81">
      <calculatedColumnFormula>AR41</calculatedColumnFormula>
    </tableColumn>
    <tableColumn id="19" xr3:uid="{00000000-0010-0000-0800-000013000000}" name="82">
      <calculatedColumnFormula>AS41</calculatedColumnFormula>
    </tableColumn>
    <tableColumn id="20" xr3:uid="{00000000-0010-0000-0800-000014000000}" name="83">
      <calculatedColumnFormula>AT41</calculatedColumnFormula>
    </tableColumn>
    <tableColumn id="21" xr3:uid="{00000000-0010-0000-0800-000015000000}" name="84">
      <calculatedColumnFormula>AU41</calculatedColumnFormula>
    </tableColumn>
    <tableColumn id="22" xr3:uid="{00000000-0010-0000-0800-000016000000}" name="85">
      <calculatedColumnFormula>AV41</calculatedColumnFormula>
    </tableColumn>
    <tableColumn id="23" xr3:uid="{00000000-0010-0000-0800-000017000000}" name="86">
      <calculatedColumnFormula>AW41</calculatedColumnFormula>
    </tableColumn>
    <tableColumn id="24" xr3:uid="{00000000-0010-0000-0800-000018000000}" name="87">
      <calculatedColumnFormula>AX41</calculatedColumnFormula>
    </tableColumn>
    <tableColumn id="25" xr3:uid="{00000000-0010-0000-0800-000019000000}" name="88">
      <calculatedColumnFormula>AY41</calculatedColumnFormula>
    </tableColumn>
    <tableColumn id="26" xr3:uid="{00000000-0010-0000-0800-00001A000000}" name="89">
      <calculatedColumnFormula>AZ41</calculatedColumnFormula>
    </tableColumn>
    <tableColumn id="27" xr3:uid="{00000000-0010-0000-0800-00001B000000}" name="90">
      <calculatedColumnFormula>BA41</calculatedColumnFormula>
    </tableColumn>
    <tableColumn id="28" xr3:uid="{00000000-0010-0000-0800-00001C000000}" name="91">
      <calculatedColumnFormula>BB41</calculatedColumnFormula>
    </tableColumn>
    <tableColumn id="29" xr3:uid="{00000000-0010-0000-0800-00001D000000}" name="92">
      <calculatedColumnFormula>BC41</calculatedColumnFormula>
    </tableColumn>
    <tableColumn id="30" xr3:uid="{0BAEFB7B-84E5-43E0-B662-286383233400}" name="93"/>
    <tableColumn id="31" xr3:uid="{9E108BDA-68A9-4207-A0A8-EB46A7569A10}" name="94"/>
    <tableColumn id="32" xr3:uid="{27DF9B67-C041-4A74-A4CE-9BAD86941697}" name="95"/>
    <tableColumn id="33" xr3:uid="{BB052F38-AF96-4865-A3E8-7831927ED848}" name="96"/>
    <tableColumn id="34" xr3:uid="{A5582614-14C2-48F0-95A4-3BBA61540BB6}" name="97"/>
    <tableColumn id="35" xr3:uid="{C5B47772-6D8A-4DA6-A032-929856F6F53B}" name="98"/>
    <tableColumn id="36" xr3:uid="{415CA493-A5BF-48DE-B15A-C31BF41D5817}" name="99"/>
    <tableColumn id="37" xr3:uid="{2FD3E82B-5FFC-4619-834A-DE16A379DBAC}" name="100"/>
    <tableColumn id="38" xr3:uid="{A6C14621-0C94-436B-AE94-9FFD0958CB42}" name="101"/>
    <tableColumn id="39" xr3:uid="{4A144496-C4F2-4F7F-894F-807F773FC98C}" name="102"/>
    <tableColumn id="40" xr3:uid="{8011A68B-2472-4DB5-A3AB-63CA7F86647C}" name="112"/>
    <tableColumn id="41" xr3:uid="{8724AE29-4160-419B-B679-8AB22A78DB80}" name="113"/>
    <tableColumn id="42" xr3:uid="{66AB0C30-D96F-4943-9BEE-3F3AFC92CB33}" name="114"/>
    <tableColumn id="43" xr3:uid="{D2BDF2BA-C999-4C44-AF7C-B280D4519E23}" name="122"/>
    <tableColumn id="44" xr3:uid="{51952066-313E-4FAE-B1D6-53378C2514CB}" name="123"/>
    <tableColumn id="45" xr3:uid="{D00E2E33-584A-41BF-84B2-A02E59C7DA22}" name="124"/>
    <tableColumn id="46" xr3:uid="{13B15D14-44DF-46FF-B69A-D8F9CDAFF5DE}" name="125"/>
    <tableColumn id="47" xr3:uid="{FC262D83-E002-4EF2-BB4A-8244B41BB8FD}" name="126"/>
    <tableColumn id="48" xr3:uid="{64FF25FD-174B-4FA1-82E4-18565BF34155}" name="131"/>
    <tableColumn id="49" xr3:uid="{632C3DDF-E095-4D81-857B-450C1DCD4C89}" name="132"/>
    <tableColumn id="50" xr3:uid="{8316BF56-480E-4601-8FBF-33D2CF7F8B91}" name="133"/>
    <tableColumn id="51" xr3:uid="{8589B0D2-C0FD-487F-A59D-41340F8511B0}" name="134"/>
    <tableColumn id="52" xr3:uid="{1DCCD26D-250F-4FB5-84A6-F8C669A9C1C2}" name="142"/>
    <tableColumn id="53" xr3:uid="{D0869226-FD4A-43B3-8ABD-5A85740D57D0}" name="14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6_1" displayName="Tabelle6_1" ref="A1:C151" tableType="queryTable" totalsRowShown="0">
  <autoFilter ref="A1:C151" xr:uid="{00000000-0009-0000-0100-000007000000}"/>
  <tableColumns count="3">
    <tableColumn id="1" xr3:uid="{00000000-0010-0000-0900-000001000000}" uniqueName="1" name="OCC 2019" queryTableFieldId="1"/>
    <tableColumn id="2" xr3:uid="{00000000-0010-0000-0900-000002000000}" uniqueName="2" name="Attribut" queryTableFieldId="2" dataDxfId="13"/>
    <tableColumn id="3" xr3:uid="{00000000-0010-0000-0900-000003000000}" uniqueName="3" name="Wer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A000000}" name="tab_fusion_cost_total_110" displayName="tab_fusion_cost_total_110" ref="A1:L75" tableType="queryTable" totalsRowShown="0">
  <autoFilter ref="A1:L75" xr:uid="{00000000-0009-0000-0100-000009000000}"/>
  <sortState xmlns:xlrd2="http://schemas.microsoft.com/office/spreadsheetml/2017/richdata2" ref="A2:L75">
    <sortCondition ref="L1:L75"/>
  </sortState>
  <tableColumns count="12">
    <tableColumn id="1" xr3:uid="{00000000-0010-0000-0A00-000001000000}" uniqueName="1" name="No." queryTableFieldId="13"/>
    <tableColumn id="3" xr3:uid="{00000000-0010-0000-0A00-000003000000}" uniqueName="3" name="Reactor" queryTableFieldId="14" dataDxfId="12"/>
    <tableColumn id="2" xr3:uid="{00000000-0010-0000-0A00-000002000000}" uniqueName="2" name="Reactor Type" queryTableFieldId="2" dataDxfId="11"/>
    <tableColumn id="6" xr3:uid="{00000000-0010-0000-0A00-000006000000}" uniqueName="6" name="Confinement Type" queryTableFieldId="15" dataDxfId="10"/>
    <tableColumn id="4" xr3:uid="{00000000-0010-0000-0A00-000004000000}" uniqueName="4" name="Capacity [MW]" queryTableFieldId="4"/>
    <tableColumn id="5" xr3:uid="{00000000-0010-0000-0A00-000005000000}" uniqueName="5" name="Readiness" queryTableFieldId="5" dataDxfId="9"/>
    <tableColumn id="11" xr3:uid="{00000000-0010-0000-0A00-00000B000000}" uniqueName="11" name="Relative/Absolute" queryTableFieldId="16" dataDxfId="8"/>
    <tableColumn id="7" xr3:uid="{00000000-0010-0000-0A00-000007000000}" uniqueName="7" name="Year" queryTableFieldId="7"/>
    <tableColumn id="8" xr3:uid="{00000000-0010-0000-0A00-000008000000}" uniqueName="8" name="Value" queryTableFieldId="8"/>
    <tableColumn id="9" xr3:uid="{00000000-0010-0000-0A00-000009000000}" uniqueName="9" name="Unit" queryTableFieldId="9" dataDxfId="7"/>
    <tableColumn id="12" xr3:uid="{A81A99EA-81F5-43BB-AC61-26ABD1A691B6}" uniqueName="12" name="Publication_Year" queryTableFieldId="21" dataDxfId="6"/>
    <tableColumn id="10" xr3:uid="{00000000-0010-0000-0A00-00000A000000}" uniqueName="10" name="Specific cost [USD/kW, 2019]" queryTableFieldId="10" dataDxfId="0">
      <calculatedColumnFormula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B000000}" name="tab_fusion_cost_total__3_1" displayName="tab_fusion_cost_total__3_1" ref="A1:D60" tableType="queryTable" totalsRowShown="0">
  <autoFilter ref="A1:D60" xr:uid="{00000000-0009-0000-0100-00000A000000}"/>
  <tableColumns count="4">
    <tableColumn id="1" xr3:uid="{00000000-0010-0000-0B00-000001000000}" uniqueName="1" name="Reference" queryTableFieldId="1" dataDxfId="5"/>
    <tableColumn id="5" xr3:uid="{1CC718A9-0AF5-4491-B387-5B0AAF7A6763}" uniqueName="5" name="Publication Year" queryTableFieldId="6" dataDxfId="4"/>
    <tableColumn id="2" xr3:uid="{00000000-0010-0000-0B00-000002000000}" uniqueName="2" name="Cost" queryTableFieldId="2"/>
    <tableColumn id="3" xr3:uid="{00000000-0010-0000-0B00-000003000000}" uniqueName="3" name="Color" queryTableFieldId="3" dataDxfId="3">
      <calculatedColumnFormula>VLOOKUP(tab_fusion_cost_total__3_1[[#This Row],[Reference]],$G$2:$H$8,2,FALSE)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elle12_1" displayName="Tabelle12_1" ref="A1:C2601" tableType="queryTable" totalsRowShown="0">
  <autoFilter ref="A1:C2601" xr:uid="{00000000-0009-0000-0100-00000D000000}"/>
  <sortState xmlns:xlrd2="http://schemas.microsoft.com/office/spreadsheetml/2017/richdata2" ref="A2:C2601">
    <sortCondition ref="B1:B2601"/>
  </sortState>
  <tableColumns count="3">
    <tableColumn id="1" xr3:uid="{00000000-0010-0000-0C00-000001000000}" uniqueName="1" name="OCC 2019" queryTableFieldId="1"/>
    <tableColumn id="2" xr3:uid="{00000000-0010-0000-0C00-000002000000}" uniqueName="2" name="Reference" queryTableFieldId="2" dataDxfId="2"/>
    <tableColumn id="3" xr3:uid="{00000000-0010-0000-0C00-000003000000}" uniqueName="3" name="Wert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enpol.2010.09.01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152"/>
  <sheetViews>
    <sheetView zoomScale="115" zoomScaleNormal="115" workbookViewId="0">
      <selection activeCell="H162" sqref="H162"/>
    </sheetView>
  </sheetViews>
  <sheetFormatPr baseColWidth="10" defaultRowHeight="12.75" x14ac:dyDescent="0.2"/>
  <cols>
    <col min="3" max="3" width="13.140625" customWidth="1"/>
    <col min="4" max="4" width="17.5703125" customWidth="1"/>
    <col min="5" max="5" width="14.42578125" customWidth="1"/>
    <col min="6" max="6" width="17.140625" customWidth="1"/>
    <col min="8" max="8" width="17.140625" customWidth="1"/>
    <col min="9" max="9" width="12" bestFit="1" customWidth="1"/>
  </cols>
  <sheetData>
    <row r="2" spans="1:29" x14ac:dyDescent="0.2">
      <c r="A2" t="s">
        <v>33</v>
      </c>
      <c r="V2" t="s">
        <v>36</v>
      </c>
    </row>
    <row r="3" spans="1:29" x14ac:dyDescent="0.2">
      <c r="A3" t="s">
        <v>236</v>
      </c>
      <c r="B3" t="s">
        <v>4</v>
      </c>
      <c r="C3" t="s">
        <v>16</v>
      </c>
      <c r="D3" t="s">
        <v>80</v>
      </c>
      <c r="E3" t="s">
        <v>25</v>
      </c>
      <c r="F3" t="s">
        <v>5</v>
      </c>
      <c r="G3" t="s">
        <v>15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26</v>
      </c>
    </row>
    <row r="4" spans="1:29" x14ac:dyDescent="0.2">
      <c r="A4">
        <v>1</v>
      </c>
      <c r="B4" t="s">
        <v>18</v>
      </c>
      <c r="C4" t="s">
        <v>12</v>
      </c>
      <c r="D4" t="s">
        <v>79</v>
      </c>
      <c r="E4">
        <v>150</v>
      </c>
      <c r="F4" t="s">
        <v>17</v>
      </c>
      <c r="G4" t="s">
        <v>13</v>
      </c>
      <c r="H4" t="s">
        <v>6</v>
      </c>
      <c r="I4">
        <v>25000000000</v>
      </c>
      <c r="J4" t="s">
        <v>14</v>
      </c>
      <c r="K4">
        <v>2017</v>
      </c>
      <c r="L4" t="s">
        <v>128</v>
      </c>
      <c r="W4" t="s">
        <v>4</v>
      </c>
      <c r="X4" t="s">
        <v>25</v>
      </c>
      <c r="Y4" t="s">
        <v>37</v>
      </c>
      <c r="Z4" t="s">
        <v>9</v>
      </c>
      <c r="AA4" t="s">
        <v>10</v>
      </c>
      <c r="AB4" t="s">
        <v>11</v>
      </c>
      <c r="AC4" t="s">
        <v>26</v>
      </c>
    </row>
    <row r="5" spans="1:29" x14ac:dyDescent="0.2">
      <c r="A5">
        <f>A4+1</f>
        <v>2</v>
      </c>
      <c r="B5" t="s">
        <v>19</v>
      </c>
      <c r="C5" t="s">
        <v>12</v>
      </c>
      <c r="D5" t="s">
        <v>79</v>
      </c>
      <c r="E5">
        <v>1000</v>
      </c>
      <c r="F5" t="s">
        <v>20</v>
      </c>
      <c r="G5" t="s">
        <v>13</v>
      </c>
      <c r="H5" t="s">
        <v>21</v>
      </c>
      <c r="I5">
        <v>101</v>
      </c>
      <c r="J5" t="s">
        <v>22</v>
      </c>
      <c r="K5">
        <v>2002</v>
      </c>
      <c r="L5" t="s">
        <v>23</v>
      </c>
      <c r="W5" t="s">
        <v>34</v>
      </c>
      <c r="X5">
        <v>1200</v>
      </c>
      <c r="Y5">
        <v>38600000</v>
      </c>
      <c r="Z5" t="s">
        <v>14</v>
      </c>
      <c r="AA5">
        <v>1980</v>
      </c>
      <c r="AB5" t="s">
        <v>44</v>
      </c>
      <c r="AC5" t="s">
        <v>41</v>
      </c>
    </row>
    <row r="6" spans="1:29" x14ac:dyDescent="0.2">
      <c r="A6">
        <f t="shared" ref="A6:A69" si="0">A5+1</f>
        <v>3</v>
      </c>
      <c r="B6" t="s">
        <v>28</v>
      </c>
      <c r="C6" t="s">
        <v>24</v>
      </c>
      <c r="D6" t="s">
        <v>81</v>
      </c>
      <c r="E6">
        <v>150</v>
      </c>
      <c r="F6" t="s">
        <v>29</v>
      </c>
      <c r="G6" t="s">
        <v>30</v>
      </c>
      <c r="H6" t="s">
        <v>6</v>
      </c>
      <c r="I6">
        <v>701000000</v>
      </c>
      <c r="J6" t="s">
        <v>14</v>
      </c>
      <c r="K6">
        <v>2016</v>
      </c>
      <c r="L6" t="s">
        <v>31</v>
      </c>
      <c r="M6" t="s">
        <v>27</v>
      </c>
      <c r="W6" t="s">
        <v>35</v>
      </c>
      <c r="X6">
        <v>1200</v>
      </c>
      <c r="Y6">
        <v>60500000</v>
      </c>
      <c r="Z6" t="s">
        <v>14</v>
      </c>
      <c r="AA6">
        <v>1986</v>
      </c>
      <c r="AB6" t="s">
        <v>51</v>
      </c>
      <c r="AC6" t="s">
        <v>41</v>
      </c>
    </row>
    <row r="7" spans="1:29" x14ac:dyDescent="0.2">
      <c r="A7">
        <f t="shared" si="0"/>
        <v>4</v>
      </c>
      <c r="B7" t="s">
        <v>28</v>
      </c>
      <c r="C7" t="s">
        <v>24</v>
      </c>
      <c r="D7" t="s">
        <v>81</v>
      </c>
      <c r="E7">
        <v>150</v>
      </c>
      <c r="F7" t="s">
        <v>29</v>
      </c>
      <c r="G7" t="s">
        <v>30</v>
      </c>
      <c r="H7" t="s">
        <v>6</v>
      </c>
      <c r="I7">
        <v>1925000000</v>
      </c>
      <c r="J7" t="s">
        <v>14</v>
      </c>
      <c r="K7">
        <v>2016</v>
      </c>
      <c r="L7" t="s">
        <v>31</v>
      </c>
      <c r="M7" t="s">
        <v>32</v>
      </c>
      <c r="W7" t="s">
        <v>38</v>
      </c>
      <c r="X7">
        <v>1000</v>
      </c>
      <c r="Y7">
        <v>43000000</v>
      </c>
      <c r="Z7" t="s">
        <v>14</v>
      </c>
      <c r="AA7">
        <v>1980</v>
      </c>
      <c r="AB7" t="s">
        <v>60</v>
      </c>
      <c r="AC7" t="s">
        <v>41</v>
      </c>
    </row>
    <row r="8" spans="1:29" x14ac:dyDescent="0.2">
      <c r="A8">
        <f t="shared" si="0"/>
        <v>5</v>
      </c>
      <c r="B8" t="s">
        <v>52</v>
      </c>
      <c r="C8" t="s">
        <v>12</v>
      </c>
      <c r="D8" t="s">
        <v>79</v>
      </c>
      <c r="E8">
        <v>1200</v>
      </c>
      <c r="F8" t="s">
        <v>29</v>
      </c>
      <c r="G8" t="s">
        <v>24</v>
      </c>
      <c r="H8" t="s">
        <v>6</v>
      </c>
      <c r="I8">
        <v>2273100000</v>
      </c>
      <c r="J8" t="s">
        <v>14</v>
      </c>
      <c r="K8">
        <v>1986</v>
      </c>
      <c r="L8" t="s">
        <v>51</v>
      </c>
      <c r="M8" t="s">
        <v>32</v>
      </c>
      <c r="W8" t="s">
        <v>39</v>
      </c>
      <c r="X8">
        <v>1200</v>
      </c>
      <c r="Y8">
        <v>58000000</v>
      </c>
      <c r="Z8" t="s">
        <v>14</v>
      </c>
      <c r="AA8">
        <v>1980</v>
      </c>
      <c r="AB8" t="s">
        <v>60</v>
      </c>
      <c r="AC8" t="s">
        <v>41</v>
      </c>
    </row>
    <row r="9" spans="1:29" x14ac:dyDescent="0.2">
      <c r="A9">
        <f t="shared" si="0"/>
        <v>6</v>
      </c>
      <c r="B9" t="s">
        <v>52</v>
      </c>
      <c r="C9" t="s">
        <v>12</v>
      </c>
      <c r="D9" t="s">
        <v>79</v>
      </c>
      <c r="E9">
        <v>1200</v>
      </c>
      <c r="F9" t="s">
        <v>53</v>
      </c>
      <c r="G9" t="s">
        <v>24</v>
      </c>
      <c r="H9" t="s">
        <v>6</v>
      </c>
      <c r="I9">
        <v>60610000</v>
      </c>
      <c r="J9" t="s">
        <v>14</v>
      </c>
      <c r="K9">
        <v>1986</v>
      </c>
      <c r="L9" t="s">
        <v>51</v>
      </c>
      <c r="M9" t="s">
        <v>57</v>
      </c>
      <c r="W9" t="s">
        <v>40</v>
      </c>
      <c r="X9">
        <v>1200</v>
      </c>
      <c r="Y9">
        <v>112000000</v>
      </c>
      <c r="Z9" t="s">
        <v>14</v>
      </c>
      <c r="AA9">
        <v>1980</v>
      </c>
      <c r="AB9" t="s">
        <v>60</v>
      </c>
      <c r="AC9" t="s">
        <v>41</v>
      </c>
    </row>
    <row r="10" spans="1:29" x14ac:dyDescent="0.2">
      <c r="A10">
        <f t="shared" si="0"/>
        <v>7</v>
      </c>
      <c r="B10" t="s">
        <v>52</v>
      </c>
      <c r="C10" t="s">
        <v>12</v>
      </c>
      <c r="D10" t="s">
        <v>79</v>
      </c>
      <c r="E10">
        <v>1200</v>
      </c>
      <c r="F10" t="s">
        <v>54</v>
      </c>
      <c r="G10" t="s">
        <v>24</v>
      </c>
      <c r="H10" t="s">
        <v>6</v>
      </c>
      <c r="I10">
        <v>62930000</v>
      </c>
      <c r="J10" t="s">
        <v>14</v>
      </c>
      <c r="K10">
        <v>1986</v>
      </c>
      <c r="L10" t="s">
        <v>51</v>
      </c>
      <c r="W10" t="s">
        <v>18</v>
      </c>
      <c r="X10">
        <v>150</v>
      </c>
      <c r="Y10">
        <v>36600000</v>
      </c>
      <c r="Z10" t="s">
        <v>14</v>
      </c>
      <c r="AA10">
        <v>1989</v>
      </c>
      <c r="AB10" t="s">
        <v>74</v>
      </c>
      <c r="AC10" t="s">
        <v>41</v>
      </c>
    </row>
    <row r="11" spans="1:29" x14ac:dyDescent="0.2">
      <c r="A11">
        <f t="shared" si="0"/>
        <v>8</v>
      </c>
      <c r="B11" t="s">
        <v>52</v>
      </c>
      <c r="C11" t="s">
        <v>12</v>
      </c>
      <c r="D11" t="s">
        <v>79</v>
      </c>
      <c r="E11">
        <v>1200</v>
      </c>
      <c r="F11" t="s">
        <v>54</v>
      </c>
      <c r="G11" t="s">
        <v>24</v>
      </c>
      <c r="H11" t="s">
        <v>21</v>
      </c>
      <c r="I11">
        <v>8.81</v>
      </c>
      <c r="J11" t="s">
        <v>99</v>
      </c>
      <c r="K11">
        <v>1986</v>
      </c>
      <c r="L11" t="s">
        <v>51</v>
      </c>
      <c r="W11" t="s">
        <v>42</v>
      </c>
      <c r="X11">
        <v>336</v>
      </c>
      <c r="Y11">
        <v>45000000</v>
      </c>
      <c r="Z11" t="s">
        <v>14</v>
      </c>
      <c r="AA11">
        <v>1982</v>
      </c>
      <c r="AB11" t="s">
        <v>76</v>
      </c>
      <c r="AC11" t="s">
        <v>41</v>
      </c>
    </row>
    <row r="12" spans="1:29" x14ac:dyDescent="0.2">
      <c r="A12">
        <f t="shared" si="0"/>
        <v>9</v>
      </c>
      <c r="B12" t="s">
        <v>34</v>
      </c>
      <c r="C12" t="s">
        <v>12</v>
      </c>
      <c r="D12" t="s">
        <v>79</v>
      </c>
      <c r="E12">
        <v>1200</v>
      </c>
      <c r="F12" t="s">
        <v>29</v>
      </c>
      <c r="G12" t="s">
        <v>24</v>
      </c>
      <c r="H12" t="s">
        <v>6</v>
      </c>
      <c r="I12">
        <v>1726480000</v>
      </c>
      <c r="J12" t="s">
        <v>14</v>
      </c>
      <c r="K12">
        <v>1980</v>
      </c>
      <c r="L12" t="s">
        <v>44</v>
      </c>
      <c r="M12" t="s">
        <v>55</v>
      </c>
      <c r="W12" t="s">
        <v>43</v>
      </c>
      <c r="X12">
        <v>1000</v>
      </c>
      <c r="Y12">
        <v>4600000</v>
      </c>
      <c r="Z12" t="s">
        <v>14</v>
      </c>
      <c r="AA12">
        <v>1988</v>
      </c>
    </row>
    <row r="13" spans="1:29" x14ac:dyDescent="0.2">
      <c r="A13">
        <f t="shared" si="0"/>
        <v>10</v>
      </c>
      <c r="B13" t="s">
        <v>34</v>
      </c>
      <c r="C13" t="s">
        <v>12</v>
      </c>
      <c r="D13" t="s">
        <v>79</v>
      </c>
      <c r="E13">
        <v>1200</v>
      </c>
      <c r="F13" t="s">
        <v>56</v>
      </c>
      <c r="G13" t="s">
        <v>24</v>
      </c>
      <c r="H13" t="s">
        <v>6</v>
      </c>
      <c r="I13">
        <v>3197890000</v>
      </c>
      <c r="J13" t="s">
        <v>14</v>
      </c>
      <c r="K13">
        <v>1986</v>
      </c>
      <c r="L13" t="s">
        <v>44</v>
      </c>
      <c r="M13" t="s">
        <v>58</v>
      </c>
    </row>
    <row r="14" spans="1:29" x14ac:dyDescent="0.2">
      <c r="A14">
        <f t="shared" si="0"/>
        <v>11</v>
      </c>
      <c r="B14" t="s">
        <v>62</v>
      </c>
      <c r="C14" t="s">
        <v>12</v>
      </c>
      <c r="D14" t="s">
        <v>79</v>
      </c>
      <c r="E14">
        <v>1000</v>
      </c>
      <c r="F14" t="s">
        <v>29</v>
      </c>
      <c r="G14" t="s">
        <v>24</v>
      </c>
      <c r="H14" t="s">
        <v>6</v>
      </c>
      <c r="I14">
        <v>543000000</v>
      </c>
      <c r="J14" t="s">
        <v>14</v>
      </c>
      <c r="K14">
        <v>1990</v>
      </c>
      <c r="L14" t="s">
        <v>60</v>
      </c>
      <c r="M14" t="s">
        <v>59</v>
      </c>
    </row>
    <row r="15" spans="1:29" x14ac:dyDescent="0.2">
      <c r="A15">
        <f t="shared" si="0"/>
        <v>12</v>
      </c>
      <c r="B15" t="s">
        <v>63</v>
      </c>
      <c r="C15" t="s">
        <v>12</v>
      </c>
      <c r="D15" t="s">
        <v>79</v>
      </c>
      <c r="E15">
        <v>1148</v>
      </c>
      <c r="F15" t="s">
        <v>29</v>
      </c>
      <c r="G15" t="s">
        <v>24</v>
      </c>
      <c r="H15" t="s">
        <v>6</v>
      </c>
      <c r="I15">
        <v>208000000</v>
      </c>
      <c r="J15" t="s">
        <v>14</v>
      </c>
      <c r="K15">
        <v>1990</v>
      </c>
      <c r="L15" t="s">
        <v>60</v>
      </c>
      <c r="M15" t="s">
        <v>64</v>
      </c>
    </row>
    <row r="16" spans="1:29" x14ac:dyDescent="0.2">
      <c r="A16">
        <f t="shared" si="0"/>
        <v>13</v>
      </c>
      <c r="B16" t="s">
        <v>69</v>
      </c>
      <c r="C16" t="s">
        <v>12</v>
      </c>
      <c r="D16" t="s">
        <v>79</v>
      </c>
      <c r="E16">
        <v>1200</v>
      </c>
      <c r="F16" t="s">
        <v>29</v>
      </c>
      <c r="G16" t="s">
        <v>24</v>
      </c>
      <c r="H16" t="s">
        <v>6</v>
      </c>
      <c r="I16">
        <v>114000000</v>
      </c>
      <c r="J16" t="s">
        <v>14</v>
      </c>
      <c r="K16">
        <v>1990</v>
      </c>
      <c r="L16" t="s">
        <v>60</v>
      </c>
      <c r="M16" t="s">
        <v>64</v>
      </c>
    </row>
    <row r="17" spans="1:13" x14ac:dyDescent="0.2">
      <c r="A17">
        <f t="shared" si="0"/>
        <v>14</v>
      </c>
      <c r="B17" t="s">
        <v>70</v>
      </c>
      <c r="C17" t="s">
        <v>12</v>
      </c>
      <c r="D17" t="s">
        <v>79</v>
      </c>
      <c r="E17">
        <v>1424</v>
      </c>
      <c r="F17" t="s">
        <v>29</v>
      </c>
      <c r="G17" t="s">
        <v>24</v>
      </c>
      <c r="H17" t="s">
        <v>6</v>
      </c>
      <c r="I17">
        <v>242000000</v>
      </c>
      <c r="J17" t="s">
        <v>14</v>
      </c>
      <c r="K17">
        <v>1990</v>
      </c>
      <c r="L17" t="s">
        <v>60</v>
      </c>
      <c r="M17" t="s">
        <v>68</v>
      </c>
    </row>
    <row r="18" spans="1:13" x14ac:dyDescent="0.2">
      <c r="A18">
        <f t="shared" si="0"/>
        <v>15</v>
      </c>
      <c r="B18" t="s">
        <v>71</v>
      </c>
      <c r="C18" t="s">
        <v>12</v>
      </c>
      <c r="D18" t="s">
        <v>79</v>
      </c>
      <c r="E18">
        <v>1200</v>
      </c>
      <c r="F18" t="s">
        <v>29</v>
      </c>
      <c r="G18" t="s">
        <v>24</v>
      </c>
      <c r="H18" t="s">
        <v>6</v>
      </c>
      <c r="I18">
        <v>126000000</v>
      </c>
      <c r="J18" t="s">
        <v>14</v>
      </c>
      <c r="K18">
        <v>1990</v>
      </c>
      <c r="L18" t="s">
        <v>60</v>
      </c>
      <c r="M18" t="s">
        <v>68</v>
      </c>
    </row>
    <row r="19" spans="1:13" x14ac:dyDescent="0.2">
      <c r="A19">
        <f t="shared" si="0"/>
        <v>16</v>
      </c>
      <c r="B19" t="s">
        <v>72</v>
      </c>
      <c r="C19" t="s">
        <v>12</v>
      </c>
      <c r="D19" t="s">
        <v>79</v>
      </c>
      <c r="E19">
        <v>1424</v>
      </c>
      <c r="F19" t="s">
        <v>29</v>
      </c>
      <c r="G19" t="s">
        <v>24</v>
      </c>
      <c r="H19" t="s">
        <v>6</v>
      </c>
      <c r="I19">
        <v>174000000</v>
      </c>
      <c r="J19" t="s">
        <v>14</v>
      </c>
      <c r="K19">
        <v>1990</v>
      </c>
      <c r="L19" t="s">
        <v>60</v>
      </c>
      <c r="M19" t="s">
        <v>73</v>
      </c>
    </row>
    <row r="20" spans="1:13" x14ac:dyDescent="0.2">
      <c r="A20">
        <f t="shared" si="0"/>
        <v>17</v>
      </c>
      <c r="B20" t="s">
        <v>18</v>
      </c>
      <c r="C20" t="s">
        <v>12</v>
      </c>
      <c r="D20" t="s">
        <v>79</v>
      </c>
      <c r="E20">
        <v>150</v>
      </c>
      <c r="F20" t="s">
        <v>29</v>
      </c>
      <c r="G20" t="s">
        <v>13</v>
      </c>
      <c r="H20" t="s">
        <v>6</v>
      </c>
      <c r="I20">
        <v>2754700000000</v>
      </c>
      <c r="J20" t="s">
        <v>14</v>
      </c>
      <c r="K20">
        <v>1989</v>
      </c>
      <c r="L20" t="s">
        <v>74</v>
      </c>
      <c r="M20" t="s">
        <v>73</v>
      </c>
    </row>
    <row r="21" spans="1:13" x14ac:dyDescent="0.2">
      <c r="A21">
        <f t="shared" si="0"/>
        <v>18</v>
      </c>
      <c r="B21" t="s">
        <v>78</v>
      </c>
      <c r="C21" t="s">
        <v>241</v>
      </c>
      <c r="D21" t="s">
        <v>79</v>
      </c>
      <c r="E21">
        <v>400</v>
      </c>
      <c r="F21" t="s">
        <v>29</v>
      </c>
      <c r="G21" t="s">
        <v>24</v>
      </c>
      <c r="H21" t="s">
        <v>6</v>
      </c>
      <c r="I21">
        <v>1117000000</v>
      </c>
      <c r="J21" t="s">
        <v>14</v>
      </c>
      <c r="K21">
        <v>1986</v>
      </c>
      <c r="L21" t="s">
        <v>76</v>
      </c>
    </row>
    <row r="22" spans="1:13" x14ac:dyDescent="0.2">
      <c r="A22">
        <f t="shared" si="0"/>
        <v>19</v>
      </c>
      <c r="B22" t="s">
        <v>82</v>
      </c>
      <c r="C22" t="s">
        <v>12</v>
      </c>
      <c r="D22" t="s">
        <v>79</v>
      </c>
      <c r="E22">
        <v>1200</v>
      </c>
      <c r="F22" t="s">
        <v>29</v>
      </c>
      <c r="G22" t="s">
        <v>24</v>
      </c>
      <c r="H22" t="s">
        <v>6</v>
      </c>
      <c r="I22">
        <v>3410000000</v>
      </c>
      <c r="J22" t="s">
        <v>14</v>
      </c>
      <c r="K22">
        <v>1990</v>
      </c>
      <c r="L22" t="s">
        <v>83</v>
      </c>
    </row>
    <row r="23" spans="1:13" x14ac:dyDescent="0.2">
      <c r="A23">
        <f t="shared" si="0"/>
        <v>20</v>
      </c>
      <c r="B23" t="s">
        <v>84</v>
      </c>
      <c r="C23" t="s">
        <v>12</v>
      </c>
      <c r="D23" t="s">
        <v>79</v>
      </c>
      <c r="E23">
        <v>1200</v>
      </c>
      <c r="F23" t="s">
        <v>29</v>
      </c>
      <c r="G23" t="s">
        <v>24</v>
      </c>
      <c r="H23" t="s">
        <v>6</v>
      </c>
      <c r="I23">
        <v>3016000000</v>
      </c>
      <c r="J23" t="s">
        <v>14</v>
      </c>
      <c r="K23">
        <v>1990</v>
      </c>
      <c r="L23" t="s">
        <v>83</v>
      </c>
      <c r="M23" t="s">
        <v>85</v>
      </c>
    </row>
    <row r="24" spans="1:13" x14ac:dyDescent="0.2">
      <c r="A24">
        <f t="shared" si="0"/>
        <v>21</v>
      </c>
      <c r="B24" t="s">
        <v>38</v>
      </c>
      <c r="C24" t="s">
        <v>12</v>
      </c>
      <c r="D24" t="s">
        <v>79</v>
      </c>
      <c r="E24">
        <v>1200</v>
      </c>
      <c r="F24" t="s">
        <v>29</v>
      </c>
      <c r="G24" t="s">
        <v>24</v>
      </c>
      <c r="H24" t="s">
        <v>6</v>
      </c>
      <c r="I24">
        <v>4092000000</v>
      </c>
      <c r="J24" t="s">
        <v>14</v>
      </c>
      <c r="K24">
        <v>1990</v>
      </c>
      <c r="L24" t="s">
        <v>83</v>
      </c>
    </row>
    <row r="25" spans="1:13" x14ac:dyDescent="0.2">
      <c r="A25">
        <f t="shared" si="0"/>
        <v>22</v>
      </c>
      <c r="B25" t="s">
        <v>89</v>
      </c>
      <c r="C25" t="s">
        <v>24</v>
      </c>
      <c r="D25" t="s">
        <v>24</v>
      </c>
      <c r="E25" t="s">
        <v>24</v>
      </c>
      <c r="F25" t="s">
        <v>29</v>
      </c>
      <c r="G25" t="s">
        <v>92</v>
      </c>
      <c r="H25" t="s">
        <v>21</v>
      </c>
      <c r="I25">
        <v>5000</v>
      </c>
      <c r="J25" t="s">
        <v>93</v>
      </c>
      <c r="K25">
        <v>2018</v>
      </c>
      <c r="L25" t="s">
        <v>94</v>
      </c>
    </row>
    <row r="26" spans="1:13" x14ac:dyDescent="0.2">
      <c r="A26">
        <f t="shared" si="0"/>
        <v>23</v>
      </c>
      <c r="B26" t="s">
        <v>91</v>
      </c>
      <c r="C26" t="s">
        <v>24</v>
      </c>
      <c r="D26" t="s">
        <v>24</v>
      </c>
      <c r="E26" t="s">
        <v>24</v>
      </c>
      <c r="F26" t="s">
        <v>29</v>
      </c>
      <c r="G26" t="s">
        <v>92</v>
      </c>
      <c r="H26" t="s">
        <v>21</v>
      </c>
      <c r="I26">
        <v>7000</v>
      </c>
      <c r="J26" t="s">
        <v>93</v>
      </c>
      <c r="K26">
        <v>2018</v>
      </c>
      <c r="L26" t="s">
        <v>94</v>
      </c>
    </row>
    <row r="27" spans="1:13" x14ac:dyDescent="0.2">
      <c r="A27">
        <f t="shared" si="0"/>
        <v>24</v>
      </c>
      <c r="B27" t="s">
        <v>90</v>
      </c>
      <c r="C27" t="s">
        <v>24</v>
      </c>
      <c r="D27" t="s">
        <v>24</v>
      </c>
      <c r="E27" t="s">
        <v>24</v>
      </c>
      <c r="F27" t="s">
        <v>29</v>
      </c>
      <c r="G27" t="s">
        <v>92</v>
      </c>
      <c r="H27" t="s">
        <v>21</v>
      </c>
      <c r="I27">
        <v>10000</v>
      </c>
      <c r="J27" t="s">
        <v>93</v>
      </c>
      <c r="K27">
        <v>2018</v>
      </c>
      <c r="L27" t="s">
        <v>94</v>
      </c>
    </row>
    <row r="28" spans="1:13" x14ac:dyDescent="0.2">
      <c r="A28">
        <f t="shared" si="0"/>
        <v>25</v>
      </c>
      <c r="B28" t="s">
        <v>95</v>
      </c>
      <c r="C28" t="s">
        <v>12</v>
      </c>
      <c r="D28" t="s">
        <v>79</v>
      </c>
      <c r="E28">
        <v>1100</v>
      </c>
      <c r="F28" t="s">
        <v>29</v>
      </c>
      <c r="G28" t="s">
        <v>92</v>
      </c>
      <c r="H28" t="s">
        <v>6</v>
      </c>
      <c r="I28">
        <f>(2933+704)*1000000</f>
        <v>3637000000</v>
      </c>
      <c r="J28" t="s">
        <v>14</v>
      </c>
      <c r="K28">
        <v>1982</v>
      </c>
      <c r="L28" t="s">
        <v>96</v>
      </c>
    </row>
    <row r="29" spans="1:13" x14ac:dyDescent="0.2">
      <c r="A29">
        <f t="shared" si="0"/>
        <v>26</v>
      </c>
      <c r="B29" t="s">
        <v>98</v>
      </c>
      <c r="C29" t="s">
        <v>12</v>
      </c>
      <c r="D29" t="s">
        <v>79</v>
      </c>
      <c r="E29">
        <v>1200</v>
      </c>
      <c r="F29" t="s">
        <v>20</v>
      </c>
      <c r="G29" t="s">
        <v>24</v>
      </c>
      <c r="H29" t="s">
        <v>21</v>
      </c>
      <c r="I29">
        <v>60</v>
      </c>
      <c r="J29" t="s">
        <v>99</v>
      </c>
      <c r="K29">
        <v>1990</v>
      </c>
      <c r="L29" t="s">
        <v>83</v>
      </c>
    </row>
    <row r="30" spans="1:13" x14ac:dyDescent="0.2">
      <c r="A30">
        <f t="shared" si="0"/>
        <v>27</v>
      </c>
      <c r="B30" t="s">
        <v>38</v>
      </c>
      <c r="C30" t="s">
        <v>12</v>
      </c>
      <c r="D30" t="s">
        <v>79</v>
      </c>
      <c r="E30">
        <v>1200</v>
      </c>
      <c r="F30" t="s">
        <v>20</v>
      </c>
      <c r="G30" t="s">
        <v>24</v>
      </c>
      <c r="H30" t="s">
        <v>21</v>
      </c>
      <c r="I30">
        <v>60</v>
      </c>
      <c r="J30" t="s">
        <v>99</v>
      </c>
      <c r="K30">
        <v>1990</v>
      </c>
      <c r="L30" t="s">
        <v>83</v>
      </c>
    </row>
    <row r="31" spans="1:13" x14ac:dyDescent="0.2">
      <c r="A31">
        <f t="shared" si="0"/>
        <v>28</v>
      </c>
      <c r="B31" t="s">
        <v>100</v>
      </c>
      <c r="C31" t="s">
        <v>12</v>
      </c>
      <c r="D31" t="s">
        <v>79</v>
      </c>
      <c r="E31">
        <v>1200</v>
      </c>
      <c r="F31" t="s">
        <v>53</v>
      </c>
      <c r="G31" t="s">
        <v>92</v>
      </c>
      <c r="H31" t="s">
        <v>21</v>
      </c>
      <c r="I31">
        <v>8.9</v>
      </c>
      <c r="J31" t="s">
        <v>99</v>
      </c>
      <c r="K31">
        <v>1986</v>
      </c>
      <c r="L31" t="s">
        <v>51</v>
      </c>
    </row>
    <row r="32" spans="1:13" x14ac:dyDescent="0.2">
      <c r="A32">
        <f t="shared" si="0"/>
        <v>29</v>
      </c>
      <c r="B32" t="s">
        <v>38</v>
      </c>
      <c r="C32" t="s">
        <v>12</v>
      </c>
      <c r="D32" t="s">
        <v>79</v>
      </c>
      <c r="E32">
        <v>1000</v>
      </c>
      <c r="F32" t="s">
        <v>53</v>
      </c>
      <c r="G32" t="s">
        <v>92</v>
      </c>
      <c r="H32" t="s">
        <v>6</v>
      </c>
      <c r="I32">
        <v>11000000</v>
      </c>
      <c r="J32" t="s">
        <v>14</v>
      </c>
      <c r="K32">
        <v>1980</v>
      </c>
      <c r="L32" t="s">
        <v>60</v>
      </c>
    </row>
    <row r="33" spans="1:12" x14ac:dyDescent="0.2">
      <c r="A33">
        <f t="shared" si="0"/>
        <v>30</v>
      </c>
      <c r="B33" t="s">
        <v>101</v>
      </c>
      <c r="C33" t="s">
        <v>12</v>
      </c>
      <c r="D33" t="s">
        <v>79</v>
      </c>
      <c r="E33">
        <v>1200</v>
      </c>
      <c r="F33" t="s">
        <v>53</v>
      </c>
      <c r="G33" t="s">
        <v>92</v>
      </c>
      <c r="H33" t="s">
        <v>6</v>
      </c>
      <c r="I33">
        <v>2000000</v>
      </c>
      <c r="J33" t="s">
        <v>14</v>
      </c>
      <c r="K33">
        <v>1980</v>
      </c>
      <c r="L33" t="s">
        <v>60</v>
      </c>
    </row>
    <row r="34" spans="1:12" x14ac:dyDescent="0.2">
      <c r="A34">
        <f t="shared" si="0"/>
        <v>31</v>
      </c>
      <c r="B34" t="s">
        <v>102</v>
      </c>
      <c r="C34" t="s">
        <v>12</v>
      </c>
      <c r="D34" t="s">
        <v>79</v>
      </c>
      <c r="E34">
        <v>1200</v>
      </c>
      <c r="F34" t="s">
        <v>53</v>
      </c>
      <c r="G34" t="s">
        <v>92</v>
      </c>
      <c r="H34" t="s">
        <v>6</v>
      </c>
      <c r="I34">
        <v>3000000</v>
      </c>
      <c r="J34" t="s">
        <v>14</v>
      </c>
      <c r="K34">
        <v>1980</v>
      </c>
      <c r="L34" t="s">
        <v>60</v>
      </c>
    </row>
    <row r="35" spans="1:12" x14ac:dyDescent="0.2">
      <c r="A35">
        <f t="shared" si="0"/>
        <v>32</v>
      </c>
      <c r="B35" t="s">
        <v>18</v>
      </c>
      <c r="C35" t="s">
        <v>12</v>
      </c>
      <c r="D35" t="s">
        <v>79</v>
      </c>
      <c r="E35">
        <v>150</v>
      </c>
      <c r="F35" t="s">
        <v>53</v>
      </c>
      <c r="G35" t="s">
        <v>13</v>
      </c>
      <c r="H35" t="s">
        <v>6</v>
      </c>
      <c r="I35">
        <v>188000000</v>
      </c>
      <c r="J35" t="s">
        <v>14</v>
      </c>
      <c r="K35">
        <v>1989</v>
      </c>
      <c r="L35" t="s">
        <v>74</v>
      </c>
    </row>
    <row r="36" spans="1:12" x14ac:dyDescent="0.2">
      <c r="A36">
        <f t="shared" si="0"/>
        <v>33</v>
      </c>
      <c r="B36" t="s">
        <v>103</v>
      </c>
      <c r="C36" t="s">
        <v>12</v>
      </c>
      <c r="D36" t="s">
        <v>79</v>
      </c>
      <c r="E36">
        <v>150</v>
      </c>
      <c r="F36" t="s">
        <v>53</v>
      </c>
      <c r="G36" t="s">
        <v>92</v>
      </c>
      <c r="H36" t="s">
        <v>21</v>
      </c>
      <c r="I36">
        <v>9.1999999999999993</v>
      </c>
      <c r="J36" t="s">
        <v>99</v>
      </c>
      <c r="K36">
        <v>1989</v>
      </c>
      <c r="L36" t="s">
        <v>105</v>
      </c>
    </row>
    <row r="37" spans="1:12" x14ac:dyDescent="0.2">
      <c r="A37">
        <f t="shared" si="0"/>
        <v>34</v>
      </c>
      <c r="B37" t="s">
        <v>104</v>
      </c>
      <c r="C37" t="s">
        <v>12</v>
      </c>
      <c r="D37" t="s">
        <v>79</v>
      </c>
      <c r="E37">
        <v>150</v>
      </c>
      <c r="F37" t="s">
        <v>53</v>
      </c>
      <c r="G37" t="s">
        <v>92</v>
      </c>
      <c r="H37" t="s">
        <v>21</v>
      </c>
      <c r="I37">
        <v>7.5</v>
      </c>
      <c r="J37" t="s">
        <v>99</v>
      </c>
      <c r="K37">
        <v>1989</v>
      </c>
      <c r="L37" t="s">
        <v>105</v>
      </c>
    </row>
    <row r="38" spans="1:12" x14ac:dyDescent="0.2">
      <c r="A38">
        <f t="shared" si="0"/>
        <v>35</v>
      </c>
      <c r="B38" t="s">
        <v>107</v>
      </c>
      <c r="C38" t="s">
        <v>12</v>
      </c>
      <c r="D38" t="s">
        <v>79</v>
      </c>
      <c r="E38">
        <v>1000</v>
      </c>
      <c r="F38" t="s">
        <v>53</v>
      </c>
      <c r="G38" t="s">
        <v>92</v>
      </c>
      <c r="H38" t="s">
        <v>6</v>
      </c>
      <c r="I38">
        <v>49100000</v>
      </c>
      <c r="J38" t="s">
        <v>14</v>
      </c>
      <c r="K38">
        <v>1983</v>
      </c>
      <c r="L38" t="s">
        <v>108</v>
      </c>
    </row>
    <row r="39" spans="1:12" x14ac:dyDescent="0.2">
      <c r="A39">
        <f t="shared" si="0"/>
        <v>36</v>
      </c>
      <c r="B39" t="s">
        <v>43</v>
      </c>
      <c r="C39" t="s">
        <v>12</v>
      </c>
      <c r="D39" t="s">
        <v>79</v>
      </c>
      <c r="E39">
        <v>1083</v>
      </c>
      <c r="F39" t="s">
        <v>29</v>
      </c>
      <c r="G39" t="s">
        <v>92</v>
      </c>
      <c r="H39" t="s">
        <v>6</v>
      </c>
      <c r="I39">
        <v>4654700000</v>
      </c>
      <c r="J39" t="s">
        <v>14</v>
      </c>
      <c r="K39">
        <v>1988</v>
      </c>
      <c r="L39" t="s">
        <v>108</v>
      </c>
    </row>
    <row r="40" spans="1:12" x14ac:dyDescent="0.2">
      <c r="A40">
        <f t="shared" si="0"/>
        <v>37</v>
      </c>
      <c r="B40" t="s">
        <v>43</v>
      </c>
      <c r="C40" t="s">
        <v>12</v>
      </c>
      <c r="D40" t="s">
        <v>79</v>
      </c>
      <c r="E40">
        <v>1083</v>
      </c>
      <c r="F40" t="s">
        <v>20</v>
      </c>
      <c r="G40" t="s">
        <v>92</v>
      </c>
      <c r="H40" t="s">
        <v>6</v>
      </c>
      <c r="I40">
        <v>90.4</v>
      </c>
      <c r="J40" t="s">
        <v>22</v>
      </c>
      <c r="K40">
        <v>1988</v>
      </c>
      <c r="L40" t="s">
        <v>108</v>
      </c>
    </row>
    <row r="41" spans="1:12" x14ac:dyDescent="0.2">
      <c r="A41">
        <f t="shared" si="0"/>
        <v>38</v>
      </c>
      <c r="B41" t="s">
        <v>110</v>
      </c>
      <c r="C41" t="s">
        <v>12</v>
      </c>
      <c r="D41" t="s">
        <v>79</v>
      </c>
      <c r="E41">
        <v>1000</v>
      </c>
      <c r="F41" t="s">
        <v>29</v>
      </c>
      <c r="G41" t="s">
        <v>92</v>
      </c>
      <c r="H41" t="s">
        <v>6</v>
      </c>
      <c r="I41">
        <v>4395000000</v>
      </c>
      <c r="J41" t="s">
        <v>14</v>
      </c>
      <c r="K41">
        <v>1994</v>
      </c>
      <c r="L41" t="s">
        <v>105</v>
      </c>
    </row>
    <row r="42" spans="1:12" x14ac:dyDescent="0.2">
      <c r="A42">
        <f t="shared" si="0"/>
        <v>39</v>
      </c>
      <c r="B42" t="s">
        <v>111</v>
      </c>
      <c r="C42" t="s">
        <v>12</v>
      </c>
      <c r="D42" t="s">
        <v>79</v>
      </c>
      <c r="E42">
        <v>1000</v>
      </c>
      <c r="F42" t="s">
        <v>29</v>
      </c>
      <c r="G42" t="s">
        <v>92</v>
      </c>
      <c r="H42" t="s">
        <v>6</v>
      </c>
      <c r="I42">
        <v>4168300000</v>
      </c>
      <c r="J42" t="s">
        <v>14</v>
      </c>
      <c r="K42">
        <v>1994</v>
      </c>
      <c r="L42" t="s">
        <v>105</v>
      </c>
    </row>
    <row r="43" spans="1:12" x14ac:dyDescent="0.2">
      <c r="A43">
        <f t="shared" si="0"/>
        <v>40</v>
      </c>
      <c r="B43" t="s">
        <v>112</v>
      </c>
      <c r="C43" t="s">
        <v>12</v>
      </c>
      <c r="D43" t="s">
        <v>79</v>
      </c>
      <c r="E43">
        <v>1000</v>
      </c>
      <c r="F43" t="s">
        <v>29</v>
      </c>
      <c r="G43" t="s">
        <v>92</v>
      </c>
      <c r="H43" t="s">
        <v>6</v>
      </c>
      <c r="I43">
        <v>4241900000</v>
      </c>
      <c r="J43" t="s">
        <v>14</v>
      </c>
      <c r="K43">
        <v>1994</v>
      </c>
      <c r="L43" t="s">
        <v>105</v>
      </c>
    </row>
    <row r="44" spans="1:12" x14ac:dyDescent="0.2">
      <c r="A44">
        <f t="shared" si="0"/>
        <v>41</v>
      </c>
      <c r="B44" t="s">
        <v>113</v>
      </c>
      <c r="C44" t="s">
        <v>12</v>
      </c>
      <c r="D44" t="s">
        <v>79</v>
      </c>
      <c r="E44">
        <v>1000</v>
      </c>
      <c r="F44" t="s">
        <v>29</v>
      </c>
      <c r="G44" t="s">
        <v>92</v>
      </c>
      <c r="H44" t="s">
        <v>6</v>
      </c>
      <c r="I44">
        <v>3668800000</v>
      </c>
      <c r="J44" t="s">
        <v>14</v>
      </c>
      <c r="K44">
        <v>1994</v>
      </c>
      <c r="L44" t="s">
        <v>105</v>
      </c>
    </row>
    <row r="45" spans="1:12" x14ac:dyDescent="0.2">
      <c r="A45">
        <f t="shared" si="0"/>
        <v>42</v>
      </c>
      <c r="B45" t="s">
        <v>52</v>
      </c>
      <c r="C45" t="s">
        <v>12</v>
      </c>
      <c r="D45" t="s">
        <v>79</v>
      </c>
      <c r="E45">
        <v>1200</v>
      </c>
      <c r="F45" t="s">
        <v>29</v>
      </c>
      <c r="G45" t="s">
        <v>92</v>
      </c>
      <c r="H45" t="s">
        <v>6</v>
      </c>
      <c r="I45">
        <v>3428000000</v>
      </c>
      <c r="J45" t="s">
        <v>14</v>
      </c>
      <c r="K45">
        <v>2020</v>
      </c>
      <c r="L45" t="s">
        <v>114</v>
      </c>
    </row>
    <row r="46" spans="1:12" x14ac:dyDescent="0.2">
      <c r="A46">
        <f t="shared" si="0"/>
        <v>43</v>
      </c>
      <c r="B46" t="s">
        <v>116</v>
      </c>
      <c r="C46" t="s">
        <v>12</v>
      </c>
      <c r="D46" t="s">
        <v>79</v>
      </c>
      <c r="E46">
        <v>953</v>
      </c>
      <c r="F46" t="s">
        <v>29</v>
      </c>
      <c r="G46" t="s">
        <v>92</v>
      </c>
      <c r="H46" t="s">
        <v>6</v>
      </c>
      <c r="I46">
        <f>(6043+1473)*1000000</f>
        <v>7516000000</v>
      </c>
      <c r="J46" t="s">
        <v>14</v>
      </c>
      <c r="K46">
        <v>2018</v>
      </c>
      <c r="L46" t="s">
        <v>117</v>
      </c>
    </row>
    <row r="47" spans="1:12" x14ac:dyDescent="0.2">
      <c r="A47">
        <f t="shared" si="0"/>
        <v>44</v>
      </c>
      <c r="B47" t="s">
        <v>121</v>
      </c>
      <c r="C47" t="s">
        <v>12</v>
      </c>
      <c r="D47" t="s">
        <v>79</v>
      </c>
      <c r="E47">
        <v>1000</v>
      </c>
      <c r="F47" t="s">
        <v>29</v>
      </c>
      <c r="G47" t="s">
        <v>92</v>
      </c>
      <c r="H47" t="s">
        <v>6</v>
      </c>
      <c r="I47">
        <f>(1504.16+169.97+78.22+78.22+274.58+308.4)*1000000</f>
        <v>2413550000</v>
      </c>
      <c r="J47" t="s">
        <v>14</v>
      </c>
      <c r="K47">
        <v>1992</v>
      </c>
      <c r="L47" t="s">
        <v>122</v>
      </c>
    </row>
    <row r="48" spans="1:12" x14ac:dyDescent="0.2">
      <c r="A48">
        <f t="shared" si="0"/>
        <v>45</v>
      </c>
      <c r="B48" t="s">
        <v>121</v>
      </c>
      <c r="C48" t="s">
        <v>12</v>
      </c>
      <c r="D48" t="s">
        <v>79</v>
      </c>
      <c r="E48">
        <v>1000</v>
      </c>
      <c r="F48" t="s">
        <v>20</v>
      </c>
      <c r="G48" t="s">
        <v>92</v>
      </c>
      <c r="H48" t="s">
        <v>21</v>
      </c>
      <c r="I48">
        <v>47.12</v>
      </c>
      <c r="J48" t="s">
        <v>99</v>
      </c>
      <c r="K48">
        <v>1992</v>
      </c>
      <c r="L48" t="s">
        <v>122</v>
      </c>
    </row>
    <row r="49" spans="1:13" x14ac:dyDescent="0.2">
      <c r="A49">
        <f t="shared" si="0"/>
        <v>46</v>
      </c>
      <c r="B49" t="s">
        <v>123</v>
      </c>
      <c r="C49" t="s">
        <v>24</v>
      </c>
      <c r="D49" t="s">
        <v>81</v>
      </c>
      <c r="E49">
        <v>517</v>
      </c>
      <c r="F49" t="s">
        <v>29</v>
      </c>
      <c r="G49" t="s">
        <v>92</v>
      </c>
      <c r="H49" t="s">
        <v>6</v>
      </c>
      <c r="I49">
        <f>(1223.5-51.7)*1000000</f>
        <v>1171800000</v>
      </c>
      <c r="J49" t="s">
        <v>14</v>
      </c>
      <c r="K49">
        <v>2016</v>
      </c>
      <c r="L49" t="s">
        <v>126</v>
      </c>
    </row>
    <row r="50" spans="1:13" x14ac:dyDescent="0.2">
      <c r="A50">
        <f t="shared" si="0"/>
        <v>47</v>
      </c>
      <c r="B50" t="s">
        <v>124</v>
      </c>
      <c r="C50" t="s">
        <v>24</v>
      </c>
      <c r="D50" t="s">
        <v>81</v>
      </c>
      <c r="E50">
        <v>383.1</v>
      </c>
      <c r="F50" t="s">
        <v>29</v>
      </c>
      <c r="G50" t="s">
        <v>92</v>
      </c>
      <c r="H50" t="s">
        <v>6</v>
      </c>
      <c r="I50">
        <f>(837.7-37.9)*1000000</f>
        <v>799800000.00000012</v>
      </c>
      <c r="J50" t="s">
        <v>14</v>
      </c>
      <c r="K50">
        <v>2016</v>
      </c>
      <c r="L50" t="s">
        <v>126</v>
      </c>
      <c r="M50" t="s">
        <v>32</v>
      </c>
    </row>
    <row r="51" spans="1:13" x14ac:dyDescent="0.2">
      <c r="A51">
        <f t="shared" si="0"/>
        <v>48</v>
      </c>
      <c r="B51" t="s">
        <v>125</v>
      </c>
      <c r="C51" t="s">
        <v>24</v>
      </c>
      <c r="D51" t="s">
        <v>81</v>
      </c>
      <c r="E51">
        <v>814.4</v>
      </c>
      <c r="F51" t="s">
        <v>29</v>
      </c>
      <c r="G51" t="s">
        <v>92</v>
      </c>
      <c r="H51" t="s">
        <v>6</v>
      </c>
      <c r="I51">
        <f>(1638.8-66.8)*1000000</f>
        <v>1572000000</v>
      </c>
      <c r="J51" t="s">
        <v>14</v>
      </c>
      <c r="K51">
        <v>2016</v>
      </c>
      <c r="L51" t="s">
        <v>126</v>
      </c>
      <c r="M51" t="s">
        <v>32</v>
      </c>
    </row>
    <row r="52" spans="1:13" x14ac:dyDescent="0.2">
      <c r="A52">
        <f t="shared" si="0"/>
        <v>49</v>
      </c>
      <c r="B52" t="s">
        <v>130</v>
      </c>
      <c r="C52" t="s">
        <v>12</v>
      </c>
      <c r="D52" t="s">
        <v>79</v>
      </c>
      <c r="E52">
        <v>1000</v>
      </c>
      <c r="F52" t="s">
        <v>29</v>
      </c>
      <c r="G52" t="s">
        <v>92</v>
      </c>
      <c r="H52" t="s">
        <v>21</v>
      </c>
      <c r="I52">
        <v>5616</v>
      </c>
      <c r="J52" t="s">
        <v>131</v>
      </c>
      <c r="K52">
        <v>2015</v>
      </c>
      <c r="L52" t="s">
        <v>132</v>
      </c>
    </row>
    <row r="53" spans="1:13" x14ac:dyDescent="0.2">
      <c r="A53">
        <f t="shared" si="0"/>
        <v>50</v>
      </c>
      <c r="B53" t="s">
        <v>138</v>
      </c>
      <c r="C53" t="s">
        <v>12</v>
      </c>
      <c r="D53" t="s">
        <v>79</v>
      </c>
      <c r="E53">
        <v>1000</v>
      </c>
      <c r="F53" t="s">
        <v>29</v>
      </c>
      <c r="G53" t="s">
        <v>92</v>
      </c>
      <c r="H53" t="s">
        <v>21</v>
      </c>
      <c r="I53">
        <v>2849</v>
      </c>
      <c r="J53" t="s">
        <v>131</v>
      </c>
      <c r="K53">
        <v>2000</v>
      </c>
      <c r="L53" t="s">
        <v>137</v>
      </c>
    </row>
    <row r="54" spans="1:13" x14ac:dyDescent="0.2">
      <c r="A54">
        <f t="shared" si="0"/>
        <v>51</v>
      </c>
      <c r="B54" t="s">
        <v>139</v>
      </c>
      <c r="C54" t="s">
        <v>12</v>
      </c>
      <c r="D54" t="s">
        <v>79</v>
      </c>
      <c r="E54">
        <v>1000</v>
      </c>
      <c r="F54" t="s">
        <v>29</v>
      </c>
      <c r="G54" t="s">
        <v>92</v>
      </c>
      <c r="H54" t="s">
        <v>21</v>
      </c>
      <c r="I54">
        <v>5625</v>
      </c>
      <c r="J54" t="s">
        <v>131</v>
      </c>
      <c r="K54">
        <v>2000</v>
      </c>
      <c r="L54" t="s">
        <v>137</v>
      </c>
    </row>
    <row r="55" spans="1:13" x14ac:dyDescent="0.2">
      <c r="A55">
        <f t="shared" si="0"/>
        <v>52</v>
      </c>
      <c r="B55" t="s">
        <v>140</v>
      </c>
      <c r="C55" t="s">
        <v>12</v>
      </c>
      <c r="D55" t="s">
        <v>79</v>
      </c>
      <c r="E55">
        <v>1000</v>
      </c>
      <c r="F55" t="s">
        <v>29</v>
      </c>
      <c r="G55" t="s">
        <v>92</v>
      </c>
      <c r="H55" t="s">
        <v>21</v>
      </c>
      <c r="I55">
        <v>5215</v>
      </c>
      <c r="J55" t="s">
        <v>131</v>
      </c>
      <c r="K55">
        <v>2000</v>
      </c>
      <c r="L55" t="s">
        <v>137</v>
      </c>
    </row>
    <row r="56" spans="1:13" x14ac:dyDescent="0.2">
      <c r="A56">
        <f t="shared" si="0"/>
        <v>53</v>
      </c>
      <c r="B56" t="s">
        <v>141</v>
      </c>
      <c r="C56" t="s">
        <v>12</v>
      </c>
      <c r="D56" t="s">
        <v>79</v>
      </c>
      <c r="E56">
        <v>1000</v>
      </c>
      <c r="F56" t="s">
        <v>29</v>
      </c>
      <c r="G56" t="s">
        <v>92</v>
      </c>
      <c r="H56" t="s">
        <v>21</v>
      </c>
      <c r="I56">
        <v>4155</v>
      </c>
      <c r="J56" t="s">
        <v>131</v>
      </c>
      <c r="K56">
        <v>2000</v>
      </c>
      <c r="L56" t="s">
        <v>137</v>
      </c>
    </row>
    <row r="57" spans="1:13" x14ac:dyDescent="0.2">
      <c r="A57">
        <f t="shared" si="0"/>
        <v>54</v>
      </c>
      <c r="B57" t="s">
        <v>142</v>
      </c>
      <c r="C57" t="s">
        <v>12</v>
      </c>
      <c r="D57" t="s">
        <v>79</v>
      </c>
      <c r="E57">
        <v>1000</v>
      </c>
      <c r="F57" t="s">
        <v>29</v>
      </c>
      <c r="G57" t="s">
        <v>92</v>
      </c>
      <c r="H57" t="s">
        <v>21</v>
      </c>
      <c r="I57">
        <v>2868</v>
      </c>
      <c r="J57" t="s">
        <v>131</v>
      </c>
      <c r="K57">
        <v>2000</v>
      </c>
      <c r="L57" t="s">
        <v>137</v>
      </c>
    </row>
    <row r="58" spans="1:13" x14ac:dyDescent="0.2">
      <c r="A58">
        <f t="shared" si="0"/>
        <v>55</v>
      </c>
      <c r="B58" t="s">
        <v>143</v>
      </c>
      <c r="C58" t="s">
        <v>12</v>
      </c>
      <c r="D58" t="s">
        <v>79</v>
      </c>
      <c r="E58">
        <v>1000</v>
      </c>
      <c r="F58" t="s">
        <v>29</v>
      </c>
      <c r="G58" t="s">
        <v>92</v>
      </c>
      <c r="H58" t="s">
        <v>21</v>
      </c>
      <c r="I58">
        <v>3940</v>
      </c>
      <c r="J58" t="s">
        <v>131</v>
      </c>
      <c r="K58">
        <v>2000</v>
      </c>
      <c r="L58" t="s">
        <v>137</v>
      </c>
      <c r="M58" t="s">
        <v>147</v>
      </c>
    </row>
    <row r="59" spans="1:13" x14ac:dyDescent="0.2">
      <c r="A59">
        <f t="shared" si="0"/>
        <v>56</v>
      </c>
      <c r="B59" t="s">
        <v>144</v>
      </c>
      <c r="C59" t="s">
        <v>12</v>
      </c>
      <c r="D59" t="s">
        <v>79</v>
      </c>
      <c r="E59">
        <v>1000</v>
      </c>
      <c r="F59" t="s">
        <v>29</v>
      </c>
      <c r="G59" t="s">
        <v>92</v>
      </c>
      <c r="H59" t="s">
        <v>21</v>
      </c>
      <c r="I59">
        <v>2950</v>
      </c>
      <c r="J59" t="s">
        <v>131</v>
      </c>
      <c r="K59">
        <v>2000</v>
      </c>
      <c r="L59" t="s">
        <v>137</v>
      </c>
      <c r="M59" t="s">
        <v>148</v>
      </c>
    </row>
    <row r="60" spans="1:13" x14ac:dyDescent="0.2">
      <c r="A60">
        <f t="shared" si="0"/>
        <v>57</v>
      </c>
      <c r="B60" t="s">
        <v>145</v>
      </c>
      <c r="C60" t="s">
        <v>12</v>
      </c>
      <c r="D60" t="s">
        <v>79</v>
      </c>
      <c r="E60">
        <v>1000</v>
      </c>
      <c r="F60" t="s">
        <v>29</v>
      </c>
      <c r="G60" t="s">
        <v>92</v>
      </c>
      <c r="H60" t="s">
        <v>21</v>
      </c>
      <c r="I60">
        <v>2820</v>
      </c>
      <c r="J60" t="s">
        <v>131</v>
      </c>
      <c r="K60">
        <v>2000</v>
      </c>
      <c r="L60" t="s">
        <v>137</v>
      </c>
      <c r="M60" t="s">
        <v>147</v>
      </c>
    </row>
    <row r="61" spans="1:13" x14ac:dyDescent="0.2">
      <c r="A61">
        <f t="shared" si="0"/>
        <v>58</v>
      </c>
      <c r="B61" t="s">
        <v>146</v>
      </c>
      <c r="C61" t="s">
        <v>12</v>
      </c>
      <c r="D61" t="s">
        <v>79</v>
      </c>
      <c r="E61">
        <v>1000</v>
      </c>
      <c r="F61" t="s">
        <v>29</v>
      </c>
      <c r="G61" t="s">
        <v>92</v>
      </c>
      <c r="H61" t="s">
        <v>21</v>
      </c>
      <c r="I61">
        <v>2170</v>
      </c>
      <c r="J61" t="s">
        <v>131</v>
      </c>
      <c r="K61">
        <v>2000</v>
      </c>
      <c r="L61" t="s">
        <v>137</v>
      </c>
      <c r="M61" t="s">
        <v>148</v>
      </c>
    </row>
    <row r="62" spans="1:13" x14ac:dyDescent="0.2">
      <c r="A62">
        <f t="shared" si="0"/>
        <v>59</v>
      </c>
      <c r="B62" t="s">
        <v>151</v>
      </c>
      <c r="C62" t="s">
        <v>12</v>
      </c>
      <c r="D62" t="s">
        <v>79</v>
      </c>
      <c r="E62">
        <v>1000</v>
      </c>
      <c r="F62" t="s">
        <v>29</v>
      </c>
      <c r="G62" t="s">
        <v>92</v>
      </c>
      <c r="H62" t="s">
        <v>6</v>
      </c>
      <c r="I62">
        <v>5000000000</v>
      </c>
      <c r="J62" t="s">
        <v>14</v>
      </c>
      <c r="K62">
        <v>2020</v>
      </c>
      <c r="L62" t="s">
        <v>149</v>
      </c>
    </row>
    <row r="63" spans="1:13" x14ac:dyDescent="0.2">
      <c r="A63">
        <f t="shared" si="0"/>
        <v>60</v>
      </c>
      <c r="B63" t="s">
        <v>152</v>
      </c>
      <c r="C63" t="s">
        <v>12</v>
      </c>
      <c r="D63" t="s">
        <v>79</v>
      </c>
      <c r="E63">
        <v>1600</v>
      </c>
      <c r="F63" t="s">
        <v>29</v>
      </c>
      <c r="G63" t="s">
        <v>92</v>
      </c>
      <c r="H63" t="s">
        <v>6</v>
      </c>
      <c r="I63">
        <v>6000000000</v>
      </c>
      <c r="J63" t="s">
        <v>14</v>
      </c>
      <c r="K63">
        <v>2020</v>
      </c>
      <c r="L63" t="s">
        <v>149</v>
      </c>
    </row>
    <row r="64" spans="1:13" x14ac:dyDescent="0.2">
      <c r="A64">
        <f t="shared" si="0"/>
        <v>61</v>
      </c>
      <c r="B64" t="s">
        <v>153</v>
      </c>
      <c r="C64" t="s">
        <v>12</v>
      </c>
      <c r="D64" t="s">
        <v>79</v>
      </c>
      <c r="E64">
        <v>1000</v>
      </c>
      <c r="F64" t="s">
        <v>29</v>
      </c>
      <c r="G64" t="s">
        <v>92</v>
      </c>
      <c r="H64" t="s">
        <v>6</v>
      </c>
      <c r="I64">
        <v>4000000000</v>
      </c>
      <c r="J64" t="s">
        <v>14</v>
      </c>
      <c r="K64">
        <v>2020</v>
      </c>
      <c r="L64" t="s">
        <v>149</v>
      </c>
    </row>
    <row r="65" spans="1:13" x14ac:dyDescent="0.2">
      <c r="A65">
        <f t="shared" si="0"/>
        <v>62</v>
      </c>
      <c r="B65" t="s">
        <v>153</v>
      </c>
      <c r="C65" t="s">
        <v>12</v>
      </c>
      <c r="D65" t="s">
        <v>79</v>
      </c>
      <c r="E65">
        <v>1420</v>
      </c>
      <c r="F65" t="s">
        <v>29</v>
      </c>
      <c r="G65" t="s">
        <v>92</v>
      </c>
      <c r="H65" t="s">
        <v>6</v>
      </c>
      <c r="I65">
        <v>5000000000</v>
      </c>
      <c r="J65" t="s">
        <v>14</v>
      </c>
      <c r="K65">
        <v>2020</v>
      </c>
      <c r="L65" t="s">
        <v>149</v>
      </c>
    </row>
    <row r="66" spans="1:13" x14ac:dyDescent="0.2">
      <c r="A66">
        <f t="shared" si="0"/>
        <v>63</v>
      </c>
      <c r="B66" t="s">
        <v>151</v>
      </c>
      <c r="C66" t="s">
        <v>12</v>
      </c>
      <c r="D66" t="s">
        <v>79</v>
      </c>
      <c r="E66">
        <v>1000</v>
      </c>
      <c r="F66" t="s">
        <v>20</v>
      </c>
      <c r="G66" t="s">
        <v>92</v>
      </c>
      <c r="H66" t="s">
        <v>21</v>
      </c>
      <c r="I66">
        <v>109</v>
      </c>
      <c r="J66" t="s">
        <v>99</v>
      </c>
      <c r="K66">
        <v>2020</v>
      </c>
      <c r="L66" t="s">
        <v>149</v>
      </c>
    </row>
    <row r="67" spans="1:13" x14ac:dyDescent="0.2">
      <c r="A67">
        <f t="shared" si="0"/>
        <v>64</v>
      </c>
      <c r="B67" t="s">
        <v>152</v>
      </c>
      <c r="C67" t="s">
        <v>12</v>
      </c>
      <c r="D67" t="s">
        <v>79</v>
      </c>
      <c r="E67">
        <v>1600</v>
      </c>
      <c r="F67" t="s">
        <v>20</v>
      </c>
      <c r="G67" t="s">
        <v>92</v>
      </c>
      <c r="H67" t="s">
        <v>21</v>
      </c>
      <c r="I67">
        <v>140</v>
      </c>
      <c r="J67" t="s">
        <v>99</v>
      </c>
      <c r="K67">
        <v>2020</v>
      </c>
      <c r="L67" t="s">
        <v>149</v>
      </c>
    </row>
    <row r="68" spans="1:13" x14ac:dyDescent="0.2">
      <c r="A68">
        <f t="shared" si="0"/>
        <v>65</v>
      </c>
      <c r="B68" t="s">
        <v>153</v>
      </c>
      <c r="C68" t="s">
        <v>12</v>
      </c>
      <c r="D68" t="s">
        <v>79</v>
      </c>
      <c r="E68">
        <v>1000</v>
      </c>
      <c r="F68" t="s">
        <v>20</v>
      </c>
      <c r="G68" t="s">
        <v>92</v>
      </c>
      <c r="H68" t="s">
        <v>21</v>
      </c>
      <c r="I68">
        <v>98</v>
      </c>
      <c r="J68" t="s">
        <v>99</v>
      </c>
      <c r="K68">
        <v>2020</v>
      </c>
      <c r="L68" t="s">
        <v>149</v>
      </c>
    </row>
    <row r="69" spans="1:13" x14ac:dyDescent="0.2">
      <c r="A69">
        <f t="shared" si="0"/>
        <v>66</v>
      </c>
      <c r="B69" t="s">
        <v>153</v>
      </c>
      <c r="C69" t="s">
        <v>12</v>
      </c>
      <c r="D69" t="s">
        <v>79</v>
      </c>
      <c r="E69">
        <v>1420</v>
      </c>
      <c r="F69" t="s">
        <v>20</v>
      </c>
      <c r="G69" t="s">
        <v>92</v>
      </c>
      <c r="H69" t="s">
        <v>21</v>
      </c>
      <c r="I69">
        <v>130</v>
      </c>
      <c r="J69" t="s">
        <v>99</v>
      </c>
      <c r="K69">
        <v>2020</v>
      </c>
      <c r="L69" t="s">
        <v>149</v>
      </c>
    </row>
    <row r="70" spans="1:13" x14ac:dyDescent="0.2">
      <c r="A70">
        <f t="shared" ref="A70:A121" si="1">A69+1</f>
        <v>67</v>
      </c>
      <c r="B70" t="s">
        <v>154</v>
      </c>
      <c r="C70" t="s">
        <v>12</v>
      </c>
      <c r="D70" t="s">
        <v>79</v>
      </c>
      <c r="E70">
        <v>1000</v>
      </c>
      <c r="F70" t="s">
        <v>29</v>
      </c>
      <c r="G70" t="s">
        <v>92</v>
      </c>
      <c r="H70" t="s">
        <v>21</v>
      </c>
      <c r="I70">
        <v>11580</v>
      </c>
      <c r="J70" t="s">
        <v>131</v>
      </c>
      <c r="K70">
        <v>2020</v>
      </c>
      <c r="L70" t="s">
        <v>155</v>
      </c>
    </row>
    <row r="71" spans="1:13" x14ac:dyDescent="0.2">
      <c r="A71">
        <f t="shared" si="1"/>
        <v>68</v>
      </c>
      <c r="B71" t="s">
        <v>156</v>
      </c>
      <c r="C71" t="s">
        <v>12</v>
      </c>
      <c r="D71" t="s">
        <v>79</v>
      </c>
      <c r="E71">
        <v>1000</v>
      </c>
      <c r="F71" t="s">
        <v>29</v>
      </c>
      <c r="G71" t="s">
        <v>92</v>
      </c>
      <c r="H71" t="s">
        <v>21</v>
      </c>
      <c r="I71">
        <v>8171</v>
      </c>
      <c r="J71" t="s">
        <v>131</v>
      </c>
      <c r="K71">
        <v>2020</v>
      </c>
      <c r="L71" t="s">
        <v>155</v>
      </c>
      <c r="M71" t="s">
        <v>147</v>
      </c>
    </row>
    <row r="72" spans="1:13" x14ac:dyDescent="0.2">
      <c r="A72">
        <f t="shared" si="1"/>
        <v>69</v>
      </c>
      <c r="B72" t="s">
        <v>157</v>
      </c>
      <c r="C72" t="s">
        <v>12</v>
      </c>
      <c r="D72" t="s">
        <v>79</v>
      </c>
      <c r="E72">
        <v>1000</v>
      </c>
      <c r="F72" t="s">
        <v>29</v>
      </c>
      <c r="G72" t="s">
        <v>92</v>
      </c>
      <c r="H72" t="s">
        <v>21</v>
      </c>
      <c r="I72">
        <v>7733</v>
      </c>
      <c r="J72" t="s">
        <v>131</v>
      </c>
      <c r="K72">
        <v>2020</v>
      </c>
      <c r="L72" t="s">
        <v>155</v>
      </c>
    </row>
    <row r="73" spans="1:13" x14ac:dyDescent="0.2">
      <c r="A73">
        <f t="shared" si="1"/>
        <v>70</v>
      </c>
      <c r="B73" t="s">
        <v>158</v>
      </c>
      <c r="C73" t="s">
        <v>12</v>
      </c>
      <c r="D73" t="s">
        <v>79</v>
      </c>
      <c r="E73">
        <v>1000</v>
      </c>
      <c r="F73" t="s">
        <v>29</v>
      </c>
      <c r="G73" t="s">
        <v>92</v>
      </c>
      <c r="H73" t="s">
        <v>21</v>
      </c>
      <c r="I73">
        <v>5733</v>
      </c>
      <c r="J73" t="s">
        <v>131</v>
      </c>
      <c r="K73">
        <v>2020</v>
      </c>
      <c r="L73" t="s">
        <v>155</v>
      </c>
      <c r="M73" t="s">
        <v>147</v>
      </c>
    </row>
    <row r="74" spans="1:13" x14ac:dyDescent="0.2">
      <c r="A74">
        <f t="shared" si="1"/>
        <v>71</v>
      </c>
      <c r="B74" t="s">
        <v>159</v>
      </c>
      <c r="C74" t="s">
        <v>12</v>
      </c>
      <c r="D74" t="s">
        <v>79</v>
      </c>
      <c r="E74">
        <v>100</v>
      </c>
      <c r="F74" t="s">
        <v>29</v>
      </c>
      <c r="G74" t="s">
        <v>92</v>
      </c>
      <c r="H74" t="s">
        <v>21</v>
      </c>
      <c r="I74">
        <v>16343</v>
      </c>
      <c r="J74" t="s">
        <v>131</v>
      </c>
      <c r="K74">
        <v>2020</v>
      </c>
      <c r="L74" t="s">
        <v>155</v>
      </c>
    </row>
    <row r="75" spans="1:13" x14ac:dyDescent="0.2">
      <c r="A75">
        <f t="shared" si="1"/>
        <v>72</v>
      </c>
      <c r="B75" t="s">
        <v>160</v>
      </c>
      <c r="C75" t="s">
        <v>12</v>
      </c>
      <c r="D75" t="s">
        <v>79</v>
      </c>
      <c r="E75">
        <v>100</v>
      </c>
      <c r="F75" t="s">
        <v>29</v>
      </c>
      <c r="G75" t="s">
        <v>92</v>
      </c>
      <c r="H75" t="s">
        <v>21</v>
      </c>
      <c r="I75">
        <v>12095</v>
      </c>
      <c r="J75" t="s">
        <v>131</v>
      </c>
      <c r="K75">
        <v>2020</v>
      </c>
      <c r="L75" t="s">
        <v>155</v>
      </c>
    </row>
    <row r="76" spans="1:13" x14ac:dyDescent="0.2">
      <c r="A76">
        <f t="shared" si="1"/>
        <v>73</v>
      </c>
      <c r="B76" t="s">
        <v>161</v>
      </c>
      <c r="C76" t="s">
        <v>12</v>
      </c>
      <c r="D76" t="s">
        <v>79</v>
      </c>
      <c r="E76">
        <v>100</v>
      </c>
      <c r="F76" t="s">
        <v>29</v>
      </c>
      <c r="G76" t="s">
        <v>92</v>
      </c>
      <c r="H76" t="s">
        <v>21</v>
      </c>
      <c r="I76">
        <v>7219</v>
      </c>
      <c r="J76" t="s">
        <v>131</v>
      </c>
      <c r="K76">
        <v>2020</v>
      </c>
      <c r="L76" t="s">
        <v>155</v>
      </c>
    </row>
    <row r="77" spans="1:13" x14ac:dyDescent="0.2">
      <c r="A77">
        <f t="shared" si="1"/>
        <v>74</v>
      </c>
      <c r="B77" t="s">
        <v>163</v>
      </c>
      <c r="C77" t="s">
        <v>12</v>
      </c>
      <c r="D77" t="s">
        <v>79</v>
      </c>
      <c r="E77">
        <v>1000</v>
      </c>
      <c r="F77" t="s">
        <v>162</v>
      </c>
      <c r="G77" t="s">
        <v>92</v>
      </c>
      <c r="H77" t="s">
        <v>21</v>
      </c>
      <c r="I77">
        <v>157</v>
      </c>
      <c r="J77" t="s">
        <v>22</v>
      </c>
      <c r="K77">
        <v>2020</v>
      </c>
      <c r="L77" t="s">
        <v>155</v>
      </c>
    </row>
    <row r="78" spans="1:13" x14ac:dyDescent="0.2">
      <c r="A78">
        <f t="shared" si="1"/>
        <v>75</v>
      </c>
      <c r="B78" t="s">
        <v>164</v>
      </c>
      <c r="C78" t="s">
        <v>12</v>
      </c>
      <c r="D78" t="s">
        <v>79</v>
      </c>
      <c r="E78">
        <v>1000</v>
      </c>
      <c r="F78" t="s">
        <v>162</v>
      </c>
      <c r="G78" t="s">
        <v>92</v>
      </c>
      <c r="H78" t="s">
        <v>21</v>
      </c>
      <c r="I78">
        <v>84</v>
      </c>
      <c r="J78" t="s">
        <v>22</v>
      </c>
      <c r="K78">
        <v>2020</v>
      </c>
      <c r="L78" t="s">
        <v>155</v>
      </c>
    </row>
    <row r="79" spans="1:13" x14ac:dyDescent="0.2">
      <c r="A79">
        <f t="shared" si="1"/>
        <v>76</v>
      </c>
      <c r="B79" t="s">
        <v>165</v>
      </c>
      <c r="C79" t="s">
        <v>12</v>
      </c>
      <c r="D79" t="s">
        <v>79</v>
      </c>
      <c r="E79">
        <v>100</v>
      </c>
      <c r="F79" t="s">
        <v>162</v>
      </c>
      <c r="G79" t="s">
        <v>92</v>
      </c>
      <c r="H79" t="s">
        <v>21</v>
      </c>
      <c r="I79">
        <v>100</v>
      </c>
      <c r="J79" t="s">
        <v>22</v>
      </c>
      <c r="K79">
        <v>2020</v>
      </c>
      <c r="L79" t="s">
        <v>155</v>
      </c>
    </row>
    <row r="80" spans="1:13" x14ac:dyDescent="0.2">
      <c r="A80">
        <f t="shared" si="1"/>
        <v>77</v>
      </c>
      <c r="B80" t="s">
        <v>166</v>
      </c>
      <c r="C80" t="s">
        <v>12</v>
      </c>
      <c r="D80" t="s">
        <v>79</v>
      </c>
      <c r="E80">
        <v>1000</v>
      </c>
      <c r="F80" t="s">
        <v>162</v>
      </c>
      <c r="G80" t="s">
        <v>92</v>
      </c>
      <c r="H80" t="s">
        <v>21</v>
      </c>
      <c r="I80">
        <v>200</v>
      </c>
      <c r="J80" t="s">
        <v>22</v>
      </c>
      <c r="K80">
        <v>2020</v>
      </c>
      <c r="L80" t="s">
        <v>155</v>
      </c>
    </row>
    <row r="81" spans="1:13" x14ac:dyDescent="0.2">
      <c r="A81">
        <f t="shared" si="1"/>
        <v>78</v>
      </c>
      <c r="B81" t="s">
        <v>167</v>
      </c>
      <c r="C81" t="s">
        <v>12</v>
      </c>
      <c r="D81" t="s">
        <v>79</v>
      </c>
      <c r="E81">
        <v>1000</v>
      </c>
      <c r="F81" t="s">
        <v>162</v>
      </c>
      <c r="G81" t="s">
        <v>92</v>
      </c>
      <c r="H81" t="s">
        <v>21</v>
      </c>
      <c r="I81">
        <v>106</v>
      </c>
      <c r="J81" t="s">
        <v>22</v>
      </c>
      <c r="K81">
        <v>2020</v>
      </c>
      <c r="L81" t="s">
        <v>155</v>
      </c>
    </row>
    <row r="82" spans="1:13" x14ac:dyDescent="0.2">
      <c r="A82">
        <f t="shared" si="1"/>
        <v>79</v>
      </c>
      <c r="B82" t="s">
        <v>168</v>
      </c>
      <c r="C82" t="s">
        <v>12</v>
      </c>
      <c r="D82" t="s">
        <v>79</v>
      </c>
      <c r="E82">
        <v>100</v>
      </c>
      <c r="F82" t="s">
        <v>162</v>
      </c>
      <c r="G82" t="s">
        <v>92</v>
      </c>
      <c r="H82" t="s">
        <v>21</v>
      </c>
      <c r="I82">
        <v>121</v>
      </c>
      <c r="J82" t="s">
        <v>22</v>
      </c>
      <c r="K82">
        <v>2020</v>
      </c>
      <c r="L82" t="s">
        <v>155</v>
      </c>
    </row>
    <row r="83" spans="1:13" x14ac:dyDescent="0.2">
      <c r="A83">
        <f t="shared" si="1"/>
        <v>80</v>
      </c>
      <c r="B83" t="s">
        <v>169</v>
      </c>
      <c r="C83" t="s">
        <v>12</v>
      </c>
      <c r="D83" t="s">
        <v>79</v>
      </c>
      <c r="E83">
        <v>1000</v>
      </c>
      <c r="F83" t="s">
        <v>162</v>
      </c>
      <c r="G83" t="s">
        <v>92</v>
      </c>
      <c r="H83" t="s">
        <v>21</v>
      </c>
      <c r="I83">
        <v>255</v>
      </c>
      <c r="J83" t="s">
        <v>22</v>
      </c>
      <c r="K83">
        <v>2020</v>
      </c>
      <c r="L83" t="s">
        <v>155</v>
      </c>
    </row>
    <row r="84" spans="1:13" x14ac:dyDescent="0.2">
      <c r="A84">
        <f t="shared" si="1"/>
        <v>81</v>
      </c>
      <c r="B84" t="s">
        <v>170</v>
      </c>
      <c r="C84" t="s">
        <v>12</v>
      </c>
      <c r="D84" t="s">
        <v>79</v>
      </c>
      <c r="E84">
        <v>1000</v>
      </c>
      <c r="F84" t="s">
        <v>162</v>
      </c>
      <c r="G84" t="s">
        <v>92</v>
      </c>
      <c r="H84" t="s">
        <v>21</v>
      </c>
      <c r="I84">
        <v>122</v>
      </c>
      <c r="J84" t="s">
        <v>22</v>
      </c>
      <c r="K84">
        <v>2020</v>
      </c>
      <c r="L84" t="s">
        <v>155</v>
      </c>
    </row>
    <row r="85" spans="1:13" x14ac:dyDescent="0.2">
      <c r="A85">
        <f t="shared" si="1"/>
        <v>82</v>
      </c>
      <c r="B85" t="s">
        <v>171</v>
      </c>
      <c r="C85" t="s">
        <v>12</v>
      </c>
      <c r="D85" t="s">
        <v>79</v>
      </c>
      <c r="E85">
        <v>100</v>
      </c>
      <c r="F85" t="s">
        <v>162</v>
      </c>
      <c r="G85" t="s">
        <v>92</v>
      </c>
      <c r="H85" t="s">
        <v>21</v>
      </c>
      <c r="I85">
        <v>145</v>
      </c>
      <c r="J85" t="s">
        <v>22</v>
      </c>
      <c r="K85">
        <v>2020</v>
      </c>
      <c r="L85" t="s">
        <v>155</v>
      </c>
    </row>
    <row r="86" spans="1:13" x14ac:dyDescent="0.2">
      <c r="A86">
        <f t="shared" si="1"/>
        <v>83</v>
      </c>
      <c r="B86" t="s">
        <v>173</v>
      </c>
      <c r="C86" t="s">
        <v>12</v>
      </c>
      <c r="D86" t="s">
        <v>79</v>
      </c>
      <c r="E86">
        <v>1546</v>
      </c>
      <c r="F86" t="s">
        <v>162</v>
      </c>
      <c r="G86" t="s">
        <v>92</v>
      </c>
      <c r="H86" t="s">
        <v>21</v>
      </c>
      <c r="I86">
        <v>50</v>
      </c>
      <c r="J86" t="s">
        <v>172</v>
      </c>
      <c r="K86">
        <v>2004</v>
      </c>
      <c r="L86" t="s">
        <v>174</v>
      </c>
    </row>
    <row r="87" spans="1:13" x14ac:dyDescent="0.2">
      <c r="A87">
        <f t="shared" si="1"/>
        <v>84</v>
      </c>
      <c r="B87" t="s">
        <v>175</v>
      </c>
      <c r="C87" t="s">
        <v>12</v>
      </c>
      <c r="D87" t="s">
        <v>79</v>
      </c>
      <c r="E87">
        <v>1546</v>
      </c>
      <c r="F87" t="s">
        <v>162</v>
      </c>
      <c r="G87" t="s">
        <v>92</v>
      </c>
      <c r="H87" t="s">
        <v>21</v>
      </c>
      <c r="I87">
        <v>90</v>
      </c>
      <c r="J87" t="s">
        <v>172</v>
      </c>
      <c r="K87">
        <v>2004</v>
      </c>
      <c r="L87" t="s">
        <v>174</v>
      </c>
    </row>
    <row r="88" spans="1:13" x14ac:dyDescent="0.2">
      <c r="A88">
        <f t="shared" si="1"/>
        <v>85</v>
      </c>
      <c r="B88" t="s">
        <v>176</v>
      </c>
      <c r="C88" t="s">
        <v>12</v>
      </c>
      <c r="D88" t="s">
        <v>79</v>
      </c>
      <c r="E88">
        <v>1500</v>
      </c>
      <c r="F88" t="s">
        <v>162</v>
      </c>
      <c r="G88" t="s">
        <v>92</v>
      </c>
      <c r="H88" t="s">
        <v>21</v>
      </c>
      <c r="I88">
        <v>50</v>
      </c>
      <c r="J88" t="s">
        <v>172</v>
      </c>
      <c r="K88">
        <v>2004</v>
      </c>
      <c r="L88" t="s">
        <v>174</v>
      </c>
    </row>
    <row r="89" spans="1:13" x14ac:dyDescent="0.2">
      <c r="A89">
        <f t="shared" si="1"/>
        <v>86</v>
      </c>
      <c r="B89" t="s">
        <v>177</v>
      </c>
      <c r="C89" t="s">
        <v>12</v>
      </c>
      <c r="D89" t="s">
        <v>79</v>
      </c>
      <c r="E89">
        <v>1500</v>
      </c>
      <c r="F89" t="s">
        <v>162</v>
      </c>
      <c r="G89" t="s">
        <v>92</v>
      </c>
      <c r="H89" t="s">
        <v>21</v>
      </c>
      <c r="I89">
        <v>90</v>
      </c>
      <c r="J89" t="s">
        <v>172</v>
      </c>
      <c r="K89">
        <v>2004</v>
      </c>
      <c r="L89" t="s">
        <v>174</v>
      </c>
    </row>
    <row r="90" spans="1:13" x14ac:dyDescent="0.2">
      <c r="A90">
        <f t="shared" si="1"/>
        <v>87</v>
      </c>
      <c r="B90" t="s">
        <v>178</v>
      </c>
      <c r="C90" t="s">
        <v>12</v>
      </c>
      <c r="D90" t="s">
        <v>79</v>
      </c>
      <c r="E90">
        <v>1332</v>
      </c>
      <c r="F90" t="s">
        <v>162</v>
      </c>
      <c r="G90" t="s">
        <v>92</v>
      </c>
      <c r="H90" t="s">
        <v>21</v>
      </c>
      <c r="I90">
        <v>40</v>
      </c>
      <c r="J90" t="s">
        <v>172</v>
      </c>
      <c r="K90">
        <v>2004</v>
      </c>
      <c r="L90" t="s">
        <v>174</v>
      </c>
    </row>
    <row r="91" spans="1:13" x14ac:dyDescent="0.2">
      <c r="A91">
        <f t="shared" si="1"/>
        <v>88</v>
      </c>
      <c r="B91" t="s">
        <v>179</v>
      </c>
      <c r="C91" t="s">
        <v>12</v>
      </c>
      <c r="D91" t="s">
        <v>79</v>
      </c>
      <c r="E91">
        <v>1332</v>
      </c>
      <c r="F91" t="s">
        <v>162</v>
      </c>
      <c r="G91" t="s">
        <v>92</v>
      </c>
      <c r="H91" t="s">
        <v>21</v>
      </c>
      <c r="I91">
        <v>80</v>
      </c>
      <c r="J91" t="s">
        <v>172</v>
      </c>
      <c r="K91">
        <v>2004</v>
      </c>
      <c r="L91" t="s">
        <v>174</v>
      </c>
    </row>
    <row r="92" spans="1:13" x14ac:dyDescent="0.2">
      <c r="A92">
        <f t="shared" si="1"/>
        <v>89</v>
      </c>
      <c r="B92" t="s">
        <v>180</v>
      </c>
      <c r="C92" t="s">
        <v>12</v>
      </c>
      <c r="D92" t="s">
        <v>79</v>
      </c>
      <c r="E92">
        <v>1449</v>
      </c>
      <c r="F92" t="s">
        <v>162</v>
      </c>
      <c r="G92" t="s">
        <v>92</v>
      </c>
      <c r="H92" t="s">
        <v>21</v>
      </c>
      <c r="I92">
        <v>40</v>
      </c>
      <c r="J92" t="s">
        <v>172</v>
      </c>
      <c r="K92">
        <v>2004</v>
      </c>
      <c r="L92" t="s">
        <v>174</v>
      </c>
    </row>
    <row r="93" spans="1:13" x14ac:dyDescent="0.2">
      <c r="A93">
        <f t="shared" si="1"/>
        <v>90</v>
      </c>
      <c r="B93" t="s">
        <v>181</v>
      </c>
      <c r="C93" t="s">
        <v>12</v>
      </c>
      <c r="D93" t="s">
        <v>79</v>
      </c>
      <c r="E93">
        <v>1449</v>
      </c>
      <c r="F93" t="s">
        <v>162</v>
      </c>
      <c r="G93" t="s">
        <v>92</v>
      </c>
      <c r="H93" t="s">
        <v>21</v>
      </c>
      <c r="I93">
        <v>70</v>
      </c>
      <c r="J93" t="s">
        <v>172</v>
      </c>
      <c r="K93">
        <v>2004</v>
      </c>
      <c r="L93" t="s">
        <v>174</v>
      </c>
    </row>
    <row r="94" spans="1:13" x14ac:dyDescent="0.2">
      <c r="A94">
        <f t="shared" si="1"/>
        <v>91</v>
      </c>
      <c r="B94" t="s">
        <v>182</v>
      </c>
      <c r="C94" t="s">
        <v>12</v>
      </c>
      <c r="D94" t="s">
        <v>79</v>
      </c>
      <c r="E94">
        <v>1527</v>
      </c>
      <c r="F94" t="s">
        <v>162</v>
      </c>
      <c r="G94" t="s">
        <v>92</v>
      </c>
      <c r="H94" t="s">
        <v>21</v>
      </c>
      <c r="I94">
        <v>30</v>
      </c>
      <c r="J94" t="s">
        <v>172</v>
      </c>
      <c r="K94">
        <v>2004</v>
      </c>
      <c r="L94" t="s">
        <v>174</v>
      </c>
    </row>
    <row r="95" spans="1:13" x14ac:dyDescent="0.2">
      <c r="A95">
        <f t="shared" si="1"/>
        <v>92</v>
      </c>
      <c r="B95" t="s">
        <v>183</v>
      </c>
      <c r="C95" t="s">
        <v>12</v>
      </c>
      <c r="D95" t="s">
        <v>79</v>
      </c>
      <c r="E95">
        <v>1527</v>
      </c>
      <c r="F95" t="s">
        <v>162</v>
      </c>
      <c r="G95" t="s">
        <v>92</v>
      </c>
      <c r="H95" t="s">
        <v>21</v>
      </c>
      <c r="I95">
        <v>50</v>
      </c>
      <c r="J95" t="s">
        <v>172</v>
      </c>
      <c r="K95">
        <v>2004</v>
      </c>
      <c r="L95" t="s">
        <v>174</v>
      </c>
    </row>
    <row r="96" spans="1:13" x14ac:dyDescent="0.2">
      <c r="A96">
        <f t="shared" si="1"/>
        <v>93</v>
      </c>
      <c r="B96" t="s">
        <v>24</v>
      </c>
      <c r="C96" t="s">
        <v>24</v>
      </c>
      <c r="D96" t="s">
        <v>24</v>
      </c>
      <c r="E96">
        <v>1000</v>
      </c>
      <c r="F96" t="s">
        <v>162</v>
      </c>
      <c r="G96" t="s">
        <v>92</v>
      </c>
      <c r="H96" t="s">
        <v>21</v>
      </c>
      <c r="I96">
        <v>70</v>
      </c>
      <c r="J96" t="s">
        <v>22</v>
      </c>
      <c r="K96">
        <v>1996</v>
      </c>
      <c r="L96" t="s">
        <v>284</v>
      </c>
      <c r="M96" t="s">
        <v>377</v>
      </c>
    </row>
    <row r="97" spans="1:13" x14ac:dyDescent="0.2">
      <c r="A97">
        <f t="shared" si="1"/>
        <v>94</v>
      </c>
      <c r="B97" t="s">
        <v>24</v>
      </c>
      <c r="C97" t="s">
        <v>24</v>
      </c>
      <c r="D97" t="s">
        <v>24</v>
      </c>
      <c r="E97">
        <v>1000</v>
      </c>
      <c r="F97" t="s">
        <v>162</v>
      </c>
      <c r="G97" t="s">
        <v>92</v>
      </c>
      <c r="H97" t="s">
        <v>21</v>
      </c>
      <c r="I97">
        <v>80</v>
      </c>
      <c r="J97" t="s">
        <v>22</v>
      </c>
      <c r="K97">
        <v>1996</v>
      </c>
      <c r="L97" t="s">
        <v>284</v>
      </c>
      <c r="M97" t="s">
        <v>377</v>
      </c>
    </row>
    <row r="98" spans="1:13" x14ac:dyDescent="0.2">
      <c r="A98">
        <f t="shared" si="1"/>
        <v>95</v>
      </c>
      <c r="B98" t="s">
        <v>24</v>
      </c>
      <c r="C98" t="s">
        <v>24</v>
      </c>
      <c r="D98" t="s">
        <v>24</v>
      </c>
      <c r="E98">
        <v>1000</v>
      </c>
      <c r="F98" t="s">
        <v>162</v>
      </c>
      <c r="G98" t="s">
        <v>92</v>
      </c>
      <c r="H98" t="s">
        <v>21</v>
      </c>
      <c r="I98">
        <v>90</v>
      </c>
      <c r="J98" t="s">
        <v>22</v>
      </c>
      <c r="K98">
        <v>1996</v>
      </c>
      <c r="L98" t="s">
        <v>284</v>
      </c>
      <c r="M98" t="s">
        <v>377</v>
      </c>
    </row>
    <row r="99" spans="1:13" x14ac:dyDescent="0.2">
      <c r="A99">
        <f t="shared" si="1"/>
        <v>96</v>
      </c>
      <c r="B99" t="s">
        <v>24</v>
      </c>
      <c r="C99" t="s">
        <v>24</v>
      </c>
      <c r="D99" t="s">
        <v>24</v>
      </c>
      <c r="E99">
        <v>1000</v>
      </c>
      <c r="F99" t="s">
        <v>162</v>
      </c>
      <c r="G99" t="s">
        <v>92</v>
      </c>
      <c r="H99" t="s">
        <v>21</v>
      </c>
      <c r="I99">
        <v>100</v>
      </c>
      <c r="J99" t="s">
        <v>22</v>
      </c>
      <c r="K99">
        <v>1996</v>
      </c>
      <c r="L99" t="s">
        <v>284</v>
      </c>
      <c r="M99" t="s">
        <v>377</v>
      </c>
    </row>
    <row r="100" spans="1:13" x14ac:dyDescent="0.2">
      <c r="A100">
        <f t="shared" si="1"/>
        <v>97</v>
      </c>
      <c r="B100" t="s">
        <v>24</v>
      </c>
      <c r="C100" t="s">
        <v>24</v>
      </c>
      <c r="D100" t="s">
        <v>24</v>
      </c>
      <c r="E100">
        <v>1000</v>
      </c>
      <c r="F100" t="s">
        <v>162</v>
      </c>
      <c r="G100" t="s">
        <v>92</v>
      </c>
      <c r="H100" t="s">
        <v>21</v>
      </c>
      <c r="I100">
        <v>110</v>
      </c>
      <c r="J100" t="s">
        <v>22</v>
      </c>
      <c r="K100">
        <v>1996</v>
      </c>
      <c r="L100" t="s">
        <v>284</v>
      </c>
      <c r="M100" t="s">
        <v>377</v>
      </c>
    </row>
    <row r="101" spans="1:13" x14ac:dyDescent="0.2">
      <c r="A101">
        <f t="shared" si="1"/>
        <v>98</v>
      </c>
      <c r="B101" t="s">
        <v>24</v>
      </c>
      <c r="C101" t="s">
        <v>24</v>
      </c>
      <c r="D101" t="s">
        <v>24</v>
      </c>
      <c r="E101">
        <v>1000</v>
      </c>
      <c r="F101" t="s">
        <v>162</v>
      </c>
      <c r="G101" t="s">
        <v>92</v>
      </c>
      <c r="H101" t="s">
        <v>21</v>
      </c>
      <c r="I101">
        <v>120</v>
      </c>
      <c r="J101" t="s">
        <v>22</v>
      </c>
      <c r="K101">
        <v>1996</v>
      </c>
      <c r="L101" t="s">
        <v>284</v>
      </c>
      <c r="M101" t="s">
        <v>377</v>
      </c>
    </row>
    <row r="102" spans="1:13" x14ac:dyDescent="0.2">
      <c r="A102">
        <f t="shared" si="1"/>
        <v>99</v>
      </c>
      <c r="B102" t="s">
        <v>24</v>
      </c>
      <c r="C102" t="s">
        <v>24</v>
      </c>
      <c r="D102" t="s">
        <v>24</v>
      </c>
      <c r="E102">
        <v>1000</v>
      </c>
      <c r="F102" t="s">
        <v>162</v>
      </c>
      <c r="G102" t="s">
        <v>92</v>
      </c>
      <c r="H102" t="s">
        <v>21</v>
      </c>
      <c r="I102">
        <v>130</v>
      </c>
      <c r="J102" t="s">
        <v>22</v>
      </c>
      <c r="K102">
        <v>1996</v>
      </c>
      <c r="L102" t="s">
        <v>284</v>
      </c>
      <c r="M102" t="s">
        <v>377</v>
      </c>
    </row>
    <row r="103" spans="1:13" x14ac:dyDescent="0.2">
      <c r="A103">
        <f t="shared" si="1"/>
        <v>100</v>
      </c>
      <c r="B103" t="s">
        <v>286</v>
      </c>
      <c r="C103" t="s">
        <v>12</v>
      </c>
      <c r="D103" t="s">
        <v>79</v>
      </c>
      <c r="E103">
        <v>1400</v>
      </c>
      <c r="F103" t="s">
        <v>162</v>
      </c>
      <c r="G103" t="s">
        <v>92</v>
      </c>
      <c r="H103" t="s">
        <v>21</v>
      </c>
      <c r="I103">
        <v>45</v>
      </c>
      <c r="J103" t="s">
        <v>22</v>
      </c>
      <c r="K103">
        <v>2004</v>
      </c>
      <c r="L103" t="s">
        <v>287</v>
      </c>
    </row>
    <row r="104" spans="1:13" x14ac:dyDescent="0.2">
      <c r="A104">
        <f t="shared" si="1"/>
        <v>101</v>
      </c>
      <c r="B104" t="s">
        <v>286</v>
      </c>
      <c r="C104" t="s">
        <v>12</v>
      </c>
      <c r="D104" t="s">
        <v>79</v>
      </c>
      <c r="E104">
        <v>1400</v>
      </c>
      <c r="F104" t="s">
        <v>162</v>
      </c>
      <c r="G104" t="s">
        <v>92</v>
      </c>
      <c r="H104" t="s">
        <v>21</v>
      </c>
      <c r="I104">
        <v>65</v>
      </c>
      <c r="J104" t="s">
        <v>22</v>
      </c>
      <c r="K104">
        <v>2004</v>
      </c>
      <c r="L104" t="s">
        <v>287</v>
      </c>
    </row>
    <row r="105" spans="1:13" x14ac:dyDescent="0.2">
      <c r="A105">
        <f t="shared" si="1"/>
        <v>102</v>
      </c>
      <c r="B105" t="s">
        <v>286</v>
      </c>
      <c r="C105" t="s">
        <v>12</v>
      </c>
      <c r="D105" t="s">
        <v>79</v>
      </c>
      <c r="E105">
        <v>1400</v>
      </c>
      <c r="F105" t="s">
        <v>162</v>
      </c>
      <c r="G105" t="s">
        <v>92</v>
      </c>
      <c r="H105" t="s">
        <v>21</v>
      </c>
      <c r="I105">
        <v>90</v>
      </c>
      <c r="J105" t="s">
        <v>22</v>
      </c>
      <c r="K105">
        <v>2004</v>
      </c>
      <c r="L105" t="s">
        <v>287</v>
      </c>
    </row>
    <row r="106" spans="1:13" x14ac:dyDescent="0.2">
      <c r="A106">
        <f t="shared" si="1"/>
        <v>103</v>
      </c>
      <c r="B106" t="s">
        <v>24</v>
      </c>
      <c r="C106" t="s">
        <v>290</v>
      </c>
      <c r="D106" t="s">
        <v>79</v>
      </c>
      <c r="E106">
        <v>3000</v>
      </c>
      <c r="F106" t="s">
        <v>29</v>
      </c>
      <c r="G106" t="s">
        <v>92</v>
      </c>
      <c r="H106" t="s">
        <v>21</v>
      </c>
      <c r="I106">
        <v>7978</v>
      </c>
      <c r="J106" t="s">
        <v>131</v>
      </c>
      <c r="K106">
        <v>2014</v>
      </c>
      <c r="L106" t="s">
        <v>291</v>
      </c>
    </row>
    <row r="107" spans="1:13" x14ac:dyDescent="0.2">
      <c r="A107">
        <f t="shared" si="1"/>
        <v>104</v>
      </c>
      <c r="B107" t="s">
        <v>292</v>
      </c>
      <c r="C107" t="s">
        <v>12</v>
      </c>
      <c r="D107" t="s">
        <v>79</v>
      </c>
      <c r="E107">
        <v>2579.4</v>
      </c>
      <c r="F107" t="s">
        <v>29</v>
      </c>
      <c r="G107" t="s">
        <v>92</v>
      </c>
      <c r="H107" t="s">
        <v>21</v>
      </c>
      <c r="I107">
        <v>2579.4</v>
      </c>
      <c r="J107" t="s">
        <v>131</v>
      </c>
      <c r="K107">
        <v>2009</v>
      </c>
      <c r="L107" t="s">
        <v>293</v>
      </c>
    </row>
    <row r="108" spans="1:13" x14ac:dyDescent="0.2">
      <c r="A108">
        <f t="shared" si="1"/>
        <v>105</v>
      </c>
      <c r="B108" t="s">
        <v>294</v>
      </c>
      <c r="C108" t="s">
        <v>12</v>
      </c>
      <c r="D108" t="s">
        <v>79</v>
      </c>
      <c r="E108">
        <v>1414.5</v>
      </c>
      <c r="F108" t="s">
        <v>29</v>
      </c>
      <c r="G108" t="s">
        <v>92</v>
      </c>
      <c r="H108" t="s">
        <v>21</v>
      </c>
      <c r="I108">
        <v>1414.5</v>
      </c>
      <c r="J108" t="s">
        <v>131</v>
      </c>
      <c r="K108">
        <v>2009</v>
      </c>
      <c r="L108" t="s">
        <v>293</v>
      </c>
    </row>
    <row r="109" spans="1:13" x14ac:dyDescent="0.2">
      <c r="A109">
        <f t="shared" si="1"/>
        <v>106</v>
      </c>
      <c r="B109" t="s">
        <v>296</v>
      </c>
      <c r="C109" t="s">
        <v>297</v>
      </c>
      <c r="D109" t="s">
        <v>298</v>
      </c>
      <c r="E109">
        <v>400</v>
      </c>
      <c r="F109" t="s">
        <v>29</v>
      </c>
      <c r="G109" t="s">
        <v>13</v>
      </c>
      <c r="H109" t="s">
        <v>6</v>
      </c>
      <c r="I109">
        <v>4000000000</v>
      </c>
      <c r="J109" t="s">
        <v>14</v>
      </c>
      <c r="K109">
        <v>2010</v>
      </c>
      <c r="L109" t="s">
        <v>299</v>
      </c>
    </row>
    <row r="110" spans="1:13" x14ac:dyDescent="0.2">
      <c r="A110">
        <f t="shared" si="1"/>
        <v>107</v>
      </c>
      <c r="B110" t="s">
        <v>296</v>
      </c>
      <c r="C110" t="s">
        <v>297</v>
      </c>
      <c r="D110" t="s">
        <v>298</v>
      </c>
      <c r="E110">
        <v>400</v>
      </c>
      <c r="F110" t="s">
        <v>29</v>
      </c>
      <c r="G110" t="s">
        <v>13</v>
      </c>
      <c r="H110" t="s">
        <v>6</v>
      </c>
      <c r="I110">
        <v>6000000000</v>
      </c>
      <c r="J110" t="s">
        <v>14</v>
      </c>
      <c r="K110">
        <v>2010</v>
      </c>
      <c r="L110" t="s">
        <v>299</v>
      </c>
    </row>
    <row r="111" spans="1:13" x14ac:dyDescent="0.2">
      <c r="A111">
        <f t="shared" si="1"/>
        <v>108</v>
      </c>
      <c r="B111" t="s">
        <v>300</v>
      </c>
      <c r="C111" t="s">
        <v>297</v>
      </c>
      <c r="D111" t="s">
        <v>298</v>
      </c>
      <c r="E111">
        <v>2200</v>
      </c>
      <c r="F111" t="s">
        <v>29</v>
      </c>
      <c r="G111" t="s">
        <v>92</v>
      </c>
      <c r="H111" t="s">
        <v>6</v>
      </c>
      <c r="I111">
        <v>4000000000</v>
      </c>
      <c r="J111" t="s">
        <v>14</v>
      </c>
      <c r="K111">
        <v>2010</v>
      </c>
      <c r="L111" t="s">
        <v>299</v>
      </c>
    </row>
    <row r="112" spans="1:13" x14ac:dyDescent="0.2">
      <c r="A112">
        <f t="shared" si="1"/>
        <v>109</v>
      </c>
      <c r="B112" t="s">
        <v>300</v>
      </c>
      <c r="C112" t="s">
        <v>297</v>
      </c>
      <c r="D112" t="s">
        <v>298</v>
      </c>
      <c r="E112">
        <v>2200</v>
      </c>
      <c r="F112" t="s">
        <v>29</v>
      </c>
      <c r="G112" t="s">
        <v>92</v>
      </c>
      <c r="H112" t="s">
        <v>6</v>
      </c>
      <c r="I112">
        <v>6000000000</v>
      </c>
      <c r="J112" t="s">
        <v>14</v>
      </c>
      <c r="K112">
        <v>2010</v>
      </c>
      <c r="L112" t="s">
        <v>299</v>
      </c>
    </row>
    <row r="113" spans="1:13" x14ac:dyDescent="0.2">
      <c r="A113">
        <f t="shared" si="1"/>
        <v>110</v>
      </c>
      <c r="B113" t="s">
        <v>301</v>
      </c>
      <c r="C113" t="s">
        <v>297</v>
      </c>
      <c r="D113" t="s">
        <v>298</v>
      </c>
      <c r="E113">
        <v>2660</v>
      </c>
      <c r="F113" t="s">
        <v>29</v>
      </c>
      <c r="G113" t="s">
        <v>92</v>
      </c>
      <c r="H113" t="s">
        <v>6</v>
      </c>
      <c r="I113">
        <v>4000000000</v>
      </c>
      <c r="J113" t="s">
        <v>14</v>
      </c>
      <c r="K113">
        <v>2010</v>
      </c>
      <c r="L113" t="s">
        <v>299</v>
      </c>
    </row>
    <row r="114" spans="1:13" x14ac:dyDescent="0.2">
      <c r="A114">
        <f t="shared" si="1"/>
        <v>111</v>
      </c>
      <c r="B114" t="s">
        <v>301</v>
      </c>
      <c r="C114" t="s">
        <v>297</v>
      </c>
      <c r="D114" t="s">
        <v>298</v>
      </c>
      <c r="E114">
        <v>2660</v>
      </c>
      <c r="F114" t="s">
        <v>29</v>
      </c>
      <c r="G114" t="s">
        <v>92</v>
      </c>
      <c r="H114" t="s">
        <v>6</v>
      </c>
      <c r="I114">
        <v>6000000000</v>
      </c>
      <c r="J114" t="s">
        <v>14</v>
      </c>
      <c r="K114">
        <v>2010</v>
      </c>
      <c r="L114" t="s">
        <v>299</v>
      </c>
    </row>
    <row r="115" spans="1:13" x14ac:dyDescent="0.2">
      <c r="A115">
        <f t="shared" si="1"/>
        <v>112</v>
      </c>
      <c r="B115" t="s">
        <v>303</v>
      </c>
      <c r="C115" t="s">
        <v>12</v>
      </c>
      <c r="D115" t="s">
        <v>79</v>
      </c>
      <c r="E115">
        <v>1200</v>
      </c>
      <c r="F115" t="s">
        <v>162</v>
      </c>
      <c r="G115" t="s">
        <v>92</v>
      </c>
      <c r="H115" t="s">
        <v>21</v>
      </c>
      <c r="I115">
        <v>57</v>
      </c>
      <c r="J115" t="s">
        <v>99</v>
      </c>
      <c r="K115">
        <v>1988</v>
      </c>
      <c r="L115" t="s">
        <v>305</v>
      </c>
    </row>
    <row r="116" spans="1:13" x14ac:dyDescent="0.2">
      <c r="A116">
        <f t="shared" si="1"/>
        <v>113</v>
      </c>
      <c r="B116" t="s">
        <v>304</v>
      </c>
      <c r="C116" t="s">
        <v>0</v>
      </c>
      <c r="D116" t="s">
        <v>79</v>
      </c>
      <c r="E116">
        <v>970</v>
      </c>
      <c r="F116" t="s">
        <v>162</v>
      </c>
      <c r="G116" t="s">
        <v>92</v>
      </c>
      <c r="H116" t="s">
        <v>21</v>
      </c>
      <c r="I116">
        <v>40</v>
      </c>
      <c r="J116" t="s">
        <v>99</v>
      </c>
      <c r="K116">
        <v>1988</v>
      </c>
      <c r="L116" t="s">
        <v>305</v>
      </c>
    </row>
    <row r="117" spans="1:13" x14ac:dyDescent="0.2">
      <c r="A117">
        <f t="shared" si="1"/>
        <v>114</v>
      </c>
      <c r="B117" t="s">
        <v>110</v>
      </c>
      <c r="C117" t="s">
        <v>12</v>
      </c>
      <c r="D117" t="s">
        <v>79</v>
      </c>
      <c r="E117">
        <v>1000</v>
      </c>
      <c r="F117" t="s">
        <v>162</v>
      </c>
      <c r="G117" t="s">
        <v>92</v>
      </c>
      <c r="H117" t="s">
        <v>21</v>
      </c>
      <c r="I117">
        <v>69</v>
      </c>
      <c r="J117" t="s">
        <v>99</v>
      </c>
      <c r="K117">
        <v>1988</v>
      </c>
      <c r="L117" t="s">
        <v>305</v>
      </c>
    </row>
    <row r="118" spans="1:13" x14ac:dyDescent="0.2">
      <c r="A118">
        <f t="shared" si="1"/>
        <v>115</v>
      </c>
      <c r="B118" t="s">
        <v>307</v>
      </c>
      <c r="C118" t="s">
        <v>308</v>
      </c>
      <c r="D118" t="s">
        <v>24</v>
      </c>
      <c r="E118">
        <v>1198</v>
      </c>
      <c r="F118" t="s">
        <v>29</v>
      </c>
      <c r="G118" t="s">
        <v>92</v>
      </c>
      <c r="H118" t="s">
        <v>6</v>
      </c>
      <c r="I118">
        <v>3340000000</v>
      </c>
      <c r="J118" t="s">
        <v>14</v>
      </c>
      <c r="K118">
        <v>1985</v>
      </c>
      <c r="L118" t="s">
        <v>309</v>
      </c>
    </row>
    <row r="119" spans="1:13" x14ac:dyDescent="0.2">
      <c r="A119">
        <f t="shared" si="1"/>
        <v>116</v>
      </c>
      <c r="B119" t="s">
        <v>310</v>
      </c>
      <c r="C119" t="s">
        <v>0</v>
      </c>
      <c r="D119" t="s">
        <v>24</v>
      </c>
      <c r="E119">
        <v>1990</v>
      </c>
      <c r="F119" t="s">
        <v>29</v>
      </c>
      <c r="G119" t="s">
        <v>92</v>
      </c>
      <c r="H119" t="s">
        <v>6</v>
      </c>
      <c r="I119">
        <v>5405000000</v>
      </c>
      <c r="J119" t="s">
        <v>14</v>
      </c>
      <c r="K119">
        <v>1985</v>
      </c>
      <c r="L119" t="s">
        <v>309</v>
      </c>
    </row>
    <row r="120" spans="1:13" x14ac:dyDescent="0.2">
      <c r="A120">
        <f t="shared" si="1"/>
        <v>117</v>
      </c>
      <c r="B120" t="s">
        <v>314</v>
      </c>
      <c r="C120" t="s">
        <v>12</v>
      </c>
      <c r="D120" t="s">
        <v>79</v>
      </c>
      <c r="E120">
        <v>1000</v>
      </c>
      <c r="F120" t="s">
        <v>29</v>
      </c>
      <c r="G120" t="s">
        <v>92</v>
      </c>
      <c r="H120" t="s">
        <v>6</v>
      </c>
      <c r="I120">
        <v>3121500000</v>
      </c>
      <c r="J120" t="s">
        <v>14</v>
      </c>
      <c r="K120">
        <v>1999</v>
      </c>
      <c r="L120" t="s">
        <v>315</v>
      </c>
    </row>
    <row r="121" spans="1:13" x14ac:dyDescent="0.2">
      <c r="A121">
        <f t="shared" si="1"/>
        <v>118</v>
      </c>
      <c r="B121" t="s">
        <v>316</v>
      </c>
      <c r="C121" t="s">
        <v>12</v>
      </c>
      <c r="D121" t="s">
        <v>79</v>
      </c>
      <c r="E121">
        <v>1000</v>
      </c>
      <c r="F121" t="s">
        <v>29</v>
      </c>
      <c r="G121" t="s">
        <v>92</v>
      </c>
      <c r="H121" t="s">
        <v>6</v>
      </c>
      <c r="I121">
        <v>3440800000</v>
      </c>
      <c r="J121" t="s">
        <v>14</v>
      </c>
      <c r="K121">
        <v>1999</v>
      </c>
      <c r="L121" t="s">
        <v>315</v>
      </c>
    </row>
    <row r="122" spans="1:13" x14ac:dyDescent="0.2">
      <c r="A122">
        <v>119</v>
      </c>
      <c r="B122" t="s">
        <v>24</v>
      </c>
      <c r="C122" t="s">
        <v>12</v>
      </c>
      <c r="D122" t="s">
        <v>79</v>
      </c>
      <c r="E122">
        <v>1500</v>
      </c>
      <c r="F122" t="s">
        <v>29</v>
      </c>
      <c r="G122" t="s">
        <v>92</v>
      </c>
      <c r="H122" t="s">
        <v>21</v>
      </c>
      <c r="I122">
        <v>4000</v>
      </c>
      <c r="J122" t="s">
        <v>93</v>
      </c>
      <c r="K122">
        <v>2011</v>
      </c>
      <c r="L122" t="s">
        <v>318</v>
      </c>
    </row>
    <row r="123" spans="1:13" x14ac:dyDescent="0.2">
      <c r="A123">
        <v>120</v>
      </c>
      <c r="B123" t="s">
        <v>24</v>
      </c>
      <c r="C123" t="s">
        <v>12</v>
      </c>
      <c r="D123" t="s">
        <v>79</v>
      </c>
      <c r="E123">
        <v>1500</v>
      </c>
      <c r="F123" t="s">
        <v>29</v>
      </c>
      <c r="G123" t="s">
        <v>92</v>
      </c>
      <c r="H123" t="s">
        <v>21</v>
      </c>
      <c r="I123">
        <v>3100</v>
      </c>
      <c r="J123" t="s">
        <v>93</v>
      </c>
      <c r="K123">
        <v>2011</v>
      </c>
      <c r="L123" t="s">
        <v>318</v>
      </c>
    </row>
    <row r="124" spans="1:13" x14ac:dyDescent="0.2">
      <c r="A124">
        <v>121</v>
      </c>
      <c r="B124" t="s">
        <v>24</v>
      </c>
      <c r="C124" t="s">
        <v>12</v>
      </c>
      <c r="D124" t="s">
        <v>79</v>
      </c>
      <c r="E124">
        <v>1500</v>
      </c>
      <c r="F124" t="s">
        <v>29</v>
      </c>
      <c r="G124" t="s">
        <v>92</v>
      </c>
      <c r="H124" t="s">
        <v>21</v>
      </c>
      <c r="I124">
        <v>2200</v>
      </c>
      <c r="J124" t="s">
        <v>93</v>
      </c>
      <c r="K124">
        <v>2011</v>
      </c>
      <c r="L124" t="s">
        <v>318</v>
      </c>
    </row>
    <row r="125" spans="1:13" x14ac:dyDescent="0.2">
      <c r="A125">
        <v>122</v>
      </c>
      <c r="B125" t="s">
        <v>24</v>
      </c>
      <c r="C125" t="s">
        <v>12</v>
      </c>
      <c r="D125" t="s">
        <v>79</v>
      </c>
      <c r="E125">
        <v>1500</v>
      </c>
      <c r="F125" t="s">
        <v>162</v>
      </c>
      <c r="G125" t="s">
        <v>92</v>
      </c>
      <c r="H125" t="s">
        <v>21</v>
      </c>
      <c r="I125">
        <v>34.299999999999997</v>
      </c>
      <c r="J125" t="s">
        <v>172</v>
      </c>
      <c r="K125">
        <v>2011</v>
      </c>
      <c r="L125" t="s">
        <v>318</v>
      </c>
      <c r="M125" t="s">
        <v>320</v>
      </c>
    </row>
    <row r="126" spans="1:13" x14ac:dyDescent="0.2">
      <c r="A126">
        <v>123</v>
      </c>
      <c r="B126" t="s">
        <v>24</v>
      </c>
      <c r="C126" t="s">
        <v>12</v>
      </c>
      <c r="D126" t="s">
        <v>79</v>
      </c>
      <c r="E126">
        <v>1500</v>
      </c>
      <c r="F126" t="s">
        <v>162</v>
      </c>
      <c r="G126" t="s">
        <v>92</v>
      </c>
      <c r="H126" t="s">
        <v>21</v>
      </c>
      <c r="I126">
        <v>78.400000000000006</v>
      </c>
      <c r="J126" t="s">
        <v>172</v>
      </c>
      <c r="K126">
        <v>2011</v>
      </c>
      <c r="L126" t="s">
        <v>318</v>
      </c>
      <c r="M126" t="s">
        <v>321</v>
      </c>
    </row>
    <row r="127" spans="1:13" x14ac:dyDescent="0.2">
      <c r="A127">
        <v>124</v>
      </c>
      <c r="B127" t="s">
        <v>24</v>
      </c>
      <c r="C127" t="s">
        <v>322</v>
      </c>
      <c r="D127" t="s">
        <v>79</v>
      </c>
      <c r="E127" t="s">
        <v>24</v>
      </c>
      <c r="F127" t="s">
        <v>162</v>
      </c>
      <c r="G127" t="s">
        <v>92</v>
      </c>
      <c r="H127" t="s">
        <v>21</v>
      </c>
      <c r="I127">
        <v>86</v>
      </c>
      <c r="J127" t="s">
        <v>172</v>
      </c>
      <c r="K127">
        <v>1990</v>
      </c>
      <c r="L127" t="s">
        <v>324</v>
      </c>
      <c r="M127" t="s">
        <v>325</v>
      </c>
    </row>
    <row r="128" spans="1:13" x14ac:dyDescent="0.2">
      <c r="A128">
        <v>125</v>
      </c>
      <c r="B128" t="s">
        <v>24</v>
      </c>
      <c r="C128" t="s">
        <v>323</v>
      </c>
      <c r="D128" t="s">
        <v>79</v>
      </c>
      <c r="E128" t="s">
        <v>24</v>
      </c>
      <c r="F128" t="s">
        <v>162</v>
      </c>
      <c r="G128" t="s">
        <v>92</v>
      </c>
      <c r="H128" t="s">
        <v>21</v>
      </c>
      <c r="I128">
        <v>76</v>
      </c>
      <c r="J128" t="s">
        <v>172</v>
      </c>
      <c r="K128">
        <v>1990</v>
      </c>
      <c r="L128" t="s">
        <v>324</v>
      </c>
      <c r="M128" t="s">
        <v>325</v>
      </c>
    </row>
    <row r="129" spans="1:13" x14ac:dyDescent="0.2">
      <c r="A129">
        <v>126</v>
      </c>
      <c r="B129" t="s">
        <v>24</v>
      </c>
      <c r="C129" t="s">
        <v>317</v>
      </c>
      <c r="D129" t="s">
        <v>79</v>
      </c>
      <c r="E129" t="s">
        <v>24</v>
      </c>
      <c r="F129" t="s">
        <v>162</v>
      </c>
      <c r="G129" t="s">
        <v>92</v>
      </c>
      <c r="H129" t="s">
        <v>21</v>
      </c>
      <c r="I129">
        <v>74</v>
      </c>
      <c r="J129" t="s">
        <v>172</v>
      </c>
      <c r="K129">
        <v>1990</v>
      </c>
      <c r="L129" t="s">
        <v>324</v>
      </c>
      <c r="M129" t="s">
        <v>325</v>
      </c>
    </row>
    <row r="130" spans="1:13" x14ac:dyDescent="0.2">
      <c r="A130">
        <v>127</v>
      </c>
      <c r="B130" t="s">
        <v>24</v>
      </c>
      <c r="C130" t="s">
        <v>329</v>
      </c>
      <c r="D130" t="s">
        <v>79</v>
      </c>
      <c r="E130">
        <v>1604</v>
      </c>
      <c r="F130" t="s">
        <v>29</v>
      </c>
      <c r="G130" t="s">
        <v>92</v>
      </c>
      <c r="H130" t="s">
        <v>6</v>
      </c>
      <c r="I130">
        <v>7270000000</v>
      </c>
      <c r="J130" t="s">
        <v>14</v>
      </c>
      <c r="K130">
        <v>2002</v>
      </c>
      <c r="L130" t="s">
        <v>327</v>
      </c>
    </row>
    <row r="131" spans="1:13" x14ac:dyDescent="0.2">
      <c r="A131">
        <v>128</v>
      </c>
      <c r="B131" t="s">
        <v>24</v>
      </c>
      <c r="C131" t="s">
        <v>329</v>
      </c>
      <c r="D131" t="s">
        <v>79</v>
      </c>
      <c r="E131">
        <v>1601</v>
      </c>
      <c r="F131" t="s">
        <v>29</v>
      </c>
      <c r="G131" t="s">
        <v>92</v>
      </c>
      <c r="H131" t="s">
        <v>6</v>
      </c>
      <c r="I131">
        <v>7393000000</v>
      </c>
      <c r="J131" t="s">
        <v>14</v>
      </c>
      <c r="K131">
        <v>2002</v>
      </c>
      <c r="L131" t="s">
        <v>327</v>
      </c>
    </row>
    <row r="132" spans="1:13" x14ac:dyDescent="0.2">
      <c r="A132">
        <v>129</v>
      </c>
      <c r="B132" t="s">
        <v>24</v>
      </c>
      <c r="C132" t="s">
        <v>329</v>
      </c>
      <c r="D132" t="s">
        <v>79</v>
      </c>
      <c r="E132">
        <v>1598</v>
      </c>
      <c r="F132" t="s">
        <v>29</v>
      </c>
      <c r="G132" t="s">
        <v>92</v>
      </c>
      <c r="H132" t="s">
        <v>6</v>
      </c>
      <c r="I132">
        <v>7705000000</v>
      </c>
      <c r="J132" t="s">
        <v>14</v>
      </c>
      <c r="K132">
        <v>2002</v>
      </c>
      <c r="L132" t="s">
        <v>327</v>
      </c>
    </row>
    <row r="133" spans="1:13" x14ac:dyDescent="0.2">
      <c r="A133">
        <v>130</v>
      </c>
      <c r="B133" t="s">
        <v>24</v>
      </c>
      <c r="C133" t="s">
        <v>329</v>
      </c>
      <c r="D133" t="s">
        <v>79</v>
      </c>
      <c r="E133">
        <v>1598</v>
      </c>
      <c r="F133" t="s">
        <v>29</v>
      </c>
      <c r="G133" t="s">
        <v>92</v>
      </c>
      <c r="H133" t="s">
        <v>6</v>
      </c>
      <c r="I133">
        <v>6735000000</v>
      </c>
      <c r="J133" t="s">
        <v>14</v>
      </c>
      <c r="K133">
        <v>2002</v>
      </c>
      <c r="L133" t="s">
        <v>327</v>
      </c>
    </row>
    <row r="134" spans="1:13" x14ac:dyDescent="0.2">
      <c r="A134">
        <v>131</v>
      </c>
      <c r="B134" t="s">
        <v>24</v>
      </c>
      <c r="C134" t="s">
        <v>329</v>
      </c>
      <c r="D134" t="s">
        <v>79</v>
      </c>
      <c r="E134">
        <v>1604</v>
      </c>
      <c r="F134" t="s">
        <v>162</v>
      </c>
      <c r="G134" t="s">
        <v>92</v>
      </c>
      <c r="H134" t="s">
        <v>21</v>
      </c>
      <c r="I134">
        <v>79</v>
      </c>
      <c r="J134" t="s">
        <v>99</v>
      </c>
      <c r="K134">
        <v>2002</v>
      </c>
      <c r="L134" t="s">
        <v>327</v>
      </c>
    </row>
    <row r="135" spans="1:13" x14ac:dyDescent="0.2">
      <c r="A135">
        <v>132</v>
      </c>
      <c r="B135" t="s">
        <v>24</v>
      </c>
      <c r="C135" t="s">
        <v>329</v>
      </c>
      <c r="D135" t="s">
        <v>79</v>
      </c>
      <c r="E135">
        <v>1601</v>
      </c>
      <c r="F135" t="s">
        <v>162</v>
      </c>
      <c r="G135" t="s">
        <v>92</v>
      </c>
      <c r="H135" t="s">
        <v>21</v>
      </c>
      <c r="I135">
        <v>78.5</v>
      </c>
      <c r="J135" t="s">
        <v>99</v>
      </c>
      <c r="K135">
        <v>2002</v>
      </c>
      <c r="L135" t="s">
        <v>327</v>
      </c>
    </row>
    <row r="136" spans="1:13" x14ac:dyDescent="0.2">
      <c r="A136">
        <v>133</v>
      </c>
      <c r="B136" t="s">
        <v>24</v>
      </c>
      <c r="C136" t="s">
        <v>329</v>
      </c>
      <c r="D136" t="s">
        <v>79</v>
      </c>
      <c r="E136">
        <v>1598</v>
      </c>
      <c r="F136" t="s">
        <v>162</v>
      </c>
      <c r="G136" t="s">
        <v>92</v>
      </c>
      <c r="H136" t="s">
        <v>21</v>
      </c>
      <c r="I136">
        <v>80.3</v>
      </c>
      <c r="J136" t="s">
        <v>99</v>
      </c>
      <c r="K136">
        <v>2002</v>
      </c>
      <c r="L136" t="s">
        <v>327</v>
      </c>
    </row>
    <row r="137" spans="1:13" x14ac:dyDescent="0.2">
      <c r="A137">
        <v>134</v>
      </c>
      <c r="B137" t="s">
        <v>24</v>
      </c>
      <c r="C137" t="s">
        <v>329</v>
      </c>
      <c r="D137" t="s">
        <v>79</v>
      </c>
      <c r="E137">
        <v>1598</v>
      </c>
      <c r="F137" t="s">
        <v>162</v>
      </c>
      <c r="G137" t="s">
        <v>92</v>
      </c>
      <c r="H137" t="s">
        <v>21</v>
      </c>
      <c r="I137">
        <v>90.9</v>
      </c>
      <c r="J137" t="s">
        <v>99</v>
      </c>
      <c r="K137">
        <v>2002</v>
      </c>
      <c r="L137" t="s">
        <v>327</v>
      </c>
    </row>
    <row r="138" spans="1:13" x14ac:dyDescent="0.2">
      <c r="A138">
        <v>135</v>
      </c>
      <c r="B138" t="s">
        <v>130</v>
      </c>
      <c r="C138" t="s">
        <v>12</v>
      </c>
      <c r="D138" t="s">
        <v>79</v>
      </c>
      <c r="E138">
        <v>1200</v>
      </c>
      <c r="F138" t="s">
        <v>29</v>
      </c>
      <c r="G138" t="s">
        <v>92</v>
      </c>
      <c r="H138" t="s">
        <v>6</v>
      </c>
      <c r="I138">
        <v>3916000000</v>
      </c>
      <c r="J138" t="s">
        <v>14</v>
      </c>
      <c r="K138">
        <v>1990</v>
      </c>
      <c r="L138" t="s">
        <v>330</v>
      </c>
    </row>
    <row r="139" spans="1:13" x14ac:dyDescent="0.2">
      <c r="A139">
        <v>136</v>
      </c>
      <c r="B139" t="s">
        <v>24</v>
      </c>
      <c r="C139" t="s">
        <v>12</v>
      </c>
      <c r="D139" t="s">
        <v>79</v>
      </c>
      <c r="E139">
        <v>1200</v>
      </c>
      <c r="F139" t="s">
        <v>29</v>
      </c>
      <c r="G139" t="s">
        <v>92</v>
      </c>
      <c r="H139" t="s">
        <v>6</v>
      </c>
      <c r="I139">
        <v>7763000000</v>
      </c>
      <c r="J139" t="s">
        <v>14</v>
      </c>
      <c r="K139">
        <v>1990</v>
      </c>
      <c r="L139" t="s">
        <v>330</v>
      </c>
    </row>
    <row r="140" spans="1:13" x14ac:dyDescent="0.2">
      <c r="A140">
        <v>137</v>
      </c>
      <c r="B140" t="s">
        <v>130</v>
      </c>
      <c r="C140" t="s">
        <v>12</v>
      </c>
      <c r="D140" t="s">
        <v>79</v>
      </c>
      <c r="E140">
        <v>1200</v>
      </c>
      <c r="F140" t="s">
        <v>20</v>
      </c>
      <c r="G140" t="s">
        <v>92</v>
      </c>
      <c r="H140" t="s">
        <v>21</v>
      </c>
      <c r="I140">
        <v>78.7</v>
      </c>
      <c r="J140" t="s">
        <v>99</v>
      </c>
      <c r="K140">
        <v>1990</v>
      </c>
      <c r="L140" t="s">
        <v>330</v>
      </c>
    </row>
    <row r="141" spans="1:13" x14ac:dyDescent="0.2">
      <c r="A141">
        <v>138</v>
      </c>
      <c r="B141" t="s">
        <v>24</v>
      </c>
      <c r="C141" t="s">
        <v>12</v>
      </c>
      <c r="D141" t="s">
        <v>79</v>
      </c>
      <c r="E141">
        <v>1200</v>
      </c>
      <c r="F141" t="s">
        <v>20</v>
      </c>
      <c r="G141" t="s">
        <v>92</v>
      </c>
      <c r="H141" t="s">
        <v>21</v>
      </c>
      <c r="I141">
        <v>105.1</v>
      </c>
      <c r="J141" t="s">
        <v>99</v>
      </c>
      <c r="K141">
        <v>1990</v>
      </c>
      <c r="L141" t="s">
        <v>330</v>
      </c>
    </row>
    <row r="142" spans="1:13" x14ac:dyDescent="0.2">
      <c r="A142">
        <v>139</v>
      </c>
      <c r="B142" t="s">
        <v>24</v>
      </c>
      <c r="C142" t="s">
        <v>24</v>
      </c>
      <c r="D142" t="s">
        <v>24</v>
      </c>
      <c r="E142">
        <v>1185</v>
      </c>
      <c r="F142" t="s">
        <v>29</v>
      </c>
      <c r="G142" t="s">
        <v>92</v>
      </c>
      <c r="H142" t="s">
        <v>6</v>
      </c>
      <c r="I142">
        <v>3609000000</v>
      </c>
      <c r="J142" t="s">
        <v>14</v>
      </c>
      <c r="K142">
        <v>1976</v>
      </c>
      <c r="L142" t="s">
        <v>332</v>
      </c>
    </row>
    <row r="143" spans="1:13" x14ac:dyDescent="0.2">
      <c r="A143">
        <v>140</v>
      </c>
      <c r="B143" t="s">
        <v>24</v>
      </c>
      <c r="C143" t="s">
        <v>12</v>
      </c>
      <c r="D143" t="s">
        <v>79</v>
      </c>
      <c r="E143" t="s">
        <v>24</v>
      </c>
      <c r="F143" t="s">
        <v>29</v>
      </c>
      <c r="G143" t="s">
        <v>92</v>
      </c>
      <c r="H143" t="s">
        <v>21</v>
      </c>
      <c r="I143">
        <v>2400</v>
      </c>
      <c r="J143" t="s">
        <v>131</v>
      </c>
      <c r="K143">
        <v>2003</v>
      </c>
      <c r="L143" t="s">
        <v>334</v>
      </c>
      <c r="M143" t="s">
        <v>2</v>
      </c>
    </row>
    <row r="144" spans="1:13" x14ac:dyDescent="0.2">
      <c r="A144">
        <v>141</v>
      </c>
      <c r="B144" t="s">
        <v>24</v>
      </c>
      <c r="C144" t="s">
        <v>12</v>
      </c>
      <c r="D144" t="s">
        <v>79</v>
      </c>
      <c r="E144" t="s">
        <v>24</v>
      </c>
      <c r="F144" t="s">
        <v>29</v>
      </c>
      <c r="G144" t="s">
        <v>92</v>
      </c>
      <c r="H144" t="s">
        <v>21</v>
      </c>
      <c r="I144">
        <v>4480</v>
      </c>
      <c r="J144" t="s">
        <v>131</v>
      </c>
      <c r="K144">
        <v>2003</v>
      </c>
      <c r="L144" t="s">
        <v>334</v>
      </c>
      <c r="M144" t="s">
        <v>3</v>
      </c>
    </row>
    <row r="145" spans="1:13" x14ac:dyDescent="0.2">
      <c r="A145">
        <v>142</v>
      </c>
      <c r="B145" t="s">
        <v>24</v>
      </c>
      <c r="C145" t="s">
        <v>12</v>
      </c>
      <c r="D145" t="s">
        <v>79</v>
      </c>
      <c r="E145" t="s">
        <v>24</v>
      </c>
      <c r="F145" t="s">
        <v>20</v>
      </c>
      <c r="G145" t="s">
        <v>92</v>
      </c>
      <c r="H145" t="s">
        <v>21</v>
      </c>
      <c r="I145">
        <v>70</v>
      </c>
      <c r="J145" t="s">
        <v>99</v>
      </c>
      <c r="K145">
        <v>2003</v>
      </c>
      <c r="L145" t="s">
        <v>334</v>
      </c>
      <c r="M145" t="s">
        <v>336</v>
      </c>
    </row>
    <row r="146" spans="1:13" x14ac:dyDescent="0.2">
      <c r="A146">
        <v>143</v>
      </c>
      <c r="B146" t="s">
        <v>24</v>
      </c>
      <c r="C146" t="s">
        <v>12</v>
      </c>
      <c r="D146" t="s">
        <v>79</v>
      </c>
      <c r="E146" t="s">
        <v>24</v>
      </c>
      <c r="F146" t="s">
        <v>20</v>
      </c>
      <c r="G146" t="s">
        <v>92</v>
      </c>
      <c r="H146" t="s">
        <v>21</v>
      </c>
      <c r="I146">
        <v>130</v>
      </c>
      <c r="J146" t="s">
        <v>99</v>
      </c>
      <c r="K146">
        <v>2003</v>
      </c>
      <c r="L146" t="s">
        <v>334</v>
      </c>
      <c r="M146" t="s">
        <v>3</v>
      </c>
    </row>
    <row r="147" spans="1:13" x14ac:dyDescent="0.2">
      <c r="A147">
        <v>144</v>
      </c>
      <c r="B147" t="s">
        <v>63</v>
      </c>
      <c r="C147" t="s">
        <v>12</v>
      </c>
      <c r="D147" t="s">
        <v>79</v>
      </c>
      <c r="E147">
        <v>1148</v>
      </c>
      <c r="F147" t="s">
        <v>20</v>
      </c>
      <c r="G147" t="s">
        <v>92</v>
      </c>
      <c r="H147" t="s">
        <v>21</v>
      </c>
      <c r="I147">
        <v>72</v>
      </c>
      <c r="J147" t="s">
        <v>99</v>
      </c>
      <c r="K147">
        <v>1990</v>
      </c>
      <c r="L147" t="s">
        <v>60</v>
      </c>
    </row>
    <row r="148" spans="1:13" x14ac:dyDescent="0.2">
      <c r="A148">
        <v>145</v>
      </c>
      <c r="B148" t="s">
        <v>69</v>
      </c>
      <c r="C148" t="s">
        <v>12</v>
      </c>
      <c r="D148" t="s">
        <v>79</v>
      </c>
      <c r="E148">
        <v>1200</v>
      </c>
      <c r="F148" t="s">
        <v>20</v>
      </c>
      <c r="G148" t="s">
        <v>92</v>
      </c>
      <c r="H148" t="s">
        <v>21</v>
      </c>
      <c r="I148">
        <v>72</v>
      </c>
      <c r="J148" t="s">
        <v>99</v>
      </c>
      <c r="K148">
        <v>1990</v>
      </c>
      <c r="L148" t="s">
        <v>60</v>
      </c>
    </row>
    <row r="149" spans="1:13" x14ac:dyDescent="0.2">
      <c r="A149">
        <v>146</v>
      </c>
      <c r="B149" t="s">
        <v>70</v>
      </c>
      <c r="C149" t="s">
        <v>12</v>
      </c>
      <c r="D149" t="s">
        <v>79</v>
      </c>
      <c r="E149">
        <v>1424</v>
      </c>
      <c r="F149" t="s">
        <v>20</v>
      </c>
      <c r="G149" t="s">
        <v>92</v>
      </c>
      <c r="H149" t="s">
        <v>21</v>
      </c>
      <c r="I149">
        <v>57</v>
      </c>
      <c r="J149" t="s">
        <v>99</v>
      </c>
      <c r="K149">
        <v>1990</v>
      </c>
      <c r="L149" t="s">
        <v>60</v>
      </c>
    </row>
    <row r="150" spans="1:13" x14ac:dyDescent="0.2">
      <c r="A150">
        <v>147</v>
      </c>
      <c r="B150" t="s">
        <v>71</v>
      </c>
      <c r="C150" t="s">
        <v>12</v>
      </c>
      <c r="D150" t="s">
        <v>79</v>
      </c>
      <c r="E150">
        <v>1200</v>
      </c>
      <c r="F150" t="s">
        <v>20</v>
      </c>
      <c r="G150" t="s">
        <v>92</v>
      </c>
      <c r="H150" t="s">
        <v>21</v>
      </c>
      <c r="I150">
        <v>57</v>
      </c>
      <c r="J150" t="s">
        <v>99</v>
      </c>
      <c r="K150">
        <v>1990</v>
      </c>
      <c r="L150" t="s">
        <v>60</v>
      </c>
    </row>
    <row r="151" spans="1:13" x14ac:dyDescent="0.2">
      <c r="A151">
        <v>148</v>
      </c>
      <c r="B151" t="s">
        <v>72</v>
      </c>
      <c r="C151" t="s">
        <v>12</v>
      </c>
      <c r="D151" t="s">
        <v>79</v>
      </c>
      <c r="E151">
        <v>1424</v>
      </c>
      <c r="F151" t="s">
        <v>20</v>
      </c>
      <c r="G151" t="s">
        <v>92</v>
      </c>
      <c r="H151" t="s">
        <v>21</v>
      </c>
      <c r="I151">
        <v>63</v>
      </c>
      <c r="J151" t="s">
        <v>99</v>
      </c>
      <c r="K151">
        <v>1990</v>
      </c>
      <c r="L151" t="s">
        <v>60</v>
      </c>
    </row>
    <row r="152" spans="1:13" x14ac:dyDescent="0.2">
      <c r="A152">
        <v>149</v>
      </c>
      <c r="B152" t="s">
        <v>24</v>
      </c>
      <c r="C152" t="s">
        <v>24</v>
      </c>
      <c r="D152" t="s">
        <v>24</v>
      </c>
      <c r="E152">
        <v>1000</v>
      </c>
      <c r="F152" t="s">
        <v>29</v>
      </c>
      <c r="G152" t="s">
        <v>92</v>
      </c>
      <c r="H152" t="s">
        <v>21</v>
      </c>
      <c r="I152">
        <v>2576</v>
      </c>
      <c r="J152" t="s">
        <v>93</v>
      </c>
      <c r="K152">
        <v>1998</v>
      </c>
      <c r="L152" t="s">
        <v>378</v>
      </c>
      <c r="M152" t="s">
        <v>379</v>
      </c>
    </row>
  </sheetData>
  <phoneticPr fontId="14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"/>
  <sheetViews>
    <sheetView workbookViewId="0">
      <selection activeCell="B50" sqref="B50"/>
    </sheetView>
  </sheetViews>
  <sheetFormatPr baseColWidth="10" defaultColWidth="11.5703125" defaultRowHeight="15" x14ac:dyDescent="0.25"/>
  <cols>
    <col min="1" max="1" width="11.5703125" style="4"/>
    <col min="2" max="2" width="13.42578125" style="5" customWidth="1"/>
    <col min="3" max="16384" width="11.5703125" style="4"/>
  </cols>
  <sheetData>
    <row r="1" spans="1:14" x14ac:dyDescent="0.25">
      <c r="A1" s="22" t="s">
        <v>185</v>
      </c>
    </row>
    <row r="3" spans="1:14" x14ac:dyDescent="0.25">
      <c r="A3" s="6" t="s">
        <v>186</v>
      </c>
      <c r="B3" s="7" t="s">
        <v>187</v>
      </c>
      <c r="G3" s="4" t="s">
        <v>188</v>
      </c>
      <c r="M3" s="4" t="s">
        <v>190</v>
      </c>
    </row>
    <row r="4" spans="1:14" x14ac:dyDescent="0.25">
      <c r="A4" s="22">
        <v>1976</v>
      </c>
      <c r="B4" s="7">
        <f>C4-1</f>
        <v>3.4923999999999999</v>
      </c>
      <c r="C4" s="23">
        <f>4.4924</f>
        <v>4.4923999999999999</v>
      </c>
    </row>
    <row r="5" spans="1:14" x14ac:dyDescent="0.25">
      <c r="A5" s="22">
        <v>1977</v>
      </c>
      <c r="B5" s="7">
        <f>C5-1</f>
        <v>3.2182000000000004</v>
      </c>
      <c r="C5" s="24">
        <f>4.2182</f>
        <v>4.2182000000000004</v>
      </c>
    </row>
    <row r="6" spans="1:14" x14ac:dyDescent="0.25">
      <c r="A6" s="4">
        <v>1978</v>
      </c>
      <c r="B6" s="5">
        <v>2.9190999999999998</v>
      </c>
      <c r="C6" s="8">
        <f>1+B6</f>
        <v>3.9190999999999998</v>
      </c>
      <c r="G6" s="4">
        <v>6.6</v>
      </c>
      <c r="I6" s="4" t="s">
        <v>189</v>
      </c>
    </row>
    <row r="7" spans="1:14" x14ac:dyDescent="0.25">
      <c r="A7" s="4">
        <v>1979</v>
      </c>
      <c r="B7" s="5">
        <v>2.5236999999999998</v>
      </c>
      <c r="C7" s="8">
        <f t="shared" ref="C7:C47" si="0">1+B7</f>
        <v>3.5236999999999998</v>
      </c>
      <c r="G7" s="4">
        <v>6.22</v>
      </c>
      <c r="M7" s="4" t="s">
        <v>192</v>
      </c>
    </row>
    <row r="8" spans="1:14" x14ac:dyDescent="0.25">
      <c r="A8" s="4">
        <v>1980</v>
      </c>
      <c r="B8" s="5">
        <v>2.1023000000000001</v>
      </c>
      <c r="C8" s="8">
        <f t="shared" si="0"/>
        <v>3.1023000000000001</v>
      </c>
      <c r="G8" s="4">
        <v>5.9</v>
      </c>
      <c r="M8" s="4">
        <v>1</v>
      </c>
      <c r="N8" s="4" t="s">
        <v>191</v>
      </c>
    </row>
    <row r="9" spans="1:14" x14ac:dyDescent="0.25">
      <c r="A9" s="4">
        <v>1981</v>
      </c>
      <c r="B9" s="5">
        <v>1.8117000000000001</v>
      </c>
      <c r="C9" s="8">
        <f t="shared" si="0"/>
        <v>2.8117000000000001</v>
      </c>
      <c r="G9" s="4">
        <v>5.35</v>
      </c>
      <c r="M9" s="4">
        <v>1.1000000000000001</v>
      </c>
      <c r="N9" s="4" t="s">
        <v>14</v>
      </c>
    </row>
    <row r="10" spans="1:14" x14ac:dyDescent="0.25">
      <c r="A10" s="4">
        <v>1982</v>
      </c>
      <c r="B10" s="5">
        <v>1.6493</v>
      </c>
      <c r="C10" s="8">
        <f t="shared" si="0"/>
        <v>2.6493000000000002</v>
      </c>
      <c r="G10" s="4">
        <v>4.8899999999999997</v>
      </c>
    </row>
    <row r="11" spans="1:14" x14ac:dyDescent="0.25">
      <c r="A11" s="4">
        <v>1983</v>
      </c>
      <c r="B11" s="5">
        <v>1.5668</v>
      </c>
      <c r="C11" s="8">
        <f t="shared" si="0"/>
        <v>2.5667999999999997</v>
      </c>
      <c r="G11" s="4">
        <v>4.5</v>
      </c>
    </row>
    <row r="12" spans="1:14" x14ac:dyDescent="0.25">
      <c r="A12" s="4">
        <v>1984</v>
      </c>
      <c r="B12" s="5">
        <v>1.4610000000000001</v>
      </c>
      <c r="C12" s="8">
        <f t="shared" si="0"/>
        <v>2.4610000000000003</v>
      </c>
      <c r="G12" s="4">
        <v>4.17</v>
      </c>
    </row>
    <row r="13" spans="1:14" x14ac:dyDescent="0.25">
      <c r="A13" s="4">
        <v>1985</v>
      </c>
      <c r="B13" s="5">
        <v>1.3767</v>
      </c>
      <c r="C13" s="8">
        <f t="shared" si="0"/>
        <v>2.3767</v>
      </c>
      <c r="G13" s="4">
        <v>3.89</v>
      </c>
    </row>
    <row r="14" spans="1:14" x14ac:dyDescent="0.25">
      <c r="A14" s="4">
        <v>1986</v>
      </c>
      <c r="B14" s="5">
        <v>1.3325</v>
      </c>
      <c r="C14" s="8">
        <f t="shared" si="0"/>
        <v>2.3325</v>
      </c>
      <c r="G14" s="4">
        <v>3.77</v>
      </c>
    </row>
    <row r="15" spans="1:14" x14ac:dyDescent="0.25">
      <c r="A15" s="4">
        <v>1987</v>
      </c>
      <c r="B15" s="5">
        <v>1.25</v>
      </c>
      <c r="C15" s="8">
        <f t="shared" si="0"/>
        <v>2.25</v>
      </c>
      <c r="G15" s="4">
        <v>3.66</v>
      </c>
    </row>
    <row r="16" spans="1:14" x14ac:dyDescent="0.25">
      <c r="A16" s="4">
        <v>1988</v>
      </c>
      <c r="B16" s="5">
        <v>1.1618999999999999</v>
      </c>
      <c r="C16" s="8">
        <f t="shared" si="0"/>
        <v>2.1619000000000002</v>
      </c>
      <c r="G16" s="4">
        <v>3.55</v>
      </c>
    </row>
    <row r="17" spans="1:7" x14ac:dyDescent="0.25">
      <c r="A17" s="4">
        <v>1989</v>
      </c>
      <c r="B17" s="5">
        <v>1.0623</v>
      </c>
      <c r="C17" s="8">
        <f t="shared" si="0"/>
        <v>2.0623</v>
      </c>
      <c r="G17" s="4">
        <v>3.45</v>
      </c>
    </row>
    <row r="18" spans="1:7" x14ac:dyDescent="0.25">
      <c r="A18" s="4">
        <v>1990</v>
      </c>
      <c r="B18" s="5">
        <v>0.95669999999999999</v>
      </c>
      <c r="C18" s="8">
        <f t="shared" si="0"/>
        <v>1.9567000000000001</v>
      </c>
      <c r="G18" s="4">
        <v>3.35</v>
      </c>
    </row>
    <row r="19" spans="1:7" x14ac:dyDescent="0.25">
      <c r="A19" s="4">
        <v>1991</v>
      </c>
      <c r="B19" s="5">
        <v>0.87719999999999998</v>
      </c>
      <c r="C19" s="8">
        <f t="shared" si="0"/>
        <v>1.8772</v>
      </c>
      <c r="G19" s="4">
        <v>3.24</v>
      </c>
    </row>
    <row r="20" spans="1:7" x14ac:dyDescent="0.25">
      <c r="A20" s="4">
        <v>1992</v>
      </c>
      <c r="B20" s="5">
        <v>0.82199999999999995</v>
      </c>
      <c r="C20" s="8">
        <f t="shared" si="0"/>
        <v>1.8220000000000001</v>
      </c>
      <c r="G20" s="4">
        <v>3.14</v>
      </c>
    </row>
    <row r="21" spans="1:7" x14ac:dyDescent="0.25">
      <c r="A21" s="4">
        <v>1993</v>
      </c>
      <c r="B21" s="5">
        <v>0.76980000000000004</v>
      </c>
      <c r="C21" s="8">
        <f t="shared" si="0"/>
        <v>1.7698</v>
      </c>
      <c r="G21" s="4">
        <v>3.04</v>
      </c>
    </row>
    <row r="22" spans="1:7" x14ac:dyDescent="0.25">
      <c r="A22" s="4">
        <v>1994</v>
      </c>
      <c r="B22" s="5">
        <v>0.7248</v>
      </c>
      <c r="C22" s="8">
        <f t="shared" si="0"/>
        <v>1.7248000000000001</v>
      </c>
      <c r="G22" s="4">
        <v>2.94</v>
      </c>
    </row>
    <row r="23" spans="1:7" x14ac:dyDescent="0.25">
      <c r="A23" s="4">
        <v>1995</v>
      </c>
      <c r="B23" s="5">
        <v>0.67769999999999997</v>
      </c>
      <c r="C23" s="8">
        <f t="shared" si="0"/>
        <v>1.6777</v>
      </c>
      <c r="D23" s="9"/>
      <c r="G23" s="4">
        <v>2.85</v>
      </c>
    </row>
    <row r="24" spans="1:7" x14ac:dyDescent="0.25">
      <c r="A24" s="4">
        <v>1996</v>
      </c>
      <c r="B24" s="5">
        <v>0.62990000000000002</v>
      </c>
      <c r="C24" s="8">
        <f t="shared" si="0"/>
        <v>1.6299000000000001</v>
      </c>
      <c r="D24" s="9"/>
      <c r="G24" s="4">
        <v>2.83</v>
      </c>
    </row>
    <row r="25" spans="1:7" x14ac:dyDescent="0.25">
      <c r="A25" s="4">
        <v>1997</v>
      </c>
      <c r="B25" s="5">
        <v>0.5927</v>
      </c>
      <c r="C25" s="8">
        <f t="shared" si="0"/>
        <v>1.5927</v>
      </c>
      <c r="D25" s="9"/>
      <c r="G25" s="4">
        <v>2.77</v>
      </c>
    </row>
    <row r="26" spans="1:7" x14ac:dyDescent="0.25">
      <c r="A26" s="4">
        <v>1998</v>
      </c>
      <c r="B26" s="5">
        <v>0.56840000000000002</v>
      </c>
      <c r="C26" s="8">
        <f t="shared" si="0"/>
        <v>1.5684</v>
      </c>
      <c r="D26" s="9"/>
      <c r="G26" s="4">
        <v>2.76</v>
      </c>
    </row>
    <row r="27" spans="1:7" x14ac:dyDescent="0.25">
      <c r="A27" s="4">
        <v>1999</v>
      </c>
      <c r="B27" s="5">
        <v>0.53480000000000005</v>
      </c>
      <c r="C27" s="8">
        <f t="shared" si="0"/>
        <v>1.5348000000000002</v>
      </c>
      <c r="D27" s="9"/>
      <c r="G27" s="4">
        <v>2.73</v>
      </c>
    </row>
    <row r="28" spans="1:7" x14ac:dyDescent="0.25">
      <c r="A28" s="4">
        <v>2000</v>
      </c>
      <c r="B28" s="5">
        <v>0.48470000000000002</v>
      </c>
      <c r="C28" s="8">
        <f t="shared" si="0"/>
        <v>1.4847000000000001</v>
      </c>
      <c r="D28" s="9"/>
      <c r="G28" s="4">
        <v>2.71</v>
      </c>
    </row>
    <row r="29" spans="1:7" x14ac:dyDescent="0.25">
      <c r="A29" s="4">
        <v>2001</v>
      </c>
      <c r="B29" s="5">
        <v>0.44379999999999997</v>
      </c>
      <c r="C29" s="8">
        <f t="shared" si="0"/>
        <v>1.4438</v>
      </c>
      <c r="D29" s="9"/>
      <c r="G29" s="4">
        <v>2.63</v>
      </c>
    </row>
    <row r="30" spans="1:7" x14ac:dyDescent="0.25">
      <c r="A30" s="4">
        <v>2002</v>
      </c>
      <c r="B30" s="5">
        <v>0.42130000000000001</v>
      </c>
      <c r="C30" s="8">
        <f t="shared" si="0"/>
        <v>1.4213</v>
      </c>
      <c r="D30" s="9"/>
      <c r="G30" s="4">
        <v>2.5099999999999998</v>
      </c>
    </row>
    <row r="31" spans="1:7" x14ac:dyDescent="0.25">
      <c r="A31" s="4">
        <v>2003</v>
      </c>
      <c r="B31" s="5">
        <v>0.38979999999999998</v>
      </c>
      <c r="C31" s="8">
        <f t="shared" si="0"/>
        <v>1.3897999999999999</v>
      </c>
      <c r="D31" s="9"/>
      <c r="G31" s="4">
        <v>2.37</v>
      </c>
    </row>
    <row r="32" spans="1:7" x14ac:dyDescent="0.25">
      <c r="A32" s="4">
        <v>2004</v>
      </c>
      <c r="B32" s="5">
        <v>0.35349999999999998</v>
      </c>
      <c r="C32" s="8">
        <f t="shared" si="0"/>
        <v>1.3534999999999999</v>
      </c>
      <c r="D32" s="9"/>
      <c r="G32" s="4">
        <v>2.19</v>
      </c>
    </row>
    <row r="33" spans="1:7" x14ac:dyDescent="0.25">
      <c r="A33" s="4">
        <v>2005</v>
      </c>
      <c r="B33" s="5">
        <v>0.30909999999999999</v>
      </c>
      <c r="C33" s="8">
        <f t="shared" si="0"/>
        <v>1.3090999999999999</v>
      </c>
      <c r="D33" s="9"/>
      <c r="G33" s="4">
        <v>1.99</v>
      </c>
    </row>
    <row r="34" spans="1:7" x14ac:dyDescent="0.25">
      <c r="A34" s="4">
        <v>2006</v>
      </c>
      <c r="B34" s="5">
        <v>0.26819999999999999</v>
      </c>
      <c r="C34" s="8">
        <f t="shared" si="0"/>
        <v>1.2682</v>
      </c>
      <c r="D34" s="9"/>
      <c r="G34" s="4">
        <v>1.48</v>
      </c>
    </row>
    <row r="35" spans="1:7" x14ac:dyDescent="0.25">
      <c r="A35" s="4">
        <v>2007</v>
      </c>
      <c r="B35" s="5">
        <v>0.23300000000000001</v>
      </c>
      <c r="C35" s="8">
        <f t="shared" si="0"/>
        <v>1.2330000000000001</v>
      </c>
      <c r="D35" s="9"/>
      <c r="G35" s="4">
        <v>1.1599999999999999</v>
      </c>
    </row>
    <row r="36" spans="1:7" x14ac:dyDescent="0.25">
      <c r="A36" s="4">
        <v>2008</v>
      </c>
      <c r="B36" s="5">
        <v>0.18740000000000001</v>
      </c>
      <c r="C36" s="8">
        <f t="shared" si="0"/>
        <v>1.1874</v>
      </c>
      <c r="D36" s="9"/>
      <c r="G36" s="4">
        <v>1.21</v>
      </c>
    </row>
    <row r="37" spans="1:7" x14ac:dyDescent="0.25">
      <c r="A37" s="4">
        <v>2009</v>
      </c>
      <c r="B37" s="5">
        <v>0.19170000000000001</v>
      </c>
      <c r="C37" s="8">
        <f t="shared" si="0"/>
        <v>1.1917</v>
      </c>
      <c r="D37" s="9"/>
      <c r="G37" s="4">
        <v>1.26</v>
      </c>
    </row>
    <row r="38" spans="1:7" x14ac:dyDescent="0.25">
      <c r="A38" s="4">
        <v>2010</v>
      </c>
      <c r="B38" s="5">
        <v>0.1724</v>
      </c>
      <c r="C38" s="8">
        <f t="shared" si="0"/>
        <v>1.1724000000000001</v>
      </c>
      <c r="D38" s="9"/>
      <c r="G38" s="4">
        <v>1.25</v>
      </c>
    </row>
    <row r="39" spans="1:7" x14ac:dyDescent="0.25">
      <c r="A39" s="4">
        <v>2011</v>
      </c>
      <c r="B39" s="5">
        <v>0.1366</v>
      </c>
      <c r="C39" s="8">
        <f t="shared" si="0"/>
        <v>1.1366000000000001</v>
      </c>
      <c r="D39" s="9"/>
      <c r="G39" s="4">
        <v>1.23</v>
      </c>
    </row>
    <row r="40" spans="1:7" x14ac:dyDescent="0.25">
      <c r="A40" s="4">
        <v>2012</v>
      </c>
      <c r="B40" s="5">
        <v>0.1135</v>
      </c>
      <c r="C40" s="8">
        <f t="shared" si="0"/>
        <v>1.1134999999999999</v>
      </c>
      <c r="D40" s="9"/>
      <c r="G40" s="4">
        <v>1.18</v>
      </c>
    </row>
    <row r="41" spans="1:7" x14ac:dyDescent="0.25">
      <c r="A41" s="4">
        <v>2013</v>
      </c>
      <c r="B41" s="5">
        <v>9.74E-2</v>
      </c>
      <c r="C41" s="8">
        <f t="shared" si="0"/>
        <v>1.0973999999999999</v>
      </c>
      <c r="D41" s="9"/>
      <c r="G41" s="4">
        <v>1.19</v>
      </c>
    </row>
    <row r="42" spans="1:7" x14ac:dyDescent="0.25">
      <c r="A42" s="4">
        <v>2014</v>
      </c>
      <c r="B42" s="5">
        <v>7.9899999999999999E-2</v>
      </c>
      <c r="C42" s="8">
        <f t="shared" si="0"/>
        <v>1.0799000000000001</v>
      </c>
      <c r="D42" s="9"/>
      <c r="G42" s="4">
        <v>1.1599999999999999</v>
      </c>
    </row>
    <row r="43" spans="1:7" x14ac:dyDescent="0.25">
      <c r="A43" s="4">
        <v>2015</v>
      </c>
      <c r="B43" s="5">
        <v>7.8600000000000003E-2</v>
      </c>
      <c r="C43" s="8">
        <f t="shared" si="0"/>
        <v>1.0786</v>
      </c>
      <c r="D43" s="9"/>
      <c r="G43" s="4">
        <v>1.1399999999999999</v>
      </c>
    </row>
    <row r="44" spans="1:7" x14ac:dyDescent="0.25">
      <c r="A44" s="4">
        <v>2016</v>
      </c>
      <c r="B44" s="5">
        <v>6.5199999999999994E-2</v>
      </c>
      <c r="C44" s="8">
        <f t="shared" si="0"/>
        <v>1.0651999999999999</v>
      </c>
      <c r="D44" s="9"/>
      <c r="G44" s="4">
        <v>1.1299999999999999</v>
      </c>
    </row>
    <row r="45" spans="1:7" x14ac:dyDescent="0.25">
      <c r="A45" s="4">
        <v>2017</v>
      </c>
      <c r="B45" s="5">
        <v>4.2999999999999997E-2</v>
      </c>
      <c r="C45" s="8">
        <f t="shared" si="0"/>
        <v>1.0429999999999999</v>
      </c>
      <c r="D45" s="9"/>
      <c r="G45" s="4">
        <v>1.1100000000000001</v>
      </c>
    </row>
    <row r="46" spans="1:7" x14ac:dyDescent="0.25">
      <c r="A46" s="4">
        <v>2018</v>
      </c>
      <c r="B46" s="5">
        <v>1.8100000000000002E-2</v>
      </c>
      <c r="C46" s="8">
        <f t="shared" si="0"/>
        <v>1.0181</v>
      </c>
      <c r="D46" s="9"/>
      <c r="G46" s="4">
        <v>1.06</v>
      </c>
    </row>
    <row r="47" spans="1:7" x14ac:dyDescent="0.25">
      <c r="A47" s="4">
        <v>2019</v>
      </c>
      <c r="B47" s="5">
        <v>0</v>
      </c>
      <c r="C47" s="8">
        <f t="shared" si="0"/>
        <v>1</v>
      </c>
      <c r="D47" s="9"/>
      <c r="G47" s="4">
        <v>1</v>
      </c>
    </row>
    <row r="48" spans="1:7" x14ac:dyDescent="0.25">
      <c r="A48" s="4">
        <v>2020</v>
      </c>
      <c r="B48" s="5">
        <f>100%/(101.23%)</f>
        <v>0.98784945174355432</v>
      </c>
      <c r="C48" s="8">
        <f>B48</f>
        <v>0.98784945174355432</v>
      </c>
      <c r="D48" s="9"/>
      <c r="G48" s="4">
        <v>0.97</v>
      </c>
    </row>
    <row r="49" spans="1:7" x14ac:dyDescent="0.25">
      <c r="A49" s="4">
        <v>2021</v>
      </c>
      <c r="B49" s="5">
        <f>100%/(105.99%)</f>
        <v>0.9434852344560809</v>
      </c>
      <c r="C49" s="8">
        <f t="shared" ref="C49:C50" si="1">B49</f>
        <v>0.9434852344560809</v>
      </c>
      <c r="D49" s="9"/>
      <c r="G49" s="4">
        <v>0.92</v>
      </c>
    </row>
    <row r="50" spans="1:7" x14ac:dyDescent="0.25">
      <c r="A50" s="4">
        <v>2022</v>
      </c>
      <c r="B50" s="5">
        <f>100%/(114.47%)</f>
        <v>0.87359133397396693</v>
      </c>
      <c r="C50" s="8">
        <f t="shared" si="1"/>
        <v>0.87359133397396693</v>
      </c>
      <c r="D50" s="9"/>
      <c r="G50" s="4">
        <v>0.75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0"/>
  <sheetViews>
    <sheetView zoomScale="160" zoomScaleNormal="160" workbookViewId="0">
      <selection sqref="A1:XFD1"/>
    </sheetView>
  </sheetViews>
  <sheetFormatPr baseColWidth="10" defaultRowHeight="12.75" x14ac:dyDescent="0.2"/>
  <cols>
    <col min="1" max="1" width="33.85546875" customWidth="1"/>
  </cols>
  <sheetData>
    <row r="1" spans="1:3" x14ac:dyDescent="0.2">
      <c r="A1" s="2" t="s">
        <v>11</v>
      </c>
      <c r="B1" s="2" t="s">
        <v>45</v>
      </c>
    </row>
    <row r="2" spans="1:3" x14ac:dyDescent="0.2">
      <c r="A2" t="s">
        <v>46</v>
      </c>
      <c r="B2" t="s">
        <v>47</v>
      </c>
      <c r="C2" s="3"/>
    </row>
    <row r="3" spans="1:3" x14ac:dyDescent="0.2">
      <c r="A3" t="s">
        <v>23</v>
      </c>
      <c r="B3" t="s">
        <v>48</v>
      </c>
      <c r="C3" s="3"/>
    </row>
    <row r="4" spans="1:3" x14ac:dyDescent="0.2">
      <c r="A4" t="s">
        <v>31</v>
      </c>
      <c r="B4" t="s">
        <v>49</v>
      </c>
      <c r="C4" s="3"/>
    </row>
    <row r="5" spans="1:3" x14ac:dyDescent="0.2">
      <c r="A5" t="s">
        <v>44</v>
      </c>
      <c r="B5" t="s">
        <v>50</v>
      </c>
      <c r="C5" s="3"/>
    </row>
    <row r="6" spans="1:3" x14ac:dyDescent="0.2">
      <c r="A6" t="s">
        <v>60</v>
      </c>
      <c r="B6" t="s">
        <v>61</v>
      </c>
      <c r="C6" s="3"/>
    </row>
    <row r="7" spans="1:3" x14ac:dyDescent="0.2">
      <c r="A7" t="s">
        <v>382</v>
      </c>
      <c r="B7" t="s">
        <v>65</v>
      </c>
      <c r="C7" s="3"/>
    </row>
    <row r="8" spans="1:3" x14ac:dyDescent="0.2">
      <c r="A8" t="s">
        <v>66</v>
      </c>
      <c r="B8" t="s">
        <v>67</v>
      </c>
      <c r="C8" s="3"/>
    </row>
    <row r="9" spans="1:3" x14ac:dyDescent="0.2">
      <c r="A9" t="s">
        <v>74</v>
      </c>
      <c r="B9" t="s">
        <v>75</v>
      </c>
      <c r="C9" s="3"/>
    </row>
    <row r="10" spans="1:3" x14ac:dyDescent="0.2">
      <c r="A10" t="s">
        <v>76</v>
      </c>
      <c r="B10" t="s">
        <v>77</v>
      </c>
      <c r="C10" s="3"/>
    </row>
    <row r="11" spans="1:3" x14ac:dyDescent="0.2">
      <c r="A11" t="s">
        <v>83</v>
      </c>
      <c r="B11" t="s">
        <v>86</v>
      </c>
      <c r="C11" s="3"/>
    </row>
    <row r="12" spans="1:3" x14ac:dyDescent="0.2">
      <c r="A12" t="s">
        <v>87</v>
      </c>
      <c r="B12" t="s">
        <v>88</v>
      </c>
      <c r="C12" s="3"/>
    </row>
    <row r="13" spans="1:3" x14ac:dyDescent="0.2">
      <c r="A13" t="s">
        <v>96</v>
      </c>
      <c r="B13" t="s">
        <v>97</v>
      </c>
      <c r="C13" s="3"/>
    </row>
    <row r="14" spans="1:3" x14ac:dyDescent="0.2">
      <c r="A14" t="s">
        <v>105</v>
      </c>
      <c r="B14" t="s">
        <v>106</v>
      </c>
      <c r="C14" s="3"/>
    </row>
    <row r="15" spans="1:3" x14ac:dyDescent="0.2">
      <c r="A15" t="s">
        <v>108</v>
      </c>
      <c r="B15" t="s">
        <v>109</v>
      </c>
      <c r="C15" s="3"/>
    </row>
    <row r="16" spans="1:3" x14ac:dyDescent="0.2">
      <c r="A16" t="s">
        <v>114</v>
      </c>
      <c r="B16" t="s">
        <v>115</v>
      </c>
      <c r="C16" s="3"/>
    </row>
    <row r="17" spans="1:3" x14ac:dyDescent="0.2">
      <c r="A17" t="s">
        <v>117</v>
      </c>
      <c r="B17" t="s">
        <v>118</v>
      </c>
      <c r="C17" s="3"/>
    </row>
    <row r="18" spans="1:3" x14ac:dyDescent="0.2">
      <c r="A18" t="s">
        <v>119</v>
      </c>
      <c r="B18" t="s">
        <v>120</v>
      </c>
      <c r="C18" s="3"/>
    </row>
    <row r="19" spans="1:3" x14ac:dyDescent="0.2">
      <c r="A19" t="s">
        <v>126</v>
      </c>
      <c r="B19" t="s">
        <v>127</v>
      </c>
      <c r="C19" s="3"/>
    </row>
    <row r="20" spans="1:3" x14ac:dyDescent="0.2">
      <c r="A20" t="s">
        <v>128</v>
      </c>
      <c r="B20" t="s">
        <v>129</v>
      </c>
      <c r="C20" s="3"/>
    </row>
    <row r="21" spans="1:3" x14ac:dyDescent="0.2">
      <c r="A21" t="s">
        <v>133</v>
      </c>
      <c r="B21" t="s">
        <v>135</v>
      </c>
      <c r="C21" s="3"/>
    </row>
    <row r="22" spans="1:3" x14ac:dyDescent="0.2">
      <c r="A22" t="s">
        <v>155</v>
      </c>
      <c r="B22" t="s">
        <v>134</v>
      </c>
      <c r="C22" s="3"/>
    </row>
    <row r="23" spans="1:3" x14ac:dyDescent="0.2">
      <c r="A23" t="s">
        <v>137</v>
      </c>
      <c r="B23" t="s">
        <v>136</v>
      </c>
      <c r="C23" s="3"/>
    </row>
    <row r="24" spans="1:3" x14ac:dyDescent="0.2">
      <c r="A24" t="s">
        <v>149</v>
      </c>
      <c r="B24" t="s">
        <v>150</v>
      </c>
      <c r="C24" s="3"/>
    </row>
    <row r="25" spans="1:3" x14ac:dyDescent="0.2">
      <c r="A25" t="s">
        <v>174</v>
      </c>
      <c r="B25" t="s">
        <v>184</v>
      </c>
      <c r="C25" s="3"/>
    </row>
    <row r="26" spans="1:3" x14ac:dyDescent="0.2">
      <c r="A26" s="20" t="s">
        <v>284</v>
      </c>
      <c r="B26" t="s">
        <v>285</v>
      </c>
      <c r="C26" s="3"/>
    </row>
    <row r="27" spans="1:3" x14ac:dyDescent="0.2">
      <c r="A27" t="s">
        <v>287</v>
      </c>
      <c r="B27" t="s">
        <v>288</v>
      </c>
      <c r="C27" s="3"/>
    </row>
    <row r="28" spans="1:3" x14ac:dyDescent="0.2">
      <c r="A28" t="s">
        <v>291</v>
      </c>
      <c r="B28" t="s">
        <v>289</v>
      </c>
      <c r="C28" s="3"/>
    </row>
    <row r="29" spans="1:3" x14ac:dyDescent="0.2">
      <c r="A29" t="s">
        <v>293</v>
      </c>
      <c r="B29" t="s">
        <v>295</v>
      </c>
      <c r="C29" s="3"/>
    </row>
    <row r="30" spans="1:3" x14ac:dyDescent="0.2">
      <c r="A30" s="20" t="s">
        <v>299</v>
      </c>
      <c r="B30" t="s">
        <v>302</v>
      </c>
      <c r="C30" s="3"/>
    </row>
    <row r="31" spans="1:3" x14ac:dyDescent="0.2">
      <c r="A31" s="21" t="s">
        <v>305</v>
      </c>
      <c r="B31" t="s">
        <v>306</v>
      </c>
      <c r="C31" s="3"/>
    </row>
    <row r="32" spans="1:3" x14ac:dyDescent="0.2">
      <c r="A32" t="s">
        <v>309</v>
      </c>
      <c r="B32" t="s">
        <v>311</v>
      </c>
      <c r="C32" s="3"/>
    </row>
    <row r="33" spans="1:3" x14ac:dyDescent="0.2">
      <c r="A33" t="s">
        <v>312</v>
      </c>
      <c r="B33" t="s">
        <v>313</v>
      </c>
      <c r="C33" s="3"/>
    </row>
    <row r="34" spans="1:3" x14ac:dyDescent="0.2">
      <c r="A34" t="s">
        <v>318</v>
      </c>
      <c r="B34" s="1" t="s">
        <v>319</v>
      </c>
      <c r="C34" s="3"/>
    </row>
    <row r="35" spans="1:3" x14ac:dyDescent="0.2">
      <c r="A35" s="21" t="s">
        <v>324</v>
      </c>
      <c r="B35" t="s">
        <v>326</v>
      </c>
      <c r="C35" s="3"/>
    </row>
    <row r="36" spans="1:3" x14ac:dyDescent="0.2">
      <c r="A36" t="s">
        <v>327</v>
      </c>
      <c r="B36" t="s">
        <v>328</v>
      </c>
      <c r="C36" s="3"/>
    </row>
    <row r="37" spans="1:3" x14ac:dyDescent="0.2">
      <c r="A37" t="s">
        <v>330</v>
      </c>
      <c r="B37" t="s">
        <v>331</v>
      </c>
      <c r="C37" s="3"/>
    </row>
    <row r="38" spans="1:3" x14ac:dyDescent="0.2">
      <c r="A38" t="s">
        <v>332</v>
      </c>
      <c r="B38" t="s">
        <v>333</v>
      </c>
      <c r="C38" s="3"/>
    </row>
    <row r="39" spans="1:3" x14ac:dyDescent="0.2">
      <c r="A39" t="s">
        <v>334</v>
      </c>
      <c r="B39" t="s">
        <v>335</v>
      </c>
      <c r="C39" s="3"/>
    </row>
    <row r="40" spans="1:3" x14ac:dyDescent="0.2">
      <c r="A40" t="s">
        <v>378</v>
      </c>
      <c r="B40" t="s">
        <v>380</v>
      </c>
      <c r="C40" s="3"/>
    </row>
  </sheetData>
  <hyperlinks>
    <hyperlink ref="B34" r:id="rId1" tooltip="Persistent link using digital object identifier" xr:uid="{83570EB4-1368-4812-AA28-D16A7FC17BD5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"/>
  <sheetViews>
    <sheetView workbookViewId="0">
      <selection activeCell="H67" sqref="H67"/>
    </sheetView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75"/>
  <sheetViews>
    <sheetView workbookViewId="0">
      <selection activeCell="L20" sqref="L20"/>
    </sheetView>
  </sheetViews>
  <sheetFormatPr baseColWidth="10" defaultRowHeight="12.75" x14ac:dyDescent="0.2"/>
  <cols>
    <col min="1" max="1" width="6" bestFit="1" customWidth="1"/>
    <col min="2" max="2" width="29.85546875" bestFit="1" customWidth="1"/>
    <col min="3" max="3" width="20.85546875" bestFit="1" customWidth="1"/>
    <col min="4" max="4" width="17.7109375" bestFit="1" customWidth="1"/>
    <col min="5" max="5" width="14.5703125" bestFit="1" customWidth="1"/>
    <col min="6" max="6" width="11" bestFit="1" customWidth="1"/>
    <col min="7" max="7" width="17.42578125" bestFit="1" customWidth="1"/>
    <col min="8" max="8" width="6.85546875" bestFit="1" customWidth="1"/>
    <col min="9" max="9" width="11" bestFit="1" customWidth="1"/>
    <col min="10" max="10" width="7.42578125" bestFit="1" customWidth="1"/>
    <col min="11" max="11" width="25.85546875" bestFit="1" customWidth="1"/>
    <col min="14" max="14" width="29.85546875" bestFit="1" customWidth="1"/>
    <col min="15" max="15" width="33.5703125" bestFit="1" customWidth="1"/>
  </cols>
  <sheetData>
    <row r="1" spans="1:19" x14ac:dyDescent="0.2">
      <c r="A1" t="s">
        <v>236</v>
      </c>
      <c r="B1" t="s">
        <v>4</v>
      </c>
      <c r="C1" t="s">
        <v>16</v>
      </c>
      <c r="D1" t="s">
        <v>80</v>
      </c>
      <c r="E1" t="s">
        <v>25</v>
      </c>
      <c r="F1" t="s">
        <v>15</v>
      </c>
      <c r="G1" t="s">
        <v>7</v>
      </c>
      <c r="H1" t="s">
        <v>10</v>
      </c>
      <c r="I1" t="s">
        <v>8</v>
      </c>
      <c r="J1" t="s">
        <v>9</v>
      </c>
      <c r="K1" t="s">
        <v>193</v>
      </c>
      <c r="M1" t="s">
        <v>198</v>
      </c>
    </row>
    <row r="2" spans="1:19" x14ac:dyDescent="0.2">
      <c r="A2">
        <v>13</v>
      </c>
      <c r="B2" t="s">
        <v>69</v>
      </c>
      <c r="C2" t="s">
        <v>12</v>
      </c>
      <c r="D2" t="s">
        <v>79</v>
      </c>
      <c r="E2">
        <v>1200</v>
      </c>
      <c r="F2" t="s">
        <v>92</v>
      </c>
      <c r="G2" t="s">
        <v>6</v>
      </c>
      <c r="H2">
        <v>1990</v>
      </c>
      <c r="I2">
        <v>114000000</v>
      </c>
      <c r="J2" t="s">
        <v>14</v>
      </c>
      <c r="K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185.88650000000001</v>
      </c>
    </row>
    <row r="3" spans="1:19" x14ac:dyDescent="0.2">
      <c r="A3">
        <v>15</v>
      </c>
      <c r="B3" t="s">
        <v>71</v>
      </c>
      <c r="C3" t="s">
        <v>12</v>
      </c>
      <c r="D3" t="s">
        <v>79</v>
      </c>
      <c r="E3">
        <v>1200</v>
      </c>
      <c r="F3" t="s">
        <v>92</v>
      </c>
      <c r="G3" t="s">
        <v>6</v>
      </c>
      <c r="H3">
        <v>1990</v>
      </c>
      <c r="I3">
        <v>126000000</v>
      </c>
      <c r="J3" t="s">
        <v>14</v>
      </c>
      <c r="K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205.45350000000002</v>
      </c>
      <c r="N3" t="s">
        <v>194</v>
      </c>
      <c r="O3" t="s">
        <v>195</v>
      </c>
      <c r="P3" t="s">
        <v>196</v>
      </c>
      <c r="Q3" t="s">
        <v>197</v>
      </c>
      <c r="S3" t="s">
        <v>199</v>
      </c>
    </row>
    <row r="4" spans="1:19" x14ac:dyDescent="0.2">
      <c r="A4">
        <v>16</v>
      </c>
      <c r="B4" t="s">
        <v>72</v>
      </c>
      <c r="C4" t="s">
        <v>12</v>
      </c>
      <c r="D4" t="s">
        <v>79</v>
      </c>
      <c r="E4">
        <v>1424</v>
      </c>
      <c r="F4" t="s">
        <v>92</v>
      </c>
      <c r="G4" t="s">
        <v>6</v>
      </c>
      <c r="H4">
        <v>1990</v>
      </c>
      <c r="I4">
        <v>174000000</v>
      </c>
      <c r="J4" t="s">
        <v>14</v>
      </c>
      <c r="K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239.09115168539327</v>
      </c>
      <c r="M4" t="s">
        <v>79</v>
      </c>
      <c r="N4">
        <f ca="1">_xlfn.MINIFS(INDIRECT("tab_fusion_cost_total_1[Specific cost '[USD/kW, 2019']]"),INDIRECT("tab_fusion_cost_total_1[Confinement Type]"),$M4)</f>
        <v>185.88650000000001</v>
      </c>
      <c r="O4">
        <f ca="1">_xlfn.MAXIFS(INDIRECT("tab_fusion_cost_total_1[Specific cost '[USD/kW, 2019']]"),INDIRECT("tab_fusion_cost_total_1[Confinement Type]"),$M4)</f>
        <v>16144.423589844908</v>
      </c>
      <c r="P4">
        <f ca="1">AVERAGEIFS(INDIRECT("tab_fusion_cost_total_1[Specific cost '[USD/kW, 2019']]"),INDIRECT("tab_fusion_cost_total_1[Confinement Type]"),$M4)</f>
        <v>5598.7167744815006</v>
      </c>
      <c r="Q4">
        <f t="array" ref="Q4">MEDIAN(IF(tab_fusion_cost_total_1[Confinement Type]=M4,tab_fusion_cost_total_1[Specific cost '[USD/kW, 2019']]))</f>
        <v>5611.8150367562321</v>
      </c>
      <c r="S4">
        <f ca="1">O4-N4</f>
        <v>15958.537089844907</v>
      </c>
    </row>
    <row r="5" spans="1:19" x14ac:dyDescent="0.2">
      <c r="A5">
        <v>14</v>
      </c>
      <c r="B5" t="s">
        <v>70</v>
      </c>
      <c r="C5" t="s">
        <v>12</v>
      </c>
      <c r="D5" t="s">
        <v>79</v>
      </c>
      <c r="E5">
        <v>1424</v>
      </c>
      <c r="F5" t="s">
        <v>92</v>
      </c>
      <c r="G5" t="s">
        <v>6</v>
      </c>
      <c r="H5">
        <v>1990</v>
      </c>
      <c r="I5">
        <v>242000000</v>
      </c>
      <c r="J5" t="s">
        <v>14</v>
      </c>
      <c r="K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332.5290730337079</v>
      </c>
      <c r="M5" t="s">
        <v>0</v>
      </c>
      <c r="N5">
        <f ca="1">_xlfn.MINIFS(INDIRECT("tab_fusion_cost_total_1[Specific cost '[USD/kW, 2019']]"),INDIRECT("tab_fusion_cost_total_1[Confinement Type]"),CONCATENATE("&lt;&gt;",$M$4))</f>
        <v>1763.0075187969928</v>
      </c>
      <c r="O5">
        <f ca="1">_xlfn.MAXIFS(INDIRECT("tab_fusion_cost_total_1[Specific cost '[USD/kW, 2019']]"),INDIRECT("tab_fusion_cost_total_1[Confinement Type]"),CONCATENATE("&lt;&gt;",$M$4))</f>
        <v>13681.916962025316</v>
      </c>
      <c r="P5">
        <f ca="1">AVERAGEIFS(INDIRECT("tab_fusion_cost_total_1[Specific cost '[USD/kW, 2019']]"),INDIRECT("tab_fusion_cost_total_1[Confinement Type]"),CONCATENATE("&lt;&gt;",$M$4))</f>
        <v>5682.7884071096632</v>
      </c>
      <c r="Q5">
        <f t="array" ref="Q5">MEDIAN(IF(tab_fusion_cost_total_1[Confinement Type]=M5,tab_fusion_cost_total_1[Specific cost '[USD/kW, 2019']]))</f>
        <v>6027.4291457286436</v>
      </c>
      <c r="S5">
        <f ca="1">O5-N5</f>
        <v>11918.909443228324</v>
      </c>
    </row>
    <row r="6" spans="1:19" x14ac:dyDescent="0.2">
      <c r="A6">
        <v>12</v>
      </c>
      <c r="B6" t="s">
        <v>63</v>
      </c>
      <c r="C6" t="s">
        <v>12</v>
      </c>
      <c r="D6" t="s">
        <v>79</v>
      </c>
      <c r="E6">
        <v>1148</v>
      </c>
      <c r="F6" t="s">
        <v>92</v>
      </c>
      <c r="G6" t="s">
        <v>6</v>
      </c>
      <c r="H6">
        <v>1990</v>
      </c>
      <c r="I6">
        <v>208000000</v>
      </c>
      <c r="J6" t="s">
        <v>14</v>
      </c>
      <c r="K6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354.52404181184676</v>
      </c>
    </row>
    <row r="7" spans="1:19" x14ac:dyDescent="0.2">
      <c r="A7">
        <v>11</v>
      </c>
      <c r="B7" t="s">
        <v>62</v>
      </c>
      <c r="C7" t="s">
        <v>12</v>
      </c>
      <c r="D7" t="s">
        <v>79</v>
      </c>
      <c r="E7">
        <v>1000</v>
      </c>
      <c r="F7" t="s">
        <v>92</v>
      </c>
      <c r="G7" t="s">
        <v>6</v>
      </c>
      <c r="H7">
        <v>1990</v>
      </c>
      <c r="I7">
        <v>543000000</v>
      </c>
      <c r="J7" t="s">
        <v>14</v>
      </c>
      <c r="K7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1062.4881</v>
      </c>
    </row>
    <row r="8" spans="1:19" x14ac:dyDescent="0.2">
      <c r="A8">
        <v>105</v>
      </c>
      <c r="B8" t="s">
        <v>294</v>
      </c>
      <c r="C8" t="s">
        <v>12</v>
      </c>
      <c r="D8" t="s">
        <v>79</v>
      </c>
      <c r="E8">
        <v>1414.5</v>
      </c>
      <c r="F8" t="s">
        <v>92</v>
      </c>
      <c r="G8" t="s">
        <v>21</v>
      </c>
      <c r="H8">
        <v>2009</v>
      </c>
      <c r="I8">
        <v>1414.5</v>
      </c>
      <c r="J8" t="s">
        <v>131</v>
      </c>
      <c r="K8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1685.6596500000001</v>
      </c>
    </row>
    <row r="9" spans="1:19" x14ac:dyDescent="0.2">
      <c r="A9">
        <v>110</v>
      </c>
      <c r="B9" t="s">
        <v>301</v>
      </c>
      <c r="C9" t="s">
        <v>297</v>
      </c>
      <c r="D9" t="s">
        <v>298</v>
      </c>
      <c r="E9">
        <v>2660</v>
      </c>
      <c r="F9" t="s">
        <v>92</v>
      </c>
      <c r="G9" t="s">
        <v>6</v>
      </c>
      <c r="H9">
        <v>2010</v>
      </c>
      <c r="I9">
        <v>4000000000</v>
      </c>
      <c r="J9" t="s">
        <v>14</v>
      </c>
      <c r="K9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1763.0075187969928</v>
      </c>
    </row>
    <row r="10" spans="1:19" x14ac:dyDescent="0.2">
      <c r="A10">
        <v>48</v>
      </c>
      <c r="B10" t="s">
        <v>125</v>
      </c>
      <c r="C10" t="s">
        <v>24</v>
      </c>
      <c r="D10" t="s">
        <v>0</v>
      </c>
      <c r="E10">
        <v>814.4</v>
      </c>
      <c r="F10" t="s">
        <v>92</v>
      </c>
      <c r="G10" t="s">
        <v>6</v>
      </c>
      <c r="H10">
        <v>2016</v>
      </c>
      <c r="I10">
        <v>1572000000</v>
      </c>
      <c r="J10" t="s">
        <v>14</v>
      </c>
      <c r="K10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2056.1080550098231</v>
      </c>
    </row>
    <row r="11" spans="1:19" x14ac:dyDescent="0.2">
      <c r="A11">
        <v>108</v>
      </c>
      <c r="B11" t="s">
        <v>300</v>
      </c>
      <c r="C11" t="s">
        <v>297</v>
      </c>
      <c r="D11" t="s">
        <v>298</v>
      </c>
      <c r="E11">
        <v>2200</v>
      </c>
      <c r="F11" t="s">
        <v>92</v>
      </c>
      <c r="G11" t="s">
        <v>6</v>
      </c>
      <c r="H11">
        <v>2010</v>
      </c>
      <c r="I11">
        <v>4000000000</v>
      </c>
      <c r="J11" t="s">
        <v>14</v>
      </c>
      <c r="K11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2131.636363636364</v>
      </c>
    </row>
    <row r="12" spans="1:19" x14ac:dyDescent="0.2">
      <c r="A12">
        <v>47</v>
      </c>
      <c r="B12" t="s">
        <v>124</v>
      </c>
      <c r="C12" t="s">
        <v>24</v>
      </c>
      <c r="D12" t="s">
        <v>0</v>
      </c>
      <c r="E12">
        <v>383.1</v>
      </c>
      <c r="F12" t="s">
        <v>92</v>
      </c>
      <c r="G12" t="s">
        <v>6</v>
      </c>
      <c r="H12">
        <v>2016</v>
      </c>
      <c r="I12">
        <v>799800000.00000012</v>
      </c>
      <c r="J12" t="s">
        <v>14</v>
      </c>
      <c r="K1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2223.8239624119028</v>
      </c>
    </row>
    <row r="13" spans="1:19" x14ac:dyDescent="0.2">
      <c r="A13">
        <v>46</v>
      </c>
      <c r="B13" t="s">
        <v>123</v>
      </c>
      <c r="C13" t="s">
        <v>24</v>
      </c>
      <c r="D13" t="s">
        <v>0</v>
      </c>
      <c r="E13">
        <v>517</v>
      </c>
      <c r="F13" t="s">
        <v>92</v>
      </c>
      <c r="G13" t="s">
        <v>6</v>
      </c>
      <c r="H13">
        <v>2016</v>
      </c>
      <c r="I13">
        <v>1171800000</v>
      </c>
      <c r="J13" t="s">
        <v>14</v>
      </c>
      <c r="K1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2414.315976789168</v>
      </c>
    </row>
    <row r="14" spans="1:19" x14ac:dyDescent="0.2">
      <c r="A14">
        <v>111</v>
      </c>
      <c r="B14" t="s">
        <v>301</v>
      </c>
      <c r="C14" t="s">
        <v>297</v>
      </c>
      <c r="D14" t="s">
        <v>298</v>
      </c>
      <c r="E14">
        <v>2660</v>
      </c>
      <c r="F14" t="s">
        <v>92</v>
      </c>
      <c r="G14" t="s">
        <v>6</v>
      </c>
      <c r="H14">
        <v>2010</v>
      </c>
      <c r="I14">
        <v>6000000000</v>
      </c>
      <c r="J14" t="s">
        <v>14</v>
      </c>
      <c r="K1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2644.5112781954886</v>
      </c>
    </row>
    <row r="15" spans="1:19" x14ac:dyDescent="0.2">
      <c r="A15">
        <v>121</v>
      </c>
      <c r="B15" t="s">
        <v>24</v>
      </c>
      <c r="C15" t="s">
        <v>12</v>
      </c>
      <c r="D15" t="s">
        <v>79</v>
      </c>
      <c r="E15">
        <v>1500</v>
      </c>
      <c r="F15" t="s">
        <v>92</v>
      </c>
      <c r="G15" t="s">
        <v>21</v>
      </c>
      <c r="H15">
        <v>2011</v>
      </c>
      <c r="I15">
        <v>2200</v>
      </c>
      <c r="J15" t="s">
        <v>93</v>
      </c>
      <c r="K1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2750.5720000000001</v>
      </c>
    </row>
    <row r="16" spans="1:19" x14ac:dyDescent="0.2">
      <c r="A16">
        <v>42</v>
      </c>
      <c r="B16" t="s">
        <v>52</v>
      </c>
      <c r="C16" t="s">
        <v>12</v>
      </c>
      <c r="D16" t="s">
        <v>79</v>
      </c>
      <c r="E16">
        <v>1200</v>
      </c>
      <c r="F16" t="s">
        <v>92</v>
      </c>
      <c r="G16" t="s">
        <v>6</v>
      </c>
      <c r="H16">
        <v>2020</v>
      </c>
      <c r="I16">
        <v>3428000000</v>
      </c>
      <c r="J16" t="s">
        <v>14</v>
      </c>
      <c r="K16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2821.9566004807534</v>
      </c>
    </row>
    <row r="17" spans="1:11" x14ac:dyDescent="0.2">
      <c r="A17">
        <v>104</v>
      </c>
      <c r="B17" t="s">
        <v>292</v>
      </c>
      <c r="C17" t="s">
        <v>12</v>
      </c>
      <c r="D17" t="s">
        <v>79</v>
      </c>
      <c r="E17">
        <v>2579.4</v>
      </c>
      <c r="F17" t="s">
        <v>92</v>
      </c>
      <c r="G17" t="s">
        <v>21</v>
      </c>
      <c r="H17">
        <v>2009</v>
      </c>
      <c r="I17">
        <v>2579.4</v>
      </c>
      <c r="J17" t="s">
        <v>131</v>
      </c>
      <c r="K17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3073.8709800000001</v>
      </c>
    </row>
    <row r="18" spans="1:11" x14ac:dyDescent="0.2">
      <c r="A18">
        <v>109</v>
      </c>
      <c r="B18" t="s">
        <v>300</v>
      </c>
      <c r="C18" t="s">
        <v>297</v>
      </c>
      <c r="D18" t="s">
        <v>298</v>
      </c>
      <c r="E18">
        <v>2200</v>
      </c>
      <c r="F18" t="s">
        <v>92</v>
      </c>
      <c r="G18" t="s">
        <v>6</v>
      </c>
      <c r="H18">
        <v>2010</v>
      </c>
      <c r="I18">
        <v>6000000000</v>
      </c>
      <c r="J18" t="s">
        <v>14</v>
      </c>
      <c r="K18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3197.454545454546</v>
      </c>
    </row>
    <row r="19" spans="1:11" x14ac:dyDescent="0.2">
      <c r="A19">
        <v>58</v>
      </c>
      <c r="B19" t="s">
        <v>146</v>
      </c>
      <c r="C19" t="s">
        <v>12</v>
      </c>
      <c r="D19" t="s">
        <v>79</v>
      </c>
      <c r="E19">
        <v>1000</v>
      </c>
      <c r="F19" t="s">
        <v>92</v>
      </c>
      <c r="G19" t="s">
        <v>21</v>
      </c>
      <c r="H19">
        <v>2000</v>
      </c>
      <c r="I19">
        <v>2170</v>
      </c>
      <c r="J19" t="s">
        <v>131</v>
      </c>
      <c r="K19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3221.7990000000004</v>
      </c>
    </row>
    <row r="20" spans="1:11" x14ac:dyDescent="0.2">
      <c r="A20">
        <v>140</v>
      </c>
      <c r="B20" t="s">
        <v>24</v>
      </c>
      <c r="C20" t="s">
        <v>12</v>
      </c>
      <c r="D20" t="s">
        <v>79</v>
      </c>
      <c r="E20">
        <v>1000</v>
      </c>
      <c r="F20" t="s">
        <v>92</v>
      </c>
      <c r="G20" t="s">
        <v>21</v>
      </c>
      <c r="H20">
        <v>2003</v>
      </c>
      <c r="I20">
        <v>2400</v>
      </c>
      <c r="J20" t="s">
        <v>131</v>
      </c>
      <c r="K20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3335.52</v>
      </c>
    </row>
    <row r="21" spans="1:11" x14ac:dyDescent="0.2">
      <c r="A21">
        <v>62</v>
      </c>
      <c r="B21" t="s">
        <v>153</v>
      </c>
      <c r="C21" t="s">
        <v>12</v>
      </c>
      <c r="D21" t="s">
        <v>79</v>
      </c>
      <c r="E21">
        <v>1420</v>
      </c>
      <c r="F21" t="s">
        <v>92</v>
      </c>
      <c r="G21" t="s">
        <v>6</v>
      </c>
      <c r="H21">
        <v>2020</v>
      </c>
      <c r="I21">
        <v>5000000000</v>
      </c>
      <c r="J21" t="s">
        <v>14</v>
      </c>
      <c r="K21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3478.3431399420924</v>
      </c>
    </row>
    <row r="22" spans="1:11" x14ac:dyDescent="0.2">
      <c r="A22">
        <v>60</v>
      </c>
      <c r="B22" t="s">
        <v>152</v>
      </c>
      <c r="C22" t="s">
        <v>12</v>
      </c>
      <c r="D22" t="s">
        <v>79</v>
      </c>
      <c r="E22">
        <v>1600</v>
      </c>
      <c r="F22" t="s">
        <v>92</v>
      </c>
      <c r="G22" t="s">
        <v>6</v>
      </c>
      <c r="H22">
        <v>2020</v>
      </c>
      <c r="I22">
        <v>6000000000</v>
      </c>
      <c r="J22" t="s">
        <v>14</v>
      </c>
      <c r="K2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3704.4354440383286</v>
      </c>
    </row>
    <row r="23" spans="1:11" x14ac:dyDescent="0.2">
      <c r="A23">
        <v>120</v>
      </c>
      <c r="B23" t="s">
        <v>24</v>
      </c>
      <c r="C23" t="s">
        <v>12</v>
      </c>
      <c r="D23" t="s">
        <v>79</v>
      </c>
      <c r="E23">
        <v>1500</v>
      </c>
      <c r="F23" t="s">
        <v>92</v>
      </c>
      <c r="G23" t="s">
        <v>21</v>
      </c>
      <c r="H23">
        <v>2011</v>
      </c>
      <c r="I23">
        <v>3100</v>
      </c>
      <c r="J23" t="s">
        <v>93</v>
      </c>
      <c r="K2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3875.8060000000005</v>
      </c>
    </row>
    <row r="24" spans="1:11" x14ac:dyDescent="0.2">
      <c r="A24">
        <v>61</v>
      </c>
      <c r="B24" t="s">
        <v>153</v>
      </c>
      <c r="C24" t="s">
        <v>12</v>
      </c>
      <c r="D24" t="s">
        <v>79</v>
      </c>
      <c r="E24">
        <v>1000</v>
      </c>
      <c r="F24" t="s">
        <v>92</v>
      </c>
      <c r="G24" t="s">
        <v>6</v>
      </c>
      <c r="H24">
        <v>2020</v>
      </c>
      <c r="I24">
        <v>4000000000</v>
      </c>
      <c r="J24" t="s">
        <v>14</v>
      </c>
      <c r="K2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3951.3978069742175</v>
      </c>
    </row>
    <row r="25" spans="1:11" x14ac:dyDescent="0.2">
      <c r="A25">
        <v>57</v>
      </c>
      <c r="B25" t="s">
        <v>145</v>
      </c>
      <c r="C25" t="s">
        <v>12</v>
      </c>
      <c r="D25" t="s">
        <v>79</v>
      </c>
      <c r="E25">
        <v>1000</v>
      </c>
      <c r="F25" t="s">
        <v>92</v>
      </c>
      <c r="G25" t="s">
        <v>21</v>
      </c>
      <c r="H25">
        <v>2000</v>
      </c>
      <c r="I25">
        <v>2820</v>
      </c>
      <c r="J25" t="s">
        <v>131</v>
      </c>
      <c r="K2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4186.8540000000003</v>
      </c>
    </row>
    <row r="26" spans="1:11" x14ac:dyDescent="0.2">
      <c r="A26">
        <v>50</v>
      </c>
      <c r="B26" t="s">
        <v>138</v>
      </c>
      <c r="C26" t="s">
        <v>12</v>
      </c>
      <c r="D26" t="s">
        <v>79</v>
      </c>
      <c r="E26">
        <v>1000</v>
      </c>
      <c r="F26" t="s">
        <v>92</v>
      </c>
      <c r="G26" t="s">
        <v>21</v>
      </c>
      <c r="H26">
        <v>2000</v>
      </c>
      <c r="I26">
        <v>2849</v>
      </c>
      <c r="J26" t="s">
        <v>131</v>
      </c>
      <c r="K26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4229.9103000000005</v>
      </c>
    </row>
    <row r="27" spans="1:11" x14ac:dyDescent="0.2">
      <c r="A27">
        <v>54</v>
      </c>
      <c r="B27" t="s">
        <v>142</v>
      </c>
      <c r="C27" t="s">
        <v>12</v>
      </c>
      <c r="D27" t="s">
        <v>79</v>
      </c>
      <c r="E27">
        <v>1000</v>
      </c>
      <c r="F27" t="s">
        <v>92</v>
      </c>
      <c r="G27" t="s">
        <v>21</v>
      </c>
      <c r="H27">
        <v>2000</v>
      </c>
      <c r="I27">
        <v>2868</v>
      </c>
      <c r="J27" t="s">
        <v>131</v>
      </c>
      <c r="K27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4258.1196</v>
      </c>
    </row>
    <row r="28" spans="1:11" x14ac:dyDescent="0.2">
      <c r="A28">
        <v>56</v>
      </c>
      <c r="B28" t="s">
        <v>144</v>
      </c>
      <c r="C28" t="s">
        <v>12</v>
      </c>
      <c r="D28" t="s">
        <v>79</v>
      </c>
      <c r="E28">
        <v>1000</v>
      </c>
      <c r="F28" t="s">
        <v>92</v>
      </c>
      <c r="G28" t="s">
        <v>21</v>
      </c>
      <c r="H28">
        <v>2000</v>
      </c>
      <c r="I28">
        <v>2950</v>
      </c>
      <c r="J28" t="s">
        <v>131</v>
      </c>
      <c r="K28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4379.8650000000007</v>
      </c>
    </row>
    <row r="29" spans="1:11" x14ac:dyDescent="0.2">
      <c r="A29">
        <v>44</v>
      </c>
      <c r="B29" t="s">
        <v>121</v>
      </c>
      <c r="C29" t="s">
        <v>12</v>
      </c>
      <c r="D29" t="s">
        <v>79</v>
      </c>
      <c r="E29">
        <v>1000</v>
      </c>
      <c r="F29" t="s">
        <v>92</v>
      </c>
      <c r="G29" t="s">
        <v>6</v>
      </c>
      <c r="H29">
        <v>1992</v>
      </c>
      <c r="I29">
        <v>2413550000</v>
      </c>
      <c r="J29" t="s">
        <v>14</v>
      </c>
      <c r="K29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4397.4881000000005</v>
      </c>
    </row>
    <row r="30" spans="1:11" x14ac:dyDescent="0.2">
      <c r="A30">
        <v>5</v>
      </c>
      <c r="B30" t="s">
        <v>52</v>
      </c>
      <c r="C30" t="s">
        <v>12</v>
      </c>
      <c r="D30" t="s">
        <v>79</v>
      </c>
      <c r="E30">
        <v>1200</v>
      </c>
      <c r="F30" t="s">
        <v>92</v>
      </c>
      <c r="G30" t="s">
        <v>6</v>
      </c>
      <c r="H30">
        <v>1986</v>
      </c>
      <c r="I30">
        <v>2273100000</v>
      </c>
      <c r="J30" t="s">
        <v>14</v>
      </c>
      <c r="K30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4418.3381250000002</v>
      </c>
    </row>
    <row r="31" spans="1:11" x14ac:dyDescent="0.2">
      <c r="A31">
        <v>149</v>
      </c>
      <c r="B31" t="s">
        <v>24</v>
      </c>
      <c r="C31" t="s">
        <v>24</v>
      </c>
      <c r="D31" t="s">
        <v>0</v>
      </c>
      <c r="E31">
        <v>1000</v>
      </c>
      <c r="F31" t="s">
        <v>92</v>
      </c>
      <c r="G31" t="s">
        <v>21</v>
      </c>
      <c r="H31">
        <v>1998</v>
      </c>
      <c r="I31">
        <v>2576</v>
      </c>
      <c r="J31" t="s">
        <v>93</v>
      </c>
      <c r="K31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4444.2182400000011</v>
      </c>
    </row>
    <row r="32" spans="1:11" x14ac:dyDescent="0.2">
      <c r="A32">
        <v>9</v>
      </c>
      <c r="B32" t="s">
        <v>34</v>
      </c>
      <c r="C32" t="s">
        <v>12</v>
      </c>
      <c r="D32" t="s">
        <v>79</v>
      </c>
      <c r="E32">
        <v>1200</v>
      </c>
      <c r="F32" t="s">
        <v>92</v>
      </c>
      <c r="G32" t="s">
        <v>6</v>
      </c>
      <c r="H32">
        <v>1980</v>
      </c>
      <c r="I32">
        <v>1726480000</v>
      </c>
      <c r="J32" t="s">
        <v>14</v>
      </c>
      <c r="K3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4463.3824199999999</v>
      </c>
    </row>
    <row r="33" spans="1:11" x14ac:dyDescent="0.2">
      <c r="A33">
        <v>117</v>
      </c>
      <c r="B33" t="s">
        <v>314</v>
      </c>
      <c r="C33" t="s">
        <v>12</v>
      </c>
      <c r="D33" t="s">
        <v>79</v>
      </c>
      <c r="E33">
        <v>1000</v>
      </c>
      <c r="F33" t="s">
        <v>92</v>
      </c>
      <c r="G33" t="s">
        <v>6</v>
      </c>
      <c r="H33">
        <v>1999</v>
      </c>
      <c r="I33">
        <v>3121500000</v>
      </c>
      <c r="J33" t="s">
        <v>14</v>
      </c>
      <c r="K3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4790.8782000000001</v>
      </c>
    </row>
    <row r="34" spans="1:11" x14ac:dyDescent="0.2">
      <c r="A34">
        <v>20</v>
      </c>
      <c r="B34" t="s">
        <v>84</v>
      </c>
      <c r="C34" t="s">
        <v>12</v>
      </c>
      <c r="D34" t="s">
        <v>79</v>
      </c>
      <c r="E34">
        <v>1200</v>
      </c>
      <c r="F34" t="s">
        <v>92</v>
      </c>
      <c r="G34" t="s">
        <v>6</v>
      </c>
      <c r="H34">
        <v>1990</v>
      </c>
      <c r="I34">
        <v>3016000000</v>
      </c>
      <c r="J34" t="s">
        <v>14</v>
      </c>
      <c r="K3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4917.8393333333343</v>
      </c>
    </row>
    <row r="35" spans="1:11" x14ac:dyDescent="0.2">
      <c r="A35">
        <v>59</v>
      </c>
      <c r="B35" t="s">
        <v>151</v>
      </c>
      <c r="C35" t="s">
        <v>12</v>
      </c>
      <c r="D35" t="s">
        <v>79</v>
      </c>
      <c r="E35">
        <v>1000</v>
      </c>
      <c r="F35" t="s">
        <v>92</v>
      </c>
      <c r="G35" t="s">
        <v>6</v>
      </c>
      <c r="H35">
        <v>2020</v>
      </c>
      <c r="I35">
        <v>5000000000</v>
      </c>
      <c r="J35" t="s">
        <v>14</v>
      </c>
      <c r="K3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4939.2472587177717</v>
      </c>
    </row>
    <row r="36" spans="1:11" x14ac:dyDescent="0.2">
      <c r="A36">
        <v>3</v>
      </c>
      <c r="B36" t="s">
        <v>28</v>
      </c>
      <c r="C36" t="s">
        <v>24</v>
      </c>
      <c r="D36" t="s">
        <v>0</v>
      </c>
      <c r="E36">
        <v>150</v>
      </c>
      <c r="F36" t="s">
        <v>92</v>
      </c>
      <c r="G36" t="s">
        <v>6</v>
      </c>
      <c r="H36">
        <v>2016</v>
      </c>
      <c r="I36">
        <v>701000000</v>
      </c>
      <c r="J36" t="s">
        <v>14</v>
      </c>
      <c r="K36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4978.0346666666655</v>
      </c>
    </row>
    <row r="37" spans="1:11" x14ac:dyDescent="0.2">
      <c r="A37">
        <v>119</v>
      </c>
      <c r="B37" t="s">
        <v>24</v>
      </c>
      <c r="C37" t="s">
        <v>12</v>
      </c>
      <c r="D37" t="s">
        <v>79</v>
      </c>
      <c r="E37">
        <v>1500</v>
      </c>
      <c r="F37" t="s">
        <v>92</v>
      </c>
      <c r="G37" t="s">
        <v>21</v>
      </c>
      <c r="H37">
        <v>2011</v>
      </c>
      <c r="I37">
        <v>4000</v>
      </c>
      <c r="J37" t="s">
        <v>93</v>
      </c>
      <c r="K37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5001.04</v>
      </c>
    </row>
    <row r="38" spans="1:11" x14ac:dyDescent="0.2">
      <c r="A38">
        <v>118</v>
      </c>
      <c r="B38" t="s">
        <v>316</v>
      </c>
      <c r="C38" t="s">
        <v>12</v>
      </c>
      <c r="D38" t="s">
        <v>79</v>
      </c>
      <c r="E38">
        <v>1000</v>
      </c>
      <c r="F38" t="s">
        <v>92</v>
      </c>
      <c r="G38" t="s">
        <v>6</v>
      </c>
      <c r="H38">
        <v>1999</v>
      </c>
      <c r="I38">
        <v>3440800000</v>
      </c>
      <c r="J38" t="s">
        <v>14</v>
      </c>
      <c r="K38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5280.9398400000009</v>
      </c>
    </row>
    <row r="39" spans="1:11" x14ac:dyDescent="0.2">
      <c r="A39">
        <v>19</v>
      </c>
      <c r="B39" t="s">
        <v>82</v>
      </c>
      <c r="C39" t="s">
        <v>12</v>
      </c>
      <c r="D39" t="s">
        <v>79</v>
      </c>
      <c r="E39">
        <v>1200</v>
      </c>
      <c r="F39" t="s">
        <v>92</v>
      </c>
      <c r="G39" t="s">
        <v>6</v>
      </c>
      <c r="H39">
        <v>1990</v>
      </c>
      <c r="I39">
        <v>3410000000</v>
      </c>
      <c r="J39" t="s">
        <v>14</v>
      </c>
      <c r="K39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5560.2891666666665</v>
      </c>
    </row>
    <row r="40" spans="1:11" x14ac:dyDescent="0.2">
      <c r="A40">
        <v>22</v>
      </c>
      <c r="B40" t="s">
        <v>89</v>
      </c>
      <c r="C40" t="s">
        <v>24</v>
      </c>
      <c r="D40" t="s">
        <v>0</v>
      </c>
      <c r="E40">
        <v>1000</v>
      </c>
      <c r="F40" t="s">
        <v>92</v>
      </c>
      <c r="G40" t="s">
        <v>21</v>
      </c>
      <c r="H40">
        <v>2018</v>
      </c>
      <c r="I40">
        <v>5000</v>
      </c>
      <c r="J40" t="s">
        <v>93</v>
      </c>
      <c r="K40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5599.55</v>
      </c>
    </row>
    <row r="41" spans="1:11" x14ac:dyDescent="0.2">
      <c r="A41">
        <v>70</v>
      </c>
      <c r="B41" t="s">
        <v>158</v>
      </c>
      <c r="C41" t="s">
        <v>12</v>
      </c>
      <c r="D41" t="s">
        <v>79</v>
      </c>
      <c r="E41">
        <v>1000</v>
      </c>
      <c r="F41" t="s">
        <v>92</v>
      </c>
      <c r="G41" t="s">
        <v>21</v>
      </c>
      <c r="H41">
        <v>2020</v>
      </c>
      <c r="I41">
        <v>5733</v>
      </c>
      <c r="J41" t="s">
        <v>131</v>
      </c>
      <c r="K41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5663.3409068457968</v>
      </c>
    </row>
    <row r="42" spans="1:11" x14ac:dyDescent="0.2">
      <c r="A42">
        <v>55</v>
      </c>
      <c r="B42" t="s">
        <v>143</v>
      </c>
      <c r="C42" t="s">
        <v>12</v>
      </c>
      <c r="D42" t="s">
        <v>79</v>
      </c>
      <c r="E42">
        <v>1000</v>
      </c>
      <c r="F42" t="s">
        <v>92</v>
      </c>
      <c r="G42" t="s">
        <v>21</v>
      </c>
      <c r="H42">
        <v>2000</v>
      </c>
      <c r="I42">
        <v>3940</v>
      </c>
      <c r="J42" t="s">
        <v>131</v>
      </c>
      <c r="K4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5849.7180000000008</v>
      </c>
    </row>
    <row r="43" spans="1:11" x14ac:dyDescent="0.2">
      <c r="A43">
        <v>130</v>
      </c>
      <c r="B43" t="s">
        <v>24</v>
      </c>
      <c r="C43" t="s">
        <v>329</v>
      </c>
      <c r="D43" t="s">
        <v>79</v>
      </c>
      <c r="E43">
        <v>1598</v>
      </c>
      <c r="F43" t="s">
        <v>92</v>
      </c>
      <c r="G43" t="s">
        <v>6</v>
      </c>
      <c r="H43">
        <v>2002</v>
      </c>
      <c r="I43">
        <v>6735000000</v>
      </c>
      <c r="J43" t="s">
        <v>14</v>
      </c>
      <c r="K4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5990.2725281601997</v>
      </c>
    </row>
    <row r="44" spans="1:11" x14ac:dyDescent="0.2">
      <c r="A44">
        <v>49</v>
      </c>
      <c r="B44" t="s">
        <v>130</v>
      </c>
      <c r="C44" t="s">
        <v>12</v>
      </c>
      <c r="D44" t="s">
        <v>79</v>
      </c>
      <c r="E44">
        <v>1000</v>
      </c>
      <c r="F44" t="s">
        <v>92</v>
      </c>
      <c r="G44" t="s">
        <v>21</v>
      </c>
      <c r="H44">
        <v>2015</v>
      </c>
      <c r="I44">
        <v>5616</v>
      </c>
      <c r="J44" t="s">
        <v>131</v>
      </c>
      <c r="K4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6057.4175999999998</v>
      </c>
    </row>
    <row r="45" spans="1:11" x14ac:dyDescent="0.2">
      <c r="A45">
        <v>53</v>
      </c>
      <c r="B45" t="s">
        <v>141</v>
      </c>
      <c r="C45" t="s">
        <v>12</v>
      </c>
      <c r="D45" t="s">
        <v>79</v>
      </c>
      <c r="E45">
        <v>1000</v>
      </c>
      <c r="F45" t="s">
        <v>92</v>
      </c>
      <c r="G45" t="s">
        <v>21</v>
      </c>
      <c r="H45">
        <v>2000</v>
      </c>
      <c r="I45">
        <v>4155</v>
      </c>
      <c r="J45" t="s">
        <v>131</v>
      </c>
      <c r="K4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6168.9285000000009</v>
      </c>
    </row>
    <row r="46" spans="1:11" x14ac:dyDescent="0.2">
      <c r="A46">
        <v>141</v>
      </c>
      <c r="B46" t="s">
        <v>24</v>
      </c>
      <c r="C46" t="s">
        <v>12</v>
      </c>
      <c r="D46" t="s">
        <v>79</v>
      </c>
      <c r="E46">
        <v>1000</v>
      </c>
      <c r="F46" t="s">
        <v>92</v>
      </c>
      <c r="G46" t="s">
        <v>21</v>
      </c>
      <c r="H46">
        <v>2003</v>
      </c>
      <c r="I46">
        <v>4480</v>
      </c>
      <c r="J46" t="s">
        <v>131</v>
      </c>
      <c r="K46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6226.3040000000001</v>
      </c>
    </row>
    <row r="47" spans="1:11" x14ac:dyDescent="0.2">
      <c r="A47">
        <v>41</v>
      </c>
      <c r="B47" t="s">
        <v>113</v>
      </c>
      <c r="C47" t="s">
        <v>12</v>
      </c>
      <c r="D47" t="s">
        <v>79</v>
      </c>
      <c r="E47">
        <v>1000</v>
      </c>
      <c r="F47" t="s">
        <v>92</v>
      </c>
      <c r="G47" t="s">
        <v>6</v>
      </c>
      <c r="H47">
        <v>1994</v>
      </c>
      <c r="I47">
        <v>3668800000</v>
      </c>
      <c r="J47" t="s">
        <v>14</v>
      </c>
      <c r="K47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6327.9462400000011</v>
      </c>
    </row>
    <row r="48" spans="1:11" x14ac:dyDescent="0.2">
      <c r="A48">
        <v>135</v>
      </c>
      <c r="B48" t="s">
        <v>130</v>
      </c>
      <c r="C48" t="s">
        <v>12</v>
      </c>
      <c r="D48" t="s">
        <v>79</v>
      </c>
      <c r="E48">
        <v>1200</v>
      </c>
      <c r="F48" t="s">
        <v>92</v>
      </c>
      <c r="G48" t="s">
        <v>6</v>
      </c>
      <c r="H48">
        <v>1990</v>
      </c>
      <c r="I48">
        <v>3916000000</v>
      </c>
      <c r="J48" t="s">
        <v>14</v>
      </c>
      <c r="K48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6385.3643333333339</v>
      </c>
    </row>
    <row r="49" spans="1:11" x14ac:dyDescent="0.2">
      <c r="A49">
        <v>127</v>
      </c>
      <c r="B49" t="s">
        <v>24</v>
      </c>
      <c r="C49" t="s">
        <v>329</v>
      </c>
      <c r="D49" t="s">
        <v>79</v>
      </c>
      <c r="E49">
        <v>1604</v>
      </c>
      <c r="F49" t="s">
        <v>92</v>
      </c>
      <c r="G49" t="s">
        <v>6</v>
      </c>
      <c r="H49">
        <v>2002</v>
      </c>
      <c r="I49">
        <v>7270000000</v>
      </c>
      <c r="J49" t="s">
        <v>14</v>
      </c>
      <c r="K49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6441.9270573566082</v>
      </c>
    </row>
    <row r="50" spans="1:11" x14ac:dyDescent="0.2">
      <c r="A50">
        <v>116</v>
      </c>
      <c r="B50" t="s">
        <v>310</v>
      </c>
      <c r="C50" t="s">
        <v>0</v>
      </c>
      <c r="D50" t="s">
        <v>0</v>
      </c>
      <c r="E50">
        <v>1990</v>
      </c>
      <c r="F50" t="s">
        <v>92</v>
      </c>
      <c r="G50" t="s">
        <v>6</v>
      </c>
      <c r="H50">
        <v>1985</v>
      </c>
      <c r="I50">
        <v>5405000000</v>
      </c>
      <c r="J50" t="s">
        <v>14</v>
      </c>
      <c r="K50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6455.3082914572869</v>
      </c>
    </row>
    <row r="51" spans="1:11" x14ac:dyDescent="0.2">
      <c r="A51">
        <v>18</v>
      </c>
      <c r="B51" t="s">
        <v>78</v>
      </c>
      <c r="C51" t="s">
        <v>241</v>
      </c>
      <c r="D51" t="s">
        <v>79</v>
      </c>
      <c r="E51">
        <v>400</v>
      </c>
      <c r="F51" t="s">
        <v>92</v>
      </c>
      <c r="G51" t="s">
        <v>6</v>
      </c>
      <c r="H51">
        <v>1986</v>
      </c>
      <c r="I51">
        <v>1117000000</v>
      </c>
      <c r="J51" t="s">
        <v>14</v>
      </c>
      <c r="K51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6513.5062500000004</v>
      </c>
    </row>
    <row r="52" spans="1:11" x14ac:dyDescent="0.2">
      <c r="A52">
        <v>128</v>
      </c>
      <c r="B52" t="s">
        <v>24</v>
      </c>
      <c r="C52" t="s">
        <v>329</v>
      </c>
      <c r="D52" t="s">
        <v>79</v>
      </c>
      <c r="E52">
        <v>1601</v>
      </c>
      <c r="F52" t="s">
        <v>92</v>
      </c>
      <c r="G52" t="s">
        <v>6</v>
      </c>
      <c r="H52">
        <v>2002</v>
      </c>
      <c r="I52">
        <v>7393000000</v>
      </c>
      <c r="J52" t="s">
        <v>14</v>
      </c>
      <c r="K5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6563.1923173016867</v>
      </c>
    </row>
    <row r="53" spans="1:11" x14ac:dyDescent="0.2">
      <c r="A53">
        <v>115</v>
      </c>
      <c r="B53" t="s">
        <v>307</v>
      </c>
      <c r="C53" t="s">
        <v>308</v>
      </c>
      <c r="D53" t="s">
        <v>0</v>
      </c>
      <c r="E53">
        <v>1198</v>
      </c>
      <c r="F53" t="s">
        <v>92</v>
      </c>
      <c r="G53" t="s">
        <v>6</v>
      </c>
      <c r="H53">
        <v>1985</v>
      </c>
      <c r="I53">
        <v>3340000000</v>
      </c>
      <c r="J53" t="s">
        <v>14</v>
      </c>
      <c r="K5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6626.1919866444077</v>
      </c>
    </row>
    <row r="54" spans="1:11" x14ac:dyDescent="0.2">
      <c r="A54">
        <v>21</v>
      </c>
      <c r="B54" t="s">
        <v>38</v>
      </c>
      <c r="C54" t="s">
        <v>12</v>
      </c>
      <c r="D54" t="s">
        <v>79</v>
      </c>
      <c r="E54">
        <v>1200</v>
      </c>
      <c r="F54" t="s">
        <v>92</v>
      </c>
      <c r="G54" t="s">
        <v>6</v>
      </c>
      <c r="H54">
        <v>1990</v>
      </c>
      <c r="I54">
        <v>4092000000</v>
      </c>
      <c r="J54" t="s">
        <v>14</v>
      </c>
      <c r="K5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6672.3470000000007</v>
      </c>
    </row>
    <row r="55" spans="1:11" x14ac:dyDescent="0.2">
      <c r="A55">
        <v>129</v>
      </c>
      <c r="B55" t="s">
        <v>24</v>
      </c>
      <c r="C55" t="s">
        <v>329</v>
      </c>
      <c r="D55" t="s">
        <v>79</v>
      </c>
      <c r="E55">
        <v>1598</v>
      </c>
      <c r="F55" t="s">
        <v>92</v>
      </c>
      <c r="G55" t="s">
        <v>6</v>
      </c>
      <c r="H55">
        <v>2002</v>
      </c>
      <c r="I55">
        <v>7705000000</v>
      </c>
      <c r="J55" t="s">
        <v>14</v>
      </c>
      <c r="K5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6853.0140801001253</v>
      </c>
    </row>
    <row r="56" spans="1:11" x14ac:dyDescent="0.2">
      <c r="A56">
        <v>73</v>
      </c>
      <c r="B56" t="s">
        <v>161</v>
      </c>
      <c r="C56" t="s">
        <v>12</v>
      </c>
      <c r="D56" t="s">
        <v>79</v>
      </c>
      <c r="E56">
        <v>100</v>
      </c>
      <c r="F56" t="s">
        <v>92</v>
      </c>
      <c r="G56" t="s">
        <v>21</v>
      </c>
      <c r="H56">
        <v>2020</v>
      </c>
      <c r="I56">
        <v>7219</v>
      </c>
      <c r="J56" t="s">
        <v>131</v>
      </c>
      <c r="K56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7131.2851921367183</v>
      </c>
    </row>
    <row r="57" spans="1:11" x14ac:dyDescent="0.2">
      <c r="A57">
        <v>39</v>
      </c>
      <c r="B57" t="s">
        <v>111</v>
      </c>
      <c r="C57" t="s">
        <v>12</v>
      </c>
      <c r="D57" t="s">
        <v>79</v>
      </c>
      <c r="E57">
        <v>1000</v>
      </c>
      <c r="F57" t="s">
        <v>92</v>
      </c>
      <c r="G57" t="s">
        <v>6</v>
      </c>
      <c r="H57">
        <v>1994</v>
      </c>
      <c r="I57">
        <v>4168300000</v>
      </c>
      <c r="J57" t="s">
        <v>14</v>
      </c>
      <c r="K57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7189.4838400000008</v>
      </c>
    </row>
    <row r="58" spans="1:11" x14ac:dyDescent="0.2">
      <c r="A58">
        <v>40</v>
      </c>
      <c r="B58" t="s">
        <v>112</v>
      </c>
      <c r="C58" t="s">
        <v>12</v>
      </c>
      <c r="D58" t="s">
        <v>79</v>
      </c>
      <c r="E58">
        <v>1000</v>
      </c>
      <c r="F58" t="s">
        <v>92</v>
      </c>
      <c r="G58" t="s">
        <v>6</v>
      </c>
      <c r="H58">
        <v>1994</v>
      </c>
      <c r="I58">
        <v>4241900000</v>
      </c>
      <c r="J58" t="s">
        <v>14</v>
      </c>
      <c r="K58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7316.4291199999998</v>
      </c>
    </row>
    <row r="59" spans="1:11" x14ac:dyDescent="0.2">
      <c r="A59">
        <v>38</v>
      </c>
      <c r="B59" t="s">
        <v>110</v>
      </c>
      <c r="C59" t="s">
        <v>12</v>
      </c>
      <c r="D59" t="s">
        <v>79</v>
      </c>
      <c r="E59">
        <v>1000</v>
      </c>
      <c r="F59" t="s">
        <v>92</v>
      </c>
      <c r="G59" t="s">
        <v>6</v>
      </c>
      <c r="H59">
        <v>1994</v>
      </c>
      <c r="I59">
        <v>4395000000</v>
      </c>
      <c r="J59" t="s">
        <v>14</v>
      </c>
      <c r="K59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7580.4960000000001</v>
      </c>
    </row>
    <row r="60" spans="1:11" x14ac:dyDescent="0.2">
      <c r="A60">
        <v>69</v>
      </c>
      <c r="B60" t="s">
        <v>157</v>
      </c>
      <c r="C60" t="s">
        <v>12</v>
      </c>
      <c r="D60" t="s">
        <v>79</v>
      </c>
      <c r="E60">
        <v>1000</v>
      </c>
      <c r="F60" t="s">
        <v>92</v>
      </c>
      <c r="G60" t="s">
        <v>21</v>
      </c>
      <c r="H60">
        <v>2020</v>
      </c>
      <c r="I60">
        <v>7733</v>
      </c>
      <c r="J60" t="s">
        <v>131</v>
      </c>
      <c r="K60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7639.0398103329053</v>
      </c>
    </row>
    <row r="61" spans="1:11" x14ac:dyDescent="0.2">
      <c r="A61">
        <v>52</v>
      </c>
      <c r="B61" t="s">
        <v>140</v>
      </c>
      <c r="C61" t="s">
        <v>12</v>
      </c>
      <c r="D61" t="s">
        <v>79</v>
      </c>
      <c r="E61">
        <v>1000</v>
      </c>
      <c r="F61" t="s">
        <v>92</v>
      </c>
      <c r="G61" t="s">
        <v>21</v>
      </c>
      <c r="H61">
        <v>2000</v>
      </c>
      <c r="I61">
        <v>5215</v>
      </c>
      <c r="J61" t="s">
        <v>131</v>
      </c>
      <c r="K61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7742.710500000001</v>
      </c>
    </row>
    <row r="62" spans="1:11" x14ac:dyDescent="0.2">
      <c r="A62">
        <v>23</v>
      </c>
      <c r="B62" t="s">
        <v>91</v>
      </c>
      <c r="C62" t="s">
        <v>24</v>
      </c>
      <c r="D62" t="s">
        <v>0</v>
      </c>
      <c r="E62">
        <v>1000</v>
      </c>
      <c r="F62" t="s">
        <v>92</v>
      </c>
      <c r="G62" t="s">
        <v>21</v>
      </c>
      <c r="H62">
        <v>2018</v>
      </c>
      <c r="I62">
        <v>7000</v>
      </c>
      <c r="J62" t="s">
        <v>93</v>
      </c>
      <c r="K6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7839.3700000000008</v>
      </c>
    </row>
    <row r="63" spans="1:11" x14ac:dyDescent="0.2">
      <c r="A63">
        <v>43</v>
      </c>
      <c r="B63" t="s">
        <v>116</v>
      </c>
      <c r="C63" t="s">
        <v>12</v>
      </c>
      <c r="D63" t="s">
        <v>79</v>
      </c>
      <c r="E63">
        <v>953</v>
      </c>
      <c r="F63" t="s">
        <v>92</v>
      </c>
      <c r="G63" t="s">
        <v>6</v>
      </c>
      <c r="H63">
        <v>2018</v>
      </c>
      <c r="I63">
        <v>7516000000</v>
      </c>
      <c r="J63" t="s">
        <v>14</v>
      </c>
      <c r="K6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8029.4224554039874</v>
      </c>
    </row>
    <row r="64" spans="1:11" x14ac:dyDescent="0.2">
      <c r="A64">
        <v>68</v>
      </c>
      <c r="B64" t="s">
        <v>156</v>
      </c>
      <c r="C64" t="s">
        <v>12</v>
      </c>
      <c r="D64" t="s">
        <v>79</v>
      </c>
      <c r="E64">
        <v>1000</v>
      </c>
      <c r="F64" t="s">
        <v>92</v>
      </c>
      <c r="G64" t="s">
        <v>21</v>
      </c>
      <c r="H64">
        <v>2020</v>
      </c>
      <c r="I64">
        <v>8171</v>
      </c>
      <c r="J64" t="s">
        <v>131</v>
      </c>
      <c r="K6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8071.7178701965822</v>
      </c>
    </row>
    <row r="65" spans="1:11" x14ac:dyDescent="0.2">
      <c r="A65">
        <v>51</v>
      </c>
      <c r="B65" t="s">
        <v>139</v>
      </c>
      <c r="C65" t="s">
        <v>12</v>
      </c>
      <c r="D65" t="s">
        <v>79</v>
      </c>
      <c r="E65">
        <v>1000</v>
      </c>
      <c r="F65" t="s">
        <v>92</v>
      </c>
      <c r="G65" t="s">
        <v>21</v>
      </c>
      <c r="H65">
        <v>2000</v>
      </c>
      <c r="I65">
        <v>5625</v>
      </c>
      <c r="J65" t="s">
        <v>131</v>
      </c>
      <c r="K6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8351.4375</v>
      </c>
    </row>
    <row r="66" spans="1:11" x14ac:dyDescent="0.2">
      <c r="A66">
        <v>103</v>
      </c>
      <c r="B66" t="s">
        <v>24</v>
      </c>
      <c r="C66" t="s">
        <v>290</v>
      </c>
      <c r="D66" t="s">
        <v>79</v>
      </c>
      <c r="E66">
        <v>3000</v>
      </c>
      <c r="F66" t="s">
        <v>92</v>
      </c>
      <c r="G66" t="s">
        <v>21</v>
      </c>
      <c r="H66">
        <v>2014</v>
      </c>
      <c r="I66">
        <v>7978</v>
      </c>
      <c r="J66" t="s">
        <v>131</v>
      </c>
      <c r="K66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8615.4422000000013</v>
      </c>
    </row>
    <row r="67" spans="1:11" x14ac:dyDescent="0.2">
      <c r="A67">
        <v>25</v>
      </c>
      <c r="B67" t="s">
        <v>95</v>
      </c>
      <c r="C67" t="s">
        <v>12</v>
      </c>
      <c r="D67" t="s">
        <v>79</v>
      </c>
      <c r="E67">
        <v>1100</v>
      </c>
      <c r="F67" t="s">
        <v>92</v>
      </c>
      <c r="G67" t="s">
        <v>6</v>
      </c>
      <c r="H67">
        <v>1982</v>
      </c>
      <c r="I67">
        <v>3637000000</v>
      </c>
      <c r="J67" t="s">
        <v>14</v>
      </c>
      <c r="K67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8759.5491818181836</v>
      </c>
    </row>
    <row r="68" spans="1:11" x14ac:dyDescent="0.2">
      <c r="A68">
        <v>36</v>
      </c>
      <c r="B68" t="s">
        <v>43</v>
      </c>
      <c r="C68" t="s">
        <v>12</v>
      </c>
      <c r="D68" t="s">
        <v>79</v>
      </c>
      <c r="E68">
        <v>1083</v>
      </c>
      <c r="F68" t="s">
        <v>92</v>
      </c>
      <c r="G68" t="s">
        <v>6</v>
      </c>
      <c r="H68">
        <v>1988</v>
      </c>
      <c r="I68">
        <v>4654700000</v>
      </c>
      <c r="J68" t="s">
        <v>14</v>
      </c>
      <c r="K68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9291.7783287165275</v>
      </c>
    </row>
    <row r="69" spans="1:11" x14ac:dyDescent="0.2">
      <c r="A69">
        <v>24</v>
      </c>
      <c r="B69" t="s">
        <v>90</v>
      </c>
      <c r="C69" t="s">
        <v>24</v>
      </c>
      <c r="D69" t="s">
        <v>0</v>
      </c>
      <c r="E69">
        <v>1000</v>
      </c>
      <c r="F69" t="s">
        <v>92</v>
      </c>
      <c r="G69" t="s">
        <v>21</v>
      </c>
      <c r="H69">
        <v>2018</v>
      </c>
      <c r="I69">
        <v>10000</v>
      </c>
      <c r="J69" t="s">
        <v>93</v>
      </c>
      <c r="K69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11199.1</v>
      </c>
    </row>
    <row r="70" spans="1:11" x14ac:dyDescent="0.2">
      <c r="A70">
        <v>67</v>
      </c>
      <c r="B70" t="s">
        <v>154</v>
      </c>
      <c r="C70" t="s">
        <v>12</v>
      </c>
      <c r="D70" t="s">
        <v>79</v>
      </c>
      <c r="E70">
        <v>1000</v>
      </c>
      <c r="F70" t="s">
        <v>92</v>
      </c>
      <c r="G70" t="s">
        <v>21</v>
      </c>
      <c r="H70">
        <v>2020</v>
      </c>
      <c r="I70">
        <v>11580</v>
      </c>
      <c r="J70" t="s">
        <v>131</v>
      </c>
      <c r="K70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11439.29665119036</v>
      </c>
    </row>
    <row r="71" spans="1:11" x14ac:dyDescent="0.2">
      <c r="A71">
        <v>72</v>
      </c>
      <c r="B71" t="s">
        <v>160</v>
      </c>
      <c r="C71" t="s">
        <v>12</v>
      </c>
      <c r="D71" t="s">
        <v>79</v>
      </c>
      <c r="E71">
        <v>100</v>
      </c>
      <c r="F71" t="s">
        <v>92</v>
      </c>
      <c r="G71" t="s">
        <v>21</v>
      </c>
      <c r="H71">
        <v>2020</v>
      </c>
      <c r="I71">
        <v>12095</v>
      </c>
      <c r="J71" t="s">
        <v>131</v>
      </c>
      <c r="K71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11948.039118838289</v>
      </c>
    </row>
    <row r="72" spans="1:11" x14ac:dyDescent="0.2">
      <c r="A72">
        <v>136</v>
      </c>
      <c r="B72" t="s">
        <v>24</v>
      </c>
      <c r="C72" t="s">
        <v>12</v>
      </c>
      <c r="D72" t="s">
        <v>79</v>
      </c>
      <c r="E72">
        <v>1200</v>
      </c>
      <c r="F72" t="s">
        <v>92</v>
      </c>
      <c r="G72" t="s">
        <v>6</v>
      </c>
      <c r="H72">
        <v>1990</v>
      </c>
      <c r="I72">
        <v>7763000000</v>
      </c>
      <c r="J72" t="s">
        <v>14</v>
      </c>
      <c r="K72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12658.218416666668</v>
      </c>
    </row>
    <row r="73" spans="1:11" x14ac:dyDescent="0.2">
      <c r="A73">
        <v>4</v>
      </c>
      <c r="B73" t="s">
        <v>28</v>
      </c>
      <c r="C73" t="s">
        <v>24</v>
      </c>
      <c r="D73" t="s">
        <v>0</v>
      </c>
      <c r="E73">
        <v>150</v>
      </c>
      <c r="F73" t="s">
        <v>92</v>
      </c>
      <c r="G73" t="s">
        <v>6</v>
      </c>
      <c r="H73">
        <v>2016</v>
      </c>
      <c r="I73">
        <v>1925000000</v>
      </c>
      <c r="J73" t="s">
        <v>14</v>
      </c>
      <c r="K73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13670.066666666666</v>
      </c>
    </row>
    <row r="74" spans="1:11" x14ac:dyDescent="0.2">
      <c r="A74">
        <v>139</v>
      </c>
      <c r="B74" t="s">
        <v>24</v>
      </c>
      <c r="C74" t="s">
        <v>24</v>
      </c>
      <c r="D74" t="s">
        <v>0</v>
      </c>
      <c r="E74">
        <v>1185</v>
      </c>
      <c r="F74" t="s">
        <v>92</v>
      </c>
      <c r="G74" t="s">
        <v>6</v>
      </c>
      <c r="H74">
        <v>1976</v>
      </c>
      <c r="I74">
        <v>3609000000</v>
      </c>
      <c r="J74" t="s">
        <v>14</v>
      </c>
      <c r="K74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13681.916962025316</v>
      </c>
    </row>
    <row r="75" spans="1:11" x14ac:dyDescent="0.2">
      <c r="A75">
        <v>71</v>
      </c>
      <c r="B75" t="s">
        <v>159</v>
      </c>
      <c r="C75" t="s">
        <v>12</v>
      </c>
      <c r="D75" t="s">
        <v>79</v>
      </c>
      <c r="E75">
        <v>100</v>
      </c>
      <c r="F75" t="s">
        <v>92</v>
      </c>
      <c r="G75" t="s">
        <v>21</v>
      </c>
      <c r="H75">
        <v>2020</v>
      </c>
      <c r="I75">
        <v>16343</v>
      </c>
      <c r="J75" t="s">
        <v>131</v>
      </c>
      <c r="K75">
        <f>IF(tab_fusion_cost_total_1[[#This Row],[Relative/Absolute]]="Absolute",IF(IFERROR(FIND("EUR",tab_fusion_cost_total_1[[#This Row],[Unit]]),0)=1,tab_fusion_cost_total_1[[#This Row],[Value]]*Inflationtabelle!$M$9,tab_fusion_cost_total_1[[#This Row],[Value]])/(tab_fusion_cost_total_1[[#This Row],[Capacity '[MW']]]*1000),IF(IFERROR(FIND("EUR",tab_fusion_cost_total_1[[#This Row],[Unit]]),0)=1,tab_fusion_cost_total_1[[#This Row],[Value]]*Inflationtabelle!$M$9,tab_fusion_cost_total_1[[#This Row],[Value]]))*VLOOKUP(tab_fusion_cost_total_1[[#This Row],[Year]],Inflationtabelle!$A$4:$C$50,3,FALSE)</f>
        <v>16144.423589844908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E100"/>
  <sheetViews>
    <sheetView topLeftCell="F1" zoomScale="175" zoomScaleNormal="175" workbookViewId="0">
      <selection activeCell="H21" sqref="H21"/>
    </sheetView>
  </sheetViews>
  <sheetFormatPr baseColWidth="10" defaultRowHeight="12.75" x14ac:dyDescent="0.2"/>
  <cols>
    <col min="2" max="2" width="20.85546875" customWidth="1"/>
    <col min="3" max="3" width="20.42578125" customWidth="1"/>
    <col min="4" max="5" width="21.42578125" customWidth="1"/>
    <col min="6" max="6" width="26.85546875" bestFit="1" customWidth="1"/>
    <col min="7" max="7" width="13.5703125" bestFit="1" customWidth="1"/>
    <col min="8" max="8" width="17.85546875" bestFit="1" customWidth="1"/>
    <col min="9" max="9" width="14.85546875" bestFit="1" customWidth="1"/>
    <col min="10" max="10" width="10.85546875" bestFit="1" customWidth="1"/>
    <col min="11" max="11" width="11.140625" bestFit="1" customWidth="1"/>
    <col min="12" max="12" width="17.42578125" bestFit="1" customWidth="1"/>
    <col min="13" max="14" width="9" bestFit="1" customWidth="1"/>
    <col min="15" max="15" width="6.85546875" bestFit="1" customWidth="1"/>
    <col min="16" max="16" width="6" bestFit="1" customWidth="1"/>
    <col min="17" max="17" width="16.28515625" bestFit="1" customWidth="1"/>
    <col min="18" max="18" width="17.7109375" bestFit="1" customWidth="1"/>
    <col min="19" max="19" width="10.85546875" bestFit="1" customWidth="1"/>
    <col min="20" max="20" width="7.7109375" bestFit="1" customWidth="1"/>
    <col min="21" max="21" width="9.42578125" bestFit="1" customWidth="1"/>
    <col min="22" max="22" width="6.85546875" bestFit="1" customWidth="1"/>
    <col min="23" max="23" width="27.42578125" bestFit="1" customWidth="1"/>
    <col min="24" max="24" width="13" bestFit="1" customWidth="1"/>
  </cols>
  <sheetData>
    <row r="2" spans="2:20" s="16" customFormat="1" ht="18.75" x14ac:dyDescent="0.3">
      <c r="B2" s="18" t="s">
        <v>238</v>
      </c>
    </row>
    <row r="3" spans="2:20" ht="15" x14ac:dyDescent="0.25">
      <c r="C3" s="10"/>
      <c r="D3" s="10"/>
      <c r="E3" s="10"/>
      <c r="F3" s="10"/>
      <c r="G3" s="10"/>
      <c r="H3" s="10" t="s">
        <v>200</v>
      </c>
      <c r="I3" s="10"/>
      <c r="J3" s="10"/>
      <c r="K3" s="10"/>
    </row>
    <row r="4" spans="2:20" ht="15" x14ac:dyDescent="0.25">
      <c r="C4" s="10"/>
      <c r="D4" s="10"/>
      <c r="E4" s="10"/>
      <c r="F4" s="10"/>
      <c r="G4" s="10"/>
      <c r="H4" s="10"/>
      <c r="I4" s="10"/>
      <c r="J4" s="10"/>
      <c r="K4" s="10"/>
    </row>
    <row r="5" spans="2:20" ht="15" x14ac:dyDescent="0.25">
      <c r="C5" s="10" t="s">
        <v>206</v>
      </c>
      <c r="D5" s="10" t="s">
        <v>205</v>
      </c>
      <c r="E5" s="10" t="s">
        <v>213</v>
      </c>
      <c r="F5" s="10" t="s">
        <v>208</v>
      </c>
      <c r="G5" s="10"/>
      <c r="H5" s="10"/>
      <c r="I5" s="10" t="s">
        <v>206</v>
      </c>
      <c r="J5" t="s">
        <v>205</v>
      </c>
      <c r="K5" s="10" t="s">
        <v>207</v>
      </c>
      <c r="L5" s="10" t="s">
        <v>208</v>
      </c>
    </row>
    <row r="6" spans="2:20" x14ac:dyDescent="0.2">
      <c r="B6" t="s">
        <v>216</v>
      </c>
      <c r="C6">
        <f ca="1">VALUE(ABS(PMT(I8,I14,I10)))</f>
        <v>15.827975850389153</v>
      </c>
      <c r="D6">
        <f t="shared" ref="D6:E6" ca="1" si="0">VALUE(ABS(PMT(J8,J14,J10)))</f>
        <v>1374.6751200249514</v>
      </c>
      <c r="E6">
        <f t="shared" ca="1" si="0"/>
        <v>476.72291371165653</v>
      </c>
      <c r="F6">
        <f>VALUE(ABS(PMT(L8,L14,L10)))</f>
        <v>477.8382124502229</v>
      </c>
    </row>
    <row r="7" spans="2:20" ht="15" x14ac:dyDescent="0.25">
      <c r="B7" t="s">
        <v>217</v>
      </c>
      <c r="C7" s="10">
        <f ca="1">C6+I11</f>
        <v>20.998475850389156</v>
      </c>
      <c r="D7" s="10">
        <f t="shared" ref="D7:F7" ca="1" si="1">D6+J11</f>
        <v>1500.7050000249515</v>
      </c>
      <c r="E7" s="10">
        <f t="shared" ca="1" si="1"/>
        <v>534.90133721165648</v>
      </c>
      <c r="F7" s="10">
        <f t="shared" si="1"/>
        <v>498.77873745022288</v>
      </c>
      <c r="G7" s="10"/>
      <c r="H7" s="10" t="s">
        <v>29</v>
      </c>
      <c r="I7" s="10">
        <f ca="1">OCC!N4</f>
        <v>185.88650000000001</v>
      </c>
      <c r="J7" s="10">
        <f ca="1">OCC!O4</f>
        <v>16144.423589844908</v>
      </c>
      <c r="K7" s="10">
        <f ca="1">OCC!P4</f>
        <v>5598.7167744815006</v>
      </c>
      <c r="L7" s="10">
        <f>OCC!Q4</f>
        <v>5611.8150367562321</v>
      </c>
      <c r="M7" s="10" t="s">
        <v>131</v>
      </c>
    </row>
    <row r="8" spans="2:20" ht="15" x14ac:dyDescent="0.25">
      <c r="C8" s="10"/>
      <c r="D8" s="10"/>
      <c r="E8" s="10"/>
      <c r="F8" s="10"/>
      <c r="G8" s="10"/>
      <c r="H8" s="28" t="s">
        <v>223</v>
      </c>
      <c r="I8" s="14">
        <v>7.0000000000000007E-2</v>
      </c>
      <c r="J8" s="14">
        <v>7.0000000000000007E-2</v>
      </c>
      <c r="K8" s="14">
        <v>7.0000000000000007E-2</v>
      </c>
      <c r="L8" s="14">
        <v>7.0000000000000007E-2</v>
      </c>
    </row>
    <row r="9" spans="2:20" ht="15" x14ac:dyDescent="0.25">
      <c r="B9" t="s">
        <v>218</v>
      </c>
      <c r="C9" s="10">
        <f>8760*I13</f>
        <v>7446</v>
      </c>
      <c r="D9" s="10">
        <f t="shared" ref="D9:F9" si="2">8760*J13</f>
        <v>7446</v>
      </c>
      <c r="E9" s="10">
        <f t="shared" si="2"/>
        <v>7446</v>
      </c>
      <c r="F9" s="10">
        <f t="shared" si="2"/>
        <v>7446</v>
      </c>
      <c r="G9" s="10"/>
      <c r="H9" t="s">
        <v>214</v>
      </c>
      <c r="I9">
        <v>5</v>
      </c>
      <c r="J9">
        <v>5</v>
      </c>
      <c r="K9">
        <v>5</v>
      </c>
      <c r="L9">
        <v>5</v>
      </c>
      <c r="M9" t="s">
        <v>1</v>
      </c>
    </row>
    <row r="10" spans="2:20" ht="15" x14ac:dyDescent="0.25">
      <c r="B10" t="s">
        <v>219</v>
      </c>
      <c r="C10" s="10">
        <f ca="1">I12/1000</f>
        <v>1.546725E-2</v>
      </c>
      <c r="D10" s="10">
        <f t="shared" ref="D10:F10" ca="1" si="3">J12/1000</f>
        <v>2.075925E-2</v>
      </c>
      <c r="E10" s="10">
        <f t="shared" ca="1" si="3"/>
        <v>1.8937246250000001E-2</v>
      </c>
      <c r="F10" s="10">
        <f t="shared" si="3"/>
        <v>1.9761242500000002E-2</v>
      </c>
      <c r="G10" s="10"/>
      <c r="H10" s="10" t="s">
        <v>56</v>
      </c>
      <c r="I10">
        <f ca="1">I7*(1+((((I8)/2)*I9)+(((I8)^2)/6)*(I9)^2))</f>
        <v>222.21182020833334</v>
      </c>
      <c r="J10">
        <f t="shared" ref="J10:L10" ca="1" si="4">J7*(1+((((J8)/2)*J9)+(((J8)^2)/6)*(J9)^2))</f>
        <v>19299.313033027098</v>
      </c>
      <c r="K10">
        <f t="shared" ca="1" si="4"/>
        <v>6692.7993441614262</v>
      </c>
      <c r="L10">
        <f t="shared" si="4"/>
        <v>6708.4572251890122</v>
      </c>
      <c r="M10" s="10" t="s">
        <v>131</v>
      </c>
    </row>
    <row r="11" spans="2:20" ht="15" x14ac:dyDescent="0.25">
      <c r="C11" s="10"/>
      <c r="D11" s="11"/>
      <c r="E11" s="10"/>
      <c r="F11" s="10"/>
      <c r="G11" s="10"/>
      <c r="H11" s="10" t="s">
        <v>201</v>
      </c>
      <c r="I11" s="10">
        <f ca="1">Q13</f>
        <v>5.1705000000000005</v>
      </c>
      <c r="J11" s="10">
        <f ca="1">R13</f>
        <v>126.02987999999999</v>
      </c>
      <c r="K11" s="10">
        <f ca="1">S13</f>
        <v>58.178423500000008</v>
      </c>
      <c r="L11">
        <f>T13</f>
        <v>20.940525000000001</v>
      </c>
      <c r="M11" s="10" t="s">
        <v>131</v>
      </c>
      <c r="P11" t="s">
        <v>210</v>
      </c>
    </row>
    <row r="12" spans="2:20" ht="15" x14ac:dyDescent="0.25">
      <c r="B12" t="s">
        <v>220</v>
      </c>
      <c r="C12" s="10">
        <f ca="1">((C7/C9+C10))*1000</f>
        <v>18.287351510930588</v>
      </c>
      <c r="D12" s="10">
        <f t="shared" ref="D12:F12" ca="1" si="5">((D7/D9+D10))*1000</f>
        <v>222.30437490262577</v>
      </c>
      <c r="E12" s="10">
        <f t="shared" ca="1" si="5"/>
        <v>90.774653879822253</v>
      </c>
      <c r="F12" s="10">
        <f t="shared" si="5"/>
        <v>86.747374309054905</v>
      </c>
      <c r="G12" s="10"/>
      <c r="H12" s="10" t="s">
        <v>212</v>
      </c>
      <c r="I12" s="10">
        <f ca="1">Q16</f>
        <v>15.46725</v>
      </c>
      <c r="J12" s="10">
        <f ca="1">R16</f>
        <v>20.759250000000002</v>
      </c>
      <c r="K12" s="10">
        <f ca="1">S16</f>
        <v>18.937246250000001</v>
      </c>
      <c r="L12" s="10">
        <f>T16</f>
        <v>19.761242500000002</v>
      </c>
      <c r="M12" s="10" t="s">
        <v>22</v>
      </c>
      <c r="Q12" t="s">
        <v>206</v>
      </c>
      <c r="R12" t="s">
        <v>205</v>
      </c>
      <c r="S12" t="s">
        <v>213</v>
      </c>
      <c r="T12" t="s">
        <v>208</v>
      </c>
    </row>
    <row r="13" spans="2:20" ht="15" x14ac:dyDescent="0.25">
      <c r="C13" s="10"/>
      <c r="D13" s="11"/>
      <c r="E13" s="10"/>
      <c r="F13" s="10"/>
      <c r="G13" s="10"/>
      <c r="H13" s="10" t="s">
        <v>203</v>
      </c>
      <c r="I13" s="14">
        <v>0.85</v>
      </c>
      <c r="J13" s="14">
        <v>0.85</v>
      </c>
      <c r="K13" s="14">
        <v>0.85</v>
      </c>
      <c r="L13" s="14">
        <v>0.85</v>
      </c>
      <c r="M13" s="10"/>
      <c r="Q13">
        <f ca="1">_xlfn.MINIFS(INDIRECT("tab_fusion_cost_total__2[2019-Values (Specific)]"),INDIRECT("tab_fusion_cost_total__2[Cost Type]"),"O&amp;M Cost",INDIRECT("tab_fusion_cost_total__2[Relative/Absolute]"),"Absolute",INDIRECT("tab_fusion_cost_total__2[Readiness]"),CONCATENATE("&lt;&gt;","FOAK"))</f>
        <v>5.1705000000000005</v>
      </c>
      <c r="R13">
        <f ca="1">_xlfn.MAXIFS(INDIRECT("tab_fusion_cost_total__2[2019-Values (Specific)]"),INDIRECT("tab_fusion_cost_total__2[Cost Type]"),"O&amp;M Cost",INDIRECT("tab_fusion_cost_total__2[Relative/Absolute]"),"Absolute",INDIRECT("tab_fusion_cost_total__2[Readiness]"),CONCATENATE("&lt;&gt;","FOAK"))</f>
        <v>126.02987999999999</v>
      </c>
      <c r="S13">
        <f ca="1">AVERAGEIFS(INDIRECT("tab_fusion_cost_total__2[2019-Values (Specific)]"),INDIRECT("tab_fusion_cost_total__2[Cost Type]"),"O&amp;M Cost",INDIRECT("tab_fusion_cost_total__2[Relative/Absolute]"),"Absolute",INDIRECT("tab_fusion_cost_total__2[Readiness]"),CONCATENATE("&lt;&gt;","FOAK"))</f>
        <v>58.178423500000008</v>
      </c>
      <c r="T13">
        <v>20.940525000000001</v>
      </c>
    </row>
    <row r="14" spans="2:20" ht="15" x14ac:dyDescent="0.25">
      <c r="C14" s="10"/>
      <c r="D14" s="12"/>
      <c r="E14" s="10"/>
      <c r="F14" s="10"/>
      <c r="G14" s="10"/>
      <c r="H14" s="10" t="s">
        <v>204</v>
      </c>
      <c r="I14" s="13">
        <v>60</v>
      </c>
      <c r="J14" s="10">
        <v>60</v>
      </c>
      <c r="K14">
        <v>60</v>
      </c>
      <c r="L14" s="10">
        <v>60</v>
      </c>
      <c r="M14" s="10" t="s">
        <v>1</v>
      </c>
      <c r="P14" t="s">
        <v>211</v>
      </c>
    </row>
    <row r="15" spans="2:20" ht="15" x14ac:dyDescent="0.25">
      <c r="C15" s="10"/>
      <c r="D15" s="10"/>
      <c r="E15" s="10"/>
      <c r="F15" s="10"/>
      <c r="G15" s="10"/>
      <c r="H15" s="10"/>
      <c r="I15" s="14"/>
      <c r="J15" s="14"/>
      <c r="M15" s="10"/>
      <c r="Q15" t="s">
        <v>206</v>
      </c>
      <c r="R15" t="s">
        <v>205</v>
      </c>
      <c r="S15" t="s">
        <v>213</v>
      </c>
      <c r="T15" t="s">
        <v>208</v>
      </c>
    </row>
    <row r="16" spans="2:20" ht="15" x14ac:dyDescent="0.25">
      <c r="C16" s="10"/>
      <c r="D16" s="13"/>
      <c r="E16" s="10"/>
      <c r="F16" s="10"/>
      <c r="G16" s="10"/>
      <c r="Q16">
        <f ca="1">_xlfn.MINIFS(INDIRECT("tab_fusion_cost_total__2[2019-Values (Specific)]"),INDIRECT("tab_fusion_cost_total__2[Relative/Absolute]"),"Relative",INDIRECT("tab_fusion_cost_total__2[Readiness]"),CONCATENATE("&lt;&gt;","FOAK"))</f>
        <v>15.46725</v>
      </c>
      <c r="R16">
        <f ca="1">_xlfn.MAXIFS(INDIRECT("tab_fusion_cost_total__2[2019-Values (Specific)]"),INDIRECT("tab_fusion_cost_total__2[Relative/Absolute]"),"Relative",INDIRECT("tab_fusion_cost_total__2[Readiness]"),CONCATENATE("&lt;&gt;","FOAK"))</f>
        <v>20.759250000000002</v>
      </c>
      <c r="S16">
        <f ca="1">AVERAGEIFS(INDIRECT("tab_fusion_cost_total__2[2019-Values (Specific)]"),INDIRECT("tab_fusion_cost_total__2[Relative/Absolute]"),"Relative",INDIRECT("tab_fusion_cost_total__2[Readiness]"),CONCATENATE("&lt;&gt;","FOAK"))</f>
        <v>18.937246250000001</v>
      </c>
      <c r="T16">
        <f t="array" ref="T16">MEDIAN(IF(tab_fusion_cost_total__2[Relative/Absolute]="Relative",tab_fusion_cost_total__2[2019-Values (Specific)]))</f>
        <v>19.761242500000002</v>
      </c>
    </row>
    <row r="23" spans="2:21" x14ac:dyDescent="0.2">
      <c r="U23">
        <v>117.8106875</v>
      </c>
    </row>
    <row r="24" spans="2:21" x14ac:dyDescent="0.2">
      <c r="J24" t="s">
        <v>215</v>
      </c>
      <c r="U24">
        <v>34.125300000000003</v>
      </c>
    </row>
    <row r="25" spans="2:21" x14ac:dyDescent="0.2">
      <c r="F25" t="s">
        <v>4</v>
      </c>
      <c r="G25" t="s">
        <v>16</v>
      </c>
      <c r="H25" t="s">
        <v>80</v>
      </c>
      <c r="I25" t="s">
        <v>25</v>
      </c>
      <c r="J25" t="s">
        <v>5</v>
      </c>
      <c r="K25" t="s">
        <v>15</v>
      </c>
      <c r="L25" t="s">
        <v>7</v>
      </c>
      <c r="M25" t="s">
        <v>8</v>
      </c>
      <c r="N25" t="s">
        <v>9</v>
      </c>
      <c r="O25" t="s">
        <v>10</v>
      </c>
      <c r="P25" t="s">
        <v>26</v>
      </c>
      <c r="Q25" t="s">
        <v>209</v>
      </c>
      <c r="U25">
        <v>5.1705000000000005</v>
      </c>
    </row>
    <row r="26" spans="2:21" x14ac:dyDescent="0.2">
      <c r="B26" t="s">
        <v>223</v>
      </c>
      <c r="C26">
        <v>7.0000000000000007E-2</v>
      </c>
      <c r="F26" t="s">
        <v>52</v>
      </c>
      <c r="G26" t="s">
        <v>12</v>
      </c>
      <c r="H26" t="s">
        <v>79</v>
      </c>
      <c r="I26">
        <v>1200</v>
      </c>
      <c r="J26" t="s">
        <v>53</v>
      </c>
      <c r="K26" t="s">
        <v>24</v>
      </c>
      <c r="L26" t="s">
        <v>6</v>
      </c>
      <c r="M26">
        <v>60610000</v>
      </c>
      <c r="N26" t="s">
        <v>14</v>
      </c>
      <c r="O26">
        <v>1986</v>
      </c>
      <c r="P26" t="s">
        <v>57</v>
      </c>
      <c r="Q26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117.8106875</v>
      </c>
      <c r="S26">
        <f>MEDIAN(U23:U26)</f>
        <v>20.940525000000001</v>
      </c>
      <c r="U26">
        <v>7.7557499999999999</v>
      </c>
    </row>
    <row r="27" spans="2:21" x14ac:dyDescent="0.2">
      <c r="C27">
        <v>0.1</v>
      </c>
      <c r="F27" t="s">
        <v>52</v>
      </c>
      <c r="G27" t="s">
        <v>12</v>
      </c>
      <c r="H27" t="s">
        <v>79</v>
      </c>
      <c r="I27">
        <v>1200</v>
      </c>
      <c r="J27" t="s">
        <v>54</v>
      </c>
      <c r="K27" t="s">
        <v>24</v>
      </c>
      <c r="L27" t="s">
        <v>6</v>
      </c>
      <c r="M27">
        <v>62930000</v>
      </c>
      <c r="N27" t="s">
        <v>14</v>
      </c>
      <c r="O27">
        <v>1986</v>
      </c>
      <c r="Q27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122.3201875</v>
      </c>
      <c r="U27">
        <v>126.02987999999999</v>
      </c>
    </row>
    <row r="28" spans="2:21" x14ac:dyDescent="0.2">
      <c r="C28">
        <v>0.12</v>
      </c>
      <c r="F28" t="s">
        <v>52</v>
      </c>
      <c r="G28" t="s">
        <v>12</v>
      </c>
      <c r="H28" t="s">
        <v>79</v>
      </c>
      <c r="I28">
        <v>1200</v>
      </c>
      <c r="J28" t="s">
        <v>54</v>
      </c>
      <c r="K28" t="s">
        <v>24</v>
      </c>
      <c r="L28" t="s">
        <v>21</v>
      </c>
      <c r="M28">
        <v>8.81</v>
      </c>
      <c r="N28" t="s">
        <v>99</v>
      </c>
      <c r="O28">
        <v>1986</v>
      </c>
      <c r="Q28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20.549325</v>
      </c>
    </row>
    <row r="29" spans="2:21" x14ac:dyDescent="0.2">
      <c r="B29" t="s">
        <v>224</v>
      </c>
      <c r="C29">
        <v>5</v>
      </c>
      <c r="F29" t="s">
        <v>100</v>
      </c>
      <c r="G29" t="s">
        <v>12</v>
      </c>
      <c r="H29" t="s">
        <v>79</v>
      </c>
      <c r="I29">
        <v>1200</v>
      </c>
      <c r="J29" t="s">
        <v>53</v>
      </c>
      <c r="K29" t="s">
        <v>92</v>
      </c>
      <c r="L29" t="s">
        <v>21</v>
      </c>
      <c r="M29">
        <v>8.9</v>
      </c>
      <c r="N29" t="s">
        <v>99</v>
      </c>
      <c r="O29">
        <v>1986</v>
      </c>
      <c r="Q29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20.759250000000002</v>
      </c>
    </row>
    <row r="30" spans="2:21" x14ac:dyDescent="0.2">
      <c r="C30">
        <v>7</v>
      </c>
      <c r="F30" t="s">
        <v>38</v>
      </c>
      <c r="G30" t="s">
        <v>12</v>
      </c>
      <c r="H30" t="s">
        <v>79</v>
      </c>
      <c r="I30">
        <v>1000</v>
      </c>
      <c r="J30" t="s">
        <v>53</v>
      </c>
      <c r="K30" t="s">
        <v>92</v>
      </c>
      <c r="L30" t="s">
        <v>6</v>
      </c>
      <c r="M30">
        <v>11000000</v>
      </c>
      <c r="N30" t="s">
        <v>14</v>
      </c>
      <c r="O30">
        <v>1980</v>
      </c>
      <c r="Q30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34.125300000000003</v>
      </c>
    </row>
    <row r="31" spans="2:21" x14ac:dyDescent="0.2">
      <c r="C31">
        <v>9</v>
      </c>
      <c r="F31" t="s">
        <v>101</v>
      </c>
      <c r="G31" t="s">
        <v>12</v>
      </c>
      <c r="H31" t="s">
        <v>79</v>
      </c>
      <c r="I31">
        <v>1200</v>
      </c>
      <c r="J31" t="s">
        <v>53</v>
      </c>
      <c r="K31" t="s">
        <v>92</v>
      </c>
      <c r="L31" t="s">
        <v>6</v>
      </c>
      <c r="M31">
        <v>2000000</v>
      </c>
      <c r="N31" t="s">
        <v>14</v>
      </c>
      <c r="O31">
        <v>1980</v>
      </c>
      <c r="Q31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5.1705000000000005</v>
      </c>
    </row>
    <row r="32" spans="2:21" x14ac:dyDescent="0.2">
      <c r="F32" t="s">
        <v>102</v>
      </c>
      <c r="G32" t="s">
        <v>12</v>
      </c>
      <c r="H32" t="s">
        <v>79</v>
      </c>
      <c r="I32">
        <v>1200</v>
      </c>
      <c r="J32" t="s">
        <v>53</v>
      </c>
      <c r="K32" t="s">
        <v>92</v>
      </c>
      <c r="L32" t="s">
        <v>6</v>
      </c>
      <c r="M32">
        <v>3000000</v>
      </c>
      <c r="N32" t="s">
        <v>14</v>
      </c>
      <c r="O32">
        <v>1980</v>
      </c>
      <c r="Q32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7.7557499999999999</v>
      </c>
    </row>
    <row r="33" spans="1:135" x14ac:dyDescent="0.2">
      <c r="F33" t="s">
        <v>103</v>
      </c>
      <c r="G33" t="s">
        <v>12</v>
      </c>
      <c r="H33" t="s">
        <v>79</v>
      </c>
      <c r="I33">
        <v>150</v>
      </c>
      <c r="J33" t="s">
        <v>53</v>
      </c>
      <c r="K33" t="s">
        <v>92</v>
      </c>
      <c r="L33" t="s">
        <v>21</v>
      </c>
      <c r="M33">
        <v>9.1999999999999993</v>
      </c>
      <c r="N33" t="s">
        <v>99</v>
      </c>
      <c r="O33">
        <v>1989</v>
      </c>
      <c r="Q33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18.97316</v>
      </c>
    </row>
    <row r="34" spans="1:135" x14ac:dyDescent="0.2">
      <c r="F34" t="s">
        <v>104</v>
      </c>
      <c r="G34" t="s">
        <v>12</v>
      </c>
      <c r="H34" t="s">
        <v>79</v>
      </c>
      <c r="I34">
        <v>150</v>
      </c>
      <c r="J34" t="s">
        <v>53</v>
      </c>
      <c r="K34" t="s">
        <v>92</v>
      </c>
      <c r="L34" t="s">
        <v>21</v>
      </c>
      <c r="M34">
        <v>7.5</v>
      </c>
      <c r="N34" t="s">
        <v>99</v>
      </c>
      <c r="O34">
        <v>1989</v>
      </c>
      <c r="Q34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15.46725</v>
      </c>
    </row>
    <row r="35" spans="1:135" x14ac:dyDescent="0.2">
      <c r="F35" t="s">
        <v>107</v>
      </c>
      <c r="G35" t="s">
        <v>12</v>
      </c>
      <c r="H35" t="s">
        <v>79</v>
      </c>
      <c r="I35">
        <v>1000</v>
      </c>
      <c r="J35" t="s">
        <v>53</v>
      </c>
      <c r="K35" t="s">
        <v>92</v>
      </c>
      <c r="L35" t="s">
        <v>6</v>
      </c>
      <c r="M35">
        <v>49100000</v>
      </c>
      <c r="N35" t="s">
        <v>14</v>
      </c>
      <c r="O35">
        <v>1983</v>
      </c>
      <c r="Q35">
        <f>IF(tab_fusion_cost_total__2[[#This Row],[Relative/Absolute]]="Absolute", tab_fusion_cost_total__2[[#This Row],[Value]]/(1000*tab_fusion_cost_total__2[[#This Row],[Capacity '[MW']]]),tab_fusion_cost_total__2[[#This Row],[Value]])*VLOOKUP(tab_fusion_cost_total__2[[#This Row],[Year]],Inflationtabelle!$A$6:$C$50,3,FALSE)</f>
        <v>126.02987999999999</v>
      </c>
    </row>
    <row r="39" spans="1:135" s="17" customFormat="1" ht="21" x14ac:dyDescent="0.35">
      <c r="B39" s="18" t="s">
        <v>222</v>
      </c>
      <c r="P39" s="19" t="s">
        <v>242</v>
      </c>
    </row>
    <row r="40" spans="1:135" ht="18.75" x14ac:dyDescent="0.3">
      <c r="B40" s="15"/>
      <c r="AA40" t="s">
        <v>252</v>
      </c>
      <c r="AB40" s="25">
        <v>2</v>
      </c>
      <c r="AC40" s="26">
        <v>26</v>
      </c>
      <c r="AD40" s="25">
        <v>27</v>
      </c>
      <c r="AE40" s="26">
        <v>37</v>
      </c>
      <c r="AF40" s="25">
        <v>45</v>
      </c>
      <c r="AG40" s="26">
        <v>63</v>
      </c>
      <c r="AH40" s="25">
        <v>64</v>
      </c>
      <c r="AI40" s="26">
        <v>65</v>
      </c>
      <c r="AJ40" s="25">
        <v>66</v>
      </c>
      <c r="AK40" s="26">
        <v>74</v>
      </c>
      <c r="AL40" s="25">
        <v>75</v>
      </c>
      <c r="AM40" s="26">
        <v>76</v>
      </c>
      <c r="AN40" s="25">
        <v>77</v>
      </c>
      <c r="AO40" s="26">
        <v>78</v>
      </c>
      <c r="AP40" s="25">
        <v>79</v>
      </c>
      <c r="AQ40" s="26">
        <v>80</v>
      </c>
      <c r="AR40" s="25">
        <v>81</v>
      </c>
      <c r="AS40" s="26">
        <v>82</v>
      </c>
      <c r="AT40" s="25">
        <v>83</v>
      </c>
      <c r="AU40" s="26">
        <v>84</v>
      </c>
      <c r="AV40" s="25">
        <v>85</v>
      </c>
      <c r="AW40" s="26">
        <v>86</v>
      </c>
      <c r="AX40" s="25">
        <v>87</v>
      </c>
      <c r="AY40" s="26">
        <v>88</v>
      </c>
      <c r="AZ40" s="25">
        <v>89</v>
      </c>
      <c r="BA40" s="26">
        <v>90</v>
      </c>
      <c r="BB40" s="25">
        <v>91</v>
      </c>
      <c r="BC40" s="26">
        <v>92</v>
      </c>
      <c r="BD40" s="25">
        <v>93</v>
      </c>
      <c r="BE40" s="26">
        <v>94</v>
      </c>
      <c r="BF40" s="25">
        <v>95</v>
      </c>
      <c r="BG40" s="26">
        <v>96</v>
      </c>
      <c r="BH40" s="25">
        <v>97</v>
      </c>
      <c r="BI40" s="26">
        <v>98</v>
      </c>
      <c r="BJ40" s="25">
        <v>99</v>
      </c>
      <c r="BK40" s="26">
        <v>100</v>
      </c>
      <c r="BL40" s="25">
        <v>101</v>
      </c>
      <c r="BM40" s="26">
        <v>102</v>
      </c>
      <c r="BN40" s="25">
        <v>112</v>
      </c>
      <c r="BO40" s="26">
        <v>113</v>
      </c>
      <c r="BP40" s="25">
        <v>114</v>
      </c>
      <c r="BQ40" s="26">
        <v>122</v>
      </c>
      <c r="BR40" s="25">
        <v>123</v>
      </c>
      <c r="BS40" s="26">
        <v>124</v>
      </c>
      <c r="BT40" s="25">
        <v>125</v>
      </c>
      <c r="BU40" s="26">
        <v>126</v>
      </c>
      <c r="BV40" s="25">
        <v>131</v>
      </c>
      <c r="BW40" s="26">
        <v>132</v>
      </c>
      <c r="BX40" s="25">
        <v>133</v>
      </c>
      <c r="BY40" s="26">
        <v>134</v>
      </c>
      <c r="BZ40" s="25">
        <v>142</v>
      </c>
      <c r="CA40" s="26">
        <v>143</v>
      </c>
    </row>
    <row r="41" spans="1:135" x14ac:dyDescent="0.2">
      <c r="A41" s="2" t="s">
        <v>237</v>
      </c>
      <c r="B41" s="2" t="s">
        <v>221</v>
      </c>
      <c r="C41" s="2" t="s">
        <v>225</v>
      </c>
      <c r="D41" s="2" t="s">
        <v>226</v>
      </c>
      <c r="E41" s="2" t="s">
        <v>227</v>
      </c>
      <c r="F41" s="2" t="s">
        <v>228</v>
      </c>
      <c r="G41" s="2" t="s">
        <v>229</v>
      </c>
      <c r="H41" s="2" t="s">
        <v>230</v>
      </c>
      <c r="I41" s="2" t="s">
        <v>231</v>
      </c>
      <c r="J41" s="2" t="s">
        <v>232</v>
      </c>
      <c r="K41" s="2" t="s">
        <v>202</v>
      </c>
      <c r="L41" s="2" t="s">
        <v>233</v>
      </c>
      <c r="M41" s="2" t="s">
        <v>234</v>
      </c>
      <c r="N41" s="2" t="s">
        <v>235</v>
      </c>
      <c r="P41" t="s">
        <v>236</v>
      </c>
      <c r="Q41" t="s">
        <v>16</v>
      </c>
      <c r="R41" t="s">
        <v>80</v>
      </c>
      <c r="S41" t="s">
        <v>5</v>
      </c>
      <c r="T41" t="s">
        <v>8</v>
      </c>
      <c r="U41" t="s">
        <v>9</v>
      </c>
      <c r="V41" t="s">
        <v>10</v>
      </c>
      <c r="W41" t="s">
        <v>11</v>
      </c>
      <c r="X41" t="s">
        <v>243</v>
      </c>
      <c r="AA41" t="s">
        <v>221</v>
      </c>
      <c r="AB41" t="str">
        <f t="shared" ref="AB41:BG41" si="6">VLOOKUP(AB$40,$P$42:$W$100,8,FALSE)</f>
        <v>Tokimatsu et al. (2002)</v>
      </c>
      <c r="AC41" t="str">
        <f t="shared" si="6"/>
        <v>Delene (1991)</v>
      </c>
      <c r="AD41" t="str">
        <f t="shared" si="6"/>
        <v>Delene (1991)</v>
      </c>
      <c r="AE41" t="str">
        <f t="shared" si="6"/>
        <v>Moir (1992)</v>
      </c>
      <c r="AF41" t="str">
        <f t="shared" si="6"/>
        <v>Drakojlovic et al. (2010)</v>
      </c>
      <c r="AG41" t="str">
        <f t="shared" si="6"/>
        <v>Jo et al. (2021)</v>
      </c>
      <c r="AH41" t="str">
        <f t="shared" si="6"/>
        <v>Jo et al. (2021)</v>
      </c>
      <c r="AI41" t="str">
        <f t="shared" si="6"/>
        <v>Jo et al. (2021)</v>
      </c>
      <c r="AJ41" t="str">
        <f t="shared" si="6"/>
        <v>Jo et al. (2021)</v>
      </c>
      <c r="AK41" t="str">
        <f t="shared" si="6"/>
        <v>Lindley et al. (2023)</v>
      </c>
      <c r="AL41" t="str">
        <f t="shared" si="6"/>
        <v>Lindley et al. (2023)</v>
      </c>
      <c r="AM41" t="str">
        <f t="shared" si="6"/>
        <v>Lindley et al. (2023)</v>
      </c>
      <c r="AN41" t="str">
        <f t="shared" si="6"/>
        <v>Lindley et al. (2023)</v>
      </c>
      <c r="AO41" t="str">
        <f t="shared" si="6"/>
        <v>Lindley et al. (2023)</v>
      </c>
      <c r="AP41" t="str">
        <f t="shared" si="6"/>
        <v>Lindley et al. (2023)</v>
      </c>
      <c r="AQ41" t="str">
        <f t="shared" si="6"/>
        <v>Lindley et al. (2023)</v>
      </c>
      <c r="AR41" t="str">
        <f t="shared" si="6"/>
        <v>Lindley et al. (2023)</v>
      </c>
      <c r="AS41" t="str">
        <f t="shared" si="6"/>
        <v>Lindley et al. (2023)</v>
      </c>
      <c r="AT41" t="str">
        <f t="shared" si="6"/>
        <v>Maisonnier et al. (2007)</v>
      </c>
      <c r="AU41" t="str">
        <f t="shared" si="6"/>
        <v>Maisonnier et al. (2007)</v>
      </c>
      <c r="AV41" t="str">
        <f t="shared" si="6"/>
        <v>Maisonnier et al. (2007)</v>
      </c>
      <c r="AW41" t="str">
        <f t="shared" si="6"/>
        <v>Maisonnier et al. (2007)</v>
      </c>
      <c r="AX41" t="str">
        <f t="shared" si="6"/>
        <v>Maisonnier et al. (2007)</v>
      </c>
      <c r="AY41" t="str">
        <f t="shared" si="6"/>
        <v>Maisonnier et al. (2007)</v>
      </c>
      <c r="AZ41" t="str">
        <f t="shared" si="6"/>
        <v>Maisonnier et al. (2007)</v>
      </c>
      <c r="BA41" t="str">
        <f t="shared" si="6"/>
        <v>Maisonnier et al. (2007)</v>
      </c>
      <c r="BB41" t="str">
        <f t="shared" si="6"/>
        <v>Maisonnier et al. (2007)</v>
      </c>
      <c r="BC41" t="str">
        <f t="shared" si="6"/>
        <v>Maisonnier et al. (2007)</v>
      </c>
      <c r="BD41" t="str">
        <f t="shared" si="6"/>
        <v>Cook et al. (2002)</v>
      </c>
      <c r="BE41" t="str">
        <f t="shared" si="6"/>
        <v>Cook et al. (2002)</v>
      </c>
      <c r="BF41" t="str">
        <f t="shared" si="6"/>
        <v>Cook et al. (2002)</v>
      </c>
      <c r="BG41" t="str">
        <f t="shared" si="6"/>
        <v>Cook et al. (2002)</v>
      </c>
      <c r="BH41" t="str">
        <f t="shared" ref="BH41:CA41" si="7">VLOOKUP(BH$40,$P$42:$W$100,8,FALSE)</f>
        <v>Cook et al. (2002)</v>
      </c>
      <c r="BI41" t="str">
        <f t="shared" si="7"/>
        <v>Cook et al. (2002)</v>
      </c>
      <c r="BJ41" t="str">
        <f t="shared" si="7"/>
        <v>Cook et al. (2002)</v>
      </c>
      <c r="BK41" t="str">
        <f t="shared" si="7"/>
        <v>Magaud et al. (2004)</v>
      </c>
      <c r="BL41" t="str">
        <f t="shared" si="7"/>
        <v>Magaud et al. (2004)</v>
      </c>
      <c r="BM41" t="str">
        <f t="shared" si="7"/>
        <v>Magaud et al. (2004)</v>
      </c>
      <c r="BN41" t="str">
        <f t="shared" si="7"/>
        <v>Conn et al. (1990)</v>
      </c>
      <c r="BO41" t="str">
        <f t="shared" si="7"/>
        <v>Conn et al. (1990)</v>
      </c>
      <c r="BP41" t="str">
        <f t="shared" si="7"/>
        <v>Conn et al. (1990)</v>
      </c>
      <c r="BQ41" t="str">
        <f t="shared" si="7"/>
        <v>Bednyagin &amp; Gnansounou (2011)</v>
      </c>
      <c r="BR41" t="str">
        <f t="shared" si="7"/>
        <v>Bednyagin &amp; Gnansounou (2011)</v>
      </c>
      <c r="BS41" t="str">
        <f t="shared" si="7"/>
        <v>Hender et al. (1996)</v>
      </c>
      <c r="BT41" t="str">
        <f t="shared" si="7"/>
        <v>Hender et al. (1996)</v>
      </c>
      <c r="BU41" t="str">
        <f t="shared" si="7"/>
        <v>Hender et al. (1996)</v>
      </c>
      <c r="BV41" t="str">
        <f t="shared" si="7"/>
        <v>Kozaki et al. (2009)</v>
      </c>
      <c r="BW41" t="str">
        <f t="shared" si="7"/>
        <v>Kozaki et al. (2009)</v>
      </c>
      <c r="BX41" t="str">
        <f t="shared" si="7"/>
        <v>Kozaki et al. (2009)</v>
      </c>
      <c r="BY41" t="str">
        <f t="shared" si="7"/>
        <v>Kozaki et al. (2009)</v>
      </c>
      <c r="BZ41" t="str">
        <f t="shared" si="7"/>
        <v>Tokimatsu et al. (2003)</v>
      </c>
      <c r="CA41" t="str">
        <f t="shared" si="7"/>
        <v>Tokimatsu et al. (2003)</v>
      </c>
      <c r="CE41" t="s">
        <v>252</v>
      </c>
      <c r="CF41" t="s">
        <v>253</v>
      </c>
      <c r="CG41" t="s">
        <v>254</v>
      </c>
      <c r="CH41" t="s">
        <v>255</v>
      </c>
      <c r="CI41" t="s">
        <v>256</v>
      </c>
      <c r="CJ41" t="s">
        <v>257</v>
      </c>
      <c r="CK41" t="s">
        <v>258</v>
      </c>
      <c r="CL41" t="s">
        <v>259</v>
      </c>
      <c r="CM41" t="s">
        <v>260</v>
      </c>
      <c r="CN41" t="s">
        <v>261</v>
      </c>
      <c r="CO41" t="s">
        <v>262</v>
      </c>
      <c r="CP41" t="s">
        <v>263</v>
      </c>
      <c r="CQ41" t="s">
        <v>264</v>
      </c>
      <c r="CR41" t="s">
        <v>265</v>
      </c>
      <c r="CS41" t="s">
        <v>266</v>
      </c>
      <c r="CT41" t="s">
        <v>267</v>
      </c>
      <c r="CU41" t="s">
        <v>268</v>
      </c>
      <c r="CV41" t="s">
        <v>269</v>
      </c>
      <c r="CW41" t="s">
        <v>270</v>
      </c>
      <c r="CX41" t="s">
        <v>271</v>
      </c>
      <c r="CY41" t="s">
        <v>272</v>
      </c>
      <c r="CZ41" t="s">
        <v>273</v>
      </c>
      <c r="DA41" t="s">
        <v>274</v>
      </c>
      <c r="DB41" t="s">
        <v>275</v>
      </c>
      <c r="DC41" t="s">
        <v>276</v>
      </c>
      <c r="DD41" t="s">
        <v>277</v>
      </c>
      <c r="DE41" t="s">
        <v>278</v>
      </c>
      <c r="DF41" t="s">
        <v>279</v>
      </c>
      <c r="DG41" t="s">
        <v>280</v>
      </c>
      <c r="DH41" t="s">
        <v>337</v>
      </c>
      <c r="DI41" t="s">
        <v>338</v>
      </c>
      <c r="DJ41" t="s">
        <v>339</v>
      </c>
      <c r="DK41" t="s">
        <v>340</v>
      </c>
      <c r="DL41" t="s">
        <v>341</v>
      </c>
      <c r="DM41" t="s">
        <v>342</v>
      </c>
      <c r="DN41" t="s">
        <v>343</v>
      </c>
      <c r="DO41" t="s">
        <v>344</v>
      </c>
      <c r="DP41" t="s">
        <v>345</v>
      </c>
      <c r="DQ41" t="s">
        <v>346</v>
      </c>
      <c r="DR41" t="s">
        <v>347</v>
      </c>
      <c r="DS41" t="s">
        <v>348</v>
      </c>
      <c r="DT41" t="s">
        <v>349</v>
      </c>
      <c r="DU41" t="s">
        <v>350</v>
      </c>
      <c r="DV41" t="s">
        <v>351</v>
      </c>
      <c r="DW41" t="s">
        <v>352</v>
      </c>
      <c r="DX41" t="s">
        <v>353</v>
      </c>
      <c r="DY41" t="s">
        <v>354</v>
      </c>
      <c r="DZ41" t="s">
        <v>355</v>
      </c>
      <c r="EA41" t="s">
        <v>356</v>
      </c>
      <c r="EB41" t="s">
        <v>357</v>
      </c>
      <c r="EC41" t="s">
        <v>358</v>
      </c>
      <c r="ED41" t="s">
        <v>359</v>
      </c>
      <c r="EE41" s="26" t="s">
        <v>360</v>
      </c>
    </row>
    <row r="42" spans="1:135" x14ac:dyDescent="0.2">
      <c r="A42">
        <f>OCC!A2</f>
        <v>13</v>
      </c>
      <c r="B42">
        <f>OCC!K2</f>
        <v>185.88650000000001</v>
      </c>
      <c r="C42">
        <f>$B42*(1+(((($C$26)/2)*$C$29)+((($C$26)^2)/6)*($C$29)^2))</f>
        <v>222.21182020833334</v>
      </c>
      <c r="D42">
        <f>$B42*(1+(((($C$27)/2)*$C$30)+((($C$27)^2)/6)*($C$30)^2))</f>
        <v>266.12750583333337</v>
      </c>
      <c r="E42">
        <f>$B42*(1+(((($C$28)/2)*$C$31)+((($C$28)^2)/6)*($C$31)^2))</f>
        <v>322.40154560000002</v>
      </c>
      <c r="F42">
        <f>VALUE(ABS(PMT($C$26,$I$14,C42)))</f>
        <v>15.827975850389153</v>
      </c>
      <c r="G42">
        <f>VALUE(ABS(PMT($C$27,$I$14,D42)))</f>
        <v>26.700442051665814</v>
      </c>
      <c r="H42">
        <f>VALUE(ABS(PMT($C$28,$I$14,E42)))</f>
        <v>38.731335502997055</v>
      </c>
      <c r="I42">
        <f>$K$13*8760</f>
        <v>7446</v>
      </c>
      <c r="J42">
        <f ca="1">$K$11</f>
        <v>58.178423500000008</v>
      </c>
      <c r="K42">
        <f ca="1">$K$12/1000</f>
        <v>1.8937246250000001E-2</v>
      </c>
      <c r="L42">
        <f ca="1">(((F42+$J42)/$I42)+$K42)*1000</f>
        <v>28.876327548736121</v>
      </c>
      <c r="M42">
        <f t="shared" ref="M42:N42" ca="1" si="8">(((G42+$J42)/$I42)+$K42)*1000</f>
        <v>30.336502971953511</v>
      </c>
      <c r="N42">
        <f t="shared" ca="1" si="8"/>
        <v>31.952255517122893</v>
      </c>
      <c r="P42">
        <v>2</v>
      </c>
      <c r="Q42" t="s">
        <v>12</v>
      </c>
      <c r="R42" t="s">
        <v>79</v>
      </c>
      <c r="S42" t="s">
        <v>20</v>
      </c>
      <c r="T42">
        <v>101</v>
      </c>
      <c r="U42" t="s">
        <v>22</v>
      </c>
      <c r="V42">
        <v>2002</v>
      </c>
      <c r="W42" t="s">
        <v>23</v>
      </c>
      <c r="X42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143.5513</v>
      </c>
      <c r="AA42">
        <v>185.88650000000001</v>
      </c>
      <c r="AB42">
        <f t="shared" ref="AB42:AK51" si="9">VLOOKUP(AB$40,$P$42:$X$100,9,FALSE)</f>
        <v>143.5513</v>
      </c>
      <c r="AC42">
        <f t="shared" si="9"/>
        <v>117.402</v>
      </c>
      <c r="AD42">
        <f t="shared" si="9"/>
        <v>117.402</v>
      </c>
      <c r="AE42">
        <f t="shared" si="9"/>
        <v>195.43576000000002</v>
      </c>
      <c r="AF42">
        <f t="shared" si="9"/>
        <v>85.852639999999994</v>
      </c>
      <c r="AG42">
        <f t="shared" si="9"/>
        <v>107.67559024004743</v>
      </c>
      <c r="AH42">
        <f t="shared" si="9"/>
        <v>138.29892324409761</v>
      </c>
      <c r="AI42">
        <f t="shared" si="9"/>
        <v>96.809246270868329</v>
      </c>
      <c r="AJ42">
        <f t="shared" si="9"/>
        <v>128.42042872666207</v>
      </c>
      <c r="AK42">
        <f t="shared" si="9"/>
        <v>155.09236392373802</v>
      </c>
      <c r="AL42">
        <f t="shared" ref="AL42:AU51" si="10">VLOOKUP(AL$40,$P$42:$X$100,9,FALSE)</f>
        <v>82.979353946458559</v>
      </c>
      <c r="AM42">
        <f t="shared" si="10"/>
        <v>98.784945174355428</v>
      </c>
      <c r="AN42">
        <f t="shared" si="10"/>
        <v>197.56989034871086</v>
      </c>
      <c r="AO42">
        <f t="shared" si="10"/>
        <v>104.71204188481676</v>
      </c>
      <c r="AP42">
        <f t="shared" si="10"/>
        <v>119.52978366097007</v>
      </c>
      <c r="AQ42">
        <f t="shared" si="10"/>
        <v>251.90161019460635</v>
      </c>
      <c r="AR42">
        <f t="shared" si="10"/>
        <v>120.51763311271363</v>
      </c>
      <c r="AS42">
        <f t="shared" si="10"/>
        <v>143.23817050281536</v>
      </c>
      <c r="AT42">
        <f t="shared" si="10"/>
        <v>74.44250000000001</v>
      </c>
      <c r="AU42">
        <f t="shared" si="10"/>
        <v>133.99650000000003</v>
      </c>
      <c r="AV42">
        <f t="shared" ref="AV42:BE51" si="11">VLOOKUP(AV$40,$P$42:$X$100,9,FALSE)</f>
        <v>74.44250000000001</v>
      </c>
      <c r="AW42">
        <f t="shared" si="11"/>
        <v>133.99650000000003</v>
      </c>
      <c r="AX42">
        <f t="shared" si="11"/>
        <v>59.553999999999995</v>
      </c>
      <c r="AY42">
        <f t="shared" si="11"/>
        <v>119.10799999999999</v>
      </c>
      <c r="AZ42">
        <f t="shared" si="11"/>
        <v>59.553999999999995</v>
      </c>
      <c r="BA42">
        <f t="shared" si="11"/>
        <v>104.2195</v>
      </c>
      <c r="BB42">
        <f t="shared" si="11"/>
        <v>44.665499999999994</v>
      </c>
      <c r="BC42">
        <f t="shared" si="11"/>
        <v>74.44250000000001</v>
      </c>
      <c r="BD42">
        <f t="shared" si="11"/>
        <v>114.093</v>
      </c>
      <c r="BE42">
        <f t="shared" si="11"/>
        <v>130.392</v>
      </c>
      <c r="BF42">
        <f t="shared" ref="BF42:BO51" si="12">VLOOKUP(BF$40,$P$42:$X$100,9,FALSE)</f>
        <v>146.691</v>
      </c>
      <c r="BG42">
        <f t="shared" si="12"/>
        <v>162.99</v>
      </c>
      <c r="BH42">
        <f t="shared" si="12"/>
        <v>179.28900000000002</v>
      </c>
      <c r="BI42">
        <f t="shared" si="12"/>
        <v>195.58800000000002</v>
      </c>
      <c r="BJ42">
        <f t="shared" si="12"/>
        <v>211.88700000000003</v>
      </c>
      <c r="BK42">
        <f t="shared" si="12"/>
        <v>60.907499999999999</v>
      </c>
      <c r="BL42">
        <f t="shared" si="12"/>
        <v>87.977499999999992</v>
      </c>
      <c r="BM42">
        <f t="shared" si="12"/>
        <v>121.815</v>
      </c>
      <c r="BN42">
        <f t="shared" si="12"/>
        <v>123.2283</v>
      </c>
      <c r="BO42">
        <f t="shared" si="12"/>
        <v>86.475999999999999</v>
      </c>
      <c r="BP42">
        <f t="shared" ref="BP42:CA51" si="13">VLOOKUP(BP$40,$P$42:$X$100,9,FALSE)</f>
        <v>149.17110000000002</v>
      </c>
      <c r="BQ42">
        <f t="shared" si="13"/>
        <v>42.883918000000001</v>
      </c>
      <c r="BR42">
        <f t="shared" si="13"/>
        <v>98.020384000000021</v>
      </c>
      <c r="BS42">
        <f t="shared" si="13"/>
        <v>185.10382000000001</v>
      </c>
      <c r="BT42">
        <f t="shared" si="13"/>
        <v>163.58012000000002</v>
      </c>
      <c r="BU42">
        <f t="shared" si="13"/>
        <v>159.27538000000001</v>
      </c>
      <c r="BV42">
        <f t="shared" si="13"/>
        <v>112.28270000000001</v>
      </c>
      <c r="BW42">
        <f t="shared" si="13"/>
        <v>111.57205</v>
      </c>
      <c r="BX42">
        <f t="shared" si="13"/>
        <v>114.13038999999999</v>
      </c>
      <c r="BY42">
        <f t="shared" si="13"/>
        <v>129.19617</v>
      </c>
      <c r="BZ42">
        <f t="shared" si="13"/>
        <v>97.286000000000001</v>
      </c>
      <c r="CA42">
        <f t="shared" si="13"/>
        <v>180.67399999999998</v>
      </c>
      <c r="CE42" t="str">
        <f t="shared" ref="CE42:CE73" si="14">AA41</f>
        <v>OCC 2019</v>
      </c>
      <c r="CF42" t="str">
        <f t="shared" ref="CF42:CF73" si="15">AB41</f>
        <v>Tokimatsu et al. (2002)</v>
      </c>
      <c r="CG42" t="str">
        <f t="shared" ref="CG42:CG73" si="16">AC41</f>
        <v>Delene (1991)</v>
      </c>
      <c r="CH42" t="str">
        <f t="shared" ref="CH42:CH73" si="17">AD41</f>
        <v>Delene (1991)</v>
      </c>
      <c r="CI42" t="str">
        <f t="shared" ref="CI42:CI73" si="18">AE41</f>
        <v>Moir (1992)</v>
      </c>
      <c r="CJ42" t="str">
        <f t="shared" ref="CJ42:CJ73" si="19">AF41</f>
        <v>Drakojlovic et al. (2010)</v>
      </c>
      <c r="CK42" t="str">
        <f t="shared" ref="CK42:CK73" si="20">AG41</f>
        <v>Jo et al. (2021)</v>
      </c>
      <c r="CL42" t="str">
        <f t="shared" ref="CL42:CL73" si="21">AH41</f>
        <v>Jo et al. (2021)</v>
      </c>
      <c r="CM42" t="str">
        <f t="shared" ref="CM42:CM73" si="22">AI41</f>
        <v>Jo et al. (2021)</v>
      </c>
      <c r="CN42" t="str">
        <f t="shared" ref="CN42:CN73" si="23">AJ41</f>
        <v>Jo et al. (2021)</v>
      </c>
      <c r="CO42" t="str">
        <f t="shared" ref="CO42:CO73" si="24">AK41</f>
        <v>Lindley et al. (2023)</v>
      </c>
      <c r="CP42" t="str">
        <f t="shared" ref="CP42:CP73" si="25">AL41</f>
        <v>Lindley et al. (2023)</v>
      </c>
      <c r="CQ42" t="str">
        <f t="shared" ref="CQ42:CQ73" si="26">AM41</f>
        <v>Lindley et al. (2023)</v>
      </c>
      <c r="CR42" t="str">
        <f t="shared" ref="CR42:CR73" si="27">AN41</f>
        <v>Lindley et al. (2023)</v>
      </c>
      <c r="CS42" t="str">
        <f t="shared" ref="CS42:CS73" si="28">AO41</f>
        <v>Lindley et al. (2023)</v>
      </c>
      <c r="CT42" t="str">
        <f t="shared" ref="CT42:CT73" si="29">AP41</f>
        <v>Lindley et al. (2023)</v>
      </c>
      <c r="CU42" t="str">
        <f t="shared" ref="CU42:CU73" si="30">AQ41</f>
        <v>Lindley et al. (2023)</v>
      </c>
      <c r="CV42" t="str">
        <f t="shared" ref="CV42:CV73" si="31">AR41</f>
        <v>Lindley et al. (2023)</v>
      </c>
      <c r="CW42" t="str">
        <f t="shared" ref="CW42:CW73" si="32">AS41</f>
        <v>Lindley et al. (2023)</v>
      </c>
      <c r="CX42" t="str">
        <f t="shared" ref="CX42:CX73" si="33">AT41</f>
        <v>Maisonnier et al. (2007)</v>
      </c>
      <c r="CY42" t="str">
        <f t="shared" ref="CY42:CY73" si="34">AU41</f>
        <v>Maisonnier et al. (2007)</v>
      </c>
      <c r="CZ42" t="str">
        <f t="shared" ref="CZ42:CZ73" si="35">AV41</f>
        <v>Maisonnier et al. (2007)</v>
      </c>
      <c r="DA42" t="str">
        <f t="shared" ref="DA42:DA73" si="36">AW41</f>
        <v>Maisonnier et al. (2007)</v>
      </c>
      <c r="DB42" t="str">
        <f t="shared" ref="DB42:DB73" si="37">AX41</f>
        <v>Maisonnier et al. (2007)</v>
      </c>
      <c r="DC42" t="str">
        <f t="shared" ref="DC42:DC73" si="38">AY41</f>
        <v>Maisonnier et al. (2007)</v>
      </c>
      <c r="DD42" t="str">
        <f t="shared" ref="DD42:DD73" si="39">AZ41</f>
        <v>Maisonnier et al. (2007)</v>
      </c>
      <c r="DE42" t="str">
        <f t="shared" ref="DE42:DE73" si="40">BA41</f>
        <v>Maisonnier et al. (2007)</v>
      </c>
      <c r="DF42" t="str">
        <f t="shared" ref="DF42:DF73" si="41">BB41</f>
        <v>Maisonnier et al. (2007)</v>
      </c>
      <c r="DG42" t="str">
        <f t="shared" ref="DG42:DG73" si="42">BC41</f>
        <v>Maisonnier et al. (2007)</v>
      </c>
      <c r="DH42" t="str">
        <f t="shared" ref="DH42:EE52" si="43">BD41</f>
        <v>Cook et al. (2002)</v>
      </c>
      <c r="DI42" t="str">
        <f t="shared" si="43"/>
        <v>Cook et al. (2002)</v>
      </c>
      <c r="DJ42" t="str">
        <f t="shared" si="43"/>
        <v>Cook et al. (2002)</v>
      </c>
      <c r="DK42" t="str">
        <f t="shared" si="43"/>
        <v>Cook et al. (2002)</v>
      </c>
      <c r="DL42" t="str">
        <f t="shared" si="43"/>
        <v>Cook et al. (2002)</v>
      </c>
      <c r="DM42" t="str">
        <f t="shared" si="43"/>
        <v>Cook et al. (2002)</v>
      </c>
      <c r="DN42" t="str">
        <f t="shared" si="43"/>
        <v>Cook et al. (2002)</v>
      </c>
      <c r="DO42" t="str">
        <f t="shared" si="43"/>
        <v>Magaud et al. (2004)</v>
      </c>
      <c r="DP42" t="str">
        <f t="shared" si="43"/>
        <v>Magaud et al. (2004)</v>
      </c>
      <c r="DQ42" t="str">
        <f t="shared" si="43"/>
        <v>Magaud et al. (2004)</v>
      </c>
      <c r="DR42" t="str">
        <f t="shared" si="43"/>
        <v>Conn et al. (1990)</v>
      </c>
      <c r="DS42" t="str">
        <f t="shared" si="43"/>
        <v>Conn et al. (1990)</v>
      </c>
      <c r="DT42" t="str">
        <f t="shared" si="43"/>
        <v>Conn et al. (1990)</v>
      </c>
      <c r="DU42" t="str">
        <f t="shared" si="43"/>
        <v>Bednyagin &amp; Gnansounou (2011)</v>
      </c>
      <c r="DV42" t="str">
        <f t="shared" si="43"/>
        <v>Bednyagin &amp; Gnansounou (2011)</v>
      </c>
      <c r="DW42" t="str">
        <f t="shared" si="43"/>
        <v>Hender et al. (1996)</v>
      </c>
      <c r="DX42" t="str">
        <f t="shared" si="43"/>
        <v>Hender et al. (1996)</v>
      </c>
      <c r="DY42" t="str">
        <f t="shared" si="43"/>
        <v>Hender et al. (1996)</v>
      </c>
      <c r="DZ42" t="str">
        <f t="shared" si="43"/>
        <v>Kozaki et al. (2009)</v>
      </c>
      <c r="EA42" t="str">
        <f t="shared" si="43"/>
        <v>Kozaki et al. (2009)</v>
      </c>
      <c r="EB42" t="str">
        <f t="shared" si="43"/>
        <v>Kozaki et al. (2009)</v>
      </c>
      <c r="EC42" t="str">
        <f t="shared" si="43"/>
        <v>Kozaki et al. (2009)</v>
      </c>
      <c r="ED42" t="str">
        <f t="shared" si="43"/>
        <v>Tokimatsu et al. (2003)</v>
      </c>
      <c r="EE42" t="str">
        <f t="shared" si="43"/>
        <v>Tokimatsu et al. (2003)</v>
      </c>
    </row>
    <row r="43" spans="1:135" x14ac:dyDescent="0.2">
      <c r="A43">
        <f>OCC!A3</f>
        <v>15</v>
      </c>
      <c r="B43">
        <f>OCC!K3</f>
        <v>205.45350000000002</v>
      </c>
      <c r="C43">
        <f t="shared" ref="C43:C91" si="44">$B43*(1+(((($C$26)/2)*$C$29)+((($C$26)^2)/6)*($C$29)^2))</f>
        <v>245.602538125</v>
      </c>
      <c r="D43">
        <f t="shared" ref="D43:D91" si="45">$B43*(1+(((($C$27)/2)*$C$30)+((($C$27)^2)/6)*($C$30)^2))</f>
        <v>294.14092750000003</v>
      </c>
      <c r="E43">
        <f t="shared" ref="E43:E91" si="46">$B43*(1+(((($C$28)/2)*$C$31)+((($C$28)^2)/6)*($C$31)^2))</f>
        <v>356.33855040000003</v>
      </c>
      <c r="F43">
        <f t="shared" ref="F43:F91" si="47">VALUE(ABS(PMT($C$26,$I$14,C43)))</f>
        <v>17.494078571482749</v>
      </c>
      <c r="G43">
        <f t="shared" ref="G43:G91" si="48">VALUE(ABS(PMT($C$27,$I$14,D43)))</f>
        <v>29.511014899209581</v>
      </c>
      <c r="H43">
        <f t="shared" ref="H43:H91" si="49">VALUE(ABS(PMT($C$28,$I$14,E43)))</f>
        <v>42.808318187523057</v>
      </c>
      <c r="I43">
        <f t="shared" ref="I43:I91" si="50">$K$13*8760</f>
        <v>7446</v>
      </c>
      <c r="J43">
        <f t="shared" ref="J43:J91" ca="1" si="51">$K$11</f>
        <v>58.178423500000008</v>
      </c>
      <c r="K43">
        <f t="shared" ref="K43:K91" ca="1" si="52">$K$12/1000</f>
        <v>1.8937246250000001E-2</v>
      </c>
      <c r="L43">
        <f t="shared" ref="L43:L91" ca="1" si="53">(((F43+$J43)/$I43)+$K43)*1000</f>
        <v>29.100085636446785</v>
      </c>
      <c r="M43">
        <f t="shared" ref="M43:M91" ca="1" si="54">(((G43+$J43)/$I43)+$K43)*1000</f>
        <v>30.713963735792319</v>
      </c>
      <c r="N43">
        <f t="shared" ref="N43:N91" ca="1" si="55">(((H43+$J43)/$I43)+$K43)*1000</f>
        <v>32.49979549624269</v>
      </c>
      <c r="P43">
        <v>26</v>
      </c>
      <c r="Q43" t="s">
        <v>12</v>
      </c>
      <c r="R43" t="s">
        <v>79</v>
      </c>
      <c r="S43" t="s">
        <v>20</v>
      </c>
      <c r="T43">
        <v>60</v>
      </c>
      <c r="U43" t="s">
        <v>99</v>
      </c>
      <c r="V43">
        <v>1990</v>
      </c>
      <c r="W43" t="s">
        <v>83</v>
      </c>
      <c r="X43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117.402</v>
      </c>
      <c r="AA43">
        <v>205.45350000000002</v>
      </c>
      <c r="AB43">
        <f t="shared" si="9"/>
        <v>143.5513</v>
      </c>
      <c r="AC43">
        <f t="shared" si="9"/>
        <v>117.402</v>
      </c>
      <c r="AD43">
        <f t="shared" si="9"/>
        <v>117.402</v>
      </c>
      <c r="AE43">
        <f t="shared" si="9"/>
        <v>195.43576000000002</v>
      </c>
      <c r="AF43">
        <f t="shared" si="9"/>
        <v>85.852639999999994</v>
      </c>
      <c r="AG43">
        <f t="shared" si="9"/>
        <v>107.67559024004743</v>
      </c>
      <c r="AH43">
        <f t="shared" si="9"/>
        <v>138.29892324409761</v>
      </c>
      <c r="AI43">
        <f t="shared" si="9"/>
        <v>96.809246270868329</v>
      </c>
      <c r="AJ43">
        <f t="shared" si="9"/>
        <v>128.42042872666207</v>
      </c>
      <c r="AK43">
        <f t="shared" si="9"/>
        <v>155.09236392373802</v>
      </c>
      <c r="AL43">
        <f t="shared" si="10"/>
        <v>82.979353946458559</v>
      </c>
      <c r="AM43">
        <f t="shared" si="10"/>
        <v>98.784945174355428</v>
      </c>
      <c r="AN43">
        <f t="shared" si="10"/>
        <v>197.56989034871086</v>
      </c>
      <c r="AO43">
        <f t="shared" si="10"/>
        <v>104.71204188481676</v>
      </c>
      <c r="AP43">
        <f t="shared" si="10"/>
        <v>119.52978366097007</v>
      </c>
      <c r="AQ43">
        <f t="shared" si="10"/>
        <v>251.90161019460635</v>
      </c>
      <c r="AR43">
        <f t="shared" si="10"/>
        <v>120.51763311271363</v>
      </c>
      <c r="AS43">
        <f t="shared" si="10"/>
        <v>143.23817050281536</v>
      </c>
      <c r="AT43">
        <f t="shared" si="10"/>
        <v>74.44250000000001</v>
      </c>
      <c r="AU43">
        <f t="shared" si="10"/>
        <v>133.99650000000003</v>
      </c>
      <c r="AV43">
        <f t="shared" si="11"/>
        <v>74.44250000000001</v>
      </c>
      <c r="AW43">
        <f t="shared" si="11"/>
        <v>133.99650000000003</v>
      </c>
      <c r="AX43">
        <f t="shared" si="11"/>
        <v>59.553999999999995</v>
      </c>
      <c r="AY43">
        <f t="shared" si="11"/>
        <v>119.10799999999999</v>
      </c>
      <c r="AZ43">
        <f t="shared" si="11"/>
        <v>59.553999999999995</v>
      </c>
      <c r="BA43">
        <f t="shared" si="11"/>
        <v>104.2195</v>
      </c>
      <c r="BB43">
        <f t="shared" si="11"/>
        <v>44.665499999999994</v>
      </c>
      <c r="BC43">
        <f t="shared" si="11"/>
        <v>74.44250000000001</v>
      </c>
      <c r="BD43">
        <f t="shared" si="11"/>
        <v>114.093</v>
      </c>
      <c r="BE43">
        <f t="shared" si="11"/>
        <v>130.392</v>
      </c>
      <c r="BF43">
        <f t="shared" si="12"/>
        <v>146.691</v>
      </c>
      <c r="BG43">
        <f t="shared" si="12"/>
        <v>162.99</v>
      </c>
      <c r="BH43">
        <f t="shared" si="12"/>
        <v>179.28900000000002</v>
      </c>
      <c r="BI43">
        <f t="shared" si="12"/>
        <v>195.58800000000002</v>
      </c>
      <c r="BJ43">
        <f t="shared" si="12"/>
        <v>211.88700000000003</v>
      </c>
      <c r="BK43">
        <f t="shared" si="12"/>
        <v>60.907499999999999</v>
      </c>
      <c r="BL43">
        <f t="shared" si="12"/>
        <v>87.977499999999992</v>
      </c>
      <c r="BM43">
        <f t="shared" si="12"/>
        <v>121.815</v>
      </c>
      <c r="BN43">
        <f t="shared" si="12"/>
        <v>123.2283</v>
      </c>
      <c r="BO43">
        <f t="shared" si="12"/>
        <v>86.475999999999999</v>
      </c>
      <c r="BP43">
        <f t="shared" si="13"/>
        <v>149.17110000000002</v>
      </c>
      <c r="BQ43">
        <f t="shared" si="13"/>
        <v>42.883918000000001</v>
      </c>
      <c r="BR43">
        <f t="shared" si="13"/>
        <v>98.020384000000021</v>
      </c>
      <c r="BS43">
        <f t="shared" si="13"/>
        <v>185.10382000000001</v>
      </c>
      <c r="BT43">
        <f t="shared" si="13"/>
        <v>163.58012000000002</v>
      </c>
      <c r="BU43">
        <f t="shared" si="13"/>
        <v>159.27538000000001</v>
      </c>
      <c r="BV43">
        <f t="shared" si="13"/>
        <v>112.28270000000001</v>
      </c>
      <c r="BW43">
        <f t="shared" si="13"/>
        <v>111.57205</v>
      </c>
      <c r="BX43">
        <f t="shared" si="13"/>
        <v>114.13038999999999</v>
      </c>
      <c r="BY43">
        <f t="shared" si="13"/>
        <v>129.19617</v>
      </c>
      <c r="BZ43">
        <f t="shared" si="13"/>
        <v>97.286000000000001</v>
      </c>
      <c r="CA43">
        <f t="shared" si="13"/>
        <v>180.67399999999998</v>
      </c>
      <c r="CE43">
        <f t="shared" si="14"/>
        <v>185.88650000000001</v>
      </c>
      <c r="CF43">
        <f t="shared" si="15"/>
        <v>143.5513</v>
      </c>
      <c r="CG43">
        <f t="shared" si="16"/>
        <v>117.402</v>
      </c>
      <c r="CH43">
        <f t="shared" si="17"/>
        <v>117.402</v>
      </c>
      <c r="CI43">
        <f t="shared" si="18"/>
        <v>195.43576000000002</v>
      </c>
      <c r="CJ43">
        <f t="shared" si="19"/>
        <v>85.852639999999994</v>
      </c>
      <c r="CK43">
        <f t="shared" si="20"/>
        <v>107.67559024004743</v>
      </c>
      <c r="CL43">
        <f t="shared" si="21"/>
        <v>138.29892324409761</v>
      </c>
      <c r="CM43">
        <f t="shared" si="22"/>
        <v>96.809246270868329</v>
      </c>
      <c r="CN43">
        <f t="shared" si="23"/>
        <v>128.42042872666207</v>
      </c>
      <c r="CO43">
        <f t="shared" si="24"/>
        <v>155.09236392373802</v>
      </c>
      <c r="CP43">
        <f t="shared" si="25"/>
        <v>82.979353946458559</v>
      </c>
      <c r="CQ43">
        <f t="shared" si="26"/>
        <v>98.784945174355428</v>
      </c>
      <c r="CR43">
        <f t="shared" si="27"/>
        <v>197.56989034871086</v>
      </c>
      <c r="CS43">
        <f t="shared" si="28"/>
        <v>104.71204188481676</v>
      </c>
      <c r="CT43">
        <f t="shared" si="29"/>
        <v>119.52978366097007</v>
      </c>
      <c r="CU43">
        <f t="shared" si="30"/>
        <v>251.90161019460635</v>
      </c>
      <c r="CV43">
        <f t="shared" si="31"/>
        <v>120.51763311271363</v>
      </c>
      <c r="CW43">
        <f t="shared" si="32"/>
        <v>143.23817050281536</v>
      </c>
      <c r="CX43">
        <f t="shared" si="33"/>
        <v>74.44250000000001</v>
      </c>
      <c r="CY43">
        <f t="shared" si="34"/>
        <v>133.99650000000003</v>
      </c>
      <c r="CZ43">
        <f t="shared" si="35"/>
        <v>74.44250000000001</v>
      </c>
      <c r="DA43">
        <f t="shared" si="36"/>
        <v>133.99650000000003</v>
      </c>
      <c r="DB43">
        <f t="shared" si="37"/>
        <v>59.553999999999995</v>
      </c>
      <c r="DC43">
        <f t="shared" si="38"/>
        <v>119.10799999999999</v>
      </c>
      <c r="DD43">
        <f t="shared" si="39"/>
        <v>59.553999999999995</v>
      </c>
      <c r="DE43">
        <f t="shared" si="40"/>
        <v>104.2195</v>
      </c>
      <c r="DF43">
        <f t="shared" si="41"/>
        <v>44.665499999999994</v>
      </c>
      <c r="DG43">
        <f t="shared" si="42"/>
        <v>74.44250000000001</v>
      </c>
      <c r="DH43">
        <f t="shared" si="43"/>
        <v>114.093</v>
      </c>
      <c r="DI43">
        <f t="shared" si="43"/>
        <v>130.392</v>
      </c>
      <c r="DJ43">
        <f t="shared" si="43"/>
        <v>146.691</v>
      </c>
      <c r="DK43">
        <f t="shared" si="43"/>
        <v>162.99</v>
      </c>
      <c r="DL43">
        <f t="shared" si="43"/>
        <v>179.28900000000002</v>
      </c>
      <c r="DM43">
        <f t="shared" si="43"/>
        <v>195.58800000000002</v>
      </c>
      <c r="DN43">
        <f t="shared" si="43"/>
        <v>211.88700000000003</v>
      </c>
      <c r="DO43">
        <f t="shared" si="43"/>
        <v>60.907499999999999</v>
      </c>
      <c r="DP43">
        <f t="shared" si="43"/>
        <v>87.977499999999992</v>
      </c>
      <c r="DQ43">
        <f t="shared" si="43"/>
        <v>121.815</v>
      </c>
      <c r="DR43">
        <f t="shared" si="43"/>
        <v>123.2283</v>
      </c>
      <c r="DS43">
        <f t="shared" si="43"/>
        <v>86.475999999999999</v>
      </c>
      <c r="DT43">
        <f t="shared" si="43"/>
        <v>149.17110000000002</v>
      </c>
      <c r="DU43">
        <f t="shared" si="43"/>
        <v>42.883918000000001</v>
      </c>
      <c r="DV43">
        <f t="shared" si="43"/>
        <v>98.020384000000021</v>
      </c>
      <c r="DW43">
        <f t="shared" si="43"/>
        <v>185.10382000000001</v>
      </c>
      <c r="DX43">
        <f t="shared" si="43"/>
        <v>163.58012000000002</v>
      </c>
      <c r="DY43">
        <f t="shared" si="43"/>
        <v>159.27538000000001</v>
      </c>
      <c r="DZ43">
        <f t="shared" si="43"/>
        <v>112.28270000000001</v>
      </c>
      <c r="EA43">
        <f t="shared" si="43"/>
        <v>111.57205</v>
      </c>
      <c r="EB43">
        <f t="shared" si="43"/>
        <v>114.13038999999999</v>
      </c>
      <c r="EC43">
        <f t="shared" si="43"/>
        <v>129.19617</v>
      </c>
      <c r="ED43">
        <f t="shared" si="43"/>
        <v>97.286000000000001</v>
      </c>
      <c r="EE43">
        <f t="shared" si="43"/>
        <v>180.67399999999998</v>
      </c>
    </row>
    <row r="44" spans="1:135" x14ac:dyDescent="0.2">
      <c r="A44">
        <f>OCC!A4</f>
        <v>16</v>
      </c>
      <c r="B44">
        <f>OCC!K4</f>
        <v>239.09115168539327</v>
      </c>
      <c r="C44">
        <f t="shared" si="44"/>
        <v>285.81354757724716</v>
      </c>
      <c r="D44">
        <f t="shared" si="45"/>
        <v>342.29883216292137</v>
      </c>
      <c r="E44">
        <f t="shared" si="46"/>
        <v>414.67969348314608</v>
      </c>
      <c r="F44">
        <f t="shared" si="47"/>
        <v>20.358277631340275</v>
      </c>
      <c r="G44">
        <f t="shared" si="48"/>
        <v>34.342673839369091</v>
      </c>
      <c r="H44">
        <f t="shared" si="49"/>
        <v>49.817063701371133</v>
      </c>
      <c r="I44">
        <f t="shared" si="50"/>
        <v>7446</v>
      </c>
      <c r="J44">
        <f t="shared" ca="1" si="51"/>
        <v>58.178423500000008</v>
      </c>
      <c r="K44">
        <f t="shared" ca="1" si="52"/>
        <v>1.8937246250000001E-2</v>
      </c>
      <c r="L44">
        <f t="shared" ca="1" si="53"/>
        <v>29.484748416443768</v>
      </c>
      <c r="M44">
        <f t="shared" ca="1" si="54"/>
        <v>31.362856959020828</v>
      </c>
      <c r="N44">
        <f t="shared" ca="1" si="55"/>
        <v>33.44107208956099</v>
      </c>
      <c r="P44">
        <v>27</v>
      </c>
      <c r="Q44" t="s">
        <v>12</v>
      </c>
      <c r="R44" t="s">
        <v>79</v>
      </c>
      <c r="S44" t="s">
        <v>20</v>
      </c>
      <c r="T44">
        <v>60</v>
      </c>
      <c r="U44" t="s">
        <v>99</v>
      </c>
      <c r="V44">
        <v>1990</v>
      </c>
      <c r="W44" t="s">
        <v>83</v>
      </c>
      <c r="X44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117.402</v>
      </c>
      <c r="AA44">
        <v>239.09115168539327</v>
      </c>
      <c r="AB44">
        <f t="shared" si="9"/>
        <v>143.5513</v>
      </c>
      <c r="AC44">
        <f t="shared" si="9"/>
        <v>117.402</v>
      </c>
      <c r="AD44">
        <f t="shared" si="9"/>
        <v>117.402</v>
      </c>
      <c r="AE44">
        <f t="shared" si="9"/>
        <v>195.43576000000002</v>
      </c>
      <c r="AF44">
        <f t="shared" si="9"/>
        <v>85.852639999999994</v>
      </c>
      <c r="AG44">
        <f t="shared" si="9"/>
        <v>107.67559024004743</v>
      </c>
      <c r="AH44">
        <f t="shared" si="9"/>
        <v>138.29892324409761</v>
      </c>
      <c r="AI44">
        <f t="shared" si="9"/>
        <v>96.809246270868329</v>
      </c>
      <c r="AJ44">
        <f t="shared" si="9"/>
        <v>128.42042872666207</v>
      </c>
      <c r="AK44">
        <f t="shared" si="9"/>
        <v>155.09236392373802</v>
      </c>
      <c r="AL44">
        <f t="shared" si="10"/>
        <v>82.979353946458559</v>
      </c>
      <c r="AM44">
        <f t="shared" si="10"/>
        <v>98.784945174355428</v>
      </c>
      <c r="AN44">
        <f t="shared" si="10"/>
        <v>197.56989034871086</v>
      </c>
      <c r="AO44">
        <f t="shared" si="10"/>
        <v>104.71204188481676</v>
      </c>
      <c r="AP44">
        <f t="shared" si="10"/>
        <v>119.52978366097007</v>
      </c>
      <c r="AQ44">
        <f t="shared" si="10"/>
        <v>251.90161019460635</v>
      </c>
      <c r="AR44">
        <f t="shared" si="10"/>
        <v>120.51763311271363</v>
      </c>
      <c r="AS44">
        <f t="shared" si="10"/>
        <v>143.23817050281536</v>
      </c>
      <c r="AT44">
        <f t="shared" si="10"/>
        <v>74.44250000000001</v>
      </c>
      <c r="AU44">
        <f t="shared" si="10"/>
        <v>133.99650000000003</v>
      </c>
      <c r="AV44">
        <f t="shared" si="11"/>
        <v>74.44250000000001</v>
      </c>
      <c r="AW44">
        <f t="shared" si="11"/>
        <v>133.99650000000003</v>
      </c>
      <c r="AX44">
        <f t="shared" si="11"/>
        <v>59.553999999999995</v>
      </c>
      <c r="AY44">
        <f t="shared" si="11"/>
        <v>119.10799999999999</v>
      </c>
      <c r="AZ44">
        <f t="shared" si="11"/>
        <v>59.553999999999995</v>
      </c>
      <c r="BA44">
        <f t="shared" si="11"/>
        <v>104.2195</v>
      </c>
      <c r="BB44">
        <f t="shared" si="11"/>
        <v>44.665499999999994</v>
      </c>
      <c r="BC44">
        <f t="shared" si="11"/>
        <v>74.44250000000001</v>
      </c>
      <c r="BD44">
        <f t="shared" si="11"/>
        <v>114.093</v>
      </c>
      <c r="BE44">
        <f t="shared" si="11"/>
        <v>130.392</v>
      </c>
      <c r="BF44">
        <f t="shared" si="12"/>
        <v>146.691</v>
      </c>
      <c r="BG44">
        <f t="shared" si="12"/>
        <v>162.99</v>
      </c>
      <c r="BH44">
        <f t="shared" si="12"/>
        <v>179.28900000000002</v>
      </c>
      <c r="BI44">
        <f t="shared" si="12"/>
        <v>195.58800000000002</v>
      </c>
      <c r="BJ44">
        <f t="shared" si="12"/>
        <v>211.88700000000003</v>
      </c>
      <c r="BK44">
        <f t="shared" si="12"/>
        <v>60.907499999999999</v>
      </c>
      <c r="BL44">
        <f t="shared" si="12"/>
        <v>87.977499999999992</v>
      </c>
      <c r="BM44">
        <f t="shared" si="12"/>
        <v>121.815</v>
      </c>
      <c r="BN44">
        <f t="shared" si="12"/>
        <v>123.2283</v>
      </c>
      <c r="BO44">
        <f t="shared" si="12"/>
        <v>86.475999999999999</v>
      </c>
      <c r="BP44">
        <f t="shared" si="13"/>
        <v>149.17110000000002</v>
      </c>
      <c r="BQ44">
        <f t="shared" si="13"/>
        <v>42.883918000000001</v>
      </c>
      <c r="BR44">
        <f t="shared" si="13"/>
        <v>98.020384000000021</v>
      </c>
      <c r="BS44">
        <f t="shared" si="13"/>
        <v>185.10382000000001</v>
      </c>
      <c r="BT44">
        <f t="shared" si="13"/>
        <v>163.58012000000002</v>
      </c>
      <c r="BU44">
        <f t="shared" si="13"/>
        <v>159.27538000000001</v>
      </c>
      <c r="BV44">
        <f t="shared" si="13"/>
        <v>112.28270000000001</v>
      </c>
      <c r="BW44">
        <f t="shared" si="13"/>
        <v>111.57205</v>
      </c>
      <c r="BX44">
        <f t="shared" si="13"/>
        <v>114.13038999999999</v>
      </c>
      <c r="BY44">
        <f t="shared" si="13"/>
        <v>129.19617</v>
      </c>
      <c r="BZ44">
        <f t="shared" si="13"/>
        <v>97.286000000000001</v>
      </c>
      <c r="CA44">
        <f t="shared" si="13"/>
        <v>180.67399999999998</v>
      </c>
      <c r="CE44">
        <f t="shared" si="14"/>
        <v>205.45350000000002</v>
      </c>
      <c r="CF44">
        <f t="shared" si="15"/>
        <v>143.5513</v>
      </c>
      <c r="CG44">
        <f t="shared" si="16"/>
        <v>117.402</v>
      </c>
      <c r="CH44">
        <f t="shared" si="17"/>
        <v>117.402</v>
      </c>
      <c r="CI44">
        <f t="shared" si="18"/>
        <v>195.43576000000002</v>
      </c>
      <c r="CJ44">
        <f t="shared" si="19"/>
        <v>85.852639999999994</v>
      </c>
      <c r="CK44">
        <f t="shared" si="20"/>
        <v>107.67559024004743</v>
      </c>
      <c r="CL44">
        <f t="shared" si="21"/>
        <v>138.29892324409761</v>
      </c>
      <c r="CM44">
        <f t="shared" si="22"/>
        <v>96.809246270868329</v>
      </c>
      <c r="CN44">
        <f t="shared" si="23"/>
        <v>128.42042872666207</v>
      </c>
      <c r="CO44">
        <f t="shared" si="24"/>
        <v>155.09236392373802</v>
      </c>
      <c r="CP44">
        <f t="shared" si="25"/>
        <v>82.979353946458559</v>
      </c>
      <c r="CQ44">
        <f t="shared" si="26"/>
        <v>98.784945174355428</v>
      </c>
      <c r="CR44">
        <f t="shared" si="27"/>
        <v>197.56989034871086</v>
      </c>
      <c r="CS44">
        <f t="shared" si="28"/>
        <v>104.71204188481676</v>
      </c>
      <c r="CT44">
        <f t="shared" si="29"/>
        <v>119.52978366097007</v>
      </c>
      <c r="CU44">
        <f t="shared" si="30"/>
        <v>251.90161019460635</v>
      </c>
      <c r="CV44">
        <f t="shared" si="31"/>
        <v>120.51763311271363</v>
      </c>
      <c r="CW44">
        <f t="shared" si="32"/>
        <v>143.23817050281536</v>
      </c>
      <c r="CX44">
        <f t="shared" si="33"/>
        <v>74.44250000000001</v>
      </c>
      <c r="CY44">
        <f t="shared" si="34"/>
        <v>133.99650000000003</v>
      </c>
      <c r="CZ44">
        <f t="shared" si="35"/>
        <v>74.44250000000001</v>
      </c>
      <c r="DA44">
        <f t="shared" si="36"/>
        <v>133.99650000000003</v>
      </c>
      <c r="DB44">
        <f t="shared" si="37"/>
        <v>59.553999999999995</v>
      </c>
      <c r="DC44">
        <f t="shared" si="38"/>
        <v>119.10799999999999</v>
      </c>
      <c r="DD44">
        <f t="shared" si="39"/>
        <v>59.553999999999995</v>
      </c>
      <c r="DE44">
        <f t="shared" si="40"/>
        <v>104.2195</v>
      </c>
      <c r="DF44">
        <f t="shared" si="41"/>
        <v>44.665499999999994</v>
      </c>
      <c r="DG44">
        <f t="shared" si="42"/>
        <v>74.44250000000001</v>
      </c>
      <c r="DH44">
        <f t="shared" si="43"/>
        <v>114.093</v>
      </c>
      <c r="DI44">
        <f t="shared" si="43"/>
        <v>130.392</v>
      </c>
      <c r="DJ44">
        <f t="shared" si="43"/>
        <v>146.691</v>
      </c>
      <c r="DK44">
        <f t="shared" si="43"/>
        <v>162.99</v>
      </c>
      <c r="DL44">
        <f t="shared" si="43"/>
        <v>179.28900000000002</v>
      </c>
      <c r="DM44">
        <f t="shared" si="43"/>
        <v>195.58800000000002</v>
      </c>
      <c r="DN44">
        <f t="shared" si="43"/>
        <v>211.88700000000003</v>
      </c>
      <c r="DO44">
        <f t="shared" si="43"/>
        <v>60.907499999999999</v>
      </c>
      <c r="DP44">
        <f t="shared" si="43"/>
        <v>87.977499999999992</v>
      </c>
      <c r="DQ44">
        <f t="shared" si="43"/>
        <v>121.815</v>
      </c>
      <c r="DR44">
        <f t="shared" si="43"/>
        <v>123.2283</v>
      </c>
      <c r="DS44">
        <f t="shared" si="43"/>
        <v>86.475999999999999</v>
      </c>
      <c r="DT44">
        <f t="shared" si="43"/>
        <v>149.17110000000002</v>
      </c>
      <c r="DU44">
        <f t="shared" si="43"/>
        <v>42.883918000000001</v>
      </c>
      <c r="DV44">
        <f t="shared" si="43"/>
        <v>98.020384000000021</v>
      </c>
      <c r="DW44">
        <f t="shared" si="43"/>
        <v>185.10382000000001</v>
      </c>
      <c r="DX44">
        <f t="shared" si="43"/>
        <v>163.58012000000002</v>
      </c>
      <c r="DY44">
        <f t="shared" si="43"/>
        <v>159.27538000000001</v>
      </c>
      <c r="DZ44">
        <f t="shared" si="43"/>
        <v>112.28270000000001</v>
      </c>
      <c r="EA44">
        <f t="shared" si="43"/>
        <v>111.57205</v>
      </c>
      <c r="EB44">
        <f t="shared" si="43"/>
        <v>114.13038999999999</v>
      </c>
      <c r="EC44">
        <f t="shared" si="43"/>
        <v>129.19617</v>
      </c>
      <c r="ED44">
        <f t="shared" si="43"/>
        <v>97.286000000000001</v>
      </c>
      <c r="EE44">
        <f t="shared" si="43"/>
        <v>180.67399999999998</v>
      </c>
    </row>
    <row r="45" spans="1:135" x14ac:dyDescent="0.2">
      <c r="A45">
        <f>OCC!A5</f>
        <v>14</v>
      </c>
      <c r="B45">
        <f>OCC!K5</f>
        <v>332.5290730337079</v>
      </c>
      <c r="C45">
        <f t="shared" si="44"/>
        <v>397.51079605571164</v>
      </c>
      <c r="D45">
        <f t="shared" si="45"/>
        <v>476.07078955992512</v>
      </c>
      <c r="E45">
        <f t="shared" si="46"/>
        <v>576.73842426966291</v>
      </c>
      <c r="F45">
        <f t="shared" si="47"/>
        <v>28.314386130944524</v>
      </c>
      <c r="G45">
        <f t="shared" si="48"/>
        <v>47.763948673145521</v>
      </c>
      <c r="H45">
        <f t="shared" si="49"/>
        <v>69.285801239838008</v>
      </c>
      <c r="I45">
        <f t="shared" si="50"/>
        <v>7446</v>
      </c>
      <c r="J45">
        <f t="shared" ca="1" si="51"/>
        <v>58.178423500000008</v>
      </c>
      <c r="K45">
        <f t="shared" ca="1" si="52"/>
        <v>1.8937246250000001E-2</v>
      </c>
      <c r="L45">
        <f t="shared" ca="1" si="53"/>
        <v>30.553256138657606</v>
      </c>
      <c r="M45">
        <f t="shared" ca="1" si="54"/>
        <v>33.165338134655592</v>
      </c>
      <c r="N45">
        <f t="shared" ca="1" si="55"/>
        <v>36.055729293222939</v>
      </c>
      <c r="P45">
        <v>37</v>
      </c>
      <c r="Q45" t="s">
        <v>12</v>
      </c>
      <c r="R45" t="s">
        <v>79</v>
      </c>
      <c r="S45" t="s">
        <v>20</v>
      </c>
      <c r="T45">
        <v>90.4</v>
      </c>
      <c r="U45" t="s">
        <v>22</v>
      </c>
      <c r="V45">
        <v>1988</v>
      </c>
      <c r="W45" t="s">
        <v>108</v>
      </c>
      <c r="X45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195.43576000000002</v>
      </c>
      <c r="AA45">
        <v>332.5290730337079</v>
      </c>
      <c r="AB45">
        <f t="shared" si="9"/>
        <v>143.5513</v>
      </c>
      <c r="AC45">
        <f t="shared" si="9"/>
        <v>117.402</v>
      </c>
      <c r="AD45">
        <f t="shared" si="9"/>
        <v>117.402</v>
      </c>
      <c r="AE45">
        <f t="shared" si="9"/>
        <v>195.43576000000002</v>
      </c>
      <c r="AF45">
        <f t="shared" si="9"/>
        <v>85.852639999999994</v>
      </c>
      <c r="AG45">
        <f t="shared" si="9"/>
        <v>107.67559024004743</v>
      </c>
      <c r="AH45">
        <f t="shared" si="9"/>
        <v>138.29892324409761</v>
      </c>
      <c r="AI45">
        <f t="shared" si="9"/>
        <v>96.809246270868329</v>
      </c>
      <c r="AJ45">
        <f t="shared" si="9"/>
        <v>128.42042872666207</v>
      </c>
      <c r="AK45">
        <f t="shared" si="9"/>
        <v>155.09236392373802</v>
      </c>
      <c r="AL45">
        <f t="shared" si="10"/>
        <v>82.979353946458559</v>
      </c>
      <c r="AM45">
        <f t="shared" si="10"/>
        <v>98.784945174355428</v>
      </c>
      <c r="AN45">
        <f t="shared" si="10"/>
        <v>197.56989034871086</v>
      </c>
      <c r="AO45">
        <f t="shared" si="10"/>
        <v>104.71204188481676</v>
      </c>
      <c r="AP45">
        <f t="shared" si="10"/>
        <v>119.52978366097007</v>
      </c>
      <c r="AQ45">
        <f t="shared" si="10"/>
        <v>251.90161019460635</v>
      </c>
      <c r="AR45">
        <f t="shared" si="10"/>
        <v>120.51763311271363</v>
      </c>
      <c r="AS45">
        <f t="shared" si="10"/>
        <v>143.23817050281536</v>
      </c>
      <c r="AT45">
        <f t="shared" si="10"/>
        <v>74.44250000000001</v>
      </c>
      <c r="AU45">
        <f t="shared" si="10"/>
        <v>133.99650000000003</v>
      </c>
      <c r="AV45">
        <f t="shared" si="11"/>
        <v>74.44250000000001</v>
      </c>
      <c r="AW45">
        <f t="shared" si="11"/>
        <v>133.99650000000003</v>
      </c>
      <c r="AX45">
        <f t="shared" si="11"/>
        <v>59.553999999999995</v>
      </c>
      <c r="AY45">
        <f t="shared" si="11"/>
        <v>119.10799999999999</v>
      </c>
      <c r="AZ45">
        <f t="shared" si="11"/>
        <v>59.553999999999995</v>
      </c>
      <c r="BA45">
        <f t="shared" si="11"/>
        <v>104.2195</v>
      </c>
      <c r="BB45">
        <f t="shared" si="11"/>
        <v>44.665499999999994</v>
      </c>
      <c r="BC45">
        <f t="shared" si="11"/>
        <v>74.44250000000001</v>
      </c>
      <c r="BD45">
        <f t="shared" si="11"/>
        <v>114.093</v>
      </c>
      <c r="BE45">
        <f t="shared" si="11"/>
        <v>130.392</v>
      </c>
      <c r="BF45">
        <f t="shared" si="12"/>
        <v>146.691</v>
      </c>
      <c r="BG45">
        <f t="shared" si="12"/>
        <v>162.99</v>
      </c>
      <c r="BH45">
        <f t="shared" si="12"/>
        <v>179.28900000000002</v>
      </c>
      <c r="BI45">
        <f t="shared" si="12"/>
        <v>195.58800000000002</v>
      </c>
      <c r="BJ45">
        <f t="shared" si="12"/>
        <v>211.88700000000003</v>
      </c>
      <c r="BK45">
        <f t="shared" si="12"/>
        <v>60.907499999999999</v>
      </c>
      <c r="BL45">
        <f t="shared" si="12"/>
        <v>87.977499999999992</v>
      </c>
      <c r="BM45">
        <f t="shared" si="12"/>
        <v>121.815</v>
      </c>
      <c r="BN45">
        <f t="shared" si="12"/>
        <v>123.2283</v>
      </c>
      <c r="BO45">
        <f t="shared" si="12"/>
        <v>86.475999999999999</v>
      </c>
      <c r="BP45">
        <f t="shared" si="13"/>
        <v>149.17110000000002</v>
      </c>
      <c r="BQ45">
        <f t="shared" si="13"/>
        <v>42.883918000000001</v>
      </c>
      <c r="BR45">
        <f t="shared" si="13"/>
        <v>98.020384000000021</v>
      </c>
      <c r="BS45">
        <f t="shared" si="13"/>
        <v>185.10382000000001</v>
      </c>
      <c r="BT45">
        <f t="shared" si="13"/>
        <v>163.58012000000002</v>
      </c>
      <c r="BU45">
        <f t="shared" si="13"/>
        <v>159.27538000000001</v>
      </c>
      <c r="BV45">
        <f t="shared" si="13"/>
        <v>112.28270000000001</v>
      </c>
      <c r="BW45">
        <f t="shared" si="13"/>
        <v>111.57205</v>
      </c>
      <c r="BX45">
        <f t="shared" si="13"/>
        <v>114.13038999999999</v>
      </c>
      <c r="BY45">
        <f t="shared" si="13"/>
        <v>129.19617</v>
      </c>
      <c r="BZ45">
        <f t="shared" si="13"/>
        <v>97.286000000000001</v>
      </c>
      <c r="CA45">
        <f t="shared" si="13"/>
        <v>180.67399999999998</v>
      </c>
      <c r="CE45">
        <f t="shared" si="14"/>
        <v>239.09115168539327</v>
      </c>
      <c r="CF45">
        <f t="shared" si="15"/>
        <v>143.5513</v>
      </c>
      <c r="CG45">
        <f t="shared" si="16"/>
        <v>117.402</v>
      </c>
      <c r="CH45">
        <f t="shared" si="17"/>
        <v>117.402</v>
      </c>
      <c r="CI45">
        <f t="shared" si="18"/>
        <v>195.43576000000002</v>
      </c>
      <c r="CJ45">
        <f t="shared" si="19"/>
        <v>85.852639999999994</v>
      </c>
      <c r="CK45">
        <f t="shared" si="20"/>
        <v>107.67559024004743</v>
      </c>
      <c r="CL45">
        <f t="shared" si="21"/>
        <v>138.29892324409761</v>
      </c>
      <c r="CM45">
        <f t="shared" si="22"/>
        <v>96.809246270868329</v>
      </c>
      <c r="CN45">
        <f t="shared" si="23"/>
        <v>128.42042872666207</v>
      </c>
      <c r="CO45">
        <f t="shared" si="24"/>
        <v>155.09236392373802</v>
      </c>
      <c r="CP45">
        <f t="shared" si="25"/>
        <v>82.979353946458559</v>
      </c>
      <c r="CQ45">
        <f t="shared" si="26"/>
        <v>98.784945174355428</v>
      </c>
      <c r="CR45">
        <f t="shared" si="27"/>
        <v>197.56989034871086</v>
      </c>
      <c r="CS45">
        <f t="shared" si="28"/>
        <v>104.71204188481676</v>
      </c>
      <c r="CT45">
        <f t="shared" si="29"/>
        <v>119.52978366097007</v>
      </c>
      <c r="CU45">
        <f t="shared" si="30"/>
        <v>251.90161019460635</v>
      </c>
      <c r="CV45">
        <f t="shared" si="31"/>
        <v>120.51763311271363</v>
      </c>
      <c r="CW45">
        <f t="shared" si="32"/>
        <v>143.23817050281536</v>
      </c>
      <c r="CX45">
        <f t="shared" si="33"/>
        <v>74.44250000000001</v>
      </c>
      <c r="CY45">
        <f t="shared" si="34"/>
        <v>133.99650000000003</v>
      </c>
      <c r="CZ45">
        <f t="shared" si="35"/>
        <v>74.44250000000001</v>
      </c>
      <c r="DA45">
        <f t="shared" si="36"/>
        <v>133.99650000000003</v>
      </c>
      <c r="DB45">
        <f t="shared" si="37"/>
        <v>59.553999999999995</v>
      </c>
      <c r="DC45">
        <f t="shared" si="38"/>
        <v>119.10799999999999</v>
      </c>
      <c r="DD45">
        <f t="shared" si="39"/>
        <v>59.553999999999995</v>
      </c>
      <c r="DE45">
        <f t="shared" si="40"/>
        <v>104.2195</v>
      </c>
      <c r="DF45">
        <f t="shared" si="41"/>
        <v>44.665499999999994</v>
      </c>
      <c r="DG45">
        <f t="shared" si="42"/>
        <v>74.44250000000001</v>
      </c>
      <c r="DH45">
        <f t="shared" si="43"/>
        <v>114.093</v>
      </c>
      <c r="DI45">
        <f t="shared" si="43"/>
        <v>130.392</v>
      </c>
      <c r="DJ45">
        <f t="shared" si="43"/>
        <v>146.691</v>
      </c>
      <c r="DK45">
        <f t="shared" si="43"/>
        <v>162.99</v>
      </c>
      <c r="DL45">
        <f t="shared" si="43"/>
        <v>179.28900000000002</v>
      </c>
      <c r="DM45">
        <f t="shared" si="43"/>
        <v>195.58800000000002</v>
      </c>
      <c r="DN45">
        <f t="shared" si="43"/>
        <v>211.88700000000003</v>
      </c>
      <c r="DO45">
        <f t="shared" si="43"/>
        <v>60.907499999999999</v>
      </c>
      <c r="DP45">
        <f t="shared" si="43"/>
        <v>87.977499999999992</v>
      </c>
      <c r="DQ45">
        <f t="shared" si="43"/>
        <v>121.815</v>
      </c>
      <c r="DR45">
        <f t="shared" si="43"/>
        <v>123.2283</v>
      </c>
      <c r="DS45">
        <f t="shared" si="43"/>
        <v>86.475999999999999</v>
      </c>
      <c r="DT45">
        <f t="shared" si="43"/>
        <v>149.17110000000002</v>
      </c>
      <c r="DU45">
        <f t="shared" si="43"/>
        <v>42.883918000000001</v>
      </c>
      <c r="DV45">
        <f t="shared" si="43"/>
        <v>98.020384000000021</v>
      </c>
      <c r="DW45">
        <f t="shared" si="43"/>
        <v>185.10382000000001</v>
      </c>
      <c r="DX45">
        <f t="shared" si="43"/>
        <v>163.58012000000002</v>
      </c>
      <c r="DY45">
        <f t="shared" si="43"/>
        <v>159.27538000000001</v>
      </c>
      <c r="DZ45">
        <f t="shared" si="43"/>
        <v>112.28270000000001</v>
      </c>
      <c r="EA45">
        <f t="shared" si="43"/>
        <v>111.57205</v>
      </c>
      <c r="EB45">
        <f t="shared" si="43"/>
        <v>114.13038999999999</v>
      </c>
      <c r="EC45">
        <f t="shared" si="43"/>
        <v>129.19617</v>
      </c>
      <c r="ED45">
        <f t="shared" si="43"/>
        <v>97.286000000000001</v>
      </c>
      <c r="EE45">
        <f t="shared" si="43"/>
        <v>180.67399999999998</v>
      </c>
    </row>
    <row r="46" spans="1:135" x14ac:dyDescent="0.2">
      <c r="A46">
        <f>OCC!A6</f>
        <v>12</v>
      </c>
      <c r="B46">
        <f>OCC!K6</f>
        <v>354.52404181184676</v>
      </c>
      <c r="C46">
        <f t="shared" si="44"/>
        <v>423.80394831591178</v>
      </c>
      <c r="D46">
        <f t="shared" si="45"/>
        <v>507.56025319396059</v>
      </c>
      <c r="E46">
        <f t="shared" si="46"/>
        <v>614.88649811846699</v>
      </c>
      <c r="F46">
        <f t="shared" si="47"/>
        <v>30.187227002392667</v>
      </c>
      <c r="G46">
        <f t="shared" si="48"/>
        <v>50.923271105322655</v>
      </c>
      <c r="H46">
        <f t="shared" si="49"/>
        <v>73.868675817195921</v>
      </c>
      <c r="I46">
        <f t="shared" si="50"/>
        <v>7446</v>
      </c>
      <c r="J46">
        <f t="shared" ca="1" si="51"/>
        <v>58.178423500000008</v>
      </c>
      <c r="K46">
        <f t="shared" ca="1" si="52"/>
        <v>1.8937246250000001E-2</v>
      </c>
      <c r="L46">
        <f t="shared" ca="1" si="53"/>
        <v>30.804779221043876</v>
      </c>
      <c r="M46">
        <f t="shared" ca="1" si="54"/>
        <v>33.589636070752441</v>
      </c>
      <c r="N46">
        <f t="shared" ca="1" si="55"/>
        <v>36.671210703021217</v>
      </c>
      <c r="P46">
        <v>45</v>
      </c>
      <c r="Q46" t="s">
        <v>12</v>
      </c>
      <c r="R46" t="s">
        <v>79</v>
      </c>
      <c r="S46" t="s">
        <v>20</v>
      </c>
      <c r="T46">
        <v>47.12</v>
      </c>
      <c r="U46" t="s">
        <v>99</v>
      </c>
      <c r="V46">
        <v>1992</v>
      </c>
      <c r="W46" t="s">
        <v>122</v>
      </c>
      <c r="X46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85.852639999999994</v>
      </c>
      <c r="AA46">
        <v>354.52404181184676</v>
      </c>
      <c r="AB46">
        <f t="shared" si="9"/>
        <v>143.5513</v>
      </c>
      <c r="AC46">
        <f t="shared" si="9"/>
        <v>117.402</v>
      </c>
      <c r="AD46">
        <f t="shared" si="9"/>
        <v>117.402</v>
      </c>
      <c r="AE46">
        <f t="shared" si="9"/>
        <v>195.43576000000002</v>
      </c>
      <c r="AF46">
        <f t="shared" si="9"/>
        <v>85.852639999999994</v>
      </c>
      <c r="AG46">
        <f t="shared" si="9"/>
        <v>107.67559024004743</v>
      </c>
      <c r="AH46">
        <f t="shared" si="9"/>
        <v>138.29892324409761</v>
      </c>
      <c r="AI46">
        <f t="shared" si="9"/>
        <v>96.809246270868329</v>
      </c>
      <c r="AJ46">
        <f t="shared" si="9"/>
        <v>128.42042872666207</v>
      </c>
      <c r="AK46">
        <f t="shared" si="9"/>
        <v>155.09236392373802</v>
      </c>
      <c r="AL46">
        <f t="shared" si="10"/>
        <v>82.979353946458559</v>
      </c>
      <c r="AM46">
        <f t="shared" si="10"/>
        <v>98.784945174355428</v>
      </c>
      <c r="AN46">
        <f t="shared" si="10"/>
        <v>197.56989034871086</v>
      </c>
      <c r="AO46">
        <f t="shared" si="10"/>
        <v>104.71204188481676</v>
      </c>
      <c r="AP46">
        <f t="shared" si="10"/>
        <v>119.52978366097007</v>
      </c>
      <c r="AQ46">
        <f t="shared" si="10"/>
        <v>251.90161019460635</v>
      </c>
      <c r="AR46">
        <f t="shared" si="10"/>
        <v>120.51763311271363</v>
      </c>
      <c r="AS46">
        <f t="shared" si="10"/>
        <v>143.23817050281536</v>
      </c>
      <c r="AT46">
        <f t="shared" si="10"/>
        <v>74.44250000000001</v>
      </c>
      <c r="AU46">
        <f t="shared" si="10"/>
        <v>133.99650000000003</v>
      </c>
      <c r="AV46">
        <f t="shared" si="11"/>
        <v>74.44250000000001</v>
      </c>
      <c r="AW46">
        <f t="shared" si="11"/>
        <v>133.99650000000003</v>
      </c>
      <c r="AX46">
        <f t="shared" si="11"/>
        <v>59.553999999999995</v>
      </c>
      <c r="AY46">
        <f t="shared" si="11"/>
        <v>119.10799999999999</v>
      </c>
      <c r="AZ46">
        <f t="shared" si="11"/>
        <v>59.553999999999995</v>
      </c>
      <c r="BA46">
        <f t="shared" si="11"/>
        <v>104.2195</v>
      </c>
      <c r="BB46">
        <f t="shared" si="11"/>
        <v>44.665499999999994</v>
      </c>
      <c r="BC46">
        <f t="shared" si="11"/>
        <v>74.44250000000001</v>
      </c>
      <c r="BD46">
        <f t="shared" si="11"/>
        <v>114.093</v>
      </c>
      <c r="BE46">
        <f t="shared" si="11"/>
        <v>130.392</v>
      </c>
      <c r="BF46">
        <f t="shared" si="12"/>
        <v>146.691</v>
      </c>
      <c r="BG46">
        <f t="shared" si="12"/>
        <v>162.99</v>
      </c>
      <c r="BH46">
        <f t="shared" si="12"/>
        <v>179.28900000000002</v>
      </c>
      <c r="BI46">
        <f t="shared" si="12"/>
        <v>195.58800000000002</v>
      </c>
      <c r="BJ46">
        <f t="shared" si="12"/>
        <v>211.88700000000003</v>
      </c>
      <c r="BK46">
        <f t="shared" si="12"/>
        <v>60.907499999999999</v>
      </c>
      <c r="BL46">
        <f t="shared" si="12"/>
        <v>87.977499999999992</v>
      </c>
      <c r="BM46">
        <f t="shared" si="12"/>
        <v>121.815</v>
      </c>
      <c r="BN46">
        <f t="shared" si="12"/>
        <v>123.2283</v>
      </c>
      <c r="BO46">
        <f t="shared" si="12"/>
        <v>86.475999999999999</v>
      </c>
      <c r="BP46">
        <f t="shared" si="13"/>
        <v>149.17110000000002</v>
      </c>
      <c r="BQ46">
        <f t="shared" si="13"/>
        <v>42.883918000000001</v>
      </c>
      <c r="BR46">
        <f t="shared" si="13"/>
        <v>98.020384000000021</v>
      </c>
      <c r="BS46">
        <f t="shared" si="13"/>
        <v>185.10382000000001</v>
      </c>
      <c r="BT46">
        <f t="shared" si="13"/>
        <v>163.58012000000002</v>
      </c>
      <c r="BU46">
        <f t="shared" si="13"/>
        <v>159.27538000000001</v>
      </c>
      <c r="BV46">
        <f t="shared" si="13"/>
        <v>112.28270000000001</v>
      </c>
      <c r="BW46">
        <f t="shared" si="13"/>
        <v>111.57205</v>
      </c>
      <c r="BX46">
        <f t="shared" si="13"/>
        <v>114.13038999999999</v>
      </c>
      <c r="BY46">
        <f t="shared" si="13"/>
        <v>129.19617</v>
      </c>
      <c r="BZ46">
        <f t="shared" si="13"/>
        <v>97.286000000000001</v>
      </c>
      <c r="CA46">
        <f t="shared" si="13"/>
        <v>180.67399999999998</v>
      </c>
      <c r="CE46">
        <f t="shared" si="14"/>
        <v>332.5290730337079</v>
      </c>
      <c r="CF46">
        <f t="shared" si="15"/>
        <v>143.5513</v>
      </c>
      <c r="CG46">
        <f t="shared" si="16"/>
        <v>117.402</v>
      </c>
      <c r="CH46">
        <f t="shared" si="17"/>
        <v>117.402</v>
      </c>
      <c r="CI46">
        <f t="shared" si="18"/>
        <v>195.43576000000002</v>
      </c>
      <c r="CJ46">
        <f t="shared" si="19"/>
        <v>85.852639999999994</v>
      </c>
      <c r="CK46">
        <f t="shared" si="20"/>
        <v>107.67559024004743</v>
      </c>
      <c r="CL46">
        <f t="shared" si="21"/>
        <v>138.29892324409761</v>
      </c>
      <c r="CM46">
        <f t="shared" si="22"/>
        <v>96.809246270868329</v>
      </c>
      <c r="CN46">
        <f t="shared" si="23"/>
        <v>128.42042872666207</v>
      </c>
      <c r="CO46">
        <f t="shared" si="24"/>
        <v>155.09236392373802</v>
      </c>
      <c r="CP46">
        <f t="shared" si="25"/>
        <v>82.979353946458559</v>
      </c>
      <c r="CQ46">
        <f t="shared" si="26"/>
        <v>98.784945174355428</v>
      </c>
      <c r="CR46">
        <f t="shared" si="27"/>
        <v>197.56989034871086</v>
      </c>
      <c r="CS46">
        <f t="shared" si="28"/>
        <v>104.71204188481676</v>
      </c>
      <c r="CT46">
        <f t="shared" si="29"/>
        <v>119.52978366097007</v>
      </c>
      <c r="CU46">
        <f t="shared" si="30"/>
        <v>251.90161019460635</v>
      </c>
      <c r="CV46">
        <f t="shared" si="31"/>
        <v>120.51763311271363</v>
      </c>
      <c r="CW46">
        <f t="shared" si="32"/>
        <v>143.23817050281536</v>
      </c>
      <c r="CX46">
        <f t="shared" si="33"/>
        <v>74.44250000000001</v>
      </c>
      <c r="CY46">
        <f t="shared" si="34"/>
        <v>133.99650000000003</v>
      </c>
      <c r="CZ46">
        <f t="shared" si="35"/>
        <v>74.44250000000001</v>
      </c>
      <c r="DA46">
        <f t="shared" si="36"/>
        <v>133.99650000000003</v>
      </c>
      <c r="DB46">
        <f t="shared" si="37"/>
        <v>59.553999999999995</v>
      </c>
      <c r="DC46">
        <f t="shared" si="38"/>
        <v>119.10799999999999</v>
      </c>
      <c r="DD46">
        <f t="shared" si="39"/>
        <v>59.553999999999995</v>
      </c>
      <c r="DE46">
        <f t="shared" si="40"/>
        <v>104.2195</v>
      </c>
      <c r="DF46">
        <f t="shared" si="41"/>
        <v>44.665499999999994</v>
      </c>
      <c r="DG46">
        <f t="shared" si="42"/>
        <v>74.44250000000001</v>
      </c>
      <c r="DH46">
        <f t="shared" si="43"/>
        <v>114.093</v>
      </c>
      <c r="DI46">
        <f t="shared" si="43"/>
        <v>130.392</v>
      </c>
      <c r="DJ46">
        <f t="shared" si="43"/>
        <v>146.691</v>
      </c>
      <c r="DK46">
        <f t="shared" si="43"/>
        <v>162.99</v>
      </c>
      <c r="DL46">
        <f t="shared" si="43"/>
        <v>179.28900000000002</v>
      </c>
      <c r="DM46">
        <f t="shared" si="43"/>
        <v>195.58800000000002</v>
      </c>
      <c r="DN46">
        <f t="shared" si="43"/>
        <v>211.88700000000003</v>
      </c>
      <c r="DO46">
        <f t="shared" si="43"/>
        <v>60.907499999999999</v>
      </c>
      <c r="DP46">
        <f t="shared" si="43"/>
        <v>87.977499999999992</v>
      </c>
      <c r="DQ46">
        <f t="shared" si="43"/>
        <v>121.815</v>
      </c>
      <c r="DR46">
        <f t="shared" si="43"/>
        <v>123.2283</v>
      </c>
      <c r="DS46">
        <f t="shared" si="43"/>
        <v>86.475999999999999</v>
      </c>
      <c r="DT46">
        <f t="shared" si="43"/>
        <v>149.17110000000002</v>
      </c>
      <c r="DU46">
        <f t="shared" si="43"/>
        <v>42.883918000000001</v>
      </c>
      <c r="DV46">
        <f t="shared" si="43"/>
        <v>98.020384000000021</v>
      </c>
      <c r="DW46">
        <f t="shared" si="43"/>
        <v>185.10382000000001</v>
      </c>
      <c r="DX46">
        <f t="shared" si="43"/>
        <v>163.58012000000002</v>
      </c>
      <c r="DY46">
        <f t="shared" si="43"/>
        <v>159.27538000000001</v>
      </c>
      <c r="DZ46">
        <f t="shared" si="43"/>
        <v>112.28270000000001</v>
      </c>
      <c r="EA46">
        <f t="shared" si="43"/>
        <v>111.57205</v>
      </c>
      <c r="EB46">
        <f t="shared" si="43"/>
        <v>114.13038999999999</v>
      </c>
      <c r="EC46">
        <f t="shared" si="43"/>
        <v>129.19617</v>
      </c>
      <c r="ED46">
        <f t="shared" si="43"/>
        <v>97.286000000000001</v>
      </c>
      <c r="EE46">
        <f t="shared" si="43"/>
        <v>180.67399999999998</v>
      </c>
    </row>
    <row r="47" spans="1:135" x14ac:dyDescent="0.2">
      <c r="A47">
        <f>OCC!A7</f>
        <v>11</v>
      </c>
      <c r="B47">
        <f>OCC!K7</f>
        <v>1062.4881</v>
      </c>
      <c r="C47">
        <f t="shared" si="44"/>
        <v>1270.1159828749999</v>
      </c>
      <c r="D47">
        <f t="shared" si="45"/>
        <v>1521.1287964999999</v>
      </c>
      <c r="E47">
        <f t="shared" si="46"/>
        <v>1842.77936064</v>
      </c>
      <c r="F47">
        <f t="shared" si="47"/>
        <v>90.469377755382212</v>
      </c>
      <c r="G47">
        <f t="shared" si="48"/>
        <v>152.61410562162666</v>
      </c>
      <c r="H47">
        <f t="shared" si="49"/>
        <v>221.38015976976206</v>
      </c>
      <c r="I47">
        <f t="shared" si="50"/>
        <v>7446</v>
      </c>
      <c r="J47">
        <f t="shared" ca="1" si="51"/>
        <v>58.178423500000008</v>
      </c>
      <c r="K47">
        <f t="shared" ca="1" si="52"/>
        <v>1.8937246250000001E-2</v>
      </c>
      <c r="L47">
        <f t="shared" ca="1" si="53"/>
        <v>38.900689878173814</v>
      </c>
      <c r="M47">
        <f t="shared" ca="1" si="54"/>
        <v>47.246745191932135</v>
      </c>
      <c r="N47">
        <f t="shared" ca="1" si="55"/>
        <v>56.482046581689772</v>
      </c>
      <c r="P47">
        <v>63</v>
      </c>
      <c r="Q47" t="s">
        <v>12</v>
      </c>
      <c r="R47" t="s">
        <v>79</v>
      </c>
      <c r="S47" t="s">
        <v>20</v>
      </c>
      <c r="T47">
        <v>109</v>
      </c>
      <c r="U47" t="s">
        <v>99</v>
      </c>
      <c r="V47">
        <v>2020</v>
      </c>
      <c r="W47" t="s">
        <v>149</v>
      </c>
      <c r="X47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107.67559024004743</v>
      </c>
      <c r="AA47">
        <v>1062.4881</v>
      </c>
      <c r="AB47">
        <f t="shared" si="9"/>
        <v>143.5513</v>
      </c>
      <c r="AC47">
        <f t="shared" si="9"/>
        <v>117.402</v>
      </c>
      <c r="AD47">
        <f t="shared" si="9"/>
        <v>117.402</v>
      </c>
      <c r="AE47">
        <f t="shared" si="9"/>
        <v>195.43576000000002</v>
      </c>
      <c r="AF47">
        <f t="shared" si="9"/>
        <v>85.852639999999994</v>
      </c>
      <c r="AG47">
        <f t="shared" si="9"/>
        <v>107.67559024004743</v>
      </c>
      <c r="AH47">
        <f t="shared" si="9"/>
        <v>138.29892324409761</v>
      </c>
      <c r="AI47">
        <f t="shared" si="9"/>
        <v>96.809246270868329</v>
      </c>
      <c r="AJ47">
        <f t="shared" si="9"/>
        <v>128.42042872666207</v>
      </c>
      <c r="AK47">
        <f t="shared" si="9"/>
        <v>155.09236392373802</v>
      </c>
      <c r="AL47">
        <f t="shared" si="10"/>
        <v>82.979353946458559</v>
      </c>
      <c r="AM47">
        <f t="shared" si="10"/>
        <v>98.784945174355428</v>
      </c>
      <c r="AN47">
        <f t="shared" si="10"/>
        <v>197.56989034871086</v>
      </c>
      <c r="AO47">
        <f t="shared" si="10"/>
        <v>104.71204188481676</v>
      </c>
      <c r="AP47">
        <f t="shared" si="10"/>
        <v>119.52978366097007</v>
      </c>
      <c r="AQ47">
        <f t="shared" si="10"/>
        <v>251.90161019460635</v>
      </c>
      <c r="AR47">
        <f t="shared" si="10"/>
        <v>120.51763311271363</v>
      </c>
      <c r="AS47">
        <f t="shared" si="10"/>
        <v>143.23817050281536</v>
      </c>
      <c r="AT47">
        <f t="shared" si="10"/>
        <v>74.44250000000001</v>
      </c>
      <c r="AU47">
        <f t="shared" si="10"/>
        <v>133.99650000000003</v>
      </c>
      <c r="AV47">
        <f t="shared" si="11"/>
        <v>74.44250000000001</v>
      </c>
      <c r="AW47">
        <f t="shared" si="11"/>
        <v>133.99650000000003</v>
      </c>
      <c r="AX47">
        <f t="shared" si="11"/>
        <v>59.553999999999995</v>
      </c>
      <c r="AY47">
        <f t="shared" si="11"/>
        <v>119.10799999999999</v>
      </c>
      <c r="AZ47">
        <f t="shared" si="11"/>
        <v>59.553999999999995</v>
      </c>
      <c r="BA47">
        <f t="shared" si="11"/>
        <v>104.2195</v>
      </c>
      <c r="BB47">
        <f t="shared" si="11"/>
        <v>44.665499999999994</v>
      </c>
      <c r="BC47">
        <f t="shared" si="11"/>
        <v>74.44250000000001</v>
      </c>
      <c r="BD47">
        <f t="shared" si="11"/>
        <v>114.093</v>
      </c>
      <c r="BE47">
        <f t="shared" si="11"/>
        <v>130.392</v>
      </c>
      <c r="BF47">
        <f t="shared" si="12"/>
        <v>146.691</v>
      </c>
      <c r="BG47">
        <f t="shared" si="12"/>
        <v>162.99</v>
      </c>
      <c r="BH47">
        <f t="shared" si="12"/>
        <v>179.28900000000002</v>
      </c>
      <c r="BI47">
        <f t="shared" si="12"/>
        <v>195.58800000000002</v>
      </c>
      <c r="BJ47">
        <f t="shared" si="12"/>
        <v>211.88700000000003</v>
      </c>
      <c r="BK47">
        <f t="shared" si="12"/>
        <v>60.907499999999999</v>
      </c>
      <c r="BL47">
        <f t="shared" si="12"/>
        <v>87.977499999999992</v>
      </c>
      <c r="BM47">
        <f t="shared" si="12"/>
        <v>121.815</v>
      </c>
      <c r="BN47">
        <f t="shared" si="12"/>
        <v>123.2283</v>
      </c>
      <c r="BO47">
        <f t="shared" si="12"/>
        <v>86.475999999999999</v>
      </c>
      <c r="BP47">
        <f t="shared" si="13"/>
        <v>149.17110000000002</v>
      </c>
      <c r="BQ47">
        <f t="shared" si="13"/>
        <v>42.883918000000001</v>
      </c>
      <c r="BR47">
        <f t="shared" si="13"/>
        <v>98.020384000000021</v>
      </c>
      <c r="BS47">
        <f t="shared" si="13"/>
        <v>185.10382000000001</v>
      </c>
      <c r="BT47">
        <f t="shared" si="13"/>
        <v>163.58012000000002</v>
      </c>
      <c r="BU47">
        <f t="shared" si="13"/>
        <v>159.27538000000001</v>
      </c>
      <c r="BV47">
        <f t="shared" si="13"/>
        <v>112.28270000000001</v>
      </c>
      <c r="BW47">
        <f t="shared" si="13"/>
        <v>111.57205</v>
      </c>
      <c r="BX47">
        <f t="shared" si="13"/>
        <v>114.13038999999999</v>
      </c>
      <c r="BY47">
        <f t="shared" si="13"/>
        <v>129.19617</v>
      </c>
      <c r="BZ47">
        <f t="shared" si="13"/>
        <v>97.286000000000001</v>
      </c>
      <c r="CA47">
        <f t="shared" si="13"/>
        <v>180.67399999999998</v>
      </c>
      <c r="CE47">
        <f t="shared" si="14"/>
        <v>354.52404181184676</v>
      </c>
      <c r="CF47">
        <f t="shared" si="15"/>
        <v>143.5513</v>
      </c>
      <c r="CG47">
        <f t="shared" si="16"/>
        <v>117.402</v>
      </c>
      <c r="CH47">
        <f t="shared" si="17"/>
        <v>117.402</v>
      </c>
      <c r="CI47">
        <f t="shared" si="18"/>
        <v>195.43576000000002</v>
      </c>
      <c r="CJ47">
        <f t="shared" si="19"/>
        <v>85.852639999999994</v>
      </c>
      <c r="CK47">
        <f t="shared" si="20"/>
        <v>107.67559024004743</v>
      </c>
      <c r="CL47">
        <f t="shared" si="21"/>
        <v>138.29892324409761</v>
      </c>
      <c r="CM47">
        <f t="shared" si="22"/>
        <v>96.809246270868329</v>
      </c>
      <c r="CN47">
        <f t="shared" si="23"/>
        <v>128.42042872666207</v>
      </c>
      <c r="CO47">
        <f t="shared" si="24"/>
        <v>155.09236392373802</v>
      </c>
      <c r="CP47">
        <f t="shared" si="25"/>
        <v>82.979353946458559</v>
      </c>
      <c r="CQ47">
        <f t="shared" si="26"/>
        <v>98.784945174355428</v>
      </c>
      <c r="CR47">
        <f t="shared" si="27"/>
        <v>197.56989034871086</v>
      </c>
      <c r="CS47">
        <f t="shared" si="28"/>
        <v>104.71204188481676</v>
      </c>
      <c r="CT47">
        <f t="shared" si="29"/>
        <v>119.52978366097007</v>
      </c>
      <c r="CU47">
        <f t="shared" si="30"/>
        <v>251.90161019460635</v>
      </c>
      <c r="CV47">
        <f t="shared" si="31"/>
        <v>120.51763311271363</v>
      </c>
      <c r="CW47">
        <f t="shared" si="32"/>
        <v>143.23817050281536</v>
      </c>
      <c r="CX47">
        <f t="shared" si="33"/>
        <v>74.44250000000001</v>
      </c>
      <c r="CY47">
        <f t="shared" si="34"/>
        <v>133.99650000000003</v>
      </c>
      <c r="CZ47">
        <f t="shared" si="35"/>
        <v>74.44250000000001</v>
      </c>
      <c r="DA47">
        <f t="shared" si="36"/>
        <v>133.99650000000003</v>
      </c>
      <c r="DB47">
        <f t="shared" si="37"/>
        <v>59.553999999999995</v>
      </c>
      <c r="DC47">
        <f t="shared" si="38"/>
        <v>119.10799999999999</v>
      </c>
      <c r="DD47">
        <f t="shared" si="39"/>
        <v>59.553999999999995</v>
      </c>
      <c r="DE47">
        <f t="shared" si="40"/>
        <v>104.2195</v>
      </c>
      <c r="DF47">
        <f t="shared" si="41"/>
        <v>44.665499999999994</v>
      </c>
      <c r="DG47">
        <f t="shared" si="42"/>
        <v>74.44250000000001</v>
      </c>
      <c r="DH47">
        <f t="shared" si="43"/>
        <v>114.093</v>
      </c>
      <c r="DI47">
        <f t="shared" si="43"/>
        <v>130.392</v>
      </c>
      <c r="DJ47">
        <f t="shared" si="43"/>
        <v>146.691</v>
      </c>
      <c r="DK47">
        <f t="shared" si="43"/>
        <v>162.99</v>
      </c>
      <c r="DL47">
        <f t="shared" si="43"/>
        <v>179.28900000000002</v>
      </c>
      <c r="DM47">
        <f t="shared" si="43"/>
        <v>195.58800000000002</v>
      </c>
      <c r="DN47">
        <f t="shared" si="43"/>
        <v>211.88700000000003</v>
      </c>
      <c r="DO47">
        <f t="shared" si="43"/>
        <v>60.907499999999999</v>
      </c>
      <c r="DP47">
        <f t="shared" si="43"/>
        <v>87.977499999999992</v>
      </c>
      <c r="DQ47">
        <f t="shared" si="43"/>
        <v>121.815</v>
      </c>
      <c r="DR47">
        <f t="shared" si="43"/>
        <v>123.2283</v>
      </c>
      <c r="DS47">
        <f t="shared" si="43"/>
        <v>86.475999999999999</v>
      </c>
      <c r="DT47">
        <f t="shared" si="43"/>
        <v>149.17110000000002</v>
      </c>
      <c r="DU47">
        <f t="shared" si="43"/>
        <v>42.883918000000001</v>
      </c>
      <c r="DV47">
        <f t="shared" si="43"/>
        <v>98.020384000000021</v>
      </c>
      <c r="DW47">
        <f t="shared" si="43"/>
        <v>185.10382000000001</v>
      </c>
      <c r="DX47">
        <f t="shared" si="43"/>
        <v>163.58012000000002</v>
      </c>
      <c r="DY47">
        <f t="shared" si="43"/>
        <v>159.27538000000001</v>
      </c>
      <c r="DZ47">
        <f t="shared" si="43"/>
        <v>112.28270000000001</v>
      </c>
      <c r="EA47">
        <f t="shared" si="43"/>
        <v>111.57205</v>
      </c>
      <c r="EB47">
        <f t="shared" si="43"/>
        <v>114.13038999999999</v>
      </c>
      <c r="EC47">
        <f t="shared" si="43"/>
        <v>129.19617</v>
      </c>
      <c r="ED47">
        <f t="shared" si="43"/>
        <v>97.286000000000001</v>
      </c>
      <c r="EE47">
        <f t="shared" si="43"/>
        <v>180.67399999999998</v>
      </c>
    </row>
    <row r="48" spans="1:135" x14ac:dyDescent="0.2">
      <c r="A48">
        <f>OCC!A8</f>
        <v>105</v>
      </c>
      <c r="B48">
        <f>OCC!K8</f>
        <v>1685.6596500000001</v>
      </c>
      <c r="C48">
        <f t="shared" si="44"/>
        <v>2015.0656399375</v>
      </c>
      <c r="D48">
        <f t="shared" si="45"/>
        <v>2413.3027322500002</v>
      </c>
      <c r="E48">
        <f t="shared" si="46"/>
        <v>2923.6080969599998</v>
      </c>
      <c r="F48">
        <f t="shared" si="47"/>
        <v>143.53156486444919</v>
      </c>
      <c r="G48">
        <f t="shared" si="48"/>
        <v>242.12547873921059</v>
      </c>
      <c r="H48">
        <f t="shared" si="49"/>
        <v>351.22426560301352</v>
      </c>
      <c r="I48">
        <f t="shared" si="50"/>
        <v>7446</v>
      </c>
      <c r="J48">
        <f t="shared" ca="1" si="51"/>
        <v>58.178423500000008</v>
      </c>
      <c r="K48">
        <f t="shared" ca="1" si="52"/>
        <v>1.8937246250000001E-2</v>
      </c>
      <c r="L48">
        <f t="shared" ca="1" si="53"/>
        <v>46.026957284709802</v>
      </c>
      <c r="M48">
        <f t="shared" ca="1" si="54"/>
        <v>59.268149048712154</v>
      </c>
      <c r="N48">
        <f t="shared" ca="1" si="55"/>
        <v>73.920148358919363</v>
      </c>
      <c r="P48">
        <v>64</v>
      </c>
      <c r="Q48" t="s">
        <v>12</v>
      </c>
      <c r="R48" t="s">
        <v>79</v>
      </c>
      <c r="S48" t="s">
        <v>20</v>
      </c>
      <c r="T48">
        <v>140</v>
      </c>
      <c r="U48" t="s">
        <v>99</v>
      </c>
      <c r="V48">
        <v>2020</v>
      </c>
      <c r="W48" t="s">
        <v>149</v>
      </c>
      <c r="X48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138.29892324409761</v>
      </c>
      <c r="AA48">
        <v>2056.1080550098231</v>
      </c>
      <c r="AB48">
        <f t="shared" si="9"/>
        <v>143.5513</v>
      </c>
      <c r="AC48">
        <f t="shared" si="9"/>
        <v>117.402</v>
      </c>
      <c r="AD48">
        <f t="shared" si="9"/>
        <v>117.402</v>
      </c>
      <c r="AE48">
        <f t="shared" si="9"/>
        <v>195.43576000000002</v>
      </c>
      <c r="AF48">
        <f t="shared" si="9"/>
        <v>85.852639999999994</v>
      </c>
      <c r="AG48">
        <f t="shared" si="9"/>
        <v>107.67559024004743</v>
      </c>
      <c r="AH48">
        <f t="shared" si="9"/>
        <v>138.29892324409761</v>
      </c>
      <c r="AI48">
        <f t="shared" si="9"/>
        <v>96.809246270868329</v>
      </c>
      <c r="AJ48">
        <f t="shared" si="9"/>
        <v>128.42042872666207</v>
      </c>
      <c r="AK48">
        <f t="shared" si="9"/>
        <v>155.09236392373802</v>
      </c>
      <c r="AL48">
        <f t="shared" si="10"/>
        <v>82.979353946458559</v>
      </c>
      <c r="AM48">
        <f t="shared" si="10"/>
        <v>98.784945174355428</v>
      </c>
      <c r="AN48">
        <f t="shared" si="10"/>
        <v>197.56989034871086</v>
      </c>
      <c r="AO48">
        <f t="shared" si="10"/>
        <v>104.71204188481676</v>
      </c>
      <c r="AP48">
        <f t="shared" si="10"/>
        <v>119.52978366097007</v>
      </c>
      <c r="AQ48">
        <f t="shared" si="10"/>
        <v>251.90161019460635</v>
      </c>
      <c r="AR48">
        <f t="shared" si="10"/>
        <v>120.51763311271363</v>
      </c>
      <c r="AS48">
        <f t="shared" si="10"/>
        <v>143.23817050281536</v>
      </c>
      <c r="AT48">
        <f t="shared" si="10"/>
        <v>74.44250000000001</v>
      </c>
      <c r="AU48">
        <f t="shared" si="10"/>
        <v>133.99650000000003</v>
      </c>
      <c r="AV48">
        <f t="shared" si="11"/>
        <v>74.44250000000001</v>
      </c>
      <c r="AW48">
        <f t="shared" si="11"/>
        <v>133.99650000000003</v>
      </c>
      <c r="AX48">
        <f t="shared" si="11"/>
        <v>59.553999999999995</v>
      </c>
      <c r="AY48">
        <f t="shared" si="11"/>
        <v>119.10799999999999</v>
      </c>
      <c r="AZ48">
        <f t="shared" si="11"/>
        <v>59.553999999999995</v>
      </c>
      <c r="BA48">
        <f t="shared" si="11"/>
        <v>104.2195</v>
      </c>
      <c r="BB48">
        <f t="shared" si="11"/>
        <v>44.665499999999994</v>
      </c>
      <c r="BC48">
        <f t="shared" si="11"/>
        <v>74.44250000000001</v>
      </c>
      <c r="BD48">
        <f t="shared" si="11"/>
        <v>114.093</v>
      </c>
      <c r="BE48">
        <f t="shared" si="11"/>
        <v>130.392</v>
      </c>
      <c r="BF48">
        <f t="shared" si="12"/>
        <v>146.691</v>
      </c>
      <c r="BG48">
        <f t="shared" si="12"/>
        <v>162.99</v>
      </c>
      <c r="BH48">
        <f t="shared" si="12"/>
        <v>179.28900000000002</v>
      </c>
      <c r="BI48">
        <f t="shared" si="12"/>
        <v>195.58800000000002</v>
      </c>
      <c r="BJ48">
        <f t="shared" si="12"/>
        <v>211.88700000000003</v>
      </c>
      <c r="BK48">
        <f t="shared" si="12"/>
        <v>60.907499999999999</v>
      </c>
      <c r="BL48">
        <f t="shared" si="12"/>
        <v>87.977499999999992</v>
      </c>
      <c r="BM48">
        <f t="shared" si="12"/>
        <v>121.815</v>
      </c>
      <c r="BN48">
        <f t="shared" si="12"/>
        <v>123.2283</v>
      </c>
      <c r="BO48">
        <f t="shared" si="12"/>
        <v>86.475999999999999</v>
      </c>
      <c r="BP48">
        <f t="shared" si="13"/>
        <v>149.17110000000002</v>
      </c>
      <c r="BQ48">
        <f t="shared" si="13"/>
        <v>42.883918000000001</v>
      </c>
      <c r="BR48">
        <f t="shared" si="13"/>
        <v>98.020384000000021</v>
      </c>
      <c r="BS48">
        <f t="shared" si="13"/>
        <v>185.10382000000001</v>
      </c>
      <c r="BT48">
        <f t="shared" si="13"/>
        <v>163.58012000000002</v>
      </c>
      <c r="BU48">
        <f t="shared" si="13"/>
        <v>159.27538000000001</v>
      </c>
      <c r="BV48">
        <f t="shared" si="13"/>
        <v>112.28270000000001</v>
      </c>
      <c r="BW48">
        <f t="shared" si="13"/>
        <v>111.57205</v>
      </c>
      <c r="BX48">
        <f t="shared" si="13"/>
        <v>114.13038999999999</v>
      </c>
      <c r="BY48">
        <f t="shared" si="13"/>
        <v>129.19617</v>
      </c>
      <c r="BZ48">
        <f t="shared" si="13"/>
        <v>97.286000000000001</v>
      </c>
      <c r="CA48">
        <f t="shared" si="13"/>
        <v>180.67399999999998</v>
      </c>
      <c r="CE48">
        <f t="shared" si="14"/>
        <v>1062.4881</v>
      </c>
      <c r="CF48">
        <f t="shared" si="15"/>
        <v>143.5513</v>
      </c>
      <c r="CG48">
        <f t="shared" si="16"/>
        <v>117.402</v>
      </c>
      <c r="CH48">
        <f t="shared" si="17"/>
        <v>117.402</v>
      </c>
      <c r="CI48">
        <f t="shared" si="18"/>
        <v>195.43576000000002</v>
      </c>
      <c r="CJ48">
        <f t="shared" si="19"/>
        <v>85.852639999999994</v>
      </c>
      <c r="CK48">
        <f t="shared" si="20"/>
        <v>107.67559024004743</v>
      </c>
      <c r="CL48">
        <f t="shared" si="21"/>
        <v>138.29892324409761</v>
      </c>
      <c r="CM48">
        <f t="shared" si="22"/>
        <v>96.809246270868329</v>
      </c>
      <c r="CN48">
        <f t="shared" si="23"/>
        <v>128.42042872666207</v>
      </c>
      <c r="CO48">
        <f t="shared" si="24"/>
        <v>155.09236392373802</v>
      </c>
      <c r="CP48">
        <f t="shared" si="25"/>
        <v>82.979353946458559</v>
      </c>
      <c r="CQ48">
        <f t="shared" si="26"/>
        <v>98.784945174355428</v>
      </c>
      <c r="CR48">
        <f t="shared" si="27"/>
        <v>197.56989034871086</v>
      </c>
      <c r="CS48">
        <f t="shared" si="28"/>
        <v>104.71204188481676</v>
      </c>
      <c r="CT48">
        <f t="shared" si="29"/>
        <v>119.52978366097007</v>
      </c>
      <c r="CU48">
        <f t="shared" si="30"/>
        <v>251.90161019460635</v>
      </c>
      <c r="CV48">
        <f t="shared" si="31"/>
        <v>120.51763311271363</v>
      </c>
      <c r="CW48">
        <f t="shared" si="32"/>
        <v>143.23817050281536</v>
      </c>
      <c r="CX48">
        <f t="shared" si="33"/>
        <v>74.44250000000001</v>
      </c>
      <c r="CY48">
        <f t="shared" si="34"/>
        <v>133.99650000000003</v>
      </c>
      <c r="CZ48">
        <f t="shared" si="35"/>
        <v>74.44250000000001</v>
      </c>
      <c r="DA48">
        <f t="shared" si="36"/>
        <v>133.99650000000003</v>
      </c>
      <c r="DB48">
        <f t="shared" si="37"/>
        <v>59.553999999999995</v>
      </c>
      <c r="DC48">
        <f t="shared" si="38"/>
        <v>119.10799999999999</v>
      </c>
      <c r="DD48">
        <f t="shared" si="39"/>
        <v>59.553999999999995</v>
      </c>
      <c r="DE48">
        <f t="shared" si="40"/>
        <v>104.2195</v>
      </c>
      <c r="DF48">
        <f t="shared" si="41"/>
        <v>44.665499999999994</v>
      </c>
      <c r="DG48">
        <f t="shared" si="42"/>
        <v>74.44250000000001</v>
      </c>
      <c r="DH48">
        <f t="shared" si="43"/>
        <v>114.093</v>
      </c>
      <c r="DI48">
        <f t="shared" si="43"/>
        <v>130.392</v>
      </c>
      <c r="DJ48">
        <f t="shared" si="43"/>
        <v>146.691</v>
      </c>
      <c r="DK48">
        <f t="shared" si="43"/>
        <v>162.99</v>
      </c>
      <c r="DL48">
        <f t="shared" si="43"/>
        <v>179.28900000000002</v>
      </c>
      <c r="DM48">
        <f t="shared" si="43"/>
        <v>195.58800000000002</v>
      </c>
      <c r="DN48">
        <f t="shared" si="43"/>
        <v>211.88700000000003</v>
      </c>
      <c r="DO48">
        <f t="shared" si="43"/>
        <v>60.907499999999999</v>
      </c>
      <c r="DP48">
        <f t="shared" si="43"/>
        <v>87.977499999999992</v>
      </c>
      <c r="DQ48">
        <f t="shared" si="43"/>
        <v>121.815</v>
      </c>
      <c r="DR48">
        <f t="shared" si="43"/>
        <v>123.2283</v>
      </c>
      <c r="DS48">
        <f t="shared" si="43"/>
        <v>86.475999999999999</v>
      </c>
      <c r="DT48">
        <f t="shared" si="43"/>
        <v>149.17110000000002</v>
      </c>
      <c r="DU48">
        <f t="shared" si="43"/>
        <v>42.883918000000001</v>
      </c>
      <c r="DV48">
        <f t="shared" si="43"/>
        <v>98.020384000000021</v>
      </c>
      <c r="DW48">
        <f t="shared" si="43"/>
        <v>185.10382000000001</v>
      </c>
      <c r="DX48">
        <f t="shared" si="43"/>
        <v>163.58012000000002</v>
      </c>
      <c r="DY48">
        <f t="shared" si="43"/>
        <v>159.27538000000001</v>
      </c>
      <c r="DZ48">
        <f t="shared" si="43"/>
        <v>112.28270000000001</v>
      </c>
      <c r="EA48">
        <f t="shared" si="43"/>
        <v>111.57205</v>
      </c>
      <c r="EB48">
        <f t="shared" si="43"/>
        <v>114.13038999999999</v>
      </c>
      <c r="EC48">
        <f t="shared" si="43"/>
        <v>129.19617</v>
      </c>
      <c r="ED48">
        <f t="shared" si="43"/>
        <v>97.286000000000001</v>
      </c>
      <c r="EE48">
        <f t="shared" si="43"/>
        <v>180.67399999999998</v>
      </c>
    </row>
    <row r="49" spans="1:135" x14ac:dyDescent="0.2">
      <c r="A49">
        <f>OCC!A9</f>
        <v>110</v>
      </c>
      <c r="B49">
        <f>OCC!K9</f>
        <v>1763.0075187969928</v>
      </c>
      <c r="C49">
        <f t="shared" si="44"/>
        <v>2107.5285714285715</v>
      </c>
      <c r="D49">
        <f t="shared" si="45"/>
        <v>2524.0390977443612</v>
      </c>
      <c r="E49">
        <f t="shared" si="46"/>
        <v>3057.7602406015044</v>
      </c>
      <c r="F49">
        <f t="shared" si="47"/>
        <v>150.11762786201956</v>
      </c>
      <c r="G49">
        <f t="shared" si="48"/>
        <v>253.23560394267588</v>
      </c>
      <c r="H49">
        <f t="shared" si="49"/>
        <v>367.34047768306311</v>
      </c>
      <c r="I49">
        <f t="shared" si="50"/>
        <v>7446</v>
      </c>
      <c r="J49">
        <f t="shared" ca="1" si="51"/>
        <v>58.178423500000008</v>
      </c>
      <c r="K49">
        <f t="shared" ca="1" si="52"/>
        <v>1.8937246250000001E-2</v>
      </c>
      <c r="L49">
        <f t="shared" ca="1" si="53"/>
        <v>46.911467491205961</v>
      </c>
      <c r="M49">
        <f t="shared" ca="1" si="54"/>
        <v>60.760242146142339</v>
      </c>
      <c r="N49">
        <f t="shared" ca="1" si="55"/>
        <v>76.084560402976507</v>
      </c>
      <c r="P49">
        <v>65</v>
      </c>
      <c r="Q49" t="s">
        <v>12</v>
      </c>
      <c r="R49" t="s">
        <v>79</v>
      </c>
      <c r="S49" t="s">
        <v>20</v>
      </c>
      <c r="T49">
        <v>98</v>
      </c>
      <c r="U49" t="s">
        <v>99</v>
      </c>
      <c r="V49">
        <v>2020</v>
      </c>
      <c r="W49" t="s">
        <v>149</v>
      </c>
      <c r="X49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96.809246270868329</v>
      </c>
      <c r="AA49">
        <v>2223.8239624119028</v>
      </c>
      <c r="AB49">
        <f t="shared" si="9"/>
        <v>143.5513</v>
      </c>
      <c r="AC49">
        <f t="shared" si="9"/>
        <v>117.402</v>
      </c>
      <c r="AD49">
        <f t="shared" si="9"/>
        <v>117.402</v>
      </c>
      <c r="AE49">
        <f t="shared" si="9"/>
        <v>195.43576000000002</v>
      </c>
      <c r="AF49">
        <f t="shared" si="9"/>
        <v>85.852639999999994</v>
      </c>
      <c r="AG49">
        <f t="shared" si="9"/>
        <v>107.67559024004743</v>
      </c>
      <c r="AH49">
        <f t="shared" si="9"/>
        <v>138.29892324409761</v>
      </c>
      <c r="AI49">
        <f t="shared" si="9"/>
        <v>96.809246270868329</v>
      </c>
      <c r="AJ49">
        <f t="shared" si="9"/>
        <v>128.42042872666207</v>
      </c>
      <c r="AK49">
        <f t="shared" si="9"/>
        <v>155.09236392373802</v>
      </c>
      <c r="AL49">
        <f t="shared" si="10"/>
        <v>82.979353946458559</v>
      </c>
      <c r="AM49">
        <f t="shared" si="10"/>
        <v>98.784945174355428</v>
      </c>
      <c r="AN49">
        <f t="shared" si="10"/>
        <v>197.56989034871086</v>
      </c>
      <c r="AO49">
        <f t="shared" si="10"/>
        <v>104.71204188481676</v>
      </c>
      <c r="AP49">
        <f t="shared" si="10"/>
        <v>119.52978366097007</v>
      </c>
      <c r="AQ49">
        <f t="shared" si="10"/>
        <v>251.90161019460635</v>
      </c>
      <c r="AR49">
        <f t="shared" si="10"/>
        <v>120.51763311271363</v>
      </c>
      <c r="AS49">
        <f t="shared" si="10"/>
        <v>143.23817050281536</v>
      </c>
      <c r="AT49">
        <f t="shared" si="10"/>
        <v>74.44250000000001</v>
      </c>
      <c r="AU49">
        <f t="shared" si="10"/>
        <v>133.99650000000003</v>
      </c>
      <c r="AV49">
        <f t="shared" si="11"/>
        <v>74.44250000000001</v>
      </c>
      <c r="AW49">
        <f t="shared" si="11"/>
        <v>133.99650000000003</v>
      </c>
      <c r="AX49">
        <f t="shared" si="11"/>
        <v>59.553999999999995</v>
      </c>
      <c r="AY49">
        <f t="shared" si="11"/>
        <v>119.10799999999999</v>
      </c>
      <c r="AZ49">
        <f t="shared" si="11"/>
        <v>59.553999999999995</v>
      </c>
      <c r="BA49">
        <f t="shared" si="11"/>
        <v>104.2195</v>
      </c>
      <c r="BB49">
        <f t="shared" si="11"/>
        <v>44.665499999999994</v>
      </c>
      <c r="BC49">
        <f t="shared" si="11"/>
        <v>74.44250000000001</v>
      </c>
      <c r="BD49">
        <f t="shared" si="11"/>
        <v>114.093</v>
      </c>
      <c r="BE49">
        <f t="shared" si="11"/>
        <v>130.392</v>
      </c>
      <c r="BF49">
        <f t="shared" si="12"/>
        <v>146.691</v>
      </c>
      <c r="BG49">
        <f t="shared" si="12"/>
        <v>162.99</v>
      </c>
      <c r="BH49">
        <f t="shared" si="12"/>
        <v>179.28900000000002</v>
      </c>
      <c r="BI49">
        <f t="shared" si="12"/>
        <v>195.58800000000002</v>
      </c>
      <c r="BJ49">
        <f t="shared" si="12"/>
        <v>211.88700000000003</v>
      </c>
      <c r="BK49">
        <f t="shared" si="12"/>
        <v>60.907499999999999</v>
      </c>
      <c r="BL49">
        <f t="shared" si="12"/>
        <v>87.977499999999992</v>
      </c>
      <c r="BM49">
        <f t="shared" si="12"/>
        <v>121.815</v>
      </c>
      <c r="BN49">
        <f t="shared" si="12"/>
        <v>123.2283</v>
      </c>
      <c r="BO49">
        <f t="shared" si="12"/>
        <v>86.475999999999999</v>
      </c>
      <c r="BP49">
        <f t="shared" si="13"/>
        <v>149.17110000000002</v>
      </c>
      <c r="BQ49">
        <f t="shared" si="13"/>
        <v>42.883918000000001</v>
      </c>
      <c r="BR49">
        <f t="shared" si="13"/>
        <v>98.020384000000021</v>
      </c>
      <c r="BS49">
        <f t="shared" si="13"/>
        <v>185.10382000000001</v>
      </c>
      <c r="BT49">
        <f t="shared" si="13"/>
        <v>163.58012000000002</v>
      </c>
      <c r="BU49">
        <f t="shared" si="13"/>
        <v>159.27538000000001</v>
      </c>
      <c r="BV49">
        <f t="shared" si="13"/>
        <v>112.28270000000001</v>
      </c>
      <c r="BW49">
        <f t="shared" si="13"/>
        <v>111.57205</v>
      </c>
      <c r="BX49">
        <f t="shared" si="13"/>
        <v>114.13038999999999</v>
      </c>
      <c r="BY49">
        <f t="shared" si="13"/>
        <v>129.19617</v>
      </c>
      <c r="BZ49">
        <f t="shared" si="13"/>
        <v>97.286000000000001</v>
      </c>
      <c r="CA49">
        <f t="shared" si="13"/>
        <v>180.67399999999998</v>
      </c>
      <c r="CE49">
        <f t="shared" si="14"/>
        <v>2056.1080550098231</v>
      </c>
      <c r="CF49">
        <f t="shared" si="15"/>
        <v>143.5513</v>
      </c>
      <c r="CG49">
        <f t="shared" si="16"/>
        <v>117.402</v>
      </c>
      <c r="CH49">
        <f t="shared" si="17"/>
        <v>117.402</v>
      </c>
      <c r="CI49">
        <f t="shared" si="18"/>
        <v>195.43576000000002</v>
      </c>
      <c r="CJ49">
        <f t="shared" si="19"/>
        <v>85.852639999999994</v>
      </c>
      <c r="CK49">
        <f t="shared" si="20"/>
        <v>107.67559024004743</v>
      </c>
      <c r="CL49">
        <f t="shared" si="21"/>
        <v>138.29892324409761</v>
      </c>
      <c r="CM49">
        <f t="shared" si="22"/>
        <v>96.809246270868329</v>
      </c>
      <c r="CN49">
        <f t="shared" si="23"/>
        <v>128.42042872666207</v>
      </c>
      <c r="CO49">
        <f t="shared" si="24"/>
        <v>155.09236392373802</v>
      </c>
      <c r="CP49">
        <f t="shared" si="25"/>
        <v>82.979353946458559</v>
      </c>
      <c r="CQ49">
        <f t="shared" si="26"/>
        <v>98.784945174355428</v>
      </c>
      <c r="CR49">
        <f t="shared" si="27"/>
        <v>197.56989034871086</v>
      </c>
      <c r="CS49">
        <f t="shared" si="28"/>
        <v>104.71204188481676</v>
      </c>
      <c r="CT49">
        <f t="shared" si="29"/>
        <v>119.52978366097007</v>
      </c>
      <c r="CU49">
        <f t="shared" si="30"/>
        <v>251.90161019460635</v>
      </c>
      <c r="CV49">
        <f t="shared" si="31"/>
        <v>120.51763311271363</v>
      </c>
      <c r="CW49">
        <f t="shared" si="32"/>
        <v>143.23817050281536</v>
      </c>
      <c r="CX49">
        <f t="shared" si="33"/>
        <v>74.44250000000001</v>
      </c>
      <c r="CY49">
        <f t="shared" si="34"/>
        <v>133.99650000000003</v>
      </c>
      <c r="CZ49">
        <f t="shared" si="35"/>
        <v>74.44250000000001</v>
      </c>
      <c r="DA49">
        <f t="shared" si="36"/>
        <v>133.99650000000003</v>
      </c>
      <c r="DB49">
        <f t="shared" si="37"/>
        <v>59.553999999999995</v>
      </c>
      <c r="DC49">
        <f t="shared" si="38"/>
        <v>119.10799999999999</v>
      </c>
      <c r="DD49">
        <f t="shared" si="39"/>
        <v>59.553999999999995</v>
      </c>
      <c r="DE49">
        <f t="shared" si="40"/>
        <v>104.2195</v>
      </c>
      <c r="DF49">
        <f t="shared" si="41"/>
        <v>44.665499999999994</v>
      </c>
      <c r="DG49">
        <f t="shared" si="42"/>
        <v>74.44250000000001</v>
      </c>
      <c r="DH49">
        <f t="shared" si="43"/>
        <v>114.093</v>
      </c>
      <c r="DI49">
        <f t="shared" si="43"/>
        <v>130.392</v>
      </c>
      <c r="DJ49">
        <f t="shared" si="43"/>
        <v>146.691</v>
      </c>
      <c r="DK49">
        <f t="shared" si="43"/>
        <v>162.99</v>
      </c>
      <c r="DL49">
        <f t="shared" si="43"/>
        <v>179.28900000000002</v>
      </c>
      <c r="DM49">
        <f t="shared" si="43"/>
        <v>195.58800000000002</v>
      </c>
      <c r="DN49">
        <f t="shared" si="43"/>
        <v>211.88700000000003</v>
      </c>
      <c r="DO49">
        <f t="shared" si="43"/>
        <v>60.907499999999999</v>
      </c>
      <c r="DP49">
        <f t="shared" si="43"/>
        <v>87.977499999999992</v>
      </c>
      <c r="DQ49">
        <f t="shared" si="43"/>
        <v>121.815</v>
      </c>
      <c r="DR49">
        <f t="shared" si="43"/>
        <v>123.2283</v>
      </c>
      <c r="DS49">
        <f t="shared" si="43"/>
        <v>86.475999999999999</v>
      </c>
      <c r="DT49">
        <f t="shared" si="43"/>
        <v>149.17110000000002</v>
      </c>
      <c r="DU49">
        <f t="shared" si="43"/>
        <v>42.883918000000001</v>
      </c>
      <c r="DV49">
        <f t="shared" si="43"/>
        <v>98.020384000000021</v>
      </c>
      <c r="DW49">
        <f t="shared" si="43"/>
        <v>185.10382000000001</v>
      </c>
      <c r="DX49">
        <f t="shared" si="43"/>
        <v>163.58012000000002</v>
      </c>
      <c r="DY49">
        <f t="shared" si="43"/>
        <v>159.27538000000001</v>
      </c>
      <c r="DZ49">
        <f t="shared" si="43"/>
        <v>112.28270000000001</v>
      </c>
      <c r="EA49">
        <f t="shared" si="43"/>
        <v>111.57205</v>
      </c>
      <c r="EB49">
        <f t="shared" si="43"/>
        <v>114.13038999999999</v>
      </c>
      <c r="EC49">
        <f t="shared" si="43"/>
        <v>129.19617</v>
      </c>
      <c r="ED49">
        <f t="shared" si="43"/>
        <v>97.286000000000001</v>
      </c>
      <c r="EE49">
        <f t="shared" si="43"/>
        <v>180.67399999999998</v>
      </c>
    </row>
    <row r="50" spans="1:135" x14ac:dyDescent="0.2">
      <c r="A50">
        <f>OCC!A10</f>
        <v>48</v>
      </c>
      <c r="B50">
        <f>OCC!K10</f>
        <v>2056.1080550098231</v>
      </c>
      <c r="C50">
        <f t="shared" si="44"/>
        <v>2457.9058374263259</v>
      </c>
      <c r="D50">
        <f t="shared" si="45"/>
        <v>2943.6613654223966</v>
      </c>
      <c r="E50">
        <f t="shared" si="46"/>
        <v>3566.113810609037</v>
      </c>
      <c r="F50">
        <f t="shared" si="47"/>
        <v>175.07472915185389</v>
      </c>
      <c r="G50">
        <f t="shared" si="48"/>
        <v>295.3361001189063</v>
      </c>
      <c r="H50">
        <f t="shared" si="49"/>
        <v>428.41094382324792</v>
      </c>
      <c r="I50">
        <f t="shared" si="50"/>
        <v>7446</v>
      </c>
      <c r="J50">
        <f t="shared" ca="1" si="51"/>
        <v>58.178423500000008</v>
      </c>
      <c r="K50">
        <f t="shared" ca="1" si="52"/>
        <v>1.8937246250000001E-2</v>
      </c>
      <c r="L50">
        <f t="shared" ca="1" si="53"/>
        <v>50.263213568272086</v>
      </c>
      <c r="M50">
        <f t="shared" ca="1" si="54"/>
        <v>66.414351221650051</v>
      </c>
      <c r="N50">
        <f t="shared" ca="1" si="55"/>
        <v>84.286342049522958</v>
      </c>
      <c r="P50">
        <v>66</v>
      </c>
      <c r="Q50" t="s">
        <v>12</v>
      </c>
      <c r="R50" t="s">
        <v>79</v>
      </c>
      <c r="S50" t="s">
        <v>20</v>
      </c>
      <c r="T50">
        <v>130</v>
      </c>
      <c r="U50" t="s">
        <v>99</v>
      </c>
      <c r="V50">
        <v>2020</v>
      </c>
      <c r="W50" t="s">
        <v>149</v>
      </c>
      <c r="X50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128.42042872666207</v>
      </c>
      <c r="AA50">
        <v>2414.315976789168</v>
      </c>
      <c r="AB50">
        <f t="shared" si="9"/>
        <v>143.5513</v>
      </c>
      <c r="AC50">
        <f t="shared" si="9"/>
        <v>117.402</v>
      </c>
      <c r="AD50">
        <f t="shared" si="9"/>
        <v>117.402</v>
      </c>
      <c r="AE50">
        <f t="shared" si="9"/>
        <v>195.43576000000002</v>
      </c>
      <c r="AF50">
        <f t="shared" si="9"/>
        <v>85.852639999999994</v>
      </c>
      <c r="AG50">
        <f t="shared" si="9"/>
        <v>107.67559024004743</v>
      </c>
      <c r="AH50">
        <f t="shared" si="9"/>
        <v>138.29892324409761</v>
      </c>
      <c r="AI50">
        <f t="shared" si="9"/>
        <v>96.809246270868329</v>
      </c>
      <c r="AJ50">
        <f t="shared" si="9"/>
        <v>128.42042872666207</v>
      </c>
      <c r="AK50">
        <f t="shared" si="9"/>
        <v>155.09236392373802</v>
      </c>
      <c r="AL50">
        <f t="shared" si="10"/>
        <v>82.979353946458559</v>
      </c>
      <c r="AM50">
        <f t="shared" si="10"/>
        <v>98.784945174355428</v>
      </c>
      <c r="AN50">
        <f t="shared" si="10"/>
        <v>197.56989034871086</v>
      </c>
      <c r="AO50">
        <f t="shared" si="10"/>
        <v>104.71204188481676</v>
      </c>
      <c r="AP50">
        <f t="shared" si="10"/>
        <v>119.52978366097007</v>
      </c>
      <c r="AQ50">
        <f t="shared" si="10"/>
        <v>251.90161019460635</v>
      </c>
      <c r="AR50">
        <f t="shared" si="10"/>
        <v>120.51763311271363</v>
      </c>
      <c r="AS50">
        <f t="shared" si="10"/>
        <v>143.23817050281536</v>
      </c>
      <c r="AT50">
        <f t="shared" si="10"/>
        <v>74.44250000000001</v>
      </c>
      <c r="AU50">
        <f t="shared" si="10"/>
        <v>133.99650000000003</v>
      </c>
      <c r="AV50">
        <f t="shared" si="11"/>
        <v>74.44250000000001</v>
      </c>
      <c r="AW50">
        <f t="shared" si="11"/>
        <v>133.99650000000003</v>
      </c>
      <c r="AX50">
        <f t="shared" si="11"/>
        <v>59.553999999999995</v>
      </c>
      <c r="AY50">
        <f t="shared" si="11"/>
        <v>119.10799999999999</v>
      </c>
      <c r="AZ50">
        <f t="shared" si="11"/>
        <v>59.553999999999995</v>
      </c>
      <c r="BA50">
        <f t="shared" si="11"/>
        <v>104.2195</v>
      </c>
      <c r="BB50">
        <f t="shared" si="11"/>
        <v>44.665499999999994</v>
      </c>
      <c r="BC50">
        <f t="shared" si="11"/>
        <v>74.44250000000001</v>
      </c>
      <c r="BD50">
        <f t="shared" si="11"/>
        <v>114.093</v>
      </c>
      <c r="BE50">
        <f t="shared" si="11"/>
        <v>130.392</v>
      </c>
      <c r="BF50">
        <f t="shared" si="12"/>
        <v>146.691</v>
      </c>
      <c r="BG50">
        <f t="shared" si="12"/>
        <v>162.99</v>
      </c>
      <c r="BH50">
        <f t="shared" si="12"/>
        <v>179.28900000000002</v>
      </c>
      <c r="BI50">
        <f t="shared" si="12"/>
        <v>195.58800000000002</v>
      </c>
      <c r="BJ50">
        <f t="shared" si="12"/>
        <v>211.88700000000003</v>
      </c>
      <c r="BK50">
        <f t="shared" si="12"/>
        <v>60.907499999999999</v>
      </c>
      <c r="BL50">
        <f t="shared" si="12"/>
        <v>87.977499999999992</v>
      </c>
      <c r="BM50">
        <f t="shared" si="12"/>
        <v>121.815</v>
      </c>
      <c r="BN50">
        <f t="shared" si="12"/>
        <v>123.2283</v>
      </c>
      <c r="BO50">
        <f t="shared" si="12"/>
        <v>86.475999999999999</v>
      </c>
      <c r="BP50">
        <f t="shared" si="13"/>
        <v>149.17110000000002</v>
      </c>
      <c r="BQ50">
        <f t="shared" si="13"/>
        <v>42.883918000000001</v>
      </c>
      <c r="BR50">
        <f t="shared" si="13"/>
        <v>98.020384000000021</v>
      </c>
      <c r="BS50">
        <f t="shared" si="13"/>
        <v>185.10382000000001</v>
      </c>
      <c r="BT50">
        <f t="shared" si="13"/>
        <v>163.58012000000002</v>
      </c>
      <c r="BU50">
        <f t="shared" si="13"/>
        <v>159.27538000000001</v>
      </c>
      <c r="BV50">
        <f t="shared" si="13"/>
        <v>112.28270000000001</v>
      </c>
      <c r="BW50">
        <f t="shared" si="13"/>
        <v>111.57205</v>
      </c>
      <c r="BX50">
        <f t="shared" si="13"/>
        <v>114.13038999999999</v>
      </c>
      <c r="BY50">
        <f t="shared" si="13"/>
        <v>129.19617</v>
      </c>
      <c r="BZ50">
        <f t="shared" si="13"/>
        <v>97.286000000000001</v>
      </c>
      <c r="CA50">
        <f t="shared" si="13"/>
        <v>180.67399999999998</v>
      </c>
      <c r="CE50">
        <f t="shared" si="14"/>
        <v>2223.8239624119028</v>
      </c>
      <c r="CF50">
        <f t="shared" si="15"/>
        <v>143.5513</v>
      </c>
      <c r="CG50">
        <f t="shared" si="16"/>
        <v>117.402</v>
      </c>
      <c r="CH50">
        <f t="shared" si="17"/>
        <v>117.402</v>
      </c>
      <c r="CI50">
        <f t="shared" si="18"/>
        <v>195.43576000000002</v>
      </c>
      <c r="CJ50">
        <f t="shared" si="19"/>
        <v>85.852639999999994</v>
      </c>
      <c r="CK50">
        <f t="shared" si="20"/>
        <v>107.67559024004743</v>
      </c>
      <c r="CL50">
        <f t="shared" si="21"/>
        <v>138.29892324409761</v>
      </c>
      <c r="CM50">
        <f t="shared" si="22"/>
        <v>96.809246270868329</v>
      </c>
      <c r="CN50">
        <f t="shared" si="23"/>
        <v>128.42042872666207</v>
      </c>
      <c r="CO50">
        <f t="shared" si="24"/>
        <v>155.09236392373802</v>
      </c>
      <c r="CP50">
        <f t="shared" si="25"/>
        <v>82.979353946458559</v>
      </c>
      <c r="CQ50">
        <f t="shared" si="26"/>
        <v>98.784945174355428</v>
      </c>
      <c r="CR50">
        <f t="shared" si="27"/>
        <v>197.56989034871086</v>
      </c>
      <c r="CS50">
        <f t="shared" si="28"/>
        <v>104.71204188481676</v>
      </c>
      <c r="CT50">
        <f t="shared" si="29"/>
        <v>119.52978366097007</v>
      </c>
      <c r="CU50">
        <f t="shared" si="30"/>
        <v>251.90161019460635</v>
      </c>
      <c r="CV50">
        <f t="shared" si="31"/>
        <v>120.51763311271363</v>
      </c>
      <c r="CW50">
        <f t="shared" si="32"/>
        <v>143.23817050281536</v>
      </c>
      <c r="CX50">
        <f t="shared" si="33"/>
        <v>74.44250000000001</v>
      </c>
      <c r="CY50">
        <f t="shared" si="34"/>
        <v>133.99650000000003</v>
      </c>
      <c r="CZ50">
        <f t="shared" si="35"/>
        <v>74.44250000000001</v>
      </c>
      <c r="DA50">
        <f t="shared" si="36"/>
        <v>133.99650000000003</v>
      </c>
      <c r="DB50">
        <f t="shared" si="37"/>
        <v>59.553999999999995</v>
      </c>
      <c r="DC50">
        <f t="shared" si="38"/>
        <v>119.10799999999999</v>
      </c>
      <c r="DD50">
        <f t="shared" si="39"/>
        <v>59.553999999999995</v>
      </c>
      <c r="DE50">
        <f t="shared" si="40"/>
        <v>104.2195</v>
      </c>
      <c r="DF50">
        <f t="shared" si="41"/>
        <v>44.665499999999994</v>
      </c>
      <c r="DG50">
        <f t="shared" si="42"/>
        <v>74.44250000000001</v>
      </c>
      <c r="DH50">
        <f t="shared" si="43"/>
        <v>114.093</v>
      </c>
      <c r="DI50">
        <f t="shared" si="43"/>
        <v>130.392</v>
      </c>
      <c r="DJ50">
        <f t="shared" si="43"/>
        <v>146.691</v>
      </c>
      <c r="DK50">
        <f t="shared" si="43"/>
        <v>162.99</v>
      </c>
      <c r="DL50">
        <f t="shared" si="43"/>
        <v>179.28900000000002</v>
      </c>
      <c r="DM50">
        <f t="shared" si="43"/>
        <v>195.58800000000002</v>
      </c>
      <c r="DN50">
        <f t="shared" si="43"/>
        <v>211.88700000000003</v>
      </c>
      <c r="DO50">
        <f t="shared" si="43"/>
        <v>60.907499999999999</v>
      </c>
      <c r="DP50">
        <f t="shared" si="43"/>
        <v>87.977499999999992</v>
      </c>
      <c r="DQ50">
        <f t="shared" si="43"/>
        <v>121.815</v>
      </c>
      <c r="DR50">
        <f t="shared" si="43"/>
        <v>123.2283</v>
      </c>
      <c r="DS50">
        <f t="shared" si="43"/>
        <v>86.475999999999999</v>
      </c>
      <c r="DT50">
        <f t="shared" si="43"/>
        <v>149.17110000000002</v>
      </c>
      <c r="DU50">
        <f t="shared" si="43"/>
        <v>42.883918000000001</v>
      </c>
      <c r="DV50">
        <f t="shared" si="43"/>
        <v>98.020384000000021</v>
      </c>
      <c r="DW50">
        <f t="shared" si="43"/>
        <v>185.10382000000001</v>
      </c>
      <c r="DX50">
        <f t="shared" si="43"/>
        <v>163.58012000000002</v>
      </c>
      <c r="DY50">
        <f t="shared" si="43"/>
        <v>159.27538000000001</v>
      </c>
      <c r="DZ50">
        <f t="shared" si="43"/>
        <v>112.28270000000001</v>
      </c>
      <c r="EA50">
        <f t="shared" si="43"/>
        <v>111.57205</v>
      </c>
      <c r="EB50">
        <f t="shared" si="43"/>
        <v>114.13038999999999</v>
      </c>
      <c r="EC50">
        <f t="shared" si="43"/>
        <v>129.19617</v>
      </c>
      <c r="ED50">
        <f t="shared" si="43"/>
        <v>97.286000000000001</v>
      </c>
      <c r="EE50">
        <f t="shared" si="43"/>
        <v>180.67399999999998</v>
      </c>
    </row>
    <row r="51" spans="1:135" x14ac:dyDescent="0.2">
      <c r="A51">
        <f>OCC!A11</f>
        <v>108</v>
      </c>
      <c r="B51">
        <f>OCC!K11</f>
        <v>2131.636363636364</v>
      </c>
      <c r="C51">
        <f t="shared" si="44"/>
        <v>2548.1936363636364</v>
      </c>
      <c r="D51">
        <f t="shared" si="45"/>
        <v>3051.7927272727279</v>
      </c>
      <c r="E51">
        <f t="shared" si="46"/>
        <v>3697.1101090909096</v>
      </c>
      <c r="F51">
        <f t="shared" si="47"/>
        <v>181.50585914226002</v>
      </c>
      <c r="G51">
        <f t="shared" si="48"/>
        <v>306.1848665852354</v>
      </c>
      <c r="H51">
        <f t="shared" si="49"/>
        <v>444.1480321077035</v>
      </c>
      <c r="I51">
        <f t="shared" si="50"/>
        <v>7446</v>
      </c>
      <c r="J51">
        <f t="shared" ca="1" si="51"/>
        <v>58.178423500000008</v>
      </c>
      <c r="K51">
        <f t="shared" ca="1" si="52"/>
        <v>1.8937246250000001E-2</v>
      </c>
      <c r="L51">
        <f t="shared" ca="1" si="53"/>
        <v>51.126916226129474</v>
      </c>
      <c r="M51">
        <f t="shared" ca="1" si="54"/>
        <v>67.871343763461638</v>
      </c>
      <c r="N51">
        <f t="shared" ca="1" si="55"/>
        <v>86.399837655815674</v>
      </c>
      <c r="P51">
        <v>74</v>
      </c>
      <c r="Q51" t="s">
        <v>12</v>
      </c>
      <c r="R51" t="s">
        <v>79</v>
      </c>
      <c r="S51" t="s">
        <v>162</v>
      </c>
      <c r="T51">
        <v>157</v>
      </c>
      <c r="U51" t="s">
        <v>22</v>
      </c>
      <c r="V51">
        <v>2020</v>
      </c>
      <c r="W51" t="s">
        <v>155</v>
      </c>
      <c r="X51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155.09236392373802</v>
      </c>
      <c r="AA51">
        <v>2821.9566004807534</v>
      </c>
      <c r="AB51">
        <f t="shared" si="9"/>
        <v>143.5513</v>
      </c>
      <c r="AC51">
        <f t="shared" si="9"/>
        <v>117.402</v>
      </c>
      <c r="AD51">
        <f t="shared" si="9"/>
        <v>117.402</v>
      </c>
      <c r="AE51">
        <f t="shared" si="9"/>
        <v>195.43576000000002</v>
      </c>
      <c r="AF51">
        <f t="shared" si="9"/>
        <v>85.852639999999994</v>
      </c>
      <c r="AG51">
        <f t="shared" si="9"/>
        <v>107.67559024004743</v>
      </c>
      <c r="AH51">
        <f t="shared" si="9"/>
        <v>138.29892324409761</v>
      </c>
      <c r="AI51">
        <f t="shared" si="9"/>
        <v>96.809246270868329</v>
      </c>
      <c r="AJ51">
        <f t="shared" si="9"/>
        <v>128.42042872666207</v>
      </c>
      <c r="AK51">
        <f t="shared" si="9"/>
        <v>155.09236392373802</v>
      </c>
      <c r="AL51">
        <f t="shared" si="10"/>
        <v>82.979353946458559</v>
      </c>
      <c r="AM51">
        <f t="shared" si="10"/>
        <v>98.784945174355428</v>
      </c>
      <c r="AN51">
        <f t="shared" si="10"/>
        <v>197.56989034871086</v>
      </c>
      <c r="AO51">
        <f t="shared" si="10"/>
        <v>104.71204188481676</v>
      </c>
      <c r="AP51">
        <f t="shared" si="10"/>
        <v>119.52978366097007</v>
      </c>
      <c r="AQ51">
        <f t="shared" si="10"/>
        <v>251.90161019460635</v>
      </c>
      <c r="AR51">
        <f t="shared" si="10"/>
        <v>120.51763311271363</v>
      </c>
      <c r="AS51">
        <f t="shared" si="10"/>
        <v>143.23817050281536</v>
      </c>
      <c r="AT51">
        <f t="shared" si="10"/>
        <v>74.44250000000001</v>
      </c>
      <c r="AU51">
        <f t="shared" si="10"/>
        <v>133.99650000000003</v>
      </c>
      <c r="AV51">
        <f t="shared" si="11"/>
        <v>74.44250000000001</v>
      </c>
      <c r="AW51">
        <f t="shared" si="11"/>
        <v>133.99650000000003</v>
      </c>
      <c r="AX51">
        <f t="shared" si="11"/>
        <v>59.553999999999995</v>
      </c>
      <c r="AY51">
        <f t="shared" si="11"/>
        <v>119.10799999999999</v>
      </c>
      <c r="AZ51">
        <f t="shared" si="11"/>
        <v>59.553999999999995</v>
      </c>
      <c r="BA51">
        <f t="shared" si="11"/>
        <v>104.2195</v>
      </c>
      <c r="BB51">
        <f t="shared" si="11"/>
        <v>44.665499999999994</v>
      </c>
      <c r="BC51">
        <f t="shared" si="11"/>
        <v>74.44250000000001</v>
      </c>
      <c r="BD51">
        <f t="shared" si="11"/>
        <v>114.093</v>
      </c>
      <c r="BE51">
        <f t="shared" si="11"/>
        <v>130.392</v>
      </c>
      <c r="BF51">
        <f t="shared" si="12"/>
        <v>146.691</v>
      </c>
      <c r="BG51">
        <f t="shared" si="12"/>
        <v>162.99</v>
      </c>
      <c r="BH51">
        <f t="shared" si="12"/>
        <v>179.28900000000002</v>
      </c>
      <c r="BI51">
        <f t="shared" si="12"/>
        <v>195.58800000000002</v>
      </c>
      <c r="BJ51">
        <f t="shared" si="12"/>
        <v>211.88700000000003</v>
      </c>
      <c r="BK51">
        <f t="shared" si="12"/>
        <v>60.907499999999999</v>
      </c>
      <c r="BL51">
        <f t="shared" si="12"/>
        <v>87.977499999999992</v>
      </c>
      <c r="BM51">
        <f t="shared" si="12"/>
        <v>121.815</v>
      </c>
      <c r="BN51">
        <f t="shared" si="12"/>
        <v>123.2283</v>
      </c>
      <c r="BO51">
        <f t="shared" si="12"/>
        <v>86.475999999999999</v>
      </c>
      <c r="BP51">
        <f t="shared" si="13"/>
        <v>149.17110000000002</v>
      </c>
      <c r="BQ51">
        <f t="shared" si="13"/>
        <v>42.883918000000001</v>
      </c>
      <c r="BR51">
        <f t="shared" si="13"/>
        <v>98.020384000000021</v>
      </c>
      <c r="BS51">
        <f t="shared" si="13"/>
        <v>185.10382000000001</v>
      </c>
      <c r="BT51">
        <f t="shared" si="13"/>
        <v>163.58012000000002</v>
      </c>
      <c r="BU51">
        <f t="shared" si="13"/>
        <v>159.27538000000001</v>
      </c>
      <c r="BV51">
        <f t="shared" si="13"/>
        <v>112.28270000000001</v>
      </c>
      <c r="BW51">
        <f t="shared" si="13"/>
        <v>111.57205</v>
      </c>
      <c r="BX51">
        <f t="shared" si="13"/>
        <v>114.13038999999999</v>
      </c>
      <c r="BY51">
        <f t="shared" si="13"/>
        <v>129.19617</v>
      </c>
      <c r="BZ51">
        <f t="shared" si="13"/>
        <v>97.286000000000001</v>
      </c>
      <c r="CA51">
        <f t="shared" si="13"/>
        <v>180.67399999999998</v>
      </c>
      <c r="CE51">
        <f t="shared" si="14"/>
        <v>2414.315976789168</v>
      </c>
      <c r="CF51">
        <f t="shared" si="15"/>
        <v>143.5513</v>
      </c>
      <c r="CG51">
        <f t="shared" si="16"/>
        <v>117.402</v>
      </c>
      <c r="CH51">
        <f t="shared" si="17"/>
        <v>117.402</v>
      </c>
      <c r="CI51">
        <f t="shared" si="18"/>
        <v>195.43576000000002</v>
      </c>
      <c r="CJ51">
        <f t="shared" si="19"/>
        <v>85.852639999999994</v>
      </c>
      <c r="CK51">
        <f t="shared" si="20"/>
        <v>107.67559024004743</v>
      </c>
      <c r="CL51">
        <f t="shared" si="21"/>
        <v>138.29892324409761</v>
      </c>
      <c r="CM51">
        <f t="shared" si="22"/>
        <v>96.809246270868329</v>
      </c>
      <c r="CN51">
        <f t="shared" si="23"/>
        <v>128.42042872666207</v>
      </c>
      <c r="CO51">
        <f t="shared" si="24"/>
        <v>155.09236392373802</v>
      </c>
      <c r="CP51">
        <f t="shared" si="25"/>
        <v>82.979353946458559</v>
      </c>
      <c r="CQ51">
        <f t="shared" si="26"/>
        <v>98.784945174355428</v>
      </c>
      <c r="CR51">
        <f t="shared" si="27"/>
        <v>197.56989034871086</v>
      </c>
      <c r="CS51">
        <f t="shared" si="28"/>
        <v>104.71204188481676</v>
      </c>
      <c r="CT51">
        <f t="shared" si="29"/>
        <v>119.52978366097007</v>
      </c>
      <c r="CU51">
        <f t="shared" si="30"/>
        <v>251.90161019460635</v>
      </c>
      <c r="CV51">
        <f t="shared" si="31"/>
        <v>120.51763311271363</v>
      </c>
      <c r="CW51">
        <f t="shared" si="32"/>
        <v>143.23817050281536</v>
      </c>
      <c r="CX51">
        <f t="shared" si="33"/>
        <v>74.44250000000001</v>
      </c>
      <c r="CY51">
        <f t="shared" si="34"/>
        <v>133.99650000000003</v>
      </c>
      <c r="CZ51">
        <f t="shared" si="35"/>
        <v>74.44250000000001</v>
      </c>
      <c r="DA51">
        <f t="shared" si="36"/>
        <v>133.99650000000003</v>
      </c>
      <c r="DB51">
        <f t="shared" si="37"/>
        <v>59.553999999999995</v>
      </c>
      <c r="DC51">
        <f t="shared" si="38"/>
        <v>119.10799999999999</v>
      </c>
      <c r="DD51">
        <f t="shared" si="39"/>
        <v>59.553999999999995</v>
      </c>
      <c r="DE51">
        <f t="shared" si="40"/>
        <v>104.2195</v>
      </c>
      <c r="DF51">
        <f t="shared" si="41"/>
        <v>44.665499999999994</v>
      </c>
      <c r="DG51">
        <f t="shared" si="42"/>
        <v>74.44250000000001</v>
      </c>
      <c r="DH51">
        <f t="shared" si="43"/>
        <v>114.093</v>
      </c>
      <c r="DI51">
        <f t="shared" si="43"/>
        <v>130.392</v>
      </c>
      <c r="DJ51">
        <f t="shared" si="43"/>
        <v>146.691</v>
      </c>
      <c r="DK51">
        <f t="shared" si="43"/>
        <v>162.99</v>
      </c>
      <c r="DL51">
        <f t="shared" si="43"/>
        <v>179.28900000000002</v>
      </c>
      <c r="DM51">
        <f t="shared" si="43"/>
        <v>195.58800000000002</v>
      </c>
      <c r="DN51">
        <f t="shared" si="43"/>
        <v>211.88700000000003</v>
      </c>
      <c r="DO51">
        <f t="shared" si="43"/>
        <v>60.907499999999999</v>
      </c>
      <c r="DP51">
        <f t="shared" si="43"/>
        <v>87.977499999999992</v>
      </c>
      <c r="DQ51">
        <f t="shared" si="43"/>
        <v>121.815</v>
      </c>
      <c r="DR51">
        <f t="shared" si="43"/>
        <v>123.2283</v>
      </c>
      <c r="DS51">
        <f t="shared" si="43"/>
        <v>86.475999999999999</v>
      </c>
      <c r="DT51">
        <f t="shared" si="43"/>
        <v>149.17110000000002</v>
      </c>
      <c r="DU51">
        <f t="shared" si="43"/>
        <v>42.883918000000001</v>
      </c>
      <c r="DV51">
        <f t="shared" si="43"/>
        <v>98.020384000000021</v>
      </c>
      <c r="DW51">
        <f t="shared" si="43"/>
        <v>185.10382000000001</v>
      </c>
      <c r="DX51">
        <f t="shared" si="43"/>
        <v>163.58012000000002</v>
      </c>
      <c r="DY51">
        <f t="shared" si="43"/>
        <v>159.27538000000001</v>
      </c>
      <c r="DZ51">
        <f t="shared" si="43"/>
        <v>112.28270000000001</v>
      </c>
      <c r="EA51">
        <f t="shared" si="43"/>
        <v>111.57205</v>
      </c>
      <c r="EB51">
        <f t="shared" si="43"/>
        <v>114.13038999999999</v>
      </c>
      <c r="EC51">
        <f t="shared" si="43"/>
        <v>129.19617</v>
      </c>
      <c r="ED51">
        <f t="shared" si="43"/>
        <v>97.286000000000001</v>
      </c>
      <c r="EE51">
        <f t="shared" si="43"/>
        <v>180.67399999999998</v>
      </c>
    </row>
    <row r="52" spans="1:135" x14ac:dyDescent="0.2">
      <c r="A52">
        <f>OCC!A12</f>
        <v>47</v>
      </c>
      <c r="B52">
        <f>OCC!K12</f>
        <v>2223.8239624119028</v>
      </c>
      <c r="C52">
        <f t="shared" si="44"/>
        <v>2658.3962283998953</v>
      </c>
      <c r="D52">
        <f t="shared" si="45"/>
        <v>3183.7746395197073</v>
      </c>
      <c r="E52">
        <f t="shared" si="46"/>
        <v>3857.0002804072042</v>
      </c>
      <c r="F52">
        <f t="shared" si="47"/>
        <v>189.35550442109735</v>
      </c>
      <c r="G52">
        <f t="shared" si="48"/>
        <v>319.42654706761846</v>
      </c>
      <c r="H52">
        <f t="shared" si="49"/>
        <v>463.35625227103475</v>
      </c>
      <c r="I52">
        <f t="shared" si="50"/>
        <v>7446</v>
      </c>
      <c r="J52">
        <f t="shared" ca="1" si="51"/>
        <v>58.178423500000008</v>
      </c>
      <c r="K52">
        <f t="shared" ca="1" si="52"/>
        <v>1.8937246250000001E-2</v>
      </c>
      <c r="L52">
        <f t="shared" ca="1" si="53"/>
        <v>52.181125906338622</v>
      </c>
      <c r="M52">
        <f t="shared" ca="1" si="54"/>
        <v>69.649705364641207</v>
      </c>
      <c r="N52">
        <f t="shared" ca="1" si="55"/>
        <v>88.979507299024263</v>
      </c>
      <c r="P52">
        <v>75</v>
      </c>
      <c r="Q52" t="s">
        <v>12</v>
      </c>
      <c r="R52" t="s">
        <v>79</v>
      </c>
      <c r="S52" t="s">
        <v>162</v>
      </c>
      <c r="T52">
        <v>84</v>
      </c>
      <c r="U52" t="s">
        <v>22</v>
      </c>
      <c r="V52">
        <v>2020</v>
      </c>
      <c r="W52" t="s">
        <v>155</v>
      </c>
      <c r="X52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82.979353946458559</v>
      </c>
      <c r="AA52">
        <v>3221.7990000000004</v>
      </c>
      <c r="AB52">
        <f t="shared" ref="AB52:AK61" si="56">VLOOKUP(AB$40,$P$42:$X$100,9,FALSE)</f>
        <v>143.5513</v>
      </c>
      <c r="AC52">
        <f t="shared" si="56"/>
        <v>117.402</v>
      </c>
      <c r="AD52">
        <f t="shared" si="56"/>
        <v>117.402</v>
      </c>
      <c r="AE52">
        <f t="shared" si="56"/>
        <v>195.43576000000002</v>
      </c>
      <c r="AF52">
        <f t="shared" si="56"/>
        <v>85.852639999999994</v>
      </c>
      <c r="AG52">
        <f t="shared" si="56"/>
        <v>107.67559024004743</v>
      </c>
      <c r="AH52">
        <f t="shared" si="56"/>
        <v>138.29892324409761</v>
      </c>
      <c r="AI52">
        <f t="shared" si="56"/>
        <v>96.809246270868329</v>
      </c>
      <c r="AJ52">
        <f t="shared" si="56"/>
        <v>128.42042872666207</v>
      </c>
      <c r="AK52">
        <f t="shared" si="56"/>
        <v>155.09236392373802</v>
      </c>
      <c r="AL52">
        <f t="shared" ref="AL52:AU61" si="57">VLOOKUP(AL$40,$P$42:$X$100,9,FALSE)</f>
        <v>82.979353946458559</v>
      </c>
      <c r="AM52">
        <f t="shared" si="57"/>
        <v>98.784945174355428</v>
      </c>
      <c r="AN52">
        <f t="shared" si="57"/>
        <v>197.56989034871086</v>
      </c>
      <c r="AO52">
        <f t="shared" si="57"/>
        <v>104.71204188481676</v>
      </c>
      <c r="AP52">
        <f t="shared" si="57"/>
        <v>119.52978366097007</v>
      </c>
      <c r="AQ52">
        <f t="shared" si="57"/>
        <v>251.90161019460635</v>
      </c>
      <c r="AR52">
        <f t="shared" si="57"/>
        <v>120.51763311271363</v>
      </c>
      <c r="AS52">
        <f t="shared" si="57"/>
        <v>143.23817050281536</v>
      </c>
      <c r="AT52">
        <f t="shared" si="57"/>
        <v>74.44250000000001</v>
      </c>
      <c r="AU52">
        <f t="shared" si="57"/>
        <v>133.99650000000003</v>
      </c>
      <c r="AV52">
        <f t="shared" ref="AV52:BE61" si="58">VLOOKUP(AV$40,$P$42:$X$100,9,FALSE)</f>
        <v>74.44250000000001</v>
      </c>
      <c r="AW52">
        <f t="shared" si="58"/>
        <v>133.99650000000003</v>
      </c>
      <c r="AX52">
        <f t="shared" si="58"/>
        <v>59.553999999999995</v>
      </c>
      <c r="AY52">
        <f t="shared" si="58"/>
        <v>119.10799999999999</v>
      </c>
      <c r="AZ52">
        <f t="shared" si="58"/>
        <v>59.553999999999995</v>
      </c>
      <c r="BA52">
        <f t="shared" si="58"/>
        <v>104.2195</v>
      </c>
      <c r="BB52">
        <f t="shared" si="58"/>
        <v>44.665499999999994</v>
      </c>
      <c r="BC52">
        <f t="shared" si="58"/>
        <v>74.44250000000001</v>
      </c>
      <c r="BD52">
        <f t="shared" si="58"/>
        <v>114.093</v>
      </c>
      <c r="BE52">
        <f t="shared" si="58"/>
        <v>130.392</v>
      </c>
      <c r="BF52">
        <f t="shared" ref="BF52:BO61" si="59">VLOOKUP(BF$40,$P$42:$X$100,9,FALSE)</f>
        <v>146.691</v>
      </c>
      <c r="BG52">
        <f t="shared" si="59"/>
        <v>162.99</v>
      </c>
      <c r="BH52">
        <f t="shared" si="59"/>
        <v>179.28900000000002</v>
      </c>
      <c r="BI52">
        <f t="shared" si="59"/>
        <v>195.58800000000002</v>
      </c>
      <c r="BJ52">
        <f t="shared" si="59"/>
        <v>211.88700000000003</v>
      </c>
      <c r="BK52">
        <f t="shared" si="59"/>
        <v>60.907499999999999</v>
      </c>
      <c r="BL52">
        <f t="shared" si="59"/>
        <v>87.977499999999992</v>
      </c>
      <c r="BM52">
        <f t="shared" si="59"/>
        <v>121.815</v>
      </c>
      <c r="BN52">
        <f t="shared" si="59"/>
        <v>123.2283</v>
      </c>
      <c r="BO52">
        <f t="shared" si="59"/>
        <v>86.475999999999999</v>
      </c>
      <c r="BP52">
        <f t="shared" ref="BP52:CA61" si="60">VLOOKUP(BP$40,$P$42:$X$100,9,FALSE)</f>
        <v>149.17110000000002</v>
      </c>
      <c r="BQ52">
        <f t="shared" si="60"/>
        <v>42.883918000000001</v>
      </c>
      <c r="BR52">
        <f t="shared" si="60"/>
        <v>98.020384000000021</v>
      </c>
      <c r="BS52">
        <f t="shared" si="60"/>
        <v>185.10382000000001</v>
      </c>
      <c r="BT52">
        <f t="shared" si="60"/>
        <v>163.58012000000002</v>
      </c>
      <c r="BU52">
        <f t="shared" si="60"/>
        <v>159.27538000000001</v>
      </c>
      <c r="BV52">
        <f t="shared" si="60"/>
        <v>112.28270000000001</v>
      </c>
      <c r="BW52">
        <f t="shared" si="60"/>
        <v>111.57205</v>
      </c>
      <c r="BX52">
        <f t="shared" si="60"/>
        <v>114.13038999999999</v>
      </c>
      <c r="BY52">
        <f t="shared" si="60"/>
        <v>129.19617</v>
      </c>
      <c r="BZ52">
        <f t="shared" si="60"/>
        <v>97.286000000000001</v>
      </c>
      <c r="CA52">
        <f t="shared" si="60"/>
        <v>180.67399999999998</v>
      </c>
      <c r="CE52">
        <f t="shared" si="14"/>
        <v>2821.9566004807534</v>
      </c>
      <c r="CF52">
        <f t="shared" si="15"/>
        <v>143.5513</v>
      </c>
      <c r="CG52">
        <f t="shared" si="16"/>
        <v>117.402</v>
      </c>
      <c r="CH52">
        <f t="shared" si="17"/>
        <v>117.402</v>
      </c>
      <c r="CI52">
        <f t="shared" si="18"/>
        <v>195.43576000000002</v>
      </c>
      <c r="CJ52">
        <f t="shared" si="19"/>
        <v>85.852639999999994</v>
      </c>
      <c r="CK52">
        <f t="shared" si="20"/>
        <v>107.67559024004743</v>
      </c>
      <c r="CL52">
        <f t="shared" si="21"/>
        <v>138.29892324409761</v>
      </c>
      <c r="CM52">
        <f t="shared" si="22"/>
        <v>96.809246270868329</v>
      </c>
      <c r="CN52">
        <f t="shared" si="23"/>
        <v>128.42042872666207</v>
      </c>
      <c r="CO52">
        <f t="shared" si="24"/>
        <v>155.09236392373802</v>
      </c>
      <c r="CP52">
        <f t="shared" si="25"/>
        <v>82.979353946458559</v>
      </c>
      <c r="CQ52">
        <f t="shared" si="26"/>
        <v>98.784945174355428</v>
      </c>
      <c r="CR52">
        <f t="shared" si="27"/>
        <v>197.56989034871086</v>
      </c>
      <c r="CS52">
        <f t="shared" si="28"/>
        <v>104.71204188481676</v>
      </c>
      <c r="CT52">
        <f t="shared" si="29"/>
        <v>119.52978366097007</v>
      </c>
      <c r="CU52">
        <f t="shared" si="30"/>
        <v>251.90161019460635</v>
      </c>
      <c r="CV52">
        <f t="shared" si="31"/>
        <v>120.51763311271363</v>
      </c>
      <c r="CW52">
        <f t="shared" si="32"/>
        <v>143.23817050281536</v>
      </c>
      <c r="CX52">
        <f t="shared" si="33"/>
        <v>74.44250000000001</v>
      </c>
      <c r="CY52">
        <f t="shared" si="34"/>
        <v>133.99650000000003</v>
      </c>
      <c r="CZ52">
        <f t="shared" si="35"/>
        <v>74.44250000000001</v>
      </c>
      <c r="DA52">
        <f t="shared" si="36"/>
        <v>133.99650000000003</v>
      </c>
      <c r="DB52">
        <f t="shared" si="37"/>
        <v>59.553999999999995</v>
      </c>
      <c r="DC52">
        <f t="shared" si="38"/>
        <v>119.10799999999999</v>
      </c>
      <c r="DD52">
        <f t="shared" si="39"/>
        <v>59.553999999999995</v>
      </c>
      <c r="DE52">
        <f t="shared" si="40"/>
        <v>104.2195</v>
      </c>
      <c r="DF52">
        <f t="shared" si="41"/>
        <v>44.665499999999994</v>
      </c>
      <c r="DG52">
        <f t="shared" si="42"/>
        <v>74.44250000000001</v>
      </c>
      <c r="DH52">
        <f t="shared" si="43"/>
        <v>114.093</v>
      </c>
      <c r="DI52">
        <f t="shared" si="43"/>
        <v>130.392</v>
      </c>
      <c r="DJ52">
        <f t="shared" si="43"/>
        <v>146.691</v>
      </c>
      <c r="DK52">
        <f t="shared" si="43"/>
        <v>162.99</v>
      </c>
      <c r="DL52">
        <f t="shared" si="43"/>
        <v>179.28900000000002</v>
      </c>
      <c r="DM52">
        <f t="shared" si="43"/>
        <v>195.58800000000002</v>
      </c>
      <c r="DN52">
        <f t="shared" si="43"/>
        <v>211.88700000000003</v>
      </c>
      <c r="DO52">
        <f t="shared" si="43"/>
        <v>60.907499999999999</v>
      </c>
      <c r="DP52">
        <f t="shared" si="43"/>
        <v>87.977499999999992</v>
      </c>
      <c r="DQ52">
        <f t="shared" si="43"/>
        <v>121.815</v>
      </c>
      <c r="DR52">
        <f t="shared" si="43"/>
        <v>123.2283</v>
      </c>
      <c r="DS52">
        <f t="shared" si="43"/>
        <v>86.475999999999999</v>
      </c>
      <c r="DT52">
        <f t="shared" si="43"/>
        <v>149.17110000000002</v>
      </c>
      <c r="DU52">
        <f t="shared" si="43"/>
        <v>42.883918000000001</v>
      </c>
      <c r="DV52">
        <f t="shared" si="43"/>
        <v>98.020384000000021</v>
      </c>
      <c r="DW52">
        <f t="shared" ref="DW52:EE67" si="61">BS51</f>
        <v>185.10382000000001</v>
      </c>
      <c r="DX52">
        <f t="shared" si="61"/>
        <v>163.58012000000002</v>
      </c>
      <c r="DY52">
        <f t="shared" si="61"/>
        <v>159.27538000000001</v>
      </c>
      <c r="DZ52">
        <f t="shared" si="61"/>
        <v>112.28270000000001</v>
      </c>
      <c r="EA52">
        <f t="shared" si="61"/>
        <v>111.57205</v>
      </c>
      <c r="EB52">
        <f t="shared" si="61"/>
        <v>114.13038999999999</v>
      </c>
      <c r="EC52">
        <f t="shared" si="61"/>
        <v>129.19617</v>
      </c>
      <c r="ED52">
        <f t="shared" si="61"/>
        <v>97.286000000000001</v>
      </c>
      <c r="EE52">
        <f t="shared" si="61"/>
        <v>180.67399999999998</v>
      </c>
    </row>
    <row r="53" spans="1:135" x14ac:dyDescent="0.2">
      <c r="A53">
        <f>OCC!A13</f>
        <v>46</v>
      </c>
      <c r="B53">
        <f>OCC!K13</f>
        <v>2414.315976789168</v>
      </c>
      <c r="C53">
        <f t="shared" si="44"/>
        <v>2886.1135572533844</v>
      </c>
      <c r="D53">
        <f t="shared" si="45"/>
        <v>3456.4957067698256</v>
      </c>
      <c r="E53">
        <f t="shared" si="46"/>
        <v>4187.3896301431332</v>
      </c>
      <c r="F53">
        <f t="shared" si="47"/>
        <v>205.57563338826461</v>
      </c>
      <c r="G53">
        <f t="shared" si="48"/>
        <v>346.78851790027846</v>
      </c>
      <c r="H53">
        <f t="shared" si="49"/>
        <v>503.0471933532952</v>
      </c>
      <c r="I53">
        <f t="shared" si="50"/>
        <v>7446</v>
      </c>
      <c r="J53">
        <f t="shared" ca="1" si="51"/>
        <v>58.178423500000008</v>
      </c>
      <c r="K53">
        <f t="shared" ca="1" si="52"/>
        <v>1.8937246250000001E-2</v>
      </c>
      <c r="L53">
        <f t="shared" ca="1" si="53"/>
        <v>54.359494019039026</v>
      </c>
      <c r="M53">
        <f t="shared" ca="1" si="54"/>
        <v>73.324426131853144</v>
      </c>
      <c r="N53">
        <f t="shared" ca="1" si="55"/>
        <v>94.310012413483093</v>
      </c>
      <c r="P53">
        <v>76</v>
      </c>
      <c r="Q53" t="s">
        <v>12</v>
      </c>
      <c r="R53" t="s">
        <v>79</v>
      </c>
      <c r="S53" t="s">
        <v>162</v>
      </c>
      <c r="T53">
        <v>100</v>
      </c>
      <c r="U53" t="s">
        <v>22</v>
      </c>
      <c r="V53">
        <v>2020</v>
      </c>
      <c r="W53" t="s">
        <v>155</v>
      </c>
      <c r="X53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98.784945174355428</v>
      </c>
      <c r="AA53">
        <v>3478.3431399420924</v>
      </c>
      <c r="AB53">
        <f t="shared" si="56"/>
        <v>143.5513</v>
      </c>
      <c r="AC53">
        <f t="shared" si="56"/>
        <v>117.402</v>
      </c>
      <c r="AD53">
        <f t="shared" si="56"/>
        <v>117.402</v>
      </c>
      <c r="AE53">
        <f t="shared" si="56"/>
        <v>195.43576000000002</v>
      </c>
      <c r="AF53">
        <f t="shared" si="56"/>
        <v>85.852639999999994</v>
      </c>
      <c r="AG53">
        <f t="shared" si="56"/>
        <v>107.67559024004743</v>
      </c>
      <c r="AH53">
        <f t="shared" si="56"/>
        <v>138.29892324409761</v>
      </c>
      <c r="AI53">
        <f t="shared" si="56"/>
        <v>96.809246270868329</v>
      </c>
      <c r="AJ53">
        <f t="shared" si="56"/>
        <v>128.42042872666207</v>
      </c>
      <c r="AK53">
        <f t="shared" si="56"/>
        <v>155.09236392373802</v>
      </c>
      <c r="AL53">
        <f t="shared" si="57"/>
        <v>82.979353946458559</v>
      </c>
      <c r="AM53">
        <f t="shared" si="57"/>
        <v>98.784945174355428</v>
      </c>
      <c r="AN53">
        <f t="shared" si="57"/>
        <v>197.56989034871086</v>
      </c>
      <c r="AO53">
        <f t="shared" si="57"/>
        <v>104.71204188481676</v>
      </c>
      <c r="AP53">
        <f t="shared" si="57"/>
        <v>119.52978366097007</v>
      </c>
      <c r="AQ53">
        <f t="shared" si="57"/>
        <v>251.90161019460635</v>
      </c>
      <c r="AR53">
        <f t="shared" si="57"/>
        <v>120.51763311271363</v>
      </c>
      <c r="AS53">
        <f t="shared" si="57"/>
        <v>143.23817050281536</v>
      </c>
      <c r="AT53">
        <f t="shared" si="57"/>
        <v>74.44250000000001</v>
      </c>
      <c r="AU53">
        <f t="shared" si="57"/>
        <v>133.99650000000003</v>
      </c>
      <c r="AV53">
        <f t="shared" si="58"/>
        <v>74.44250000000001</v>
      </c>
      <c r="AW53">
        <f t="shared" si="58"/>
        <v>133.99650000000003</v>
      </c>
      <c r="AX53">
        <f t="shared" si="58"/>
        <v>59.553999999999995</v>
      </c>
      <c r="AY53">
        <f t="shared" si="58"/>
        <v>119.10799999999999</v>
      </c>
      <c r="AZ53">
        <f t="shared" si="58"/>
        <v>59.553999999999995</v>
      </c>
      <c r="BA53">
        <f t="shared" si="58"/>
        <v>104.2195</v>
      </c>
      <c r="BB53">
        <f t="shared" si="58"/>
        <v>44.665499999999994</v>
      </c>
      <c r="BC53">
        <f t="shared" si="58"/>
        <v>74.44250000000001</v>
      </c>
      <c r="BD53">
        <f t="shared" si="58"/>
        <v>114.093</v>
      </c>
      <c r="BE53">
        <f t="shared" si="58"/>
        <v>130.392</v>
      </c>
      <c r="BF53">
        <f t="shared" si="59"/>
        <v>146.691</v>
      </c>
      <c r="BG53">
        <f t="shared" si="59"/>
        <v>162.99</v>
      </c>
      <c r="BH53">
        <f t="shared" si="59"/>
        <v>179.28900000000002</v>
      </c>
      <c r="BI53">
        <f t="shared" si="59"/>
        <v>195.58800000000002</v>
      </c>
      <c r="BJ53">
        <f t="shared" si="59"/>
        <v>211.88700000000003</v>
      </c>
      <c r="BK53">
        <f t="shared" si="59"/>
        <v>60.907499999999999</v>
      </c>
      <c r="BL53">
        <f t="shared" si="59"/>
        <v>87.977499999999992</v>
      </c>
      <c r="BM53">
        <f t="shared" si="59"/>
        <v>121.815</v>
      </c>
      <c r="BN53">
        <f t="shared" si="59"/>
        <v>123.2283</v>
      </c>
      <c r="BO53">
        <f t="shared" si="59"/>
        <v>86.475999999999999</v>
      </c>
      <c r="BP53">
        <f t="shared" si="60"/>
        <v>149.17110000000002</v>
      </c>
      <c r="BQ53">
        <f t="shared" si="60"/>
        <v>42.883918000000001</v>
      </c>
      <c r="BR53">
        <f t="shared" si="60"/>
        <v>98.020384000000021</v>
      </c>
      <c r="BS53">
        <f t="shared" si="60"/>
        <v>185.10382000000001</v>
      </c>
      <c r="BT53">
        <f t="shared" si="60"/>
        <v>163.58012000000002</v>
      </c>
      <c r="BU53">
        <f t="shared" si="60"/>
        <v>159.27538000000001</v>
      </c>
      <c r="BV53">
        <f t="shared" si="60"/>
        <v>112.28270000000001</v>
      </c>
      <c r="BW53">
        <f t="shared" si="60"/>
        <v>111.57205</v>
      </c>
      <c r="BX53">
        <f t="shared" si="60"/>
        <v>114.13038999999999</v>
      </c>
      <c r="BY53">
        <f t="shared" si="60"/>
        <v>129.19617</v>
      </c>
      <c r="BZ53">
        <f t="shared" si="60"/>
        <v>97.286000000000001</v>
      </c>
      <c r="CA53">
        <f t="shared" si="60"/>
        <v>180.67399999999998</v>
      </c>
      <c r="CE53">
        <f t="shared" si="14"/>
        <v>3221.7990000000004</v>
      </c>
      <c r="CF53">
        <f t="shared" si="15"/>
        <v>143.5513</v>
      </c>
      <c r="CG53">
        <f t="shared" si="16"/>
        <v>117.402</v>
      </c>
      <c r="CH53">
        <f t="shared" si="17"/>
        <v>117.402</v>
      </c>
      <c r="CI53">
        <f t="shared" si="18"/>
        <v>195.43576000000002</v>
      </c>
      <c r="CJ53">
        <f t="shared" si="19"/>
        <v>85.852639999999994</v>
      </c>
      <c r="CK53">
        <f t="shared" si="20"/>
        <v>107.67559024004743</v>
      </c>
      <c r="CL53">
        <f t="shared" si="21"/>
        <v>138.29892324409761</v>
      </c>
      <c r="CM53">
        <f t="shared" si="22"/>
        <v>96.809246270868329</v>
      </c>
      <c r="CN53">
        <f t="shared" si="23"/>
        <v>128.42042872666207</v>
      </c>
      <c r="CO53">
        <f t="shared" si="24"/>
        <v>155.09236392373802</v>
      </c>
      <c r="CP53">
        <f t="shared" si="25"/>
        <v>82.979353946458559</v>
      </c>
      <c r="CQ53">
        <f t="shared" si="26"/>
        <v>98.784945174355428</v>
      </c>
      <c r="CR53">
        <f t="shared" si="27"/>
        <v>197.56989034871086</v>
      </c>
      <c r="CS53">
        <f t="shared" si="28"/>
        <v>104.71204188481676</v>
      </c>
      <c r="CT53">
        <f t="shared" si="29"/>
        <v>119.52978366097007</v>
      </c>
      <c r="CU53">
        <f t="shared" si="30"/>
        <v>251.90161019460635</v>
      </c>
      <c r="CV53">
        <f t="shared" si="31"/>
        <v>120.51763311271363</v>
      </c>
      <c r="CW53">
        <f t="shared" si="32"/>
        <v>143.23817050281536</v>
      </c>
      <c r="CX53">
        <f t="shared" si="33"/>
        <v>74.44250000000001</v>
      </c>
      <c r="CY53">
        <f t="shared" si="34"/>
        <v>133.99650000000003</v>
      </c>
      <c r="CZ53">
        <f t="shared" si="35"/>
        <v>74.44250000000001</v>
      </c>
      <c r="DA53">
        <f t="shared" si="36"/>
        <v>133.99650000000003</v>
      </c>
      <c r="DB53">
        <f t="shared" si="37"/>
        <v>59.553999999999995</v>
      </c>
      <c r="DC53">
        <f t="shared" si="38"/>
        <v>119.10799999999999</v>
      </c>
      <c r="DD53">
        <f t="shared" si="39"/>
        <v>59.553999999999995</v>
      </c>
      <c r="DE53">
        <f t="shared" si="40"/>
        <v>104.2195</v>
      </c>
      <c r="DF53">
        <f t="shared" si="41"/>
        <v>44.665499999999994</v>
      </c>
      <c r="DG53">
        <f t="shared" si="42"/>
        <v>74.44250000000001</v>
      </c>
      <c r="DH53">
        <f t="shared" ref="DH53:DV68" si="62">BD52</f>
        <v>114.093</v>
      </c>
      <c r="DI53">
        <f t="shared" si="62"/>
        <v>130.392</v>
      </c>
      <c r="DJ53">
        <f t="shared" si="62"/>
        <v>146.691</v>
      </c>
      <c r="DK53">
        <f t="shared" si="62"/>
        <v>162.99</v>
      </c>
      <c r="DL53">
        <f t="shared" si="62"/>
        <v>179.28900000000002</v>
      </c>
      <c r="DM53">
        <f t="shared" si="62"/>
        <v>195.58800000000002</v>
      </c>
      <c r="DN53">
        <f t="shared" si="62"/>
        <v>211.88700000000003</v>
      </c>
      <c r="DO53">
        <f t="shared" si="62"/>
        <v>60.907499999999999</v>
      </c>
      <c r="DP53">
        <f t="shared" si="62"/>
        <v>87.977499999999992</v>
      </c>
      <c r="DQ53">
        <f t="shared" si="62"/>
        <v>121.815</v>
      </c>
      <c r="DR53">
        <f t="shared" si="62"/>
        <v>123.2283</v>
      </c>
      <c r="DS53">
        <f t="shared" si="62"/>
        <v>86.475999999999999</v>
      </c>
      <c r="DT53">
        <f t="shared" si="62"/>
        <v>149.17110000000002</v>
      </c>
      <c r="DU53">
        <f t="shared" si="62"/>
        <v>42.883918000000001</v>
      </c>
      <c r="DV53">
        <f t="shared" si="62"/>
        <v>98.020384000000021</v>
      </c>
      <c r="DW53">
        <f t="shared" si="61"/>
        <v>185.10382000000001</v>
      </c>
      <c r="DX53">
        <f t="shared" si="61"/>
        <v>163.58012000000002</v>
      </c>
      <c r="DY53">
        <f t="shared" si="61"/>
        <v>159.27538000000001</v>
      </c>
      <c r="DZ53">
        <f t="shared" si="61"/>
        <v>112.28270000000001</v>
      </c>
      <c r="EA53">
        <f t="shared" si="61"/>
        <v>111.57205</v>
      </c>
      <c r="EB53">
        <f t="shared" si="61"/>
        <v>114.13038999999999</v>
      </c>
      <c r="EC53">
        <f t="shared" si="61"/>
        <v>129.19617</v>
      </c>
      <c r="ED53">
        <f t="shared" si="61"/>
        <v>97.286000000000001</v>
      </c>
      <c r="EE53">
        <f t="shared" si="61"/>
        <v>180.67399999999998</v>
      </c>
    </row>
    <row r="54" spans="1:135" x14ac:dyDescent="0.2">
      <c r="A54">
        <f>OCC!A14</f>
        <v>111</v>
      </c>
      <c r="B54">
        <f>OCC!K14</f>
        <v>2644.5112781954886</v>
      </c>
      <c r="C54">
        <f t="shared" si="44"/>
        <v>3161.2928571428565</v>
      </c>
      <c r="D54">
        <f t="shared" si="45"/>
        <v>3786.058646616541</v>
      </c>
      <c r="E54">
        <f t="shared" si="46"/>
        <v>4586.6403609022555</v>
      </c>
      <c r="F54">
        <f t="shared" si="47"/>
        <v>225.17644179302928</v>
      </c>
      <c r="G54">
        <f t="shared" si="48"/>
        <v>379.85340591401376</v>
      </c>
      <c r="H54">
        <f t="shared" si="49"/>
        <v>551.0107165245945</v>
      </c>
      <c r="I54">
        <f t="shared" si="50"/>
        <v>7446</v>
      </c>
      <c r="J54">
        <f t="shared" ca="1" si="51"/>
        <v>58.178423500000008</v>
      </c>
      <c r="K54">
        <f t="shared" ca="1" si="52"/>
        <v>1.8937246250000001E-2</v>
      </c>
      <c r="L54">
        <f t="shared" ca="1" si="53"/>
        <v>56.991888379066516</v>
      </c>
      <c r="M54">
        <f t="shared" ca="1" si="54"/>
        <v>77.765050361471097</v>
      </c>
      <c r="N54">
        <f t="shared" ca="1" si="55"/>
        <v>100.75152774672233</v>
      </c>
      <c r="P54">
        <v>77</v>
      </c>
      <c r="Q54" t="s">
        <v>12</v>
      </c>
      <c r="R54" t="s">
        <v>79</v>
      </c>
      <c r="S54" t="s">
        <v>162</v>
      </c>
      <c r="T54">
        <v>200</v>
      </c>
      <c r="U54" t="s">
        <v>22</v>
      </c>
      <c r="V54">
        <v>2020</v>
      </c>
      <c r="W54" t="s">
        <v>155</v>
      </c>
      <c r="X54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197.56989034871086</v>
      </c>
      <c r="AA54">
        <v>3704.4354440383286</v>
      </c>
      <c r="AB54">
        <f t="shared" si="56"/>
        <v>143.5513</v>
      </c>
      <c r="AC54">
        <f t="shared" si="56"/>
        <v>117.402</v>
      </c>
      <c r="AD54">
        <f t="shared" si="56"/>
        <v>117.402</v>
      </c>
      <c r="AE54">
        <f t="shared" si="56"/>
        <v>195.43576000000002</v>
      </c>
      <c r="AF54">
        <f t="shared" si="56"/>
        <v>85.852639999999994</v>
      </c>
      <c r="AG54">
        <f t="shared" si="56"/>
        <v>107.67559024004743</v>
      </c>
      <c r="AH54">
        <f t="shared" si="56"/>
        <v>138.29892324409761</v>
      </c>
      <c r="AI54">
        <f t="shared" si="56"/>
        <v>96.809246270868329</v>
      </c>
      <c r="AJ54">
        <f t="shared" si="56"/>
        <v>128.42042872666207</v>
      </c>
      <c r="AK54">
        <f t="shared" si="56"/>
        <v>155.09236392373802</v>
      </c>
      <c r="AL54">
        <f t="shared" si="57"/>
        <v>82.979353946458559</v>
      </c>
      <c r="AM54">
        <f t="shared" si="57"/>
        <v>98.784945174355428</v>
      </c>
      <c r="AN54">
        <f t="shared" si="57"/>
        <v>197.56989034871086</v>
      </c>
      <c r="AO54">
        <f t="shared" si="57"/>
        <v>104.71204188481676</v>
      </c>
      <c r="AP54">
        <f t="shared" si="57"/>
        <v>119.52978366097007</v>
      </c>
      <c r="AQ54">
        <f t="shared" si="57"/>
        <v>251.90161019460635</v>
      </c>
      <c r="AR54">
        <f t="shared" si="57"/>
        <v>120.51763311271363</v>
      </c>
      <c r="AS54">
        <f t="shared" si="57"/>
        <v>143.23817050281536</v>
      </c>
      <c r="AT54">
        <f t="shared" si="57"/>
        <v>74.44250000000001</v>
      </c>
      <c r="AU54">
        <f t="shared" si="57"/>
        <v>133.99650000000003</v>
      </c>
      <c r="AV54">
        <f t="shared" si="58"/>
        <v>74.44250000000001</v>
      </c>
      <c r="AW54">
        <f t="shared" si="58"/>
        <v>133.99650000000003</v>
      </c>
      <c r="AX54">
        <f t="shared" si="58"/>
        <v>59.553999999999995</v>
      </c>
      <c r="AY54">
        <f t="shared" si="58"/>
        <v>119.10799999999999</v>
      </c>
      <c r="AZ54">
        <f t="shared" si="58"/>
        <v>59.553999999999995</v>
      </c>
      <c r="BA54">
        <f t="shared" si="58"/>
        <v>104.2195</v>
      </c>
      <c r="BB54">
        <f t="shared" si="58"/>
        <v>44.665499999999994</v>
      </c>
      <c r="BC54">
        <f t="shared" si="58"/>
        <v>74.44250000000001</v>
      </c>
      <c r="BD54">
        <f t="shared" si="58"/>
        <v>114.093</v>
      </c>
      <c r="BE54">
        <f t="shared" si="58"/>
        <v>130.392</v>
      </c>
      <c r="BF54">
        <f t="shared" si="59"/>
        <v>146.691</v>
      </c>
      <c r="BG54">
        <f t="shared" si="59"/>
        <v>162.99</v>
      </c>
      <c r="BH54">
        <f t="shared" si="59"/>
        <v>179.28900000000002</v>
      </c>
      <c r="BI54">
        <f t="shared" si="59"/>
        <v>195.58800000000002</v>
      </c>
      <c r="BJ54">
        <f t="shared" si="59"/>
        <v>211.88700000000003</v>
      </c>
      <c r="BK54">
        <f t="shared" si="59"/>
        <v>60.907499999999999</v>
      </c>
      <c r="BL54">
        <f t="shared" si="59"/>
        <v>87.977499999999992</v>
      </c>
      <c r="BM54">
        <f t="shared" si="59"/>
        <v>121.815</v>
      </c>
      <c r="BN54">
        <f t="shared" si="59"/>
        <v>123.2283</v>
      </c>
      <c r="BO54">
        <f t="shared" si="59"/>
        <v>86.475999999999999</v>
      </c>
      <c r="BP54">
        <f t="shared" si="60"/>
        <v>149.17110000000002</v>
      </c>
      <c r="BQ54">
        <f t="shared" si="60"/>
        <v>42.883918000000001</v>
      </c>
      <c r="BR54">
        <f t="shared" si="60"/>
        <v>98.020384000000021</v>
      </c>
      <c r="BS54">
        <f t="shared" si="60"/>
        <v>185.10382000000001</v>
      </c>
      <c r="BT54">
        <f t="shared" si="60"/>
        <v>163.58012000000002</v>
      </c>
      <c r="BU54">
        <f t="shared" si="60"/>
        <v>159.27538000000001</v>
      </c>
      <c r="BV54">
        <f t="shared" si="60"/>
        <v>112.28270000000001</v>
      </c>
      <c r="BW54">
        <f t="shared" si="60"/>
        <v>111.57205</v>
      </c>
      <c r="BX54">
        <f t="shared" si="60"/>
        <v>114.13038999999999</v>
      </c>
      <c r="BY54">
        <f t="shared" si="60"/>
        <v>129.19617</v>
      </c>
      <c r="BZ54">
        <f t="shared" si="60"/>
        <v>97.286000000000001</v>
      </c>
      <c r="CA54">
        <f t="shared" si="60"/>
        <v>180.67399999999998</v>
      </c>
      <c r="CE54">
        <f t="shared" si="14"/>
        <v>3478.3431399420924</v>
      </c>
      <c r="CF54">
        <f t="shared" si="15"/>
        <v>143.5513</v>
      </c>
      <c r="CG54">
        <f t="shared" si="16"/>
        <v>117.402</v>
      </c>
      <c r="CH54">
        <f t="shared" si="17"/>
        <v>117.402</v>
      </c>
      <c r="CI54">
        <f t="shared" si="18"/>
        <v>195.43576000000002</v>
      </c>
      <c r="CJ54">
        <f t="shared" si="19"/>
        <v>85.852639999999994</v>
      </c>
      <c r="CK54">
        <f t="shared" si="20"/>
        <v>107.67559024004743</v>
      </c>
      <c r="CL54">
        <f t="shared" si="21"/>
        <v>138.29892324409761</v>
      </c>
      <c r="CM54">
        <f t="shared" si="22"/>
        <v>96.809246270868329</v>
      </c>
      <c r="CN54">
        <f t="shared" si="23"/>
        <v>128.42042872666207</v>
      </c>
      <c r="CO54">
        <f t="shared" si="24"/>
        <v>155.09236392373802</v>
      </c>
      <c r="CP54">
        <f t="shared" si="25"/>
        <v>82.979353946458559</v>
      </c>
      <c r="CQ54">
        <f t="shared" si="26"/>
        <v>98.784945174355428</v>
      </c>
      <c r="CR54">
        <f t="shared" si="27"/>
        <v>197.56989034871086</v>
      </c>
      <c r="CS54">
        <f t="shared" si="28"/>
        <v>104.71204188481676</v>
      </c>
      <c r="CT54">
        <f t="shared" si="29"/>
        <v>119.52978366097007</v>
      </c>
      <c r="CU54">
        <f t="shared" si="30"/>
        <v>251.90161019460635</v>
      </c>
      <c r="CV54">
        <f t="shared" si="31"/>
        <v>120.51763311271363</v>
      </c>
      <c r="CW54">
        <f t="shared" si="32"/>
        <v>143.23817050281536</v>
      </c>
      <c r="CX54">
        <f t="shared" si="33"/>
        <v>74.44250000000001</v>
      </c>
      <c r="CY54">
        <f t="shared" si="34"/>
        <v>133.99650000000003</v>
      </c>
      <c r="CZ54">
        <f t="shared" si="35"/>
        <v>74.44250000000001</v>
      </c>
      <c r="DA54">
        <f t="shared" si="36"/>
        <v>133.99650000000003</v>
      </c>
      <c r="DB54">
        <f t="shared" si="37"/>
        <v>59.553999999999995</v>
      </c>
      <c r="DC54">
        <f t="shared" si="38"/>
        <v>119.10799999999999</v>
      </c>
      <c r="DD54">
        <f t="shared" si="39"/>
        <v>59.553999999999995</v>
      </c>
      <c r="DE54">
        <f t="shared" si="40"/>
        <v>104.2195</v>
      </c>
      <c r="DF54">
        <f t="shared" si="41"/>
        <v>44.665499999999994</v>
      </c>
      <c r="DG54">
        <f t="shared" si="42"/>
        <v>74.44250000000001</v>
      </c>
      <c r="DH54">
        <f t="shared" si="62"/>
        <v>114.093</v>
      </c>
      <c r="DI54">
        <f t="shared" si="62"/>
        <v>130.392</v>
      </c>
      <c r="DJ54">
        <f t="shared" si="62"/>
        <v>146.691</v>
      </c>
      <c r="DK54">
        <f t="shared" si="62"/>
        <v>162.99</v>
      </c>
      <c r="DL54">
        <f t="shared" si="62"/>
        <v>179.28900000000002</v>
      </c>
      <c r="DM54">
        <f t="shared" si="62"/>
        <v>195.58800000000002</v>
      </c>
      <c r="DN54">
        <f t="shared" si="62"/>
        <v>211.88700000000003</v>
      </c>
      <c r="DO54">
        <f t="shared" si="62"/>
        <v>60.907499999999999</v>
      </c>
      <c r="DP54">
        <f t="shared" si="62"/>
        <v>87.977499999999992</v>
      </c>
      <c r="DQ54">
        <f t="shared" si="62"/>
        <v>121.815</v>
      </c>
      <c r="DR54">
        <f t="shared" si="62"/>
        <v>123.2283</v>
      </c>
      <c r="DS54">
        <f t="shared" si="62"/>
        <v>86.475999999999999</v>
      </c>
      <c r="DT54">
        <f t="shared" si="62"/>
        <v>149.17110000000002</v>
      </c>
      <c r="DU54">
        <f t="shared" si="62"/>
        <v>42.883918000000001</v>
      </c>
      <c r="DV54">
        <f t="shared" si="62"/>
        <v>98.020384000000021</v>
      </c>
      <c r="DW54">
        <f t="shared" si="61"/>
        <v>185.10382000000001</v>
      </c>
      <c r="DX54">
        <f t="shared" si="61"/>
        <v>163.58012000000002</v>
      </c>
      <c r="DY54">
        <f t="shared" si="61"/>
        <v>159.27538000000001</v>
      </c>
      <c r="DZ54">
        <f t="shared" si="61"/>
        <v>112.28270000000001</v>
      </c>
      <c r="EA54">
        <f t="shared" si="61"/>
        <v>111.57205</v>
      </c>
      <c r="EB54">
        <f t="shared" si="61"/>
        <v>114.13038999999999</v>
      </c>
      <c r="EC54">
        <f t="shared" si="61"/>
        <v>129.19617</v>
      </c>
      <c r="ED54">
        <f t="shared" si="61"/>
        <v>97.286000000000001</v>
      </c>
      <c r="EE54">
        <f t="shared" si="61"/>
        <v>180.67399999999998</v>
      </c>
    </row>
    <row r="55" spans="1:135" x14ac:dyDescent="0.2">
      <c r="A55">
        <f>OCC!A15</f>
        <v>121</v>
      </c>
      <c r="B55">
        <f>OCC!K15</f>
        <v>2750.5720000000001</v>
      </c>
      <c r="C55">
        <f t="shared" si="44"/>
        <v>3288.0796116666666</v>
      </c>
      <c r="D55">
        <f t="shared" si="45"/>
        <v>3937.9022466666665</v>
      </c>
      <c r="E55">
        <f t="shared" si="46"/>
        <v>4770.5920767999996</v>
      </c>
      <c r="F55">
        <f t="shared" si="47"/>
        <v>234.20736412142136</v>
      </c>
      <c r="G55">
        <f t="shared" si="48"/>
        <v>395.08779978607657</v>
      </c>
      <c r="H55">
        <f t="shared" si="49"/>
        <v>573.10954242050707</v>
      </c>
      <c r="I55">
        <f t="shared" si="50"/>
        <v>7446</v>
      </c>
      <c r="J55">
        <f t="shared" ca="1" si="51"/>
        <v>58.178423500000008</v>
      </c>
      <c r="K55">
        <f t="shared" ca="1" si="52"/>
        <v>1.8937246250000001E-2</v>
      </c>
      <c r="L55">
        <f t="shared" ca="1" si="53"/>
        <v>58.204743916051768</v>
      </c>
      <c r="M55">
        <f t="shared" ca="1" si="54"/>
        <v>79.811033959653045</v>
      </c>
      <c r="N55">
        <f t="shared" ca="1" si="55"/>
        <v>103.71940659387685</v>
      </c>
      <c r="P55">
        <v>78</v>
      </c>
      <c r="Q55" t="s">
        <v>12</v>
      </c>
      <c r="R55" t="s">
        <v>79</v>
      </c>
      <c r="S55" t="s">
        <v>162</v>
      </c>
      <c r="T55">
        <v>106</v>
      </c>
      <c r="U55" t="s">
        <v>22</v>
      </c>
      <c r="V55">
        <v>2020</v>
      </c>
      <c r="W55" t="s">
        <v>155</v>
      </c>
      <c r="X55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104.71204188481676</v>
      </c>
      <c r="AA55">
        <v>3951.3978069742175</v>
      </c>
      <c r="AB55">
        <f t="shared" si="56"/>
        <v>143.5513</v>
      </c>
      <c r="AC55">
        <f t="shared" si="56"/>
        <v>117.402</v>
      </c>
      <c r="AD55">
        <f t="shared" si="56"/>
        <v>117.402</v>
      </c>
      <c r="AE55">
        <f t="shared" si="56"/>
        <v>195.43576000000002</v>
      </c>
      <c r="AF55">
        <f t="shared" si="56"/>
        <v>85.852639999999994</v>
      </c>
      <c r="AG55">
        <f t="shared" si="56"/>
        <v>107.67559024004743</v>
      </c>
      <c r="AH55">
        <f t="shared" si="56"/>
        <v>138.29892324409761</v>
      </c>
      <c r="AI55">
        <f t="shared" si="56"/>
        <v>96.809246270868329</v>
      </c>
      <c r="AJ55">
        <f t="shared" si="56"/>
        <v>128.42042872666207</v>
      </c>
      <c r="AK55">
        <f t="shared" si="56"/>
        <v>155.09236392373802</v>
      </c>
      <c r="AL55">
        <f t="shared" si="57"/>
        <v>82.979353946458559</v>
      </c>
      <c r="AM55">
        <f t="shared" si="57"/>
        <v>98.784945174355428</v>
      </c>
      <c r="AN55">
        <f t="shared" si="57"/>
        <v>197.56989034871086</v>
      </c>
      <c r="AO55">
        <f t="shared" si="57"/>
        <v>104.71204188481676</v>
      </c>
      <c r="AP55">
        <f t="shared" si="57"/>
        <v>119.52978366097007</v>
      </c>
      <c r="AQ55">
        <f t="shared" si="57"/>
        <v>251.90161019460635</v>
      </c>
      <c r="AR55">
        <f t="shared" si="57"/>
        <v>120.51763311271363</v>
      </c>
      <c r="AS55">
        <f t="shared" si="57"/>
        <v>143.23817050281536</v>
      </c>
      <c r="AT55">
        <f t="shared" si="57"/>
        <v>74.44250000000001</v>
      </c>
      <c r="AU55">
        <f t="shared" si="57"/>
        <v>133.99650000000003</v>
      </c>
      <c r="AV55">
        <f t="shared" si="58"/>
        <v>74.44250000000001</v>
      </c>
      <c r="AW55">
        <f t="shared" si="58"/>
        <v>133.99650000000003</v>
      </c>
      <c r="AX55">
        <f t="shared" si="58"/>
        <v>59.553999999999995</v>
      </c>
      <c r="AY55">
        <f t="shared" si="58"/>
        <v>119.10799999999999</v>
      </c>
      <c r="AZ55">
        <f t="shared" si="58"/>
        <v>59.553999999999995</v>
      </c>
      <c r="BA55">
        <f t="shared" si="58"/>
        <v>104.2195</v>
      </c>
      <c r="BB55">
        <f t="shared" si="58"/>
        <v>44.665499999999994</v>
      </c>
      <c r="BC55">
        <f t="shared" si="58"/>
        <v>74.44250000000001</v>
      </c>
      <c r="BD55">
        <f t="shared" si="58"/>
        <v>114.093</v>
      </c>
      <c r="BE55">
        <f t="shared" si="58"/>
        <v>130.392</v>
      </c>
      <c r="BF55">
        <f t="shared" si="59"/>
        <v>146.691</v>
      </c>
      <c r="BG55">
        <f t="shared" si="59"/>
        <v>162.99</v>
      </c>
      <c r="BH55">
        <f t="shared" si="59"/>
        <v>179.28900000000002</v>
      </c>
      <c r="BI55">
        <f t="shared" si="59"/>
        <v>195.58800000000002</v>
      </c>
      <c r="BJ55">
        <f t="shared" si="59"/>
        <v>211.88700000000003</v>
      </c>
      <c r="BK55">
        <f t="shared" si="59"/>
        <v>60.907499999999999</v>
      </c>
      <c r="BL55">
        <f t="shared" si="59"/>
        <v>87.977499999999992</v>
      </c>
      <c r="BM55">
        <f t="shared" si="59"/>
        <v>121.815</v>
      </c>
      <c r="BN55">
        <f t="shared" si="59"/>
        <v>123.2283</v>
      </c>
      <c r="BO55">
        <f t="shared" si="59"/>
        <v>86.475999999999999</v>
      </c>
      <c r="BP55">
        <f t="shared" si="60"/>
        <v>149.17110000000002</v>
      </c>
      <c r="BQ55">
        <f t="shared" si="60"/>
        <v>42.883918000000001</v>
      </c>
      <c r="BR55">
        <f t="shared" si="60"/>
        <v>98.020384000000021</v>
      </c>
      <c r="BS55">
        <f t="shared" si="60"/>
        <v>185.10382000000001</v>
      </c>
      <c r="BT55">
        <f t="shared" si="60"/>
        <v>163.58012000000002</v>
      </c>
      <c r="BU55">
        <f t="shared" si="60"/>
        <v>159.27538000000001</v>
      </c>
      <c r="BV55">
        <f t="shared" si="60"/>
        <v>112.28270000000001</v>
      </c>
      <c r="BW55">
        <f t="shared" si="60"/>
        <v>111.57205</v>
      </c>
      <c r="BX55">
        <f t="shared" si="60"/>
        <v>114.13038999999999</v>
      </c>
      <c r="BY55">
        <f t="shared" si="60"/>
        <v>129.19617</v>
      </c>
      <c r="BZ55">
        <f t="shared" si="60"/>
        <v>97.286000000000001</v>
      </c>
      <c r="CA55">
        <f t="shared" si="60"/>
        <v>180.67399999999998</v>
      </c>
      <c r="CE55">
        <f t="shared" si="14"/>
        <v>3704.4354440383286</v>
      </c>
      <c r="CF55">
        <f t="shared" si="15"/>
        <v>143.5513</v>
      </c>
      <c r="CG55">
        <f t="shared" si="16"/>
        <v>117.402</v>
      </c>
      <c r="CH55">
        <f t="shared" si="17"/>
        <v>117.402</v>
      </c>
      <c r="CI55">
        <f t="shared" si="18"/>
        <v>195.43576000000002</v>
      </c>
      <c r="CJ55">
        <f t="shared" si="19"/>
        <v>85.852639999999994</v>
      </c>
      <c r="CK55">
        <f t="shared" si="20"/>
        <v>107.67559024004743</v>
      </c>
      <c r="CL55">
        <f t="shared" si="21"/>
        <v>138.29892324409761</v>
      </c>
      <c r="CM55">
        <f t="shared" si="22"/>
        <v>96.809246270868329</v>
      </c>
      <c r="CN55">
        <f t="shared" si="23"/>
        <v>128.42042872666207</v>
      </c>
      <c r="CO55">
        <f t="shared" si="24"/>
        <v>155.09236392373802</v>
      </c>
      <c r="CP55">
        <f t="shared" si="25"/>
        <v>82.979353946458559</v>
      </c>
      <c r="CQ55">
        <f t="shared" si="26"/>
        <v>98.784945174355428</v>
      </c>
      <c r="CR55">
        <f t="shared" si="27"/>
        <v>197.56989034871086</v>
      </c>
      <c r="CS55">
        <f t="shared" si="28"/>
        <v>104.71204188481676</v>
      </c>
      <c r="CT55">
        <f t="shared" si="29"/>
        <v>119.52978366097007</v>
      </c>
      <c r="CU55">
        <f t="shared" si="30"/>
        <v>251.90161019460635</v>
      </c>
      <c r="CV55">
        <f t="shared" si="31"/>
        <v>120.51763311271363</v>
      </c>
      <c r="CW55">
        <f t="shared" si="32"/>
        <v>143.23817050281536</v>
      </c>
      <c r="CX55">
        <f t="shared" si="33"/>
        <v>74.44250000000001</v>
      </c>
      <c r="CY55">
        <f t="shared" si="34"/>
        <v>133.99650000000003</v>
      </c>
      <c r="CZ55">
        <f t="shared" si="35"/>
        <v>74.44250000000001</v>
      </c>
      <c r="DA55">
        <f t="shared" si="36"/>
        <v>133.99650000000003</v>
      </c>
      <c r="DB55">
        <f t="shared" si="37"/>
        <v>59.553999999999995</v>
      </c>
      <c r="DC55">
        <f t="shared" si="38"/>
        <v>119.10799999999999</v>
      </c>
      <c r="DD55">
        <f t="shared" si="39"/>
        <v>59.553999999999995</v>
      </c>
      <c r="DE55">
        <f t="shared" si="40"/>
        <v>104.2195</v>
      </c>
      <c r="DF55">
        <f t="shared" si="41"/>
        <v>44.665499999999994</v>
      </c>
      <c r="DG55">
        <f t="shared" si="42"/>
        <v>74.44250000000001</v>
      </c>
      <c r="DH55">
        <f t="shared" si="62"/>
        <v>114.093</v>
      </c>
      <c r="DI55">
        <f t="shared" si="62"/>
        <v>130.392</v>
      </c>
      <c r="DJ55">
        <f t="shared" si="62"/>
        <v>146.691</v>
      </c>
      <c r="DK55">
        <f t="shared" si="62"/>
        <v>162.99</v>
      </c>
      <c r="DL55">
        <f t="shared" si="62"/>
        <v>179.28900000000002</v>
      </c>
      <c r="DM55">
        <f t="shared" si="62"/>
        <v>195.58800000000002</v>
      </c>
      <c r="DN55">
        <f t="shared" si="62"/>
        <v>211.88700000000003</v>
      </c>
      <c r="DO55">
        <f t="shared" si="62"/>
        <v>60.907499999999999</v>
      </c>
      <c r="DP55">
        <f t="shared" si="62"/>
        <v>87.977499999999992</v>
      </c>
      <c r="DQ55">
        <f t="shared" si="62"/>
        <v>121.815</v>
      </c>
      <c r="DR55">
        <f t="shared" si="62"/>
        <v>123.2283</v>
      </c>
      <c r="DS55">
        <f t="shared" si="62"/>
        <v>86.475999999999999</v>
      </c>
      <c r="DT55">
        <f t="shared" si="62"/>
        <v>149.17110000000002</v>
      </c>
      <c r="DU55">
        <f t="shared" si="62"/>
        <v>42.883918000000001</v>
      </c>
      <c r="DV55">
        <f t="shared" si="62"/>
        <v>98.020384000000021</v>
      </c>
      <c r="DW55">
        <f t="shared" si="61"/>
        <v>185.10382000000001</v>
      </c>
      <c r="DX55">
        <f t="shared" si="61"/>
        <v>163.58012000000002</v>
      </c>
      <c r="DY55">
        <f t="shared" si="61"/>
        <v>159.27538000000001</v>
      </c>
      <c r="DZ55">
        <f t="shared" si="61"/>
        <v>112.28270000000001</v>
      </c>
      <c r="EA55">
        <f t="shared" si="61"/>
        <v>111.57205</v>
      </c>
      <c r="EB55">
        <f t="shared" si="61"/>
        <v>114.13038999999999</v>
      </c>
      <c r="EC55">
        <f t="shared" si="61"/>
        <v>129.19617</v>
      </c>
      <c r="ED55">
        <f t="shared" si="61"/>
        <v>97.286000000000001</v>
      </c>
      <c r="EE55">
        <f t="shared" si="61"/>
        <v>180.67399999999998</v>
      </c>
    </row>
    <row r="56" spans="1:135" x14ac:dyDescent="0.2">
      <c r="A56">
        <f>OCC!A16</f>
        <v>42</v>
      </c>
      <c r="B56">
        <f>OCC!K16</f>
        <v>2821.9566004807534</v>
      </c>
      <c r="C56">
        <f t="shared" si="44"/>
        <v>3373.4139528247006</v>
      </c>
      <c r="D56">
        <f t="shared" si="45"/>
        <v>4040.1011996882785</v>
      </c>
      <c r="E56">
        <f t="shared" si="46"/>
        <v>4894.4015278738188</v>
      </c>
      <c r="F56">
        <f t="shared" si="47"/>
        <v>240.28566315066257</v>
      </c>
      <c r="G56">
        <f t="shared" si="48"/>
        <v>405.34137058609525</v>
      </c>
      <c r="H56">
        <f t="shared" si="49"/>
        <v>587.98324713261627</v>
      </c>
      <c r="I56">
        <f t="shared" si="50"/>
        <v>7446</v>
      </c>
      <c r="J56">
        <f t="shared" ca="1" si="51"/>
        <v>58.178423500000008</v>
      </c>
      <c r="K56">
        <f t="shared" ca="1" si="52"/>
        <v>1.8937246250000001E-2</v>
      </c>
      <c r="L56">
        <f t="shared" ca="1" si="53"/>
        <v>59.02106127157704</v>
      </c>
      <c r="M56">
        <f t="shared" ca="1" si="54"/>
        <v>81.18809154762225</v>
      </c>
      <c r="N56">
        <f t="shared" ca="1" si="55"/>
        <v>105.71694953130759</v>
      </c>
      <c r="P56">
        <v>79</v>
      </c>
      <c r="Q56" t="s">
        <v>12</v>
      </c>
      <c r="R56" t="s">
        <v>79</v>
      </c>
      <c r="S56" t="s">
        <v>162</v>
      </c>
      <c r="T56">
        <v>121</v>
      </c>
      <c r="U56" t="s">
        <v>22</v>
      </c>
      <c r="V56">
        <v>2020</v>
      </c>
      <c r="W56" t="s">
        <v>155</v>
      </c>
      <c r="X56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119.52978366097007</v>
      </c>
      <c r="AA56">
        <v>4186.8540000000003</v>
      </c>
      <c r="AB56">
        <f t="shared" si="56"/>
        <v>143.5513</v>
      </c>
      <c r="AC56">
        <f t="shared" si="56"/>
        <v>117.402</v>
      </c>
      <c r="AD56">
        <f t="shared" si="56"/>
        <v>117.402</v>
      </c>
      <c r="AE56">
        <f t="shared" si="56"/>
        <v>195.43576000000002</v>
      </c>
      <c r="AF56">
        <f t="shared" si="56"/>
        <v>85.852639999999994</v>
      </c>
      <c r="AG56">
        <f t="shared" si="56"/>
        <v>107.67559024004743</v>
      </c>
      <c r="AH56">
        <f t="shared" si="56"/>
        <v>138.29892324409761</v>
      </c>
      <c r="AI56">
        <f t="shared" si="56"/>
        <v>96.809246270868329</v>
      </c>
      <c r="AJ56">
        <f t="shared" si="56"/>
        <v>128.42042872666207</v>
      </c>
      <c r="AK56">
        <f t="shared" si="56"/>
        <v>155.09236392373802</v>
      </c>
      <c r="AL56">
        <f t="shared" si="57"/>
        <v>82.979353946458559</v>
      </c>
      <c r="AM56">
        <f t="shared" si="57"/>
        <v>98.784945174355428</v>
      </c>
      <c r="AN56">
        <f t="shared" si="57"/>
        <v>197.56989034871086</v>
      </c>
      <c r="AO56">
        <f t="shared" si="57"/>
        <v>104.71204188481676</v>
      </c>
      <c r="AP56">
        <f t="shared" si="57"/>
        <v>119.52978366097007</v>
      </c>
      <c r="AQ56">
        <f t="shared" si="57"/>
        <v>251.90161019460635</v>
      </c>
      <c r="AR56">
        <f t="shared" si="57"/>
        <v>120.51763311271363</v>
      </c>
      <c r="AS56">
        <f t="shared" si="57"/>
        <v>143.23817050281536</v>
      </c>
      <c r="AT56">
        <f t="shared" si="57"/>
        <v>74.44250000000001</v>
      </c>
      <c r="AU56">
        <f t="shared" si="57"/>
        <v>133.99650000000003</v>
      </c>
      <c r="AV56">
        <f t="shared" si="58"/>
        <v>74.44250000000001</v>
      </c>
      <c r="AW56">
        <f t="shared" si="58"/>
        <v>133.99650000000003</v>
      </c>
      <c r="AX56">
        <f t="shared" si="58"/>
        <v>59.553999999999995</v>
      </c>
      <c r="AY56">
        <f t="shared" si="58"/>
        <v>119.10799999999999</v>
      </c>
      <c r="AZ56">
        <f t="shared" si="58"/>
        <v>59.553999999999995</v>
      </c>
      <c r="BA56">
        <f t="shared" si="58"/>
        <v>104.2195</v>
      </c>
      <c r="BB56">
        <f t="shared" si="58"/>
        <v>44.665499999999994</v>
      </c>
      <c r="BC56">
        <f t="shared" si="58"/>
        <v>74.44250000000001</v>
      </c>
      <c r="BD56">
        <f t="shared" si="58"/>
        <v>114.093</v>
      </c>
      <c r="BE56">
        <f t="shared" si="58"/>
        <v>130.392</v>
      </c>
      <c r="BF56">
        <f t="shared" si="59"/>
        <v>146.691</v>
      </c>
      <c r="BG56">
        <f t="shared" si="59"/>
        <v>162.99</v>
      </c>
      <c r="BH56">
        <f t="shared" si="59"/>
        <v>179.28900000000002</v>
      </c>
      <c r="BI56">
        <f t="shared" si="59"/>
        <v>195.58800000000002</v>
      </c>
      <c r="BJ56">
        <f t="shared" si="59"/>
        <v>211.88700000000003</v>
      </c>
      <c r="BK56">
        <f t="shared" si="59"/>
        <v>60.907499999999999</v>
      </c>
      <c r="BL56">
        <f t="shared" si="59"/>
        <v>87.977499999999992</v>
      </c>
      <c r="BM56">
        <f t="shared" si="59"/>
        <v>121.815</v>
      </c>
      <c r="BN56">
        <f t="shared" si="59"/>
        <v>123.2283</v>
      </c>
      <c r="BO56">
        <f t="shared" si="59"/>
        <v>86.475999999999999</v>
      </c>
      <c r="BP56">
        <f t="shared" si="60"/>
        <v>149.17110000000002</v>
      </c>
      <c r="BQ56">
        <f t="shared" si="60"/>
        <v>42.883918000000001</v>
      </c>
      <c r="BR56">
        <f t="shared" si="60"/>
        <v>98.020384000000021</v>
      </c>
      <c r="BS56">
        <f t="shared" si="60"/>
        <v>185.10382000000001</v>
      </c>
      <c r="BT56">
        <f t="shared" si="60"/>
        <v>163.58012000000002</v>
      </c>
      <c r="BU56">
        <f t="shared" si="60"/>
        <v>159.27538000000001</v>
      </c>
      <c r="BV56">
        <f t="shared" si="60"/>
        <v>112.28270000000001</v>
      </c>
      <c r="BW56">
        <f t="shared" si="60"/>
        <v>111.57205</v>
      </c>
      <c r="BX56">
        <f t="shared" si="60"/>
        <v>114.13038999999999</v>
      </c>
      <c r="BY56">
        <f t="shared" si="60"/>
        <v>129.19617</v>
      </c>
      <c r="BZ56">
        <f t="shared" si="60"/>
        <v>97.286000000000001</v>
      </c>
      <c r="CA56">
        <f t="shared" si="60"/>
        <v>180.67399999999998</v>
      </c>
      <c r="CE56">
        <f t="shared" si="14"/>
        <v>3951.3978069742175</v>
      </c>
      <c r="CF56">
        <f t="shared" si="15"/>
        <v>143.5513</v>
      </c>
      <c r="CG56">
        <f t="shared" si="16"/>
        <v>117.402</v>
      </c>
      <c r="CH56">
        <f t="shared" si="17"/>
        <v>117.402</v>
      </c>
      <c r="CI56">
        <f t="shared" si="18"/>
        <v>195.43576000000002</v>
      </c>
      <c r="CJ56">
        <f t="shared" si="19"/>
        <v>85.852639999999994</v>
      </c>
      <c r="CK56">
        <f t="shared" si="20"/>
        <v>107.67559024004743</v>
      </c>
      <c r="CL56">
        <f t="shared" si="21"/>
        <v>138.29892324409761</v>
      </c>
      <c r="CM56">
        <f t="shared" si="22"/>
        <v>96.809246270868329</v>
      </c>
      <c r="CN56">
        <f t="shared" si="23"/>
        <v>128.42042872666207</v>
      </c>
      <c r="CO56">
        <f t="shared" si="24"/>
        <v>155.09236392373802</v>
      </c>
      <c r="CP56">
        <f t="shared" si="25"/>
        <v>82.979353946458559</v>
      </c>
      <c r="CQ56">
        <f t="shared" si="26"/>
        <v>98.784945174355428</v>
      </c>
      <c r="CR56">
        <f t="shared" si="27"/>
        <v>197.56989034871086</v>
      </c>
      <c r="CS56">
        <f t="shared" si="28"/>
        <v>104.71204188481676</v>
      </c>
      <c r="CT56">
        <f t="shared" si="29"/>
        <v>119.52978366097007</v>
      </c>
      <c r="CU56">
        <f t="shared" si="30"/>
        <v>251.90161019460635</v>
      </c>
      <c r="CV56">
        <f t="shared" si="31"/>
        <v>120.51763311271363</v>
      </c>
      <c r="CW56">
        <f t="shared" si="32"/>
        <v>143.23817050281536</v>
      </c>
      <c r="CX56">
        <f t="shared" si="33"/>
        <v>74.44250000000001</v>
      </c>
      <c r="CY56">
        <f t="shared" si="34"/>
        <v>133.99650000000003</v>
      </c>
      <c r="CZ56">
        <f t="shared" si="35"/>
        <v>74.44250000000001</v>
      </c>
      <c r="DA56">
        <f t="shared" si="36"/>
        <v>133.99650000000003</v>
      </c>
      <c r="DB56">
        <f t="shared" si="37"/>
        <v>59.553999999999995</v>
      </c>
      <c r="DC56">
        <f t="shared" si="38"/>
        <v>119.10799999999999</v>
      </c>
      <c r="DD56">
        <f t="shared" si="39"/>
        <v>59.553999999999995</v>
      </c>
      <c r="DE56">
        <f t="shared" si="40"/>
        <v>104.2195</v>
      </c>
      <c r="DF56">
        <f t="shared" si="41"/>
        <v>44.665499999999994</v>
      </c>
      <c r="DG56">
        <f t="shared" si="42"/>
        <v>74.44250000000001</v>
      </c>
      <c r="DH56">
        <f t="shared" si="62"/>
        <v>114.093</v>
      </c>
      <c r="DI56">
        <f t="shared" si="62"/>
        <v>130.392</v>
      </c>
      <c r="DJ56">
        <f t="shared" si="62"/>
        <v>146.691</v>
      </c>
      <c r="DK56">
        <f t="shared" si="62"/>
        <v>162.99</v>
      </c>
      <c r="DL56">
        <f t="shared" si="62"/>
        <v>179.28900000000002</v>
      </c>
      <c r="DM56">
        <f t="shared" si="62"/>
        <v>195.58800000000002</v>
      </c>
      <c r="DN56">
        <f t="shared" si="62"/>
        <v>211.88700000000003</v>
      </c>
      <c r="DO56">
        <f t="shared" si="62"/>
        <v>60.907499999999999</v>
      </c>
      <c r="DP56">
        <f t="shared" si="62"/>
        <v>87.977499999999992</v>
      </c>
      <c r="DQ56">
        <f t="shared" si="62"/>
        <v>121.815</v>
      </c>
      <c r="DR56">
        <f t="shared" si="62"/>
        <v>123.2283</v>
      </c>
      <c r="DS56">
        <f t="shared" si="62"/>
        <v>86.475999999999999</v>
      </c>
      <c r="DT56">
        <f t="shared" si="62"/>
        <v>149.17110000000002</v>
      </c>
      <c r="DU56">
        <f t="shared" si="62"/>
        <v>42.883918000000001</v>
      </c>
      <c r="DV56">
        <f t="shared" si="62"/>
        <v>98.020384000000021</v>
      </c>
      <c r="DW56">
        <f t="shared" si="61"/>
        <v>185.10382000000001</v>
      </c>
      <c r="DX56">
        <f t="shared" si="61"/>
        <v>163.58012000000002</v>
      </c>
      <c r="DY56">
        <f t="shared" si="61"/>
        <v>159.27538000000001</v>
      </c>
      <c r="DZ56">
        <f t="shared" si="61"/>
        <v>112.28270000000001</v>
      </c>
      <c r="EA56">
        <f t="shared" si="61"/>
        <v>111.57205</v>
      </c>
      <c r="EB56">
        <f t="shared" si="61"/>
        <v>114.13038999999999</v>
      </c>
      <c r="EC56">
        <f t="shared" si="61"/>
        <v>129.19617</v>
      </c>
      <c r="ED56">
        <f t="shared" si="61"/>
        <v>97.286000000000001</v>
      </c>
      <c r="EE56">
        <f t="shared" si="61"/>
        <v>180.67399999999998</v>
      </c>
    </row>
    <row r="57" spans="1:135" x14ac:dyDescent="0.2">
      <c r="A57">
        <f>OCC!A17</f>
        <v>104</v>
      </c>
      <c r="B57">
        <f>OCC!K17</f>
        <v>3073.8709800000001</v>
      </c>
      <c r="C57">
        <f t="shared" si="44"/>
        <v>3674.556600675</v>
      </c>
      <c r="D57">
        <f t="shared" si="45"/>
        <v>4400.7586197000001</v>
      </c>
      <c r="E57">
        <f t="shared" si="46"/>
        <v>5331.3218277120004</v>
      </c>
      <c r="F57">
        <f t="shared" si="47"/>
        <v>261.73582072206449</v>
      </c>
      <c r="G57">
        <f t="shared" si="48"/>
        <v>441.52595253440779</v>
      </c>
      <c r="H57">
        <f t="shared" si="49"/>
        <v>640.47216026611045</v>
      </c>
      <c r="I57">
        <f t="shared" si="50"/>
        <v>7446</v>
      </c>
      <c r="J57">
        <f t="shared" ca="1" si="51"/>
        <v>58.178423500000008</v>
      </c>
      <c r="K57">
        <f t="shared" ca="1" si="52"/>
        <v>1.8937246250000001E-2</v>
      </c>
      <c r="L57">
        <f t="shared" ca="1" si="53"/>
        <v>61.90182377109381</v>
      </c>
      <c r="M57">
        <f t="shared" ca="1" si="54"/>
        <v>86.047691594400717</v>
      </c>
      <c r="N57">
        <f t="shared" ca="1" si="55"/>
        <v>112.76622607354423</v>
      </c>
      <c r="P57">
        <v>80</v>
      </c>
      <c r="Q57" t="s">
        <v>12</v>
      </c>
      <c r="R57" t="s">
        <v>79</v>
      </c>
      <c r="S57" t="s">
        <v>162</v>
      </c>
      <c r="T57">
        <v>255</v>
      </c>
      <c r="U57" t="s">
        <v>22</v>
      </c>
      <c r="V57">
        <v>2020</v>
      </c>
      <c r="W57" t="s">
        <v>155</v>
      </c>
      <c r="X57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251.90161019460635</v>
      </c>
      <c r="AA57">
        <v>4229.9103000000005</v>
      </c>
      <c r="AB57">
        <f t="shared" si="56"/>
        <v>143.5513</v>
      </c>
      <c r="AC57">
        <f t="shared" si="56"/>
        <v>117.402</v>
      </c>
      <c r="AD57">
        <f t="shared" si="56"/>
        <v>117.402</v>
      </c>
      <c r="AE57">
        <f t="shared" si="56"/>
        <v>195.43576000000002</v>
      </c>
      <c r="AF57">
        <f t="shared" si="56"/>
        <v>85.852639999999994</v>
      </c>
      <c r="AG57">
        <f t="shared" si="56"/>
        <v>107.67559024004743</v>
      </c>
      <c r="AH57">
        <f t="shared" si="56"/>
        <v>138.29892324409761</v>
      </c>
      <c r="AI57">
        <f t="shared" si="56"/>
        <v>96.809246270868329</v>
      </c>
      <c r="AJ57">
        <f t="shared" si="56"/>
        <v>128.42042872666207</v>
      </c>
      <c r="AK57">
        <f t="shared" si="56"/>
        <v>155.09236392373802</v>
      </c>
      <c r="AL57">
        <f t="shared" si="57"/>
        <v>82.979353946458559</v>
      </c>
      <c r="AM57">
        <f t="shared" si="57"/>
        <v>98.784945174355428</v>
      </c>
      <c r="AN57">
        <f t="shared" si="57"/>
        <v>197.56989034871086</v>
      </c>
      <c r="AO57">
        <f t="shared" si="57"/>
        <v>104.71204188481676</v>
      </c>
      <c r="AP57">
        <f t="shared" si="57"/>
        <v>119.52978366097007</v>
      </c>
      <c r="AQ57">
        <f t="shared" si="57"/>
        <v>251.90161019460635</v>
      </c>
      <c r="AR57">
        <f t="shared" si="57"/>
        <v>120.51763311271363</v>
      </c>
      <c r="AS57">
        <f t="shared" si="57"/>
        <v>143.23817050281536</v>
      </c>
      <c r="AT57">
        <f t="shared" si="57"/>
        <v>74.44250000000001</v>
      </c>
      <c r="AU57">
        <f t="shared" si="57"/>
        <v>133.99650000000003</v>
      </c>
      <c r="AV57">
        <f t="shared" si="58"/>
        <v>74.44250000000001</v>
      </c>
      <c r="AW57">
        <f t="shared" si="58"/>
        <v>133.99650000000003</v>
      </c>
      <c r="AX57">
        <f t="shared" si="58"/>
        <v>59.553999999999995</v>
      </c>
      <c r="AY57">
        <f t="shared" si="58"/>
        <v>119.10799999999999</v>
      </c>
      <c r="AZ57">
        <f t="shared" si="58"/>
        <v>59.553999999999995</v>
      </c>
      <c r="BA57">
        <f t="shared" si="58"/>
        <v>104.2195</v>
      </c>
      <c r="BB57">
        <f t="shared" si="58"/>
        <v>44.665499999999994</v>
      </c>
      <c r="BC57">
        <f t="shared" si="58"/>
        <v>74.44250000000001</v>
      </c>
      <c r="BD57">
        <f t="shared" si="58"/>
        <v>114.093</v>
      </c>
      <c r="BE57">
        <f t="shared" si="58"/>
        <v>130.392</v>
      </c>
      <c r="BF57">
        <f t="shared" si="59"/>
        <v>146.691</v>
      </c>
      <c r="BG57">
        <f t="shared" si="59"/>
        <v>162.99</v>
      </c>
      <c r="BH57">
        <f t="shared" si="59"/>
        <v>179.28900000000002</v>
      </c>
      <c r="BI57">
        <f t="shared" si="59"/>
        <v>195.58800000000002</v>
      </c>
      <c r="BJ57">
        <f t="shared" si="59"/>
        <v>211.88700000000003</v>
      </c>
      <c r="BK57">
        <f t="shared" si="59"/>
        <v>60.907499999999999</v>
      </c>
      <c r="BL57">
        <f t="shared" si="59"/>
        <v>87.977499999999992</v>
      </c>
      <c r="BM57">
        <f t="shared" si="59"/>
        <v>121.815</v>
      </c>
      <c r="BN57">
        <f t="shared" si="59"/>
        <v>123.2283</v>
      </c>
      <c r="BO57">
        <f t="shared" si="59"/>
        <v>86.475999999999999</v>
      </c>
      <c r="BP57">
        <f t="shared" si="60"/>
        <v>149.17110000000002</v>
      </c>
      <c r="BQ57">
        <f t="shared" si="60"/>
        <v>42.883918000000001</v>
      </c>
      <c r="BR57">
        <f t="shared" si="60"/>
        <v>98.020384000000021</v>
      </c>
      <c r="BS57">
        <f t="shared" si="60"/>
        <v>185.10382000000001</v>
      </c>
      <c r="BT57">
        <f t="shared" si="60"/>
        <v>163.58012000000002</v>
      </c>
      <c r="BU57">
        <f t="shared" si="60"/>
        <v>159.27538000000001</v>
      </c>
      <c r="BV57">
        <f t="shared" si="60"/>
        <v>112.28270000000001</v>
      </c>
      <c r="BW57">
        <f t="shared" si="60"/>
        <v>111.57205</v>
      </c>
      <c r="BX57">
        <f t="shared" si="60"/>
        <v>114.13038999999999</v>
      </c>
      <c r="BY57">
        <f t="shared" si="60"/>
        <v>129.19617</v>
      </c>
      <c r="BZ57">
        <f t="shared" si="60"/>
        <v>97.286000000000001</v>
      </c>
      <c r="CA57">
        <f t="shared" si="60"/>
        <v>180.67399999999998</v>
      </c>
      <c r="CE57">
        <f t="shared" si="14"/>
        <v>4186.8540000000003</v>
      </c>
      <c r="CF57">
        <f t="shared" si="15"/>
        <v>143.5513</v>
      </c>
      <c r="CG57">
        <f t="shared" si="16"/>
        <v>117.402</v>
      </c>
      <c r="CH57">
        <f t="shared" si="17"/>
        <v>117.402</v>
      </c>
      <c r="CI57">
        <f t="shared" si="18"/>
        <v>195.43576000000002</v>
      </c>
      <c r="CJ57">
        <f t="shared" si="19"/>
        <v>85.852639999999994</v>
      </c>
      <c r="CK57">
        <f t="shared" si="20"/>
        <v>107.67559024004743</v>
      </c>
      <c r="CL57">
        <f t="shared" si="21"/>
        <v>138.29892324409761</v>
      </c>
      <c r="CM57">
        <f t="shared" si="22"/>
        <v>96.809246270868329</v>
      </c>
      <c r="CN57">
        <f t="shared" si="23"/>
        <v>128.42042872666207</v>
      </c>
      <c r="CO57">
        <f t="shared" si="24"/>
        <v>155.09236392373802</v>
      </c>
      <c r="CP57">
        <f t="shared" si="25"/>
        <v>82.979353946458559</v>
      </c>
      <c r="CQ57">
        <f t="shared" si="26"/>
        <v>98.784945174355428</v>
      </c>
      <c r="CR57">
        <f t="shared" si="27"/>
        <v>197.56989034871086</v>
      </c>
      <c r="CS57">
        <f t="shared" si="28"/>
        <v>104.71204188481676</v>
      </c>
      <c r="CT57">
        <f t="shared" si="29"/>
        <v>119.52978366097007</v>
      </c>
      <c r="CU57">
        <f t="shared" si="30"/>
        <v>251.90161019460635</v>
      </c>
      <c r="CV57">
        <f t="shared" si="31"/>
        <v>120.51763311271363</v>
      </c>
      <c r="CW57">
        <f t="shared" si="32"/>
        <v>143.23817050281536</v>
      </c>
      <c r="CX57">
        <f t="shared" si="33"/>
        <v>74.44250000000001</v>
      </c>
      <c r="CY57">
        <f t="shared" si="34"/>
        <v>133.99650000000003</v>
      </c>
      <c r="CZ57">
        <f t="shared" si="35"/>
        <v>74.44250000000001</v>
      </c>
      <c r="DA57">
        <f t="shared" si="36"/>
        <v>133.99650000000003</v>
      </c>
      <c r="DB57">
        <f t="shared" si="37"/>
        <v>59.553999999999995</v>
      </c>
      <c r="DC57">
        <f t="shared" si="38"/>
        <v>119.10799999999999</v>
      </c>
      <c r="DD57">
        <f t="shared" si="39"/>
        <v>59.553999999999995</v>
      </c>
      <c r="DE57">
        <f t="shared" si="40"/>
        <v>104.2195</v>
      </c>
      <c r="DF57">
        <f t="shared" si="41"/>
        <v>44.665499999999994</v>
      </c>
      <c r="DG57">
        <f t="shared" si="42"/>
        <v>74.44250000000001</v>
      </c>
      <c r="DH57">
        <f t="shared" si="62"/>
        <v>114.093</v>
      </c>
      <c r="DI57">
        <f t="shared" si="62"/>
        <v>130.392</v>
      </c>
      <c r="DJ57">
        <f t="shared" si="62"/>
        <v>146.691</v>
      </c>
      <c r="DK57">
        <f t="shared" si="62"/>
        <v>162.99</v>
      </c>
      <c r="DL57">
        <f t="shared" si="62"/>
        <v>179.28900000000002</v>
      </c>
      <c r="DM57">
        <f t="shared" si="62"/>
        <v>195.58800000000002</v>
      </c>
      <c r="DN57">
        <f t="shared" si="62"/>
        <v>211.88700000000003</v>
      </c>
      <c r="DO57">
        <f t="shared" si="62"/>
        <v>60.907499999999999</v>
      </c>
      <c r="DP57">
        <f t="shared" si="62"/>
        <v>87.977499999999992</v>
      </c>
      <c r="DQ57">
        <f t="shared" si="62"/>
        <v>121.815</v>
      </c>
      <c r="DR57">
        <f t="shared" si="62"/>
        <v>123.2283</v>
      </c>
      <c r="DS57">
        <f t="shared" si="62"/>
        <v>86.475999999999999</v>
      </c>
      <c r="DT57">
        <f t="shared" si="62"/>
        <v>149.17110000000002</v>
      </c>
      <c r="DU57">
        <f t="shared" si="62"/>
        <v>42.883918000000001</v>
      </c>
      <c r="DV57">
        <f t="shared" si="62"/>
        <v>98.020384000000021</v>
      </c>
      <c r="DW57">
        <f t="shared" si="61"/>
        <v>185.10382000000001</v>
      </c>
      <c r="DX57">
        <f t="shared" si="61"/>
        <v>163.58012000000002</v>
      </c>
      <c r="DY57">
        <f t="shared" si="61"/>
        <v>159.27538000000001</v>
      </c>
      <c r="DZ57">
        <f t="shared" si="61"/>
        <v>112.28270000000001</v>
      </c>
      <c r="EA57">
        <f t="shared" si="61"/>
        <v>111.57205</v>
      </c>
      <c r="EB57">
        <f t="shared" si="61"/>
        <v>114.13038999999999</v>
      </c>
      <c r="EC57">
        <f t="shared" si="61"/>
        <v>129.19617</v>
      </c>
      <c r="ED57">
        <f t="shared" si="61"/>
        <v>97.286000000000001</v>
      </c>
      <c r="EE57">
        <f t="shared" si="61"/>
        <v>180.67399999999998</v>
      </c>
    </row>
    <row r="58" spans="1:135" x14ac:dyDescent="0.2">
      <c r="A58">
        <f>OCC!A18</f>
        <v>109</v>
      </c>
      <c r="B58">
        <f>OCC!K18</f>
        <v>3197.454545454546</v>
      </c>
      <c r="C58">
        <f t="shared" si="44"/>
        <v>3822.2904545454548</v>
      </c>
      <c r="D58">
        <f t="shared" si="45"/>
        <v>4577.6890909090916</v>
      </c>
      <c r="E58">
        <f t="shared" si="46"/>
        <v>5545.665163636364</v>
      </c>
      <c r="F58">
        <f t="shared" si="47"/>
        <v>272.25878871339</v>
      </c>
      <c r="G58">
        <f t="shared" si="48"/>
        <v>459.27729987785307</v>
      </c>
      <c r="H58">
        <f t="shared" si="49"/>
        <v>666.22204816155522</v>
      </c>
      <c r="I58">
        <f t="shared" si="50"/>
        <v>7446</v>
      </c>
      <c r="J58">
        <f t="shared" ca="1" si="51"/>
        <v>58.178423500000008</v>
      </c>
      <c r="K58">
        <f t="shared" ca="1" si="52"/>
        <v>1.8937246250000001E-2</v>
      </c>
      <c r="L58">
        <f t="shared" ca="1" si="53"/>
        <v>63.315061481451785</v>
      </c>
      <c r="M58">
        <f t="shared" ca="1" si="54"/>
        <v>88.431702787450035</v>
      </c>
      <c r="N58">
        <f t="shared" ca="1" si="55"/>
        <v>116.2244436259811</v>
      </c>
      <c r="P58">
        <v>81</v>
      </c>
      <c r="Q58" t="s">
        <v>12</v>
      </c>
      <c r="R58" t="s">
        <v>79</v>
      </c>
      <c r="S58" t="s">
        <v>162</v>
      </c>
      <c r="T58">
        <v>122</v>
      </c>
      <c r="U58" t="s">
        <v>22</v>
      </c>
      <c r="V58">
        <v>2020</v>
      </c>
      <c r="W58" t="s">
        <v>155</v>
      </c>
      <c r="X58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120.51763311271363</v>
      </c>
      <c r="AA58">
        <v>4258.1196</v>
      </c>
      <c r="AB58">
        <f t="shared" si="56"/>
        <v>143.5513</v>
      </c>
      <c r="AC58">
        <f t="shared" si="56"/>
        <v>117.402</v>
      </c>
      <c r="AD58">
        <f t="shared" si="56"/>
        <v>117.402</v>
      </c>
      <c r="AE58">
        <f t="shared" si="56"/>
        <v>195.43576000000002</v>
      </c>
      <c r="AF58">
        <f t="shared" si="56"/>
        <v>85.852639999999994</v>
      </c>
      <c r="AG58">
        <f t="shared" si="56"/>
        <v>107.67559024004743</v>
      </c>
      <c r="AH58">
        <f t="shared" si="56"/>
        <v>138.29892324409761</v>
      </c>
      <c r="AI58">
        <f t="shared" si="56"/>
        <v>96.809246270868329</v>
      </c>
      <c r="AJ58">
        <f t="shared" si="56"/>
        <v>128.42042872666207</v>
      </c>
      <c r="AK58">
        <f t="shared" si="56"/>
        <v>155.09236392373802</v>
      </c>
      <c r="AL58">
        <f t="shared" si="57"/>
        <v>82.979353946458559</v>
      </c>
      <c r="AM58">
        <f t="shared" si="57"/>
        <v>98.784945174355428</v>
      </c>
      <c r="AN58">
        <f t="shared" si="57"/>
        <v>197.56989034871086</v>
      </c>
      <c r="AO58">
        <f t="shared" si="57"/>
        <v>104.71204188481676</v>
      </c>
      <c r="AP58">
        <f t="shared" si="57"/>
        <v>119.52978366097007</v>
      </c>
      <c r="AQ58">
        <f t="shared" si="57"/>
        <v>251.90161019460635</v>
      </c>
      <c r="AR58">
        <f t="shared" si="57"/>
        <v>120.51763311271363</v>
      </c>
      <c r="AS58">
        <f t="shared" si="57"/>
        <v>143.23817050281536</v>
      </c>
      <c r="AT58">
        <f t="shared" si="57"/>
        <v>74.44250000000001</v>
      </c>
      <c r="AU58">
        <f t="shared" si="57"/>
        <v>133.99650000000003</v>
      </c>
      <c r="AV58">
        <f t="shared" si="58"/>
        <v>74.44250000000001</v>
      </c>
      <c r="AW58">
        <f t="shared" si="58"/>
        <v>133.99650000000003</v>
      </c>
      <c r="AX58">
        <f t="shared" si="58"/>
        <v>59.553999999999995</v>
      </c>
      <c r="AY58">
        <f t="shared" si="58"/>
        <v>119.10799999999999</v>
      </c>
      <c r="AZ58">
        <f t="shared" si="58"/>
        <v>59.553999999999995</v>
      </c>
      <c r="BA58">
        <f t="shared" si="58"/>
        <v>104.2195</v>
      </c>
      <c r="BB58">
        <f t="shared" si="58"/>
        <v>44.665499999999994</v>
      </c>
      <c r="BC58">
        <f t="shared" si="58"/>
        <v>74.44250000000001</v>
      </c>
      <c r="BD58">
        <f t="shared" si="58"/>
        <v>114.093</v>
      </c>
      <c r="BE58">
        <f t="shared" si="58"/>
        <v>130.392</v>
      </c>
      <c r="BF58">
        <f t="shared" si="59"/>
        <v>146.691</v>
      </c>
      <c r="BG58">
        <f t="shared" si="59"/>
        <v>162.99</v>
      </c>
      <c r="BH58">
        <f t="shared" si="59"/>
        <v>179.28900000000002</v>
      </c>
      <c r="BI58">
        <f t="shared" si="59"/>
        <v>195.58800000000002</v>
      </c>
      <c r="BJ58">
        <f t="shared" si="59"/>
        <v>211.88700000000003</v>
      </c>
      <c r="BK58">
        <f t="shared" si="59"/>
        <v>60.907499999999999</v>
      </c>
      <c r="BL58">
        <f t="shared" si="59"/>
        <v>87.977499999999992</v>
      </c>
      <c r="BM58">
        <f t="shared" si="59"/>
        <v>121.815</v>
      </c>
      <c r="BN58">
        <f t="shared" si="59"/>
        <v>123.2283</v>
      </c>
      <c r="BO58">
        <f t="shared" si="59"/>
        <v>86.475999999999999</v>
      </c>
      <c r="BP58">
        <f t="shared" si="60"/>
        <v>149.17110000000002</v>
      </c>
      <c r="BQ58">
        <f t="shared" si="60"/>
        <v>42.883918000000001</v>
      </c>
      <c r="BR58">
        <f t="shared" si="60"/>
        <v>98.020384000000021</v>
      </c>
      <c r="BS58">
        <f t="shared" si="60"/>
        <v>185.10382000000001</v>
      </c>
      <c r="BT58">
        <f t="shared" si="60"/>
        <v>163.58012000000002</v>
      </c>
      <c r="BU58">
        <f t="shared" si="60"/>
        <v>159.27538000000001</v>
      </c>
      <c r="BV58">
        <f t="shared" si="60"/>
        <v>112.28270000000001</v>
      </c>
      <c r="BW58">
        <f t="shared" si="60"/>
        <v>111.57205</v>
      </c>
      <c r="BX58">
        <f t="shared" si="60"/>
        <v>114.13038999999999</v>
      </c>
      <c r="BY58">
        <f t="shared" si="60"/>
        <v>129.19617</v>
      </c>
      <c r="BZ58">
        <f t="shared" si="60"/>
        <v>97.286000000000001</v>
      </c>
      <c r="CA58">
        <f t="shared" si="60"/>
        <v>180.67399999999998</v>
      </c>
      <c r="CE58">
        <f t="shared" si="14"/>
        <v>4229.9103000000005</v>
      </c>
      <c r="CF58">
        <f t="shared" si="15"/>
        <v>143.5513</v>
      </c>
      <c r="CG58">
        <f t="shared" si="16"/>
        <v>117.402</v>
      </c>
      <c r="CH58">
        <f t="shared" si="17"/>
        <v>117.402</v>
      </c>
      <c r="CI58">
        <f t="shared" si="18"/>
        <v>195.43576000000002</v>
      </c>
      <c r="CJ58">
        <f t="shared" si="19"/>
        <v>85.852639999999994</v>
      </c>
      <c r="CK58">
        <f t="shared" si="20"/>
        <v>107.67559024004743</v>
      </c>
      <c r="CL58">
        <f t="shared" si="21"/>
        <v>138.29892324409761</v>
      </c>
      <c r="CM58">
        <f t="shared" si="22"/>
        <v>96.809246270868329</v>
      </c>
      <c r="CN58">
        <f t="shared" si="23"/>
        <v>128.42042872666207</v>
      </c>
      <c r="CO58">
        <f t="shared" si="24"/>
        <v>155.09236392373802</v>
      </c>
      <c r="CP58">
        <f t="shared" si="25"/>
        <v>82.979353946458559</v>
      </c>
      <c r="CQ58">
        <f t="shared" si="26"/>
        <v>98.784945174355428</v>
      </c>
      <c r="CR58">
        <f t="shared" si="27"/>
        <v>197.56989034871086</v>
      </c>
      <c r="CS58">
        <f t="shared" si="28"/>
        <v>104.71204188481676</v>
      </c>
      <c r="CT58">
        <f t="shared" si="29"/>
        <v>119.52978366097007</v>
      </c>
      <c r="CU58">
        <f t="shared" si="30"/>
        <v>251.90161019460635</v>
      </c>
      <c r="CV58">
        <f t="shared" si="31"/>
        <v>120.51763311271363</v>
      </c>
      <c r="CW58">
        <f t="shared" si="32"/>
        <v>143.23817050281536</v>
      </c>
      <c r="CX58">
        <f t="shared" si="33"/>
        <v>74.44250000000001</v>
      </c>
      <c r="CY58">
        <f t="shared" si="34"/>
        <v>133.99650000000003</v>
      </c>
      <c r="CZ58">
        <f t="shared" si="35"/>
        <v>74.44250000000001</v>
      </c>
      <c r="DA58">
        <f t="shared" si="36"/>
        <v>133.99650000000003</v>
      </c>
      <c r="DB58">
        <f t="shared" si="37"/>
        <v>59.553999999999995</v>
      </c>
      <c r="DC58">
        <f t="shared" si="38"/>
        <v>119.10799999999999</v>
      </c>
      <c r="DD58">
        <f t="shared" si="39"/>
        <v>59.553999999999995</v>
      </c>
      <c r="DE58">
        <f t="shared" si="40"/>
        <v>104.2195</v>
      </c>
      <c r="DF58">
        <f t="shared" si="41"/>
        <v>44.665499999999994</v>
      </c>
      <c r="DG58">
        <f t="shared" si="42"/>
        <v>74.44250000000001</v>
      </c>
      <c r="DH58">
        <f t="shared" si="62"/>
        <v>114.093</v>
      </c>
      <c r="DI58">
        <f t="shared" si="62"/>
        <v>130.392</v>
      </c>
      <c r="DJ58">
        <f t="shared" si="62"/>
        <v>146.691</v>
      </c>
      <c r="DK58">
        <f t="shared" si="62"/>
        <v>162.99</v>
      </c>
      <c r="DL58">
        <f t="shared" si="62"/>
        <v>179.28900000000002</v>
      </c>
      <c r="DM58">
        <f t="shared" si="62"/>
        <v>195.58800000000002</v>
      </c>
      <c r="DN58">
        <f t="shared" si="62"/>
        <v>211.88700000000003</v>
      </c>
      <c r="DO58">
        <f t="shared" si="62"/>
        <v>60.907499999999999</v>
      </c>
      <c r="DP58">
        <f t="shared" si="62"/>
        <v>87.977499999999992</v>
      </c>
      <c r="DQ58">
        <f t="shared" si="62"/>
        <v>121.815</v>
      </c>
      <c r="DR58">
        <f t="shared" si="62"/>
        <v>123.2283</v>
      </c>
      <c r="DS58">
        <f t="shared" si="62"/>
        <v>86.475999999999999</v>
      </c>
      <c r="DT58">
        <f t="shared" si="62"/>
        <v>149.17110000000002</v>
      </c>
      <c r="DU58">
        <f t="shared" si="62"/>
        <v>42.883918000000001</v>
      </c>
      <c r="DV58">
        <f t="shared" si="62"/>
        <v>98.020384000000021</v>
      </c>
      <c r="DW58">
        <f t="shared" si="61"/>
        <v>185.10382000000001</v>
      </c>
      <c r="DX58">
        <f t="shared" si="61"/>
        <v>163.58012000000002</v>
      </c>
      <c r="DY58">
        <f t="shared" si="61"/>
        <v>159.27538000000001</v>
      </c>
      <c r="DZ58">
        <f t="shared" si="61"/>
        <v>112.28270000000001</v>
      </c>
      <c r="EA58">
        <f t="shared" si="61"/>
        <v>111.57205</v>
      </c>
      <c r="EB58">
        <f t="shared" si="61"/>
        <v>114.13038999999999</v>
      </c>
      <c r="EC58">
        <f t="shared" si="61"/>
        <v>129.19617</v>
      </c>
      <c r="ED58">
        <f t="shared" si="61"/>
        <v>97.286000000000001</v>
      </c>
      <c r="EE58">
        <f t="shared" si="61"/>
        <v>180.67399999999998</v>
      </c>
    </row>
    <row r="59" spans="1:135" x14ac:dyDescent="0.2">
      <c r="A59">
        <f>OCC!A19</f>
        <v>58</v>
      </c>
      <c r="B59">
        <f>OCC!K19</f>
        <v>3221.7990000000004</v>
      </c>
      <c r="C59">
        <f t="shared" si="44"/>
        <v>3851.3922212500001</v>
      </c>
      <c r="D59">
        <f t="shared" si="45"/>
        <v>4612.5422350000008</v>
      </c>
      <c r="E59">
        <f t="shared" si="46"/>
        <v>5587.8881856000007</v>
      </c>
      <c r="F59">
        <f t="shared" si="47"/>
        <v>274.33168501643706</v>
      </c>
      <c r="G59">
        <f t="shared" si="48"/>
        <v>462.77409871945974</v>
      </c>
      <c r="H59">
        <f t="shared" si="49"/>
        <v>671.29446190132376</v>
      </c>
      <c r="I59">
        <f t="shared" si="50"/>
        <v>7446</v>
      </c>
      <c r="J59">
        <f t="shared" ca="1" si="51"/>
        <v>58.178423500000008</v>
      </c>
      <c r="K59">
        <f t="shared" ca="1" si="52"/>
        <v>1.8937246250000001E-2</v>
      </c>
      <c r="L59">
        <f t="shared" ca="1" si="53"/>
        <v>63.593452067410297</v>
      </c>
      <c r="M59">
        <f t="shared" ca="1" si="54"/>
        <v>88.901323905044279</v>
      </c>
      <c r="N59">
        <f t="shared" ca="1" si="55"/>
        <v>116.90567028993067</v>
      </c>
      <c r="P59">
        <v>82</v>
      </c>
      <c r="Q59" t="s">
        <v>12</v>
      </c>
      <c r="R59" t="s">
        <v>79</v>
      </c>
      <c r="S59" t="s">
        <v>162</v>
      </c>
      <c r="T59">
        <v>145</v>
      </c>
      <c r="U59" t="s">
        <v>22</v>
      </c>
      <c r="V59">
        <v>2020</v>
      </c>
      <c r="W59" t="s">
        <v>155</v>
      </c>
      <c r="X59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143.23817050281536</v>
      </c>
      <c r="AA59">
        <v>4379.8650000000007</v>
      </c>
      <c r="AB59">
        <f t="shared" si="56"/>
        <v>143.5513</v>
      </c>
      <c r="AC59">
        <f t="shared" si="56"/>
        <v>117.402</v>
      </c>
      <c r="AD59">
        <f t="shared" si="56"/>
        <v>117.402</v>
      </c>
      <c r="AE59">
        <f t="shared" si="56"/>
        <v>195.43576000000002</v>
      </c>
      <c r="AF59">
        <f t="shared" si="56"/>
        <v>85.852639999999994</v>
      </c>
      <c r="AG59">
        <f t="shared" si="56"/>
        <v>107.67559024004743</v>
      </c>
      <c r="AH59">
        <f t="shared" si="56"/>
        <v>138.29892324409761</v>
      </c>
      <c r="AI59">
        <f t="shared" si="56"/>
        <v>96.809246270868329</v>
      </c>
      <c r="AJ59">
        <f t="shared" si="56"/>
        <v>128.42042872666207</v>
      </c>
      <c r="AK59">
        <f t="shared" si="56"/>
        <v>155.09236392373802</v>
      </c>
      <c r="AL59">
        <f t="shared" si="57"/>
        <v>82.979353946458559</v>
      </c>
      <c r="AM59">
        <f t="shared" si="57"/>
        <v>98.784945174355428</v>
      </c>
      <c r="AN59">
        <f t="shared" si="57"/>
        <v>197.56989034871086</v>
      </c>
      <c r="AO59">
        <f t="shared" si="57"/>
        <v>104.71204188481676</v>
      </c>
      <c r="AP59">
        <f t="shared" si="57"/>
        <v>119.52978366097007</v>
      </c>
      <c r="AQ59">
        <f t="shared" si="57"/>
        <v>251.90161019460635</v>
      </c>
      <c r="AR59">
        <f t="shared" si="57"/>
        <v>120.51763311271363</v>
      </c>
      <c r="AS59">
        <f t="shared" si="57"/>
        <v>143.23817050281536</v>
      </c>
      <c r="AT59">
        <f t="shared" si="57"/>
        <v>74.44250000000001</v>
      </c>
      <c r="AU59">
        <f t="shared" si="57"/>
        <v>133.99650000000003</v>
      </c>
      <c r="AV59">
        <f t="shared" si="58"/>
        <v>74.44250000000001</v>
      </c>
      <c r="AW59">
        <f t="shared" si="58"/>
        <v>133.99650000000003</v>
      </c>
      <c r="AX59">
        <f t="shared" si="58"/>
        <v>59.553999999999995</v>
      </c>
      <c r="AY59">
        <f t="shared" si="58"/>
        <v>119.10799999999999</v>
      </c>
      <c r="AZ59">
        <f t="shared" si="58"/>
        <v>59.553999999999995</v>
      </c>
      <c r="BA59">
        <f t="shared" si="58"/>
        <v>104.2195</v>
      </c>
      <c r="BB59">
        <f t="shared" si="58"/>
        <v>44.665499999999994</v>
      </c>
      <c r="BC59">
        <f t="shared" si="58"/>
        <v>74.44250000000001</v>
      </c>
      <c r="BD59">
        <f t="shared" si="58"/>
        <v>114.093</v>
      </c>
      <c r="BE59">
        <f t="shared" si="58"/>
        <v>130.392</v>
      </c>
      <c r="BF59">
        <f t="shared" si="59"/>
        <v>146.691</v>
      </c>
      <c r="BG59">
        <f t="shared" si="59"/>
        <v>162.99</v>
      </c>
      <c r="BH59">
        <f t="shared" si="59"/>
        <v>179.28900000000002</v>
      </c>
      <c r="BI59">
        <f t="shared" si="59"/>
        <v>195.58800000000002</v>
      </c>
      <c r="BJ59">
        <f t="shared" si="59"/>
        <v>211.88700000000003</v>
      </c>
      <c r="BK59">
        <f t="shared" si="59"/>
        <v>60.907499999999999</v>
      </c>
      <c r="BL59">
        <f t="shared" si="59"/>
        <v>87.977499999999992</v>
      </c>
      <c r="BM59">
        <f t="shared" si="59"/>
        <v>121.815</v>
      </c>
      <c r="BN59">
        <f t="shared" si="59"/>
        <v>123.2283</v>
      </c>
      <c r="BO59">
        <f t="shared" si="59"/>
        <v>86.475999999999999</v>
      </c>
      <c r="BP59">
        <f t="shared" si="60"/>
        <v>149.17110000000002</v>
      </c>
      <c r="BQ59">
        <f t="shared" si="60"/>
        <v>42.883918000000001</v>
      </c>
      <c r="BR59">
        <f t="shared" si="60"/>
        <v>98.020384000000021</v>
      </c>
      <c r="BS59">
        <f t="shared" si="60"/>
        <v>185.10382000000001</v>
      </c>
      <c r="BT59">
        <f t="shared" si="60"/>
        <v>163.58012000000002</v>
      </c>
      <c r="BU59">
        <f t="shared" si="60"/>
        <v>159.27538000000001</v>
      </c>
      <c r="BV59">
        <f t="shared" si="60"/>
        <v>112.28270000000001</v>
      </c>
      <c r="BW59">
        <f t="shared" si="60"/>
        <v>111.57205</v>
      </c>
      <c r="BX59">
        <f t="shared" si="60"/>
        <v>114.13038999999999</v>
      </c>
      <c r="BY59">
        <f t="shared" si="60"/>
        <v>129.19617</v>
      </c>
      <c r="BZ59">
        <f t="shared" si="60"/>
        <v>97.286000000000001</v>
      </c>
      <c r="CA59">
        <f t="shared" si="60"/>
        <v>180.67399999999998</v>
      </c>
      <c r="CE59">
        <f t="shared" si="14"/>
        <v>4258.1196</v>
      </c>
      <c r="CF59">
        <f t="shared" si="15"/>
        <v>143.5513</v>
      </c>
      <c r="CG59">
        <f t="shared" si="16"/>
        <v>117.402</v>
      </c>
      <c r="CH59">
        <f t="shared" si="17"/>
        <v>117.402</v>
      </c>
      <c r="CI59">
        <f t="shared" si="18"/>
        <v>195.43576000000002</v>
      </c>
      <c r="CJ59">
        <f t="shared" si="19"/>
        <v>85.852639999999994</v>
      </c>
      <c r="CK59">
        <f t="shared" si="20"/>
        <v>107.67559024004743</v>
      </c>
      <c r="CL59">
        <f t="shared" si="21"/>
        <v>138.29892324409761</v>
      </c>
      <c r="CM59">
        <f t="shared" si="22"/>
        <v>96.809246270868329</v>
      </c>
      <c r="CN59">
        <f t="shared" si="23"/>
        <v>128.42042872666207</v>
      </c>
      <c r="CO59">
        <f t="shared" si="24"/>
        <v>155.09236392373802</v>
      </c>
      <c r="CP59">
        <f t="shared" si="25"/>
        <v>82.979353946458559</v>
      </c>
      <c r="CQ59">
        <f t="shared" si="26"/>
        <v>98.784945174355428</v>
      </c>
      <c r="CR59">
        <f t="shared" si="27"/>
        <v>197.56989034871086</v>
      </c>
      <c r="CS59">
        <f t="shared" si="28"/>
        <v>104.71204188481676</v>
      </c>
      <c r="CT59">
        <f t="shared" si="29"/>
        <v>119.52978366097007</v>
      </c>
      <c r="CU59">
        <f t="shared" si="30"/>
        <v>251.90161019460635</v>
      </c>
      <c r="CV59">
        <f t="shared" si="31"/>
        <v>120.51763311271363</v>
      </c>
      <c r="CW59">
        <f t="shared" si="32"/>
        <v>143.23817050281536</v>
      </c>
      <c r="CX59">
        <f t="shared" si="33"/>
        <v>74.44250000000001</v>
      </c>
      <c r="CY59">
        <f t="shared" si="34"/>
        <v>133.99650000000003</v>
      </c>
      <c r="CZ59">
        <f t="shared" si="35"/>
        <v>74.44250000000001</v>
      </c>
      <c r="DA59">
        <f t="shared" si="36"/>
        <v>133.99650000000003</v>
      </c>
      <c r="DB59">
        <f t="shared" si="37"/>
        <v>59.553999999999995</v>
      </c>
      <c r="DC59">
        <f t="shared" si="38"/>
        <v>119.10799999999999</v>
      </c>
      <c r="DD59">
        <f t="shared" si="39"/>
        <v>59.553999999999995</v>
      </c>
      <c r="DE59">
        <f t="shared" si="40"/>
        <v>104.2195</v>
      </c>
      <c r="DF59">
        <f t="shared" si="41"/>
        <v>44.665499999999994</v>
      </c>
      <c r="DG59">
        <f t="shared" si="42"/>
        <v>74.44250000000001</v>
      </c>
      <c r="DH59">
        <f t="shared" si="62"/>
        <v>114.093</v>
      </c>
      <c r="DI59">
        <f t="shared" si="62"/>
        <v>130.392</v>
      </c>
      <c r="DJ59">
        <f t="shared" si="62"/>
        <v>146.691</v>
      </c>
      <c r="DK59">
        <f t="shared" si="62"/>
        <v>162.99</v>
      </c>
      <c r="DL59">
        <f t="shared" si="62"/>
        <v>179.28900000000002</v>
      </c>
      <c r="DM59">
        <f t="shared" si="62"/>
        <v>195.58800000000002</v>
      </c>
      <c r="DN59">
        <f t="shared" si="62"/>
        <v>211.88700000000003</v>
      </c>
      <c r="DO59">
        <f t="shared" si="62"/>
        <v>60.907499999999999</v>
      </c>
      <c r="DP59">
        <f t="shared" si="62"/>
        <v>87.977499999999992</v>
      </c>
      <c r="DQ59">
        <f t="shared" si="62"/>
        <v>121.815</v>
      </c>
      <c r="DR59">
        <f t="shared" si="62"/>
        <v>123.2283</v>
      </c>
      <c r="DS59">
        <f t="shared" si="62"/>
        <v>86.475999999999999</v>
      </c>
      <c r="DT59">
        <f t="shared" si="62"/>
        <v>149.17110000000002</v>
      </c>
      <c r="DU59">
        <f t="shared" si="62"/>
        <v>42.883918000000001</v>
      </c>
      <c r="DV59">
        <f t="shared" si="62"/>
        <v>98.020384000000021</v>
      </c>
      <c r="DW59">
        <f t="shared" si="61"/>
        <v>185.10382000000001</v>
      </c>
      <c r="DX59">
        <f t="shared" si="61"/>
        <v>163.58012000000002</v>
      </c>
      <c r="DY59">
        <f t="shared" si="61"/>
        <v>159.27538000000001</v>
      </c>
      <c r="DZ59">
        <f t="shared" si="61"/>
        <v>112.28270000000001</v>
      </c>
      <c r="EA59">
        <f t="shared" si="61"/>
        <v>111.57205</v>
      </c>
      <c r="EB59">
        <f t="shared" si="61"/>
        <v>114.13038999999999</v>
      </c>
      <c r="EC59">
        <f t="shared" si="61"/>
        <v>129.19617</v>
      </c>
      <c r="ED59">
        <f t="shared" si="61"/>
        <v>97.286000000000001</v>
      </c>
      <c r="EE59">
        <f t="shared" si="61"/>
        <v>180.67399999999998</v>
      </c>
    </row>
    <row r="60" spans="1:135" x14ac:dyDescent="0.2">
      <c r="A60">
        <f>OCC!A20</f>
        <v>140</v>
      </c>
      <c r="B60">
        <f>OCC!K20</f>
        <v>3335.52</v>
      </c>
      <c r="C60">
        <f t="shared" si="44"/>
        <v>3987.3361999999997</v>
      </c>
      <c r="D60">
        <f t="shared" si="45"/>
        <v>4775.3527999999997</v>
      </c>
      <c r="E60">
        <f t="shared" si="46"/>
        <v>5785.1258879999996</v>
      </c>
      <c r="F60">
        <f t="shared" si="47"/>
        <v>284.01486933419062</v>
      </c>
      <c r="G60">
        <f t="shared" si="48"/>
        <v>479.10880280263677</v>
      </c>
      <c r="H60">
        <f t="shared" si="49"/>
        <v>694.98938436603362</v>
      </c>
      <c r="I60">
        <f t="shared" si="50"/>
        <v>7446</v>
      </c>
      <c r="J60">
        <f t="shared" ca="1" si="51"/>
        <v>58.178423500000008</v>
      </c>
      <c r="K60">
        <f t="shared" ca="1" si="52"/>
        <v>1.8937246250000001E-2</v>
      </c>
      <c r="L60">
        <f t="shared" ca="1" si="53"/>
        <v>64.893906582284529</v>
      </c>
      <c r="M60">
        <f t="shared" ca="1" si="54"/>
        <v>91.095079489677232</v>
      </c>
      <c r="N60">
        <f t="shared" ca="1" si="55"/>
        <v>120.08790537785839</v>
      </c>
      <c r="P60">
        <v>83</v>
      </c>
      <c r="Q60" t="s">
        <v>12</v>
      </c>
      <c r="R60" t="s">
        <v>79</v>
      </c>
      <c r="S60" t="s">
        <v>162</v>
      </c>
      <c r="T60">
        <v>50</v>
      </c>
      <c r="U60" t="s">
        <v>172</v>
      </c>
      <c r="V60">
        <v>2004</v>
      </c>
      <c r="W60" t="s">
        <v>174</v>
      </c>
      <c r="X60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74.44250000000001</v>
      </c>
      <c r="AA60">
        <v>4397.4881000000005</v>
      </c>
      <c r="AB60">
        <f t="shared" si="56"/>
        <v>143.5513</v>
      </c>
      <c r="AC60">
        <f t="shared" si="56"/>
        <v>117.402</v>
      </c>
      <c r="AD60">
        <f t="shared" si="56"/>
        <v>117.402</v>
      </c>
      <c r="AE60">
        <f t="shared" si="56"/>
        <v>195.43576000000002</v>
      </c>
      <c r="AF60">
        <f t="shared" si="56"/>
        <v>85.852639999999994</v>
      </c>
      <c r="AG60">
        <f t="shared" si="56"/>
        <v>107.67559024004743</v>
      </c>
      <c r="AH60">
        <f t="shared" si="56"/>
        <v>138.29892324409761</v>
      </c>
      <c r="AI60">
        <f t="shared" si="56"/>
        <v>96.809246270868329</v>
      </c>
      <c r="AJ60">
        <f t="shared" si="56"/>
        <v>128.42042872666207</v>
      </c>
      <c r="AK60">
        <f t="shared" si="56"/>
        <v>155.09236392373802</v>
      </c>
      <c r="AL60">
        <f t="shared" si="57"/>
        <v>82.979353946458559</v>
      </c>
      <c r="AM60">
        <f t="shared" si="57"/>
        <v>98.784945174355428</v>
      </c>
      <c r="AN60">
        <f t="shared" si="57"/>
        <v>197.56989034871086</v>
      </c>
      <c r="AO60">
        <f t="shared" si="57"/>
        <v>104.71204188481676</v>
      </c>
      <c r="AP60">
        <f t="shared" si="57"/>
        <v>119.52978366097007</v>
      </c>
      <c r="AQ60">
        <f t="shared" si="57"/>
        <v>251.90161019460635</v>
      </c>
      <c r="AR60">
        <f t="shared" si="57"/>
        <v>120.51763311271363</v>
      </c>
      <c r="AS60">
        <f t="shared" si="57"/>
        <v>143.23817050281536</v>
      </c>
      <c r="AT60">
        <f t="shared" si="57"/>
        <v>74.44250000000001</v>
      </c>
      <c r="AU60">
        <f t="shared" si="57"/>
        <v>133.99650000000003</v>
      </c>
      <c r="AV60">
        <f t="shared" si="58"/>
        <v>74.44250000000001</v>
      </c>
      <c r="AW60">
        <f t="shared" si="58"/>
        <v>133.99650000000003</v>
      </c>
      <c r="AX60">
        <f t="shared" si="58"/>
        <v>59.553999999999995</v>
      </c>
      <c r="AY60">
        <f t="shared" si="58"/>
        <v>119.10799999999999</v>
      </c>
      <c r="AZ60">
        <f t="shared" si="58"/>
        <v>59.553999999999995</v>
      </c>
      <c r="BA60">
        <f t="shared" si="58"/>
        <v>104.2195</v>
      </c>
      <c r="BB60">
        <f t="shared" si="58"/>
        <v>44.665499999999994</v>
      </c>
      <c r="BC60">
        <f t="shared" si="58"/>
        <v>74.44250000000001</v>
      </c>
      <c r="BD60">
        <f t="shared" si="58"/>
        <v>114.093</v>
      </c>
      <c r="BE60">
        <f t="shared" si="58"/>
        <v>130.392</v>
      </c>
      <c r="BF60">
        <f t="shared" si="59"/>
        <v>146.691</v>
      </c>
      <c r="BG60">
        <f t="shared" si="59"/>
        <v>162.99</v>
      </c>
      <c r="BH60">
        <f t="shared" si="59"/>
        <v>179.28900000000002</v>
      </c>
      <c r="BI60">
        <f t="shared" si="59"/>
        <v>195.58800000000002</v>
      </c>
      <c r="BJ60">
        <f t="shared" si="59"/>
        <v>211.88700000000003</v>
      </c>
      <c r="BK60">
        <f t="shared" si="59"/>
        <v>60.907499999999999</v>
      </c>
      <c r="BL60">
        <f t="shared" si="59"/>
        <v>87.977499999999992</v>
      </c>
      <c r="BM60">
        <f t="shared" si="59"/>
        <v>121.815</v>
      </c>
      <c r="BN60">
        <f t="shared" si="59"/>
        <v>123.2283</v>
      </c>
      <c r="BO60">
        <f t="shared" si="59"/>
        <v>86.475999999999999</v>
      </c>
      <c r="BP60">
        <f t="shared" si="60"/>
        <v>149.17110000000002</v>
      </c>
      <c r="BQ60">
        <f t="shared" si="60"/>
        <v>42.883918000000001</v>
      </c>
      <c r="BR60">
        <f t="shared" si="60"/>
        <v>98.020384000000021</v>
      </c>
      <c r="BS60">
        <f t="shared" si="60"/>
        <v>185.10382000000001</v>
      </c>
      <c r="BT60">
        <f t="shared" si="60"/>
        <v>163.58012000000002</v>
      </c>
      <c r="BU60">
        <f t="shared" si="60"/>
        <v>159.27538000000001</v>
      </c>
      <c r="BV60">
        <f t="shared" si="60"/>
        <v>112.28270000000001</v>
      </c>
      <c r="BW60">
        <f t="shared" si="60"/>
        <v>111.57205</v>
      </c>
      <c r="BX60">
        <f t="shared" si="60"/>
        <v>114.13038999999999</v>
      </c>
      <c r="BY60">
        <f t="shared" si="60"/>
        <v>129.19617</v>
      </c>
      <c r="BZ60">
        <f t="shared" si="60"/>
        <v>97.286000000000001</v>
      </c>
      <c r="CA60">
        <f t="shared" si="60"/>
        <v>180.67399999999998</v>
      </c>
      <c r="CE60">
        <f t="shared" si="14"/>
        <v>4379.8650000000007</v>
      </c>
      <c r="CF60">
        <f t="shared" si="15"/>
        <v>143.5513</v>
      </c>
      <c r="CG60">
        <f t="shared" si="16"/>
        <v>117.402</v>
      </c>
      <c r="CH60">
        <f t="shared" si="17"/>
        <v>117.402</v>
      </c>
      <c r="CI60">
        <f t="shared" si="18"/>
        <v>195.43576000000002</v>
      </c>
      <c r="CJ60">
        <f t="shared" si="19"/>
        <v>85.852639999999994</v>
      </c>
      <c r="CK60">
        <f t="shared" si="20"/>
        <v>107.67559024004743</v>
      </c>
      <c r="CL60">
        <f t="shared" si="21"/>
        <v>138.29892324409761</v>
      </c>
      <c r="CM60">
        <f t="shared" si="22"/>
        <v>96.809246270868329</v>
      </c>
      <c r="CN60">
        <f t="shared" si="23"/>
        <v>128.42042872666207</v>
      </c>
      <c r="CO60">
        <f t="shared" si="24"/>
        <v>155.09236392373802</v>
      </c>
      <c r="CP60">
        <f t="shared" si="25"/>
        <v>82.979353946458559</v>
      </c>
      <c r="CQ60">
        <f t="shared" si="26"/>
        <v>98.784945174355428</v>
      </c>
      <c r="CR60">
        <f t="shared" si="27"/>
        <v>197.56989034871086</v>
      </c>
      <c r="CS60">
        <f t="shared" si="28"/>
        <v>104.71204188481676</v>
      </c>
      <c r="CT60">
        <f t="shared" si="29"/>
        <v>119.52978366097007</v>
      </c>
      <c r="CU60">
        <f t="shared" si="30"/>
        <v>251.90161019460635</v>
      </c>
      <c r="CV60">
        <f t="shared" si="31"/>
        <v>120.51763311271363</v>
      </c>
      <c r="CW60">
        <f t="shared" si="32"/>
        <v>143.23817050281536</v>
      </c>
      <c r="CX60">
        <f t="shared" si="33"/>
        <v>74.44250000000001</v>
      </c>
      <c r="CY60">
        <f t="shared" si="34"/>
        <v>133.99650000000003</v>
      </c>
      <c r="CZ60">
        <f t="shared" si="35"/>
        <v>74.44250000000001</v>
      </c>
      <c r="DA60">
        <f t="shared" si="36"/>
        <v>133.99650000000003</v>
      </c>
      <c r="DB60">
        <f t="shared" si="37"/>
        <v>59.553999999999995</v>
      </c>
      <c r="DC60">
        <f t="shared" si="38"/>
        <v>119.10799999999999</v>
      </c>
      <c r="DD60">
        <f t="shared" si="39"/>
        <v>59.553999999999995</v>
      </c>
      <c r="DE60">
        <f t="shared" si="40"/>
        <v>104.2195</v>
      </c>
      <c r="DF60">
        <f t="shared" si="41"/>
        <v>44.665499999999994</v>
      </c>
      <c r="DG60">
        <f t="shared" si="42"/>
        <v>74.44250000000001</v>
      </c>
      <c r="DH60">
        <f t="shared" si="62"/>
        <v>114.093</v>
      </c>
      <c r="DI60">
        <f t="shared" si="62"/>
        <v>130.392</v>
      </c>
      <c r="DJ60">
        <f t="shared" si="62"/>
        <v>146.691</v>
      </c>
      <c r="DK60">
        <f t="shared" si="62"/>
        <v>162.99</v>
      </c>
      <c r="DL60">
        <f t="shared" si="62"/>
        <v>179.28900000000002</v>
      </c>
      <c r="DM60">
        <f t="shared" si="62"/>
        <v>195.58800000000002</v>
      </c>
      <c r="DN60">
        <f t="shared" si="62"/>
        <v>211.88700000000003</v>
      </c>
      <c r="DO60">
        <f t="shared" si="62"/>
        <v>60.907499999999999</v>
      </c>
      <c r="DP60">
        <f t="shared" si="62"/>
        <v>87.977499999999992</v>
      </c>
      <c r="DQ60">
        <f t="shared" si="62"/>
        <v>121.815</v>
      </c>
      <c r="DR60">
        <f t="shared" si="62"/>
        <v>123.2283</v>
      </c>
      <c r="DS60">
        <f t="shared" si="62"/>
        <v>86.475999999999999</v>
      </c>
      <c r="DT60">
        <f t="shared" si="62"/>
        <v>149.17110000000002</v>
      </c>
      <c r="DU60">
        <f t="shared" si="62"/>
        <v>42.883918000000001</v>
      </c>
      <c r="DV60">
        <f t="shared" si="62"/>
        <v>98.020384000000021</v>
      </c>
      <c r="DW60">
        <f t="shared" si="61"/>
        <v>185.10382000000001</v>
      </c>
      <c r="DX60">
        <f t="shared" si="61"/>
        <v>163.58012000000002</v>
      </c>
      <c r="DY60">
        <f t="shared" si="61"/>
        <v>159.27538000000001</v>
      </c>
      <c r="DZ60">
        <f t="shared" si="61"/>
        <v>112.28270000000001</v>
      </c>
      <c r="EA60">
        <f t="shared" si="61"/>
        <v>111.57205</v>
      </c>
      <c r="EB60">
        <f t="shared" si="61"/>
        <v>114.13038999999999</v>
      </c>
      <c r="EC60">
        <f t="shared" si="61"/>
        <v>129.19617</v>
      </c>
      <c r="ED60">
        <f t="shared" si="61"/>
        <v>97.286000000000001</v>
      </c>
      <c r="EE60">
        <f t="shared" si="61"/>
        <v>180.67399999999998</v>
      </c>
    </row>
    <row r="61" spans="1:135" x14ac:dyDescent="0.2">
      <c r="A61">
        <f>OCC!A21</f>
        <v>62</v>
      </c>
      <c r="B61">
        <f>OCC!K21</f>
        <v>3478.3431399420924</v>
      </c>
      <c r="C61">
        <f t="shared" si="44"/>
        <v>4158.0693618724426</v>
      </c>
      <c r="D61">
        <f t="shared" si="45"/>
        <v>4979.8279286837624</v>
      </c>
      <c r="E61">
        <f t="shared" si="46"/>
        <v>6032.8383419155653</v>
      </c>
      <c r="F61">
        <f t="shared" si="47"/>
        <v>296.17606022153421</v>
      </c>
      <c r="G61">
        <f t="shared" si="48"/>
        <v>499.62369211230043</v>
      </c>
      <c r="H61">
        <f t="shared" si="49"/>
        <v>724.74803252331606</v>
      </c>
      <c r="I61">
        <f t="shared" si="50"/>
        <v>7446</v>
      </c>
      <c r="J61">
        <f t="shared" ca="1" si="51"/>
        <v>58.178423500000008</v>
      </c>
      <c r="K61">
        <f t="shared" ca="1" si="52"/>
        <v>1.8937246250000001E-2</v>
      </c>
      <c r="L61">
        <f t="shared" ca="1" si="53"/>
        <v>66.527158111608145</v>
      </c>
      <c r="M61">
        <f t="shared" ca="1" si="54"/>
        <v>93.850235185307611</v>
      </c>
      <c r="N61">
        <f t="shared" ca="1" si="55"/>
        <v>124.08450061789097</v>
      </c>
      <c r="P61">
        <v>84</v>
      </c>
      <c r="Q61" t="s">
        <v>12</v>
      </c>
      <c r="R61" t="s">
        <v>79</v>
      </c>
      <c r="S61" t="s">
        <v>162</v>
      </c>
      <c r="T61">
        <v>90</v>
      </c>
      <c r="U61" t="s">
        <v>172</v>
      </c>
      <c r="V61">
        <v>2004</v>
      </c>
      <c r="W61" t="s">
        <v>174</v>
      </c>
      <c r="X61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133.99650000000003</v>
      </c>
      <c r="AA61">
        <v>4418.3381250000002</v>
      </c>
      <c r="AB61">
        <f t="shared" si="56"/>
        <v>143.5513</v>
      </c>
      <c r="AC61">
        <f t="shared" si="56"/>
        <v>117.402</v>
      </c>
      <c r="AD61">
        <f t="shared" si="56"/>
        <v>117.402</v>
      </c>
      <c r="AE61">
        <f t="shared" si="56"/>
        <v>195.43576000000002</v>
      </c>
      <c r="AF61">
        <f t="shared" si="56"/>
        <v>85.852639999999994</v>
      </c>
      <c r="AG61">
        <f t="shared" si="56"/>
        <v>107.67559024004743</v>
      </c>
      <c r="AH61">
        <f t="shared" si="56"/>
        <v>138.29892324409761</v>
      </c>
      <c r="AI61">
        <f t="shared" si="56"/>
        <v>96.809246270868329</v>
      </c>
      <c r="AJ61">
        <f t="shared" si="56"/>
        <v>128.42042872666207</v>
      </c>
      <c r="AK61">
        <f t="shared" si="56"/>
        <v>155.09236392373802</v>
      </c>
      <c r="AL61">
        <f t="shared" si="57"/>
        <v>82.979353946458559</v>
      </c>
      <c r="AM61">
        <f t="shared" si="57"/>
        <v>98.784945174355428</v>
      </c>
      <c r="AN61">
        <f t="shared" si="57"/>
        <v>197.56989034871086</v>
      </c>
      <c r="AO61">
        <f t="shared" si="57"/>
        <v>104.71204188481676</v>
      </c>
      <c r="AP61">
        <f t="shared" si="57"/>
        <v>119.52978366097007</v>
      </c>
      <c r="AQ61">
        <f t="shared" si="57"/>
        <v>251.90161019460635</v>
      </c>
      <c r="AR61">
        <f t="shared" si="57"/>
        <v>120.51763311271363</v>
      </c>
      <c r="AS61">
        <f t="shared" si="57"/>
        <v>143.23817050281536</v>
      </c>
      <c r="AT61">
        <f t="shared" si="57"/>
        <v>74.44250000000001</v>
      </c>
      <c r="AU61">
        <f t="shared" si="57"/>
        <v>133.99650000000003</v>
      </c>
      <c r="AV61">
        <f t="shared" si="58"/>
        <v>74.44250000000001</v>
      </c>
      <c r="AW61">
        <f t="shared" si="58"/>
        <v>133.99650000000003</v>
      </c>
      <c r="AX61">
        <f t="shared" si="58"/>
        <v>59.553999999999995</v>
      </c>
      <c r="AY61">
        <f t="shared" si="58"/>
        <v>119.10799999999999</v>
      </c>
      <c r="AZ61">
        <f t="shared" si="58"/>
        <v>59.553999999999995</v>
      </c>
      <c r="BA61">
        <f t="shared" si="58"/>
        <v>104.2195</v>
      </c>
      <c r="BB61">
        <f t="shared" si="58"/>
        <v>44.665499999999994</v>
      </c>
      <c r="BC61">
        <f t="shared" si="58"/>
        <v>74.44250000000001</v>
      </c>
      <c r="BD61">
        <f t="shared" si="58"/>
        <v>114.093</v>
      </c>
      <c r="BE61">
        <f t="shared" si="58"/>
        <v>130.392</v>
      </c>
      <c r="BF61">
        <f t="shared" si="59"/>
        <v>146.691</v>
      </c>
      <c r="BG61">
        <f t="shared" si="59"/>
        <v>162.99</v>
      </c>
      <c r="BH61">
        <f t="shared" si="59"/>
        <v>179.28900000000002</v>
      </c>
      <c r="BI61">
        <f t="shared" si="59"/>
        <v>195.58800000000002</v>
      </c>
      <c r="BJ61">
        <f t="shared" si="59"/>
        <v>211.88700000000003</v>
      </c>
      <c r="BK61">
        <f t="shared" si="59"/>
        <v>60.907499999999999</v>
      </c>
      <c r="BL61">
        <f t="shared" si="59"/>
        <v>87.977499999999992</v>
      </c>
      <c r="BM61">
        <f t="shared" si="59"/>
        <v>121.815</v>
      </c>
      <c r="BN61">
        <f t="shared" si="59"/>
        <v>123.2283</v>
      </c>
      <c r="BO61">
        <f t="shared" si="59"/>
        <v>86.475999999999999</v>
      </c>
      <c r="BP61">
        <f t="shared" si="60"/>
        <v>149.17110000000002</v>
      </c>
      <c r="BQ61">
        <f t="shared" si="60"/>
        <v>42.883918000000001</v>
      </c>
      <c r="BR61">
        <f t="shared" si="60"/>
        <v>98.020384000000021</v>
      </c>
      <c r="BS61">
        <f t="shared" si="60"/>
        <v>185.10382000000001</v>
      </c>
      <c r="BT61">
        <f t="shared" si="60"/>
        <v>163.58012000000002</v>
      </c>
      <c r="BU61">
        <f t="shared" si="60"/>
        <v>159.27538000000001</v>
      </c>
      <c r="BV61">
        <f t="shared" si="60"/>
        <v>112.28270000000001</v>
      </c>
      <c r="BW61">
        <f t="shared" si="60"/>
        <v>111.57205</v>
      </c>
      <c r="BX61">
        <f t="shared" si="60"/>
        <v>114.13038999999999</v>
      </c>
      <c r="BY61">
        <f t="shared" si="60"/>
        <v>129.19617</v>
      </c>
      <c r="BZ61">
        <f t="shared" si="60"/>
        <v>97.286000000000001</v>
      </c>
      <c r="CA61">
        <f t="shared" si="60"/>
        <v>180.67399999999998</v>
      </c>
      <c r="CE61">
        <f t="shared" si="14"/>
        <v>4397.4881000000005</v>
      </c>
      <c r="CF61">
        <f t="shared" si="15"/>
        <v>143.5513</v>
      </c>
      <c r="CG61">
        <f t="shared" si="16"/>
        <v>117.402</v>
      </c>
      <c r="CH61">
        <f t="shared" si="17"/>
        <v>117.402</v>
      </c>
      <c r="CI61">
        <f t="shared" si="18"/>
        <v>195.43576000000002</v>
      </c>
      <c r="CJ61">
        <f t="shared" si="19"/>
        <v>85.852639999999994</v>
      </c>
      <c r="CK61">
        <f t="shared" si="20"/>
        <v>107.67559024004743</v>
      </c>
      <c r="CL61">
        <f t="shared" si="21"/>
        <v>138.29892324409761</v>
      </c>
      <c r="CM61">
        <f t="shared" si="22"/>
        <v>96.809246270868329</v>
      </c>
      <c r="CN61">
        <f t="shared" si="23"/>
        <v>128.42042872666207</v>
      </c>
      <c r="CO61">
        <f t="shared" si="24"/>
        <v>155.09236392373802</v>
      </c>
      <c r="CP61">
        <f t="shared" si="25"/>
        <v>82.979353946458559</v>
      </c>
      <c r="CQ61">
        <f t="shared" si="26"/>
        <v>98.784945174355428</v>
      </c>
      <c r="CR61">
        <f t="shared" si="27"/>
        <v>197.56989034871086</v>
      </c>
      <c r="CS61">
        <f t="shared" si="28"/>
        <v>104.71204188481676</v>
      </c>
      <c r="CT61">
        <f t="shared" si="29"/>
        <v>119.52978366097007</v>
      </c>
      <c r="CU61">
        <f t="shared" si="30"/>
        <v>251.90161019460635</v>
      </c>
      <c r="CV61">
        <f t="shared" si="31"/>
        <v>120.51763311271363</v>
      </c>
      <c r="CW61">
        <f t="shared" si="32"/>
        <v>143.23817050281536</v>
      </c>
      <c r="CX61">
        <f t="shared" si="33"/>
        <v>74.44250000000001</v>
      </c>
      <c r="CY61">
        <f t="shared" si="34"/>
        <v>133.99650000000003</v>
      </c>
      <c r="CZ61">
        <f t="shared" si="35"/>
        <v>74.44250000000001</v>
      </c>
      <c r="DA61">
        <f t="shared" si="36"/>
        <v>133.99650000000003</v>
      </c>
      <c r="DB61">
        <f t="shared" si="37"/>
        <v>59.553999999999995</v>
      </c>
      <c r="DC61">
        <f t="shared" si="38"/>
        <v>119.10799999999999</v>
      </c>
      <c r="DD61">
        <f t="shared" si="39"/>
        <v>59.553999999999995</v>
      </c>
      <c r="DE61">
        <f t="shared" si="40"/>
        <v>104.2195</v>
      </c>
      <c r="DF61">
        <f t="shared" si="41"/>
        <v>44.665499999999994</v>
      </c>
      <c r="DG61">
        <f t="shared" si="42"/>
        <v>74.44250000000001</v>
      </c>
      <c r="DH61">
        <f t="shared" si="62"/>
        <v>114.093</v>
      </c>
      <c r="DI61">
        <f t="shared" si="62"/>
        <v>130.392</v>
      </c>
      <c r="DJ61">
        <f t="shared" si="62"/>
        <v>146.691</v>
      </c>
      <c r="DK61">
        <f t="shared" si="62"/>
        <v>162.99</v>
      </c>
      <c r="DL61">
        <f t="shared" si="62"/>
        <v>179.28900000000002</v>
      </c>
      <c r="DM61">
        <f t="shared" si="62"/>
        <v>195.58800000000002</v>
      </c>
      <c r="DN61">
        <f t="shared" si="62"/>
        <v>211.88700000000003</v>
      </c>
      <c r="DO61">
        <f t="shared" si="62"/>
        <v>60.907499999999999</v>
      </c>
      <c r="DP61">
        <f t="shared" si="62"/>
        <v>87.977499999999992</v>
      </c>
      <c r="DQ61">
        <f t="shared" si="62"/>
        <v>121.815</v>
      </c>
      <c r="DR61">
        <f t="shared" si="62"/>
        <v>123.2283</v>
      </c>
      <c r="DS61">
        <f t="shared" si="62"/>
        <v>86.475999999999999</v>
      </c>
      <c r="DT61">
        <f t="shared" si="62"/>
        <v>149.17110000000002</v>
      </c>
      <c r="DU61">
        <f t="shared" si="62"/>
        <v>42.883918000000001</v>
      </c>
      <c r="DV61">
        <f t="shared" si="62"/>
        <v>98.020384000000021</v>
      </c>
      <c r="DW61">
        <f t="shared" si="61"/>
        <v>185.10382000000001</v>
      </c>
      <c r="DX61">
        <f t="shared" si="61"/>
        <v>163.58012000000002</v>
      </c>
      <c r="DY61">
        <f t="shared" si="61"/>
        <v>159.27538000000001</v>
      </c>
      <c r="DZ61">
        <f t="shared" si="61"/>
        <v>112.28270000000001</v>
      </c>
      <c r="EA61">
        <f t="shared" si="61"/>
        <v>111.57205</v>
      </c>
      <c r="EB61">
        <f t="shared" si="61"/>
        <v>114.13038999999999</v>
      </c>
      <c r="EC61">
        <f t="shared" si="61"/>
        <v>129.19617</v>
      </c>
      <c r="ED61">
        <f t="shared" si="61"/>
        <v>97.286000000000001</v>
      </c>
      <c r="EE61">
        <f t="shared" si="61"/>
        <v>180.67399999999998</v>
      </c>
    </row>
    <row r="62" spans="1:135" x14ac:dyDescent="0.2">
      <c r="A62">
        <f>OCC!A22</f>
        <v>60</v>
      </c>
      <c r="B62">
        <f>OCC!K22</f>
        <v>3704.4354440383286</v>
      </c>
      <c r="C62">
        <f t="shared" si="44"/>
        <v>4428.343870394152</v>
      </c>
      <c r="D62">
        <f t="shared" si="45"/>
        <v>5303.5167440482073</v>
      </c>
      <c r="E62">
        <f t="shared" si="46"/>
        <v>6424.9728341400769</v>
      </c>
      <c r="F62">
        <f t="shared" si="47"/>
        <v>315.42750413593399</v>
      </c>
      <c r="G62">
        <f t="shared" si="48"/>
        <v>532.09923209960004</v>
      </c>
      <c r="H62">
        <f t="shared" si="49"/>
        <v>771.85665463733164</v>
      </c>
      <c r="I62">
        <f t="shared" si="50"/>
        <v>7446</v>
      </c>
      <c r="J62">
        <f t="shared" ca="1" si="51"/>
        <v>58.178423500000008</v>
      </c>
      <c r="K62">
        <f t="shared" ca="1" si="52"/>
        <v>1.8937246250000001E-2</v>
      </c>
      <c r="L62">
        <f t="shared" ca="1" si="53"/>
        <v>69.112632717356163</v>
      </c>
      <c r="M62">
        <f t="shared" ca="1" si="54"/>
        <v>98.211709800846094</v>
      </c>
      <c r="N62">
        <f t="shared" ca="1" si="55"/>
        <v>130.41120248654735</v>
      </c>
      <c r="P62">
        <v>85</v>
      </c>
      <c r="Q62" t="s">
        <v>12</v>
      </c>
      <c r="R62" t="s">
        <v>79</v>
      </c>
      <c r="S62" t="s">
        <v>162</v>
      </c>
      <c r="T62">
        <v>50</v>
      </c>
      <c r="U62" t="s">
        <v>172</v>
      </c>
      <c r="V62">
        <v>2004</v>
      </c>
      <c r="W62" t="s">
        <v>174</v>
      </c>
      <c r="X62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74.44250000000001</v>
      </c>
      <c r="AA62">
        <v>4463.3824199999999</v>
      </c>
      <c r="AB62">
        <f t="shared" ref="AB62:AK71" si="63">VLOOKUP(AB$40,$P$42:$X$100,9,FALSE)</f>
        <v>143.5513</v>
      </c>
      <c r="AC62">
        <f t="shared" si="63"/>
        <v>117.402</v>
      </c>
      <c r="AD62">
        <f t="shared" si="63"/>
        <v>117.402</v>
      </c>
      <c r="AE62">
        <f t="shared" si="63"/>
        <v>195.43576000000002</v>
      </c>
      <c r="AF62">
        <f t="shared" si="63"/>
        <v>85.852639999999994</v>
      </c>
      <c r="AG62">
        <f t="shared" si="63"/>
        <v>107.67559024004743</v>
      </c>
      <c r="AH62">
        <f t="shared" si="63"/>
        <v>138.29892324409761</v>
      </c>
      <c r="AI62">
        <f t="shared" si="63"/>
        <v>96.809246270868329</v>
      </c>
      <c r="AJ62">
        <f t="shared" si="63"/>
        <v>128.42042872666207</v>
      </c>
      <c r="AK62">
        <f t="shared" si="63"/>
        <v>155.09236392373802</v>
      </c>
      <c r="AL62">
        <f t="shared" ref="AL62:AU71" si="64">VLOOKUP(AL$40,$P$42:$X$100,9,FALSE)</f>
        <v>82.979353946458559</v>
      </c>
      <c r="AM62">
        <f t="shared" si="64"/>
        <v>98.784945174355428</v>
      </c>
      <c r="AN62">
        <f t="shared" si="64"/>
        <v>197.56989034871086</v>
      </c>
      <c r="AO62">
        <f t="shared" si="64"/>
        <v>104.71204188481676</v>
      </c>
      <c r="AP62">
        <f t="shared" si="64"/>
        <v>119.52978366097007</v>
      </c>
      <c r="AQ62">
        <f t="shared" si="64"/>
        <v>251.90161019460635</v>
      </c>
      <c r="AR62">
        <f t="shared" si="64"/>
        <v>120.51763311271363</v>
      </c>
      <c r="AS62">
        <f t="shared" si="64"/>
        <v>143.23817050281536</v>
      </c>
      <c r="AT62">
        <f t="shared" si="64"/>
        <v>74.44250000000001</v>
      </c>
      <c r="AU62">
        <f t="shared" si="64"/>
        <v>133.99650000000003</v>
      </c>
      <c r="AV62">
        <f t="shared" ref="AV62:BE71" si="65">VLOOKUP(AV$40,$P$42:$X$100,9,FALSE)</f>
        <v>74.44250000000001</v>
      </c>
      <c r="AW62">
        <f t="shared" si="65"/>
        <v>133.99650000000003</v>
      </c>
      <c r="AX62">
        <f t="shared" si="65"/>
        <v>59.553999999999995</v>
      </c>
      <c r="AY62">
        <f t="shared" si="65"/>
        <v>119.10799999999999</v>
      </c>
      <c r="AZ62">
        <f t="shared" si="65"/>
        <v>59.553999999999995</v>
      </c>
      <c r="BA62">
        <f t="shared" si="65"/>
        <v>104.2195</v>
      </c>
      <c r="BB62">
        <f t="shared" si="65"/>
        <v>44.665499999999994</v>
      </c>
      <c r="BC62">
        <f t="shared" si="65"/>
        <v>74.44250000000001</v>
      </c>
      <c r="BD62">
        <f t="shared" si="65"/>
        <v>114.093</v>
      </c>
      <c r="BE62">
        <f t="shared" si="65"/>
        <v>130.392</v>
      </c>
      <c r="BF62">
        <f t="shared" ref="BF62:BO71" si="66">VLOOKUP(BF$40,$P$42:$X$100,9,FALSE)</f>
        <v>146.691</v>
      </c>
      <c r="BG62">
        <f t="shared" si="66"/>
        <v>162.99</v>
      </c>
      <c r="BH62">
        <f t="shared" si="66"/>
        <v>179.28900000000002</v>
      </c>
      <c r="BI62">
        <f t="shared" si="66"/>
        <v>195.58800000000002</v>
      </c>
      <c r="BJ62">
        <f t="shared" si="66"/>
        <v>211.88700000000003</v>
      </c>
      <c r="BK62">
        <f t="shared" si="66"/>
        <v>60.907499999999999</v>
      </c>
      <c r="BL62">
        <f t="shared" si="66"/>
        <v>87.977499999999992</v>
      </c>
      <c r="BM62">
        <f t="shared" si="66"/>
        <v>121.815</v>
      </c>
      <c r="BN62">
        <f t="shared" si="66"/>
        <v>123.2283</v>
      </c>
      <c r="BO62">
        <f t="shared" si="66"/>
        <v>86.475999999999999</v>
      </c>
      <c r="BP62">
        <f t="shared" ref="BP62:CA71" si="67">VLOOKUP(BP$40,$P$42:$X$100,9,FALSE)</f>
        <v>149.17110000000002</v>
      </c>
      <c r="BQ62">
        <f t="shared" si="67"/>
        <v>42.883918000000001</v>
      </c>
      <c r="BR62">
        <f t="shared" si="67"/>
        <v>98.020384000000021</v>
      </c>
      <c r="BS62">
        <f t="shared" si="67"/>
        <v>185.10382000000001</v>
      </c>
      <c r="BT62">
        <f t="shared" si="67"/>
        <v>163.58012000000002</v>
      </c>
      <c r="BU62">
        <f t="shared" si="67"/>
        <v>159.27538000000001</v>
      </c>
      <c r="BV62">
        <f t="shared" si="67"/>
        <v>112.28270000000001</v>
      </c>
      <c r="BW62">
        <f t="shared" si="67"/>
        <v>111.57205</v>
      </c>
      <c r="BX62">
        <f t="shared" si="67"/>
        <v>114.13038999999999</v>
      </c>
      <c r="BY62">
        <f t="shared" si="67"/>
        <v>129.19617</v>
      </c>
      <c r="BZ62">
        <f t="shared" si="67"/>
        <v>97.286000000000001</v>
      </c>
      <c r="CA62">
        <f t="shared" si="67"/>
        <v>180.67399999999998</v>
      </c>
      <c r="CE62">
        <f t="shared" si="14"/>
        <v>4418.3381250000002</v>
      </c>
      <c r="CF62">
        <f t="shared" si="15"/>
        <v>143.5513</v>
      </c>
      <c r="CG62">
        <f t="shared" si="16"/>
        <v>117.402</v>
      </c>
      <c r="CH62">
        <f t="shared" si="17"/>
        <v>117.402</v>
      </c>
      <c r="CI62">
        <f t="shared" si="18"/>
        <v>195.43576000000002</v>
      </c>
      <c r="CJ62">
        <f t="shared" si="19"/>
        <v>85.852639999999994</v>
      </c>
      <c r="CK62">
        <f t="shared" si="20"/>
        <v>107.67559024004743</v>
      </c>
      <c r="CL62">
        <f t="shared" si="21"/>
        <v>138.29892324409761</v>
      </c>
      <c r="CM62">
        <f t="shared" si="22"/>
        <v>96.809246270868329</v>
      </c>
      <c r="CN62">
        <f t="shared" si="23"/>
        <v>128.42042872666207</v>
      </c>
      <c r="CO62">
        <f t="shared" si="24"/>
        <v>155.09236392373802</v>
      </c>
      <c r="CP62">
        <f t="shared" si="25"/>
        <v>82.979353946458559</v>
      </c>
      <c r="CQ62">
        <f t="shared" si="26"/>
        <v>98.784945174355428</v>
      </c>
      <c r="CR62">
        <f t="shared" si="27"/>
        <v>197.56989034871086</v>
      </c>
      <c r="CS62">
        <f t="shared" si="28"/>
        <v>104.71204188481676</v>
      </c>
      <c r="CT62">
        <f t="shared" si="29"/>
        <v>119.52978366097007</v>
      </c>
      <c r="CU62">
        <f t="shared" si="30"/>
        <v>251.90161019460635</v>
      </c>
      <c r="CV62">
        <f t="shared" si="31"/>
        <v>120.51763311271363</v>
      </c>
      <c r="CW62">
        <f t="shared" si="32"/>
        <v>143.23817050281536</v>
      </c>
      <c r="CX62">
        <f t="shared" si="33"/>
        <v>74.44250000000001</v>
      </c>
      <c r="CY62">
        <f t="shared" si="34"/>
        <v>133.99650000000003</v>
      </c>
      <c r="CZ62">
        <f t="shared" si="35"/>
        <v>74.44250000000001</v>
      </c>
      <c r="DA62">
        <f t="shared" si="36"/>
        <v>133.99650000000003</v>
      </c>
      <c r="DB62">
        <f t="shared" si="37"/>
        <v>59.553999999999995</v>
      </c>
      <c r="DC62">
        <f t="shared" si="38"/>
        <v>119.10799999999999</v>
      </c>
      <c r="DD62">
        <f t="shared" si="39"/>
        <v>59.553999999999995</v>
      </c>
      <c r="DE62">
        <f t="shared" si="40"/>
        <v>104.2195</v>
      </c>
      <c r="DF62">
        <f t="shared" si="41"/>
        <v>44.665499999999994</v>
      </c>
      <c r="DG62">
        <f t="shared" si="42"/>
        <v>74.44250000000001</v>
      </c>
      <c r="DH62">
        <f t="shared" si="62"/>
        <v>114.093</v>
      </c>
      <c r="DI62">
        <f t="shared" si="62"/>
        <v>130.392</v>
      </c>
      <c r="DJ62">
        <f t="shared" si="62"/>
        <v>146.691</v>
      </c>
      <c r="DK62">
        <f t="shared" si="62"/>
        <v>162.99</v>
      </c>
      <c r="DL62">
        <f t="shared" si="62"/>
        <v>179.28900000000002</v>
      </c>
      <c r="DM62">
        <f t="shared" si="62"/>
        <v>195.58800000000002</v>
      </c>
      <c r="DN62">
        <f t="shared" si="62"/>
        <v>211.88700000000003</v>
      </c>
      <c r="DO62">
        <f t="shared" si="62"/>
        <v>60.907499999999999</v>
      </c>
      <c r="DP62">
        <f t="shared" si="62"/>
        <v>87.977499999999992</v>
      </c>
      <c r="DQ62">
        <f t="shared" si="62"/>
        <v>121.815</v>
      </c>
      <c r="DR62">
        <f t="shared" si="62"/>
        <v>123.2283</v>
      </c>
      <c r="DS62">
        <f t="shared" si="62"/>
        <v>86.475999999999999</v>
      </c>
      <c r="DT62">
        <f t="shared" si="62"/>
        <v>149.17110000000002</v>
      </c>
      <c r="DU62">
        <f t="shared" si="62"/>
        <v>42.883918000000001</v>
      </c>
      <c r="DV62">
        <f t="shared" si="62"/>
        <v>98.020384000000021</v>
      </c>
      <c r="DW62">
        <f t="shared" si="61"/>
        <v>185.10382000000001</v>
      </c>
      <c r="DX62">
        <f t="shared" si="61"/>
        <v>163.58012000000002</v>
      </c>
      <c r="DY62">
        <f t="shared" si="61"/>
        <v>159.27538000000001</v>
      </c>
      <c r="DZ62">
        <f t="shared" si="61"/>
        <v>112.28270000000001</v>
      </c>
      <c r="EA62">
        <f t="shared" si="61"/>
        <v>111.57205</v>
      </c>
      <c r="EB62">
        <f t="shared" si="61"/>
        <v>114.13038999999999</v>
      </c>
      <c r="EC62">
        <f t="shared" si="61"/>
        <v>129.19617</v>
      </c>
      <c r="ED62">
        <f t="shared" si="61"/>
        <v>97.286000000000001</v>
      </c>
      <c r="EE62">
        <f t="shared" si="61"/>
        <v>180.67399999999998</v>
      </c>
    </row>
    <row r="63" spans="1:135" x14ac:dyDescent="0.2">
      <c r="A63">
        <f>OCC!A23</f>
        <v>120</v>
      </c>
      <c r="B63">
        <f>OCC!K23</f>
        <v>3875.8060000000005</v>
      </c>
      <c r="C63">
        <f t="shared" si="44"/>
        <v>4633.2030891666673</v>
      </c>
      <c r="D63">
        <f t="shared" si="45"/>
        <v>5548.8622566666672</v>
      </c>
      <c r="E63">
        <f t="shared" si="46"/>
        <v>6722.1979264000011</v>
      </c>
      <c r="F63">
        <f t="shared" si="47"/>
        <v>330.01946762563927</v>
      </c>
      <c r="G63">
        <f t="shared" si="48"/>
        <v>556.7146269712897</v>
      </c>
      <c r="H63">
        <f t="shared" si="49"/>
        <v>807.5634461379874</v>
      </c>
      <c r="I63">
        <f t="shared" si="50"/>
        <v>7446</v>
      </c>
      <c r="J63">
        <f t="shared" ca="1" si="51"/>
        <v>58.178423500000008</v>
      </c>
      <c r="K63">
        <f t="shared" ca="1" si="52"/>
        <v>1.8937246250000001E-2</v>
      </c>
      <c r="L63">
        <f t="shared" ca="1" si="53"/>
        <v>71.072337725374609</v>
      </c>
      <c r="M63">
        <f t="shared" ca="1" si="54"/>
        <v>101.51756460499459</v>
      </c>
      <c r="N63">
        <f t="shared" ca="1" si="55"/>
        <v>135.20663513503726</v>
      </c>
      <c r="P63">
        <v>86</v>
      </c>
      <c r="Q63" t="s">
        <v>12</v>
      </c>
      <c r="R63" t="s">
        <v>79</v>
      </c>
      <c r="S63" t="s">
        <v>162</v>
      </c>
      <c r="T63">
        <v>90</v>
      </c>
      <c r="U63" t="s">
        <v>172</v>
      </c>
      <c r="V63">
        <v>2004</v>
      </c>
      <c r="W63" t="s">
        <v>174</v>
      </c>
      <c r="X63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133.99650000000003</v>
      </c>
      <c r="AA63">
        <v>4917.8393333333343</v>
      </c>
      <c r="AB63">
        <f t="shared" si="63"/>
        <v>143.5513</v>
      </c>
      <c r="AC63">
        <f t="shared" si="63"/>
        <v>117.402</v>
      </c>
      <c r="AD63">
        <f t="shared" si="63"/>
        <v>117.402</v>
      </c>
      <c r="AE63">
        <f t="shared" si="63"/>
        <v>195.43576000000002</v>
      </c>
      <c r="AF63">
        <f t="shared" si="63"/>
        <v>85.852639999999994</v>
      </c>
      <c r="AG63">
        <f t="shared" si="63"/>
        <v>107.67559024004743</v>
      </c>
      <c r="AH63">
        <f t="shared" si="63"/>
        <v>138.29892324409761</v>
      </c>
      <c r="AI63">
        <f t="shared" si="63"/>
        <v>96.809246270868329</v>
      </c>
      <c r="AJ63">
        <f t="shared" si="63"/>
        <v>128.42042872666207</v>
      </c>
      <c r="AK63">
        <f t="shared" si="63"/>
        <v>155.09236392373802</v>
      </c>
      <c r="AL63">
        <f t="shared" si="64"/>
        <v>82.979353946458559</v>
      </c>
      <c r="AM63">
        <f t="shared" si="64"/>
        <v>98.784945174355428</v>
      </c>
      <c r="AN63">
        <f t="shared" si="64"/>
        <v>197.56989034871086</v>
      </c>
      <c r="AO63">
        <f t="shared" si="64"/>
        <v>104.71204188481676</v>
      </c>
      <c r="AP63">
        <f t="shared" si="64"/>
        <v>119.52978366097007</v>
      </c>
      <c r="AQ63">
        <f t="shared" si="64"/>
        <v>251.90161019460635</v>
      </c>
      <c r="AR63">
        <f t="shared" si="64"/>
        <v>120.51763311271363</v>
      </c>
      <c r="AS63">
        <f t="shared" si="64"/>
        <v>143.23817050281536</v>
      </c>
      <c r="AT63">
        <f t="shared" si="64"/>
        <v>74.44250000000001</v>
      </c>
      <c r="AU63">
        <f t="shared" si="64"/>
        <v>133.99650000000003</v>
      </c>
      <c r="AV63">
        <f t="shared" si="65"/>
        <v>74.44250000000001</v>
      </c>
      <c r="AW63">
        <f t="shared" si="65"/>
        <v>133.99650000000003</v>
      </c>
      <c r="AX63">
        <f t="shared" si="65"/>
        <v>59.553999999999995</v>
      </c>
      <c r="AY63">
        <f t="shared" si="65"/>
        <v>119.10799999999999</v>
      </c>
      <c r="AZ63">
        <f t="shared" si="65"/>
        <v>59.553999999999995</v>
      </c>
      <c r="BA63">
        <f t="shared" si="65"/>
        <v>104.2195</v>
      </c>
      <c r="BB63">
        <f t="shared" si="65"/>
        <v>44.665499999999994</v>
      </c>
      <c r="BC63">
        <f t="shared" si="65"/>
        <v>74.44250000000001</v>
      </c>
      <c r="BD63">
        <f t="shared" si="65"/>
        <v>114.093</v>
      </c>
      <c r="BE63">
        <f t="shared" si="65"/>
        <v>130.392</v>
      </c>
      <c r="BF63">
        <f t="shared" si="66"/>
        <v>146.691</v>
      </c>
      <c r="BG63">
        <f t="shared" si="66"/>
        <v>162.99</v>
      </c>
      <c r="BH63">
        <f t="shared" si="66"/>
        <v>179.28900000000002</v>
      </c>
      <c r="BI63">
        <f t="shared" si="66"/>
        <v>195.58800000000002</v>
      </c>
      <c r="BJ63">
        <f t="shared" si="66"/>
        <v>211.88700000000003</v>
      </c>
      <c r="BK63">
        <f t="shared" si="66"/>
        <v>60.907499999999999</v>
      </c>
      <c r="BL63">
        <f t="shared" si="66"/>
        <v>87.977499999999992</v>
      </c>
      <c r="BM63">
        <f t="shared" si="66"/>
        <v>121.815</v>
      </c>
      <c r="BN63">
        <f t="shared" si="66"/>
        <v>123.2283</v>
      </c>
      <c r="BO63">
        <f t="shared" si="66"/>
        <v>86.475999999999999</v>
      </c>
      <c r="BP63">
        <f t="shared" si="67"/>
        <v>149.17110000000002</v>
      </c>
      <c r="BQ63">
        <f t="shared" si="67"/>
        <v>42.883918000000001</v>
      </c>
      <c r="BR63">
        <f t="shared" si="67"/>
        <v>98.020384000000021</v>
      </c>
      <c r="BS63">
        <f t="shared" si="67"/>
        <v>185.10382000000001</v>
      </c>
      <c r="BT63">
        <f t="shared" si="67"/>
        <v>163.58012000000002</v>
      </c>
      <c r="BU63">
        <f t="shared" si="67"/>
        <v>159.27538000000001</v>
      </c>
      <c r="BV63">
        <f t="shared" si="67"/>
        <v>112.28270000000001</v>
      </c>
      <c r="BW63">
        <f t="shared" si="67"/>
        <v>111.57205</v>
      </c>
      <c r="BX63">
        <f t="shared" si="67"/>
        <v>114.13038999999999</v>
      </c>
      <c r="BY63">
        <f t="shared" si="67"/>
        <v>129.19617</v>
      </c>
      <c r="BZ63">
        <f t="shared" si="67"/>
        <v>97.286000000000001</v>
      </c>
      <c r="CA63">
        <f t="shared" si="67"/>
        <v>180.67399999999998</v>
      </c>
      <c r="CE63">
        <f t="shared" si="14"/>
        <v>4463.3824199999999</v>
      </c>
      <c r="CF63">
        <f t="shared" si="15"/>
        <v>143.5513</v>
      </c>
      <c r="CG63">
        <f t="shared" si="16"/>
        <v>117.402</v>
      </c>
      <c r="CH63">
        <f t="shared" si="17"/>
        <v>117.402</v>
      </c>
      <c r="CI63">
        <f t="shared" si="18"/>
        <v>195.43576000000002</v>
      </c>
      <c r="CJ63">
        <f t="shared" si="19"/>
        <v>85.852639999999994</v>
      </c>
      <c r="CK63">
        <f t="shared" si="20"/>
        <v>107.67559024004743</v>
      </c>
      <c r="CL63">
        <f t="shared" si="21"/>
        <v>138.29892324409761</v>
      </c>
      <c r="CM63">
        <f t="shared" si="22"/>
        <v>96.809246270868329</v>
      </c>
      <c r="CN63">
        <f t="shared" si="23"/>
        <v>128.42042872666207</v>
      </c>
      <c r="CO63">
        <f t="shared" si="24"/>
        <v>155.09236392373802</v>
      </c>
      <c r="CP63">
        <f t="shared" si="25"/>
        <v>82.979353946458559</v>
      </c>
      <c r="CQ63">
        <f t="shared" si="26"/>
        <v>98.784945174355428</v>
      </c>
      <c r="CR63">
        <f t="shared" si="27"/>
        <v>197.56989034871086</v>
      </c>
      <c r="CS63">
        <f t="shared" si="28"/>
        <v>104.71204188481676</v>
      </c>
      <c r="CT63">
        <f t="shared" si="29"/>
        <v>119.52978366097007</v>
      </c>
      <c r="CU63">
        <f t="shared" si="30"/>
        <v>251.90161019460635</v>
      </c>
      <c r="CV63">
        <f t="shared" si="31"/>
        <v>120.51763311271363</v>
      </c>
      <c r="CW63">
        <f t="shared" si="32"/>
        <v>143.23817050281536</v>
      </c>
      <c r="CX63">
        <f t="shared" si="33"/>
        <v>74.44250000000001</v>
      </c>
      <c r="CY63">
        <f t="shared" si="34"/>
        <v>133.99650000000003</v>
      </c>
      <c r="CZ63">
        <f t="shared" si="35"/>
        <v>74.44250000000001</v>
      </c>
      <c r="DA63">
        <f t="shared" si="36"/>
        <v>133.99650000000003</v>
      </c>
      <c r="DB63">
        <f t="shared" si="37"/>
        <v>59.553999999999995</v>
      </c>
      <c r="DC63">
        <f t="shared" si="38"/>
        <v>119.10799999999999</v>
      </c>
      <c r="DD63">
        <f t="shared" si="39"/>
        <v>59.553999999999995</v>
      </c>
      <c r="DE63">
        <f t="shared" si="40"/>
        <v>104.2195</v>
      </c>
      <c r="DF63">
        <f t="shared" si="41"/>
        <v>44.665499999999994</v>
      </c>
      <c r="DG63">
        <f t="shared" si="42"/>
        <v>74.44250000000001</v>
      </c>
      <c r="DH63">
        <f t="shared" si="62"/>
        <v>114.093</v>
      </c>
      <c r="DI63">
        <f t="shared" si="62"/>
        <v>130.392</v>
      </c>
      <c r="DJ63">
        <f t="shared" si="62"/>
        <v>146.691</v>
      </c>
      <c r="DK63">
        <f t="shared" si="62"/>
        <v>162.99</v>
      </c>
      <c r="DL63">
        <f t="shared" si="62"/>
        <v>179.28900000000002</v>
      </c>
      <c r="DM63">
        <f t="shared" si="62"/>
        <v>195.58800000000002</v>
      </c>
      <c r="DN63">
        <f t="shared" si="62"/>
        <v>211.88700000000003</v>
      </c>
      <c r="DO63">
        <f t="shared" si="62"/>
        <v>60.907499999999999</v>
      </c>
      <c r="DP63">
        <f t="shared" si="62"/>
        <v>87.977499999999992</v>
      </c>
      <c r="DQ63">
        <f t="shared" si="62"/>
        <v>121.815</v>
      </c>
      <c r="DR63">
        <f t="shared" si="62"/>
        <v>123.2283</v>
      </c>
      <c r="DS63">
        <f t="shared" si="62"/>
        <v>86.475999999999999</v>
      </c>
      <c r="DT63">
        <f t="shared" si="62"/>
        <v>149.17110000000002</v>
      </c>
      <c r="DU63">
        <f t="shared" si="62"/>
        <v>42.883918000000001</v>
      </c>
      <c r="DV63">
        <f t="shared" si="62"/>
        <v>98.020384000000021</v>
      </c>
      <c r="DW63">
        <f t="shared" si="61"/>
        <v>185.10382000000001</v>
      </c>
      <c r="DX63">
        <f t="shared" si="61"/>
        <v>163.58012000000002</v>
      </c>
      <c r="DY63">
        <f t="shared" si="61"/>
        <v>159.27538000000001</v>
      </c>
      <c r="DZ63">
        <f t="shared" si="61"/>
        <v>112.28270000000001</v>
      </c>
      <c r="EA63">
        <f t="shared" si="61"/>
        <v>111.57205</v>
      </c>
      <c r="EB63">
        <f t="shared" si="61"/>
        <v>114.13038999999999</v>
      </c>
      <c r="EC63">
        <f t="shared" si="61"/>
        <v>129.19617</v>
      </c>
      <c r="ED63">
        <f t="shared" si="61"/>
        <v>97.286000000000001</v>
      </c>
      <c r="EE63">
        <f t="shared" si="61"/>
        <v>180.67399999999998</v>
      </c>
    </row>
    <row r="64" spans="1:135" x14ac:dyDescent="0.2">
      <c r="A64">
        <f>OCC!A24</f>
        <v>61</v>
      </c>
      <c r="B64">
        <f>OCC!K24</f>
        <v>3951.3978069742175</v>
      </c>
      <c r="C64">
        <f t="shared" si="44"/>
        <v>4723.5667950870957</v>
      </c>
      <c r="D64">
        <f t="shared" si="45"/>
        <v>5657.084526984755</v>
      </c>
      <c r="E64">
        <f t="shared" si="46"/>
        <v>6853.3043564160826</v>
      </c>
      <c r="F64">
        <f t="shared" si="47"/>
        <v>336.45600441166289</v>
      </c>
      <c r="G64">
        <f t="shared" si="48"/>
        <v>567.57251423957337</v>
      </c>
      <c r="H64">
        <f t="shared" si="49"/>
        <v>823.31376494648714</v>
      </c>
      <c r="I64">
        <f t="shared" si="50"/>
        <v>7446</v>
      </c>
      <c r="J64">
        <f t="shared" ca="1" si="51"/>
        <v>58.178423500000008</v>
      </c>
      <c r="K64">
        <f t="shared" ca="1" si="52"/>
        <v>1.8937246250000001E-2</v>
      </c>
      <c r="L64">
        <f t="shared" ca="1" si="53"/>
        <v>71.936766517480919</v>
      </c>
      <c r="M64">
        <f t="shared" ca="1" si="54"/>
        <v>102.97578207320352</v>
      </c>
      <c r="N64">
        <f t="shared" ca="1" si="55"/>
        <v>137.32190760461822</v>
      </c>
      <c r="P64">
        <v>87</v>
      </c>
      <c r="Q64" t="s">
        <v>12</v>
      </c>
      <c r="R64" t="s">
        <v>79</v>
      </c>
      <c r="S64" t="s">
        <v>162</v>
      </c>
      <c r="T64">
        <v>40</v>
      </c>
      <c r="U64" t="s">
        <v>172</v>
      </c>
      <c r="V64">
        <v>2004</v>
      </c>
      <c r="W64" t="s">
        <v>174</v>
      </c>
      <c r="X64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59.553999999999995</v>
      </c>
      <c r="AA64">
        <v>4939.2472587177717</v>
      </c>
      <c r="AB64">
        <f t="shared" si="63"/>
        <v>143.5513</v>
      </c>
      <c r="AC64">
        <f t="shared" si="63"/>
        <v>117.402</v>
      </c>
      <c r="AD64">
        <f t="shared" si="63"/>
        <v>117.402</v>
      </c>
      <c r="AE64">
        <f t="shared" si="63"/>
        <v>195.43576000000002</v>
      </c>
      <c r="AF64">
        <f t="shared" si="63"/>
        <v>85.852639999999994</v>
      </c>
      <c r="AG64">
        <f t="shared" si="63"/>
        <v>107.67559024004743</v>
      </c>
      <c r="AH64">
        <f t="shared" si="63"/>
        <v>138.29892324409761</v>
      </c>
      <c r="AI64">
        <f t="shared" si="63"/>
        <v>96.809246270868329</v>
      </c>
      <c r="AJ64">
        <f t="shared" si="63"/>
        <v>128.42042872666207</v>
      </c>
      <c r="AK64">
        <f t="shared" si="63"/>
        <v>155.09236392373802</v>
      </c>
      <c r="AL64">
        <f t="shared" si="64"/>
        <v>82.979353946458559</v>
      </c>
      <c r="AM64">
        <f t="shared" si="64"/>
        <v>98.784945174355428</v>
      </c>
      <c r="AN64">
        <f t="shared" si="64"/>
        <v>197.56989034871086</v>
      </c>
      <c r="AO64">
        <f t="shared" si="64"/>
        <v>104.71204188481676</v>
      </c>
      <c r="AP64">
        <f t="shared" si="64"/>
        <v>119.52978366097007</v>
      </c>
      <c r="AQ64">
        <f t="shared" si="64"/>
        <v>251.90161019460635</v>
      </c>
      <c r="AR64">
        <f t="shared" si="64"/>
        <v>120.51763311271363</v>
      </c>
      <c r="AS64">
        <f t="shared" si="64"/>
        <v>143.23817050281536</v>
      </c>
      <c r="AT64">
        <f t="shared" si="64"/>
        <v>74.44250000000001</v>
      </c>
      <c r="AU64">
        <f t="shared" si="64"/>
        <v>133.99650000000003</v>
      </c>
      <c r="AV64">
        <f t="shared" si="65"/>
        <v>74.44250000000001</v>
      </c>
      <c r="AW64">
        <f t="shared" si="65"/>
        <v>133.99650000000003</v>
      </c>
      <c r="AX64">
        <f t="shared" si="65"/>
        <v>59.553999999999995</v>
      </c>
      <c r="AY64">
        <f t="shared" si="65"/>
        <v>119.10799999999999</v>
      </c>
      <c r="AZ64">
        <f t="shared" si="65"/>
        <v>59.553999999999995</v>
      </c>
      <c r="BA64">
        <f t="shared" si="65"/>
        <v>104.2195</v>
      </c>
      <c r="BB64">
        <f t="shared" si="65"/>
        <v>44.665499999999994</v>
      </c>
      <c r="BC64">
        <f t="shared" si="65"/>
        <v>74.44250000000001</v>
      </c>
      <c r="BD64">
        <f t="shared" si="65"/>
        <v>114.093</v>
      </c>
      <c r="BE64">
        <f t="shared" si="65"/>
        <v>130.392</v>
      </c>
      <c r="BF64">
        <f t="shared" si="66"/>
        <v>146.691</v>
      </c>
      <c r="BG64">
        <f t="shared" si="66"/>
        <v>162.99</v>
      </c>
      <c r="BH64">
        <f t="shared" si="66"/>
        <v>179.28900000000002</v>
      </c>
      <c r="BI64">
        <f t="shared" si="66"/>
        <v>195.58800000000002</v>
      </c>
      <c r="BJ64">
        <f t="shared" si="66"/>
        <v>211.88700000000003</v>
      </c>
      <c r="BK64">
        <f t="shared" si="66"/>
        <v>60.907499999999999</v>
      </c>
      <c r="BL64">
        <f t="shared" si="66"/>
        <v>87.977499999999992</v>
      </c>
      <c r="BM64">
        <f t="shared" si="66"/>
        <v>121.815</v>
      </c>
      <c r="BN64">
        <f t="shared" si="66"/>
        <v>123.2283</v>
      </c>
      <c r="BO64">
        <f t="shared" si="66"/>
        <v>86.475999999999999</v>
      </c>
      <c r="BP64">
        <f t="shared" si="67"/>
        <v>149.17110000000002</v>
      </c>
      <c r="BQ64">
        <f t="shared" si="67"/>
        <v>42.883918000000001</v>
      </c>
      <c r="BR64">
        <f t="shared" si="67"/>
        <v>98.020384000000021</v>
      </c>
      <c r="BS64">
        <f t="shared" si="67"/>
        <v>185.10382000000001</v>
      </c>
      <c r="BT64">
        <f t="shared" si="67"/>
        <v>163.58012000000002</v>
      </c>
      <c r="BU64">
        <f t="shared" si="67"/>
        <v>159.27538000000001</v>
      </c>
      <c r="BV64">
        <f t="shared" si="67"/>
        <v>112.28270000000001</v>
      </c>
      <c r="BW64">
        <f t="shared" si="67"/>
        <v>111.57205</v>
      </c>
      <c r="BX64">
        <f t="shared" si="67"/>
        <v>114.13038999999999</v>
      </c>
      <c r="BY64">
        <f t="shared" si="67"/>
        <v>129.19617</v>
      </c>
      <c r="BZ64">
        <f t="shared" si="67"/>
        <v>97.286000000000001</v>
      </c>
      <c r="CA64">
        <f t="shared" si="67"/>
        <v>180.67399999999998</v>
      </c>
      <c r="CE64">
        <f t="shared" si="14"/>
        <v>4917.8393333333343</v>
      </c>
      <c r="CF64">
        <f t="shared" si="15"/>
        <v>143.5513</v>
      </c>
      <c r="CG64">
        <f t="shared" si="16"/>
        <v>117.402</v>
      </c>
      <c r="CH64">
        <f t="shared" si="17"/>
        <v>117.402</v>
      </c>
      <c r="CI64">
        <f t="shared" si="18"/>
        <v>195.43576000000002</v>
      </c>
      <c r="CJ64">
        <f t="shared" si="19"/>
        <v>85.852639999999994</v>
      </c>
      <c r="CK64">
        <f t="shared" si="20"/>
        <v>107.67559024004743</v>
      </c>
      <c r="CL64">
        <f t="shared" si="21"/>
        <v>138.29892324409761</v>
      </c>
      <c r="CM64">
        <f t="shared" si="22"/>
        <v>96.809246270868329</v>
      </c>
      <c r="CN64">
        <f t="shared" si="23"/>
        <v>128.42042872666207</v>
      </c>
      <c r="CO64">
        <f t="shared" si="24"/>
        <v>155.09236392373802</v>
      </c>
      <c r="CP64">
        <f t="shared" si="25"/>
        <v>82.979353946458559</v>
      </c>
      <c r="CQ64">
        <f t="shared" si="26"/>
        <v>98.784945174355428</v>
      </c>
      <c r="CR64">
        <f t="shared" si="27"/>
        <v>197.56989034871086</v>
      </c>
      <c r="CS64">
        <f t="shared" si="28"/>
        <v>104.71204188481676</v>
      </c>
      <c r="CT64">
        <f t="shared" si="29"/>
        <v>119.52978366097007</v>
      </c>
      <c r="CU64">
        <f t="shared" si="30"/>
        <v>251.90161019460635</v>
      </c>
      <c r="CV64">
        <f t="shared" si="31"/>
        <v>120.51763311271363</v>
      </c>
      <c r="CW64">
        <f t="shared" si="32"/>
        <v>143.23817050281536</v>
      </c>
      <c r="CX64">
        <f t="shared" si="33"/>
        <v>74.44250000000001</v>
      </c>
      <c r="CY64">
        <f t="shared" si="34"/>
        <v>133.99650000000003</v>
      </c>
      <c r="CZ64">
        <f t="shared" si="35"/>
        <v>74.44250000000001</v>
      </c>
      <c r="DA64">
        <f t="shared" si="36"/>
        <v>133.99650000000003</v>
      </c>
      <c r="DB64">
        <f t="shared" si="37"/>
        <v>59.553999999999995</v>
      </c>
      <c r="DC64">
        <f t="shared" si="38"/>
        <v>119.10799999999999</v>
      </c>
      <c r="DD64">
        <f t="shared" si="39"/>
        <v>59.553999999999995</v>
      </c>
      <c r="DE64">
        <f t="shared" si="40"/>
        <v>104.2195</v>
      </c>
      <c r="DF64">
        <f t="shared" si="41"/>
        <v>44.665499999999994</v>
      </c>
      <c r="DG64">
        <f t="shared" si="42"/>
        <v>74.44250000000001</v>
      </c>
      <c r="DH64">
        <f t="shared" si="62"/>
        <v>114.093</v>
      </c>
      <c r="DI64">
        <f t="shared" si="62"/>
        <v>130.392</v>
      </c>
      <c r="DJ64">
        <f t="shared" si="62"/>
        <v>146.691</v>
      </c>
      <c r="DK64">
        <f t="shared" si="62"/>
        <v>162.99</v>
      </c>
      <c r="DL64">
        <f t="shared" si="62"/>
        <v>179.28900000000002</v>
      </c>
      <c r="DM64">
        <f t="shared" si="62"/>
        <v>195.58800000000002</v>
      </c>
      <c r="DN64">
        <f t="shared" si="62"/>
        <v>211.88700000000003</v>
      </c>
      <c r="DO64">
        <f t="shared" si="62"/>
        <v>60.907499999999999</v>
      </c>
      <c r="DP64">
        <f t="shared" si="62"/>
        <v>87.977499999999992</v>
      </c>
      <c r="DQ64">
        <f t="shared" si="62"/>
        <v>121.815</v>
      </c>
      <c r="DR64">
        <f t="shared" si="62"/>
        <v>123.2283</v>
      </c>
      <c r="DS64">
        <f t="shared" si="62"/>
        <v>86.475999999999999</v>
      </c>
      <c r="DT64">
        <f t="shared" si="62"/>
        <v>149.17110000000002</v>
      </c>
      <c r="DU64">
        <f t="shared" si="62"/>
        <v>42.883918000000001</v>
      </c>
      <c r="DV64">
        <f t="shared" si="62"/>
        <v>98.020384000000021</v>
      </c>
      <c r="DW64">
        <f t="shared" si="61"/>
        <v>185.10382000000001</v>
      </c>
      <c r="DX64">
        <f t="shared" si="61"/>
        <v>163.58012000000002</v>
      </c>
      <c r="DY64">
        <f t="shared" si="61"/>
        <v>159.27538000000001</v>
      </c>
      <c r="DZ64">
        <f t="shared" si="61"/>
        <v>112.28270000000001</v>
      </c>
      <c r="EA64">
        <f t="shared" si="61"/>
        <v>111.57205</v>
      </c>
      <c r="EB64">
        <f t="shared" si="61"/>
        <v>114.13038999999999</v>
      </c>
      <c r="EC64">
        <f t="shared" si="61"/>
        <v>129.19617</v>
      </c>
      <c r="ED64">
        <f t="shared" si="61"/>
        <v>97.286000000000001</v>
      </c>
      <c r="EE64">
        <f t="shared" si="61"/>
        <v>180.67399999999998</v>
      </c>
    </row>
    <row r="65" spans="1:135" x14ac:dyDescent="0.2">
      <c r="A65">
        <f>OCC!A25</f>
        <v>57</v>
      </c>
      <c r="B65">
        <f>OCC!K25</f>
        <v>4186.8540000000003</v>
      </c>
      <c r="C65">
        <f t="shared" si="44"/>
        <v>5005.0350525000003</v>
      </c>
      <c r="D65">
        <f t="shared" si="45"/>
        <v>5994.1793100000004</v>
      </c>
      <c r="E65">
        <f t="shared" si="46"/>
        <v>7261.6795775999999</v>
      </c>
      <c r="F65">
        <f t="shared" si="47"/>
        <v>356.50477039002419</v>
      </c>
      <c r="G65">
        <f t="shared" si="48"/>
        <v>601.39306838197069</v>
      </c>
      <c r="H65">
        <f t="shared" si="49"/>
        <v>872.3734481851302</v>
      </c>
      <c r="I65">
        <f t="shared" si="50"/>
        <v>7446</v>
      </c>
      <c r="J65">
        <f t="shared" ca="1" si="51"/>
        <v>58.178423500000008</v>
      </c>
      <c r="K65">
        <f t="shared" ca="1" si="52"/>
        <v>1.8937246250000001E-2</v>
      </c>
      <c r="L65">
        <f t="shared" ca="1" si="53"/>
        <v>74.629321711996269</v>
      </c>
      <c r="M65">
        <f t="shared" ca="1" si="54"/>
        <v>107.51789248717039</v>
      </c>
      <c r="N65">
        <f t="shared" ca="1" si="55"/>
        <v>143.91063755877386</v>
      </c>
      <c r="P65">
        <v>88</v>
      </c>
      <c r="Q65" t="s">
        <v>12</v>
      </c>
      <c r="R65" t="s">
        <v>79</v>
      </c>
      <c r="S65" t="s">
        <v>162</v>
      </c>
      <c r="T65">
        <v>80</v>
      </c>
      <c r="U65" t="s">
        <v>172</v>
      </c>
      <c r="V65">
        <v>2004</v>
      </c>
      <c r="W65" t="s">
        <v>174</v>
      </c>
      <c r="X65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119.10799999999999</v>
      </c>
      <c r="AA65">
        <v>4978.0346666666655</v>
      </c>
      <c r="AB65">
        <f t="shared" si="63"/>
        <v>143.5513</v>
      </c>
      <c r="AC65">
        <f t="shared" si="63"/>
        <v>117.402</v>
      </c>
      <c r="AD65">
        <f t="shared" si="63"/>
        <v>117.402</v>
      </c>
      <c r="AE65">
        <f t="shared" si="63"/>
        <v>195.43576000000002</v>
      </c>
      <c r="AF65">
        <f t="shared" si="63"/>
        <v>85.852639999999994</v>
      </c>
      <c r="AG65">
        <f t="shared" si="63"/>
        <v>107.67559024004743</v>
      </c>
      <c r="AH65">
        <f t="shared" si="63"/>
        <v>138.29892324409761</v>
      </c>
      <c r="AI65">
        <f t="shared" si="63"/>
        <v>96.809246270868329</v>
      </c>
      <c r="AJ65">
        <f t="shared" si="63"/>
        <v>128.42042872666207</v>
      </c>
      <c r="AK65">
        <f t="shared" si="63"/>
        <v>155.09236392373802</v>
      </c>
      <c r="AL65">
        <f t="shared" si="64"/>
        <v>82.979353946458559</v>
      </c>
      <c r="AM65">
        <f t="shared" si="64"/>
        <v>98.784945174355428</v>
      </c>
      <c r="AN65">
        <f t="shared" si="64"/>
        <v>197.56989034871086</v>
      </c>
      <c r="AO65">
        <f t="shared" si="64"/>
        <v>104.71204188481676</v>
      </c>
      <c r="AP65">
        <f t="shared" si="64"/>
        <v>119.52978366097007</v>
      </c>
      <c r="AQ65">
        <f t="shared" si="64"/>
        <v>251.90161019460635</v>
      </c>
      <c r="AR65">
        <f t="shared" si="64"/>
        <v>120.51763311271363</v>
      </c>
      <c r="AS65">
        <f t="shared" si="64"/>
        <v>143.23817050281536</v>
      </c>
      <c r="AT65">
        <f t="shared" si="64"/>
        <v>74.44250000000001</v>
      </c>
      <c r="AU65">
        <f t="shared" si="64"/>
        <v>133.99650000000003</v>
      </c>
      <c r="AV65">
        <f t="shared" si="65"/>
        <v>74.44250000000001</v>
      </c>
      <c r="AW65">
        <f t="shared" si="65"/>
        <v>133.99650000000003</v>
      </c>
      <c r="AX65">
        <f t="shared" si="65"/>
        <v>59.553999999999995</v>
      </c>
      <c r="AY65">
        <f t="shared" si="65"/>
        <v>119.10799999999999</v>
      </c>
      <c r="AZ65">
        <f t="shared" si="65"/>
        <v>59.553999999999995</v>
      </c>
      <c r="BA65">
        <f t="shared" si="65"/>
        <v>104.2195</v>
      </c>
      <c r="BB65">
        <f t="shared" si="65"/>
        <v>44.665499999999994</v>
      </c>
      <c r="BC65">
        <f t="shared" si="65"/>
        <v>74.44250000000001</v>
      </c>
      <c r="BD65">
        <f t="shared" si="65"/>
        <v>114.093</v>
      </c>
      <c r="BE65">
        <f t="shared" si="65"/>
        <v>130.392</v>
      </c>
      <c r="BF65">
        <f t="shared" si="66"/>
        <v>146.691</v>
      </c>
      <c r="BG65">
        <f t="shared" si="66"/>
        <v>162.99</v>
      </c>
      <c r="BH65">
        <f t="shared" si="66"/>
        <v>179.28900000000002</v>
      </c>
      <c r="BI65">
        <f t="shared" si="66"/>
        <v>195.58800000000002</v>
      </c>
      <c r="BJ65">
        <f t="shared" si="66"/>
        <v>211.88700000000003</v>
      </c>
      <c r="BK65">
        <f t="shared" si="66"/>
        <v>60.907499999999999</v>
      </c>
      <c r="BL65">
        <f t="shared" si="66"/>
        <v>87.977499999999992</v>
      </c>
      <c r="BM65">
        <f t="shared" si="66"/>
        <v>121.815</v>
      </c>
      <c r="BN65">
        <f t="shared" si="66"/>
        <v>123.2283</v>
      </c>
      <c r="BO65">
        <f t="shared" si="66"/>
        <v>86.475999999999999</v>
      </c>
      <c r="BP65">
        <f t="shared" si="67"/>
        <v>149.17110000000002</v>
      </c>
      <c r="BQ65">
        <f t="shared" si="67"/>
        <v>42.883918000000001</v>
      </c>
      <c r="BR65">
        <f t="shared" si="67"/>
        <v>98.020384000000021</v>
      </c>
      <c r="BS65">
        <f t="shared" si="67"/>
        <v>185.10382000000001</v>
      </c>
      <c r="BT65">
        <f t="shared" si="67"/>
        <v>163.58012000000002</v>
      </c>
      <c r="BU65">
        <f t="shared" si="67"/>
        <v>159.27538000000001</v>
      </c>
      <c r="BV65">
        <f t="shared" si="67"/>
        <v>112.28270000000001</v>
      </c>
      <c r="BW65">
        <f t="shared" si="67"/>
        <v>111.57205</v>
      </c>
      <c r="BX65">
        <f t="shared" si="67"/>
        <v>114.13038999999999</v>
      </c>
      <c r="BY65">
        <f t="shared" si="67"/>
        <v>129.19617</v>
      </c>
      <c r="BZ65">
        <f t="shared" si="67"/>
        <v>97.286000000000001</v>
      </c>
      <c r="CA65">
        <f t="shared" si="67"/>
        <v>180.67399999999998</v>
      </c>
      <c r="CE65">
        <f t="shared" si="14"/>
        <v>4939.2472587177717</v>
      </c>
      <c r="CF65">
        <f t="shared" si="15"/>
        <v>143.5513</v>
      </c>
      <c r="CG65">
        <f t="shared" si="16"/>
        <v>117.402</v>
      </c>
      <c r="CH65">
        <f t="shared" si="17"/>
        <v>117.402</v>
      </c>
      <c r="CI65">
        <f t="shared" si="18"/>
        <v>195.43576000000002</v>
      </c>
      <c r="CJ65">
        <f t="shared" si="19"/>
        <v>85.852639999999994</v>
      </c>
      <c r="CK65">
        <f t="shared" si="20"/>
        <v>107.67559024004743</v>
      </c>
      <c r="CL65">
        <f t="shared" si="21"/>
        <v>138.29892324409761</v>
      </c>
      <c r="CM65">
        <f t="shared" si="22"/>
        <v>96.809246270868329</v>
      </c>
      <c r="CN65">
        <f t="shared" si="23"/>
        <v>128.42042872666207</v>
      </c>
      <c r="CO65">
        <f t="shared" si="24"/>
        <v>155.09236392373802</v>
      </c>
      <c r="CP65">
        <f t="shared" si="25"/>
        <v>82.979353946458559</v>
      </c>
      <c r="CQ65">
        <f t="shared" si="26"/>
        <v>98.784945174355428</v>
      </c>
      <c r="CR65">
        <f t="shared" si="27"/>
        <v>197.56989034871086</v>
      </c>
      <c r="CS65">
        <f t="shared" si="28"/>
        <v>104.71204188481676</v>
      </c>
      <c r="CT65">
        <f t="shared" si="29"/>
        <v>119.52978366097007</v>
      </c>
      <c r="CU65">
        <f t="shared" si="30"/>
        <v>251.90161019460635</v>
      </c>
      <c r="CV65">
        <f t="shared" si="31"/>
        <v>120.51763311271363</v>
      </c>
      <c r="CW65">
        <f t="shared" si="32"/>
        <v>143.23817050281536</v>
      </c>
      <c r="CX65">
        <f t="shared" si="33"/>
        <v>74.44250000000001</v>
      </c>
      <c r="CY65">
        <f t="shared" si="34"/>
        <v>133.99650000000003</v>
      </c>
      <c r="CZ65">
        <f t="shared" si="35"/>
        <v>74.44250000000001</v>
      </c>
      <c r="DA65">
        <f t="shared" si="36"/>
        <v>133.99650000000003</v>
      </c>
      <c r="DB65">
        <f t="shared" si="37"/>
        <v>59.553999999999995</v>
      </c>
      <c r="DC65">
        <f t="shared" si="38"/>
        <v>119.10799999999999</v>
      </c>
      <c r="DD65">
        <f t="shared" si="39"/>
        <v>59.553999999999995</v>
      </c>
      <c r="DE65">
        <f t="shared" si="40"/>
        <v>104.2195</v>
      </c>
      <c r="DF65">
        <f t="shared" si="41"/>
        <v>44.665499999999994</v>
      </c>
      <c r="DG65">
        <f t="shared" si="42"/>
        <v>74.44250000000001</v>
      </c>
      <c r="DH65">
        <f t="shared" si="62"/>
        <v>114.093</v>
      </c>
      <c r="DI65">
        <f t="shared" si="62"/>
        <v>130.392</v>
      </c>
      <c r="DJ65">
        <f t="shared" si="62"/>
        <v>146.691</v>
      </c>
      <c r="DK65">
        <f t="shared" si="62"/>
        <v>162.99</v>
      </c>
      <c r="DL65">
        <f t="shared" si="62"/>
        <v>179.28900000000002</v>
      </c>
      <c r="DM65">
        <f t="shared" si="62"/>
        <v>195.58800000000002</v>
      </c>
      <c r="DN65">
        <f t="shared" si="62"/>
        <v>211.88700000000003</v>
      </c>
      <c r="DO65">
        <f t="shared" si="62"/>
        <v>60.907499999999999</v>
      </c>
      <c r="DP65">
        <f t="shared" si="62"/>
        <v>87.977499999999992</v>
      </c>
      <c r="DQ65">
        <f t="shared" si="62"/>
        <v>121.815</v>
      </c>
      <c r="DR65">
        <f t="shared" si="62"/>
        <v>123.2283</v>
      </c>
      <c r="DS65">
        <f t="shared" si="62"/>
        <v>86.475999999999999</v>
      </c>
      <c r="DT65">
        <f t="shared" si="62"/>
        <v>149.17110000000002</v>
      </c>
      <c r="DU65">
        <f t="shared" si="62"/>
        <v>42.883918000000001</v>
      </c>
      <c r="DV65">
        <f t="shared" si="62"/>
        <v>98.020384000000021</v>
      </c>
      <c r="DW65">
        <f t="shared" si="61"/>
        <v>185.10382000000001</v>
      </c>
      <c r="DX65">
        <f t="shared" si="61"/>
        <v>163.58012000000002</v>
      </c>
      <c r="DY65">
        <f t="shared" si="61"/>
        <v>159.27538000000001</v>
      </c>
      <c r="DZ65">
        <f t="shared" si="61"/>
        <v>112.28270000000001</v>
      </c>
      <c r="EA65">
        <f t="shared" si="61"/>
        <v>111.57205</v>
      </c>
      <c r="EB65">
        <f t="shared" si="61"/>
        <v>114.13038999999999</v>
      </c>
      <c r="EC65">
        <f t="shared" si="61"/>
        <v>129.19617</v>
      </c>
      <c r="ED65">
        <f t="shared" si="61"/>
        <v>97.286000000000001</v>
      </c>
      <c r="EE65">
        <f t="shared" si="61"/>
        <v>180.67399999999998</v>
      </c>
    </row>
    <row r="66" spans="1:135" x14ac:dyDescent="0.2">
      <c r="A66">
        <f>OCC!A26</f>
        <v>50</v>
      </c>
      <c r="B66">
        <f>OCC!K26</f>
        <v>4229.9103000000005</v>
      </c>
      <c r="C66">
        <f t="shared" si="44"/>
        <v>5056.505271125</v>
      </c>
      <c r="D66">
        <f t="shared" si="45"/>
        <v>6055.8215795000006</v>
      </c>
      <c r="E66">
        <f t="shared" si="46"/>
        <v>7336.3564243200008</v>
      </c>
      <c r="F66">
        <f t="shared" si="47"/>
        <v>360.1709541989996</v>
      </c>
      <c r="G66">
        <f t="shared" si="48"/>
        <v>607.57760702845201</v>
      </c>
      <c r="H66">
        <f t="shared" si="49"/>
        <v>881.34466449625393</v>
      </c>
      <c r="I66">
        <f t="shared" si="50"/>
        <v>7446</v>
      </c>
      <c r="J66">
        <f t="shared" ca="1" si="51"/>
        <v>58.178423500000008</v>
      </c>
      <c r="K66">
        <f t="shared" ca="1" si="52"/>
        <v>1.8937246250000001E-2</v>
      </c>
      <c r="L66">
        <f t="shared" ca="1" si="53"/>
        <v>75.121691280754717</v>
      </c>
      <c r="M66">
        <f t="shared" ca="1" si="54"/>
        <v>108.34847785468062</v>
      </c>
      <c r="N66">
        <f t="shared" ca="1" si="55"/>
        <v>145.1154745599992</v>
      </c>
      <c r="P66">
        <v>89</v>
      </c>
      <c r="Q66" t="s">
        <v>12</v>
      </c>
      <c r="R66" t="s">
        <v>79</v>
      </c>
      <c r="S66" t="s">
        <v>162</v>
      </c>
      <c r="T66">
        <v>40</v>
      </c>
      <c r="U66" t="s">
        <v>172</v>
      </c>
      <c r="V66">
        <v>2004</v>
      </c>
      <c r="W66" t="s">
        <v>174</v>
      </c>
      <c r="X66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59.553999999999995</v>
      </c>
      <c r="AA66">
        <v>5560.2891666666665</v>
      </c>
      <c r="AB66">
        <f t="shared" si="63"/>
        <v>143.5513</v>
      </c>
      <c r="AC66">
        <f t="shared" si="63"/>
        <v>117.402</v>
      </c>
      <c r="AD66">
        <f t="shared" si="63"/>
        <v>117.402</v>
      </c>
      <c r="AE66">
        <f t="shared" si="63"/>
        <v>195.43576000000002</v>
      </c>
      <c r="AF66">
        <f t="shared" si="63"/>
        <v>85.852639999999994</v>
      </c>
      <c r="AG66">
        <f t="shared" si="63"/>
        <v>107.67559024004743</v>
      </c>
      <c r="AH66">
        <f t="shared" si="63"/>
        <v>138.29892324409761</v>
      </c>
      <c r="AI66">
        <f t="shared" si="63"/>
        <v>96.809246270868329</v>
      </c>
      <c r="AJ66">
        <f t="shared" si="63"/>
        <v>128.42042872666207</v>
      </c>
      <c r="AK66">
        <f t="shared" si="63"/>
        <v>155.09236392373802</v>
      </c>
      <c r="AL66">
        <f t="shared" si="64"/>
        <v>82.979353946458559</v>
      </c>
      <c r="AM66">
        <f t="shared" si="64"/>
        <v>98.784945174355428</v>
      </c>
      <c r="AN66">
        <f t="shared" si="64"/>
        <v>197.56989034871086</v>
      </c>
      <c r="AO66">
        <f t="shared" si="64"/>
        <v>104.71204188481676</v>
      </c>
      <c r="AP66">
        <f t="shared" si="64"/>
        <v>119.52978366097007</v>
      </c>
      <c r="AQ66">
        <f t="shared" si="64"/>
        <v>251.90161019460635</v>
      </c>
      <c r="AR66">
        <f t="shared" si="64"/>
        <v>120.51763311271363</v>
      </c>
      <c r="AS66">
        <f t="shared" si="64"/>
        <v>143.23817050281536</v>
      </c>
      <c r="AT66">
        <f t="shared" si="64"/>
        <v>74.44250000000001</v>
      </c>
      <c r="AU66">
        <f t="shared" si="64"/>
        <v>133.99650000000003</v>
      </c>
      <c r="AV66">
        <f t="shared" si="65"/>
        <v>74.44250000000001</v>
      </c>
      <c r="AW66">
        <f t="shared" si="65"/>
        <v>133.99650000000003</v>
      </c>
      <c r="AX66">
        <f t="shared" si="65"/>
        <v>59.553999999999995</v>
      </c>
      <c r="AY66">
        <f t="shared" si="65"/>
        <v>119.10799999999999</v>
      </c>
      <c r="AZ66">
        <f t="shared" si="65"/>
        <v>59.553999999999995</v>
      </c>
      <c r="BA66">
        <f t="shared" si="65"/>
        <v>104.2195</v>
      </c>
      <c r="BB66">
        <f t="shared" si="65"/>
        <v>44.665499999999994</v>
      </c>
      <c r="BC66">
        <f t="shared" si="65"/>
        <v>74.44250000000001</v>
      </c>
      <c r="BD66">
        <f t="shared" si="65"/>
        <v>114.093</v>
      </c>
      <c r="BE66">
        <f t="shared" si="65"/>
        <v>130.392</v>
      </c>
      <c r="BF66">
        <f t="shared" si="66"/>
        <v>146.691</v>
      </c>
      <c r="BG66">
        <f t="shared" si="66"/>
        <v>162.99</v>
      </c>
      <c r="BH66">
        <f t="shared" si="66"/>
        <v>179.28900000000002</v>
      </c>
      <c r="BI66">
        <f t="shared" si="66"/>
        <v>195.58800000000002</v>
      </c>
      <c r="BJ66">
        <f t="shared" si="66"/>
        <v>211.88700000000003</v>
      </c>
      <c r="BK66">
        <f t="shared" si="66"/>
        <v>60.907499999999999</v>
      </c>
      <c r="BL66">
        <f t="shared" si="66"/>
        <v>87.977499999999992</v>
      </c>
      <c r="BM66">
        <f t="shared" si="66"/>
        <v>121.815</v>
      </c>
      <c r="BN66">
        <f t="shared" si="66"/>
        <v>123.2283</v>
      </c>
      <c r="BO66">
        <f t="shared" si="66"/>
        <v>86.475999999999999</v>
      </c>
      <c r="BP66">
        <f t="shared" si="67"/>
        <v>149.17110000000002</v>
      </c>
      <c r="BQ66">
        <f t="shared" si="67"/>
        <v>42.883918000000001</v>
      </c>
      <c r="BR66">
        <f t="shared" si="67"/>
        <v>98.020384000000021</v>
      </c>
      <c r="BS66">
        <f t="shared" si="67"/>
        <v>185.10382000000001</v>
      </c>
      <c r="BT66">
        <f t="shared" si="67"/>
        <v>163.58012000000002</v>
      </c>
      <c r="BU66">
        <f t="shared" si="67"/>
        <v>159.27538000000001</v>
      </c>
      <c r="BV66">
        <f t="shared" si="67"/>
        <v>112.28270000000001</v>
      </c>
      <c r="BW66">
        <f t="shared" si="67"/>
        <v>111.57205</v>
      </c>
      <c r="BX66">
        <f t="shared" si="67"/>
        <v>114.13038999999999</v>
      </c>
      <c r="BY66">
        <f t="shared" si="67"/>
        <v>129.19617</v>
      </c>
      <c r="BZ66">
        <f t="shared" si="67"/>
        <v>97.286000000000001</v>
      </c>
      <c r="CA66">
        <f t="shared" si="67"/>
        <v>180.67399999999998</v>
      </c>
      <c r="CE66">
        <f t="shared" si="14"/>
        <v>4978.0346666666655</v>
      </c>
      <c r="CF66">
        <f t="shared" si="15"/>
        <v>143.5513</v>
      </c>
      <c r="CG66">
        <f t="shared" si="16"/>
        <v>117.402</v>
      </c>
      <c r="CH66">
        <f t="shared" si="17"/>
        <v>117.402</v>
      </c>
      <c r="CI66">
        <f t="shared" si="18"/>
        <v>195.43576000000002</v>
      </c>
      <c r="CJ66">
        <f t="shared" si="19"/>
        <v>85.852639999999994</v>
      </c>
      <c r="CK66">
        <f t="shared" si="20"/>
        <v>107.67559024004743</v>
      </c>
      <c r="CL66">
        <f t="shared" si="21"/>
        <v>138.29892324409761</v>
      </c>
      <c r="CM66">
        <f t="shared" si="22"/>
        <v>96.809246270868329</v>
      </c>
      <c r="CN66">
        <f t="shared" si="23"/>
        <v>128.42042872666207</v>
      </c>
      <c r="CO66">
        <f t="shared" si="24"/>
        <v>155.09236392373802</v>
      </c>
      <c r="CP66">
        <f t="shared" si="25"/>
        <v>82.979353946458559</v>
      </c>
      <c r="CQ66">
        <f t="shared" si="26"/>
        <v>98.784945174355428</v>
      </c>
      <c r="CR66">
        <f t="shared" si="27"/>
        <v>197.56989034871086</v>
      </c>
      <c r="CS66">
        <f t="shared" si="28"/>
        <v>104.71204188481676</v>
      </c>
      <c r="CT66">
        <f t="shared" si="29"/>
        <v>119.52978366097007</v>
      </c>
      <c r="CU66">
        <f t="shared" si="30"/>
        <v>251.90161019460635</v>
      </c>
      <c r="CV66">
        <f t="shared" si="31"/>
        <v>120.51763311271363</v>
      </c>
      <c r="CW66">
        <f t="shared" si="32"/>
        <v>143.23817050281536</v>
      </c>
      <c r="CX66">
        <f t="shared" si="33"/>
        <v>74.44250000000001</v>
      </c>
      <c r="CY66">
        <f t="shared" si="34"/>
        <v>133.99650000000003</v>
      </c>
      <c r="CZ66">
        <f t="shared" si="35"/>
        <v>74.44250000000001</v>
      </c>
      <c r="DA66">
        <f t="shared" si="36"/>
        <v>133.99650000000003</v>
      </c>
      <c r="DB66">
        <f t="shared" si="37"/>
        <v>59.553999999999995</v>
      </c>
      <c r="DC66">
        <f t="shared" si="38"/>
        <v>119.10799999999999</v>
      </c>
      <c r="DD66">
        <f t="shared" si="39"/>
        <v>59.553999999999995</v>
      </c>
      <c r="DE66">
        <f t="shared" si="40"/>
        <v>104.2195</v>
      </c>
      <c r="DF66">
        <f t="shared" si="41"/>
        <v>44.665499999999994</v>
      </c>
      <c r="DG66">
        <f t="shared" si="42"/>
        <v>74.44250000000001</v>
      </c>
      <c r="DH66">
        <f t="shared" si="62"/>
        <v>114.093</v>
      </c>
      <c r="DI66">
        <f t="shared" si="62"/>
        <v>130.392</v>
      </c>
      <c r="DJ66">
        <f t="shared" si="62"/>
        <v>146.691</v>
      </c>
      <c r="DK66">
        <f t="shared" si="62"/>
        <v>162.99</v>
      </c>
      <c r="DL66">
        <f t="shared" si="62"/>
        <v>179.28900000000002</v>
      </c>
      <c r="DM66">
        <f t="shared" si="62"/>
        <v>195.58800000000002</v>
      </c>
      <c r="DN66">
        <f t="shared" si="62"/>
        <v>211.88700000000003</v>
      </c>
      <c r="DO66">
        <f t="shared" si="62"/>
        <v>60.907499999999999</v>
      </c>
      <c r="DP66">
        <f t="shared" si="62"/>
        <v>87.977499999999992</v>
      </c>
      <c r="DQ66">
        <f t="shared" si="62"/>
        <v>121.815</v>
      </c>
      <c r="DR66">
        <f t="shared" si="62"/>
        <v>123.2283</v>
      </c>
      <c r="DS66">
        <f t="shared" si="62"/>
        <v>86.475999999999999</v>
      </c>
      <c r="DT66">
        <f t="shared" si="62"/>
        <v>149.17110000000002</v>
      </c>
      <c r="DU66">
        <f t="shared" si="62"/>
        <v>42.883918000000001</v>
      </c>
      <c r="DV66">
        <f t="shared" si="62"/>
        <v>98.020384000000021</v>
      </c>
      <c r="DW66">
        <f t="shared" si="61"/>
        <v>185.10382000000001</v>
      </c>
      <c r="DX66">
        <f t="shared" si="61"/>
        <v>163.58012000000002</v>
      </c>
      <c r="DY66">
        <f t="shared" si="61"/>
        <v>159.27538000000001</v>
      </c>
      <c r="DZ66">
        <f t="shared" si="61"/>
        <v>112.28270000000001</v>
      </c>
      <c r="EA66">
        <f t="shared" si="61"/>
        <v>111.57205</v>
      </c>
      <c r="EB66">
        <f t="shared" si="61"/>
        <v>114.13038999999999</v>
      </c>
      <c r="EC66">
        <f t="shared" si="61"/>
        <v>129.19617</v>
      </c>
      <c r="ED66">
        <f t="shared" si="61"/>
        <v>97.286000000000001</v>
      </c>
      <c r="EE66">
        <f t="shared" si="61"/>
        <v>180.67399999999998</v>
      </c>
    </row>
    <row r="67" spans="1:135" x14ac:dyDescent="0.2">
      <c r="A67">
        <f>OCC!A27</f>
        <v>54</v>
      </c>
      <c r="B67">
        <f>OCC!K27</f>
        <v>4258.1196</v>
      </c>
      <c r="C67">
        <f t="shared" si="44"/>
        <v>5090.2271384999995</v>
      </c>
      <c r="D67">
        <f t="shared" si="45"/>
        <v>6096.2078940000001</v>
      </c>
      <c r="E67">
        <f t="shared" si="46"/>
        <v>7385.2826342399994</v>
      </c>
      <c r="F67">
        <f t="shared" si="47"/>
        <v>362.5729366945352</v>
      </c>
      <c r="G67">
        <f t="shared" si="48"/>
        <v>611.62954614166381</v>
      </c>
      <c r="H67">
        <f t="shared" si="49"/>
        <v>887.22235794147275</v>
      </c>
      <c r="I67">
        <f t="shared" si="50"/>
        <v>7446</v>
      </c>
      <c r="J67">
        <f t="shared" ca="1" si="51"/>
        <v>58.178423500000008</v>
      </c>
      <c r="K67">
        <f t="shared" ca="1" si="52"/>
        <v>1.8937246250000001E-2</v>
      </c>
      <c r="L67">
        <f t="shared" ca="1" si="53"/>
        <v>75.444278239596457</v>
      </c>
      <c r="M67">
        <f t="shared" ca="1" si="54"/>
        <v>108.89265447477355</v>
      </c>
      <c r="N67">
        <f t="shared" ca="1" si="55"/>
        <v>145.90485052631922</v>
      </c>
      <c r="P67">
        <v>90</v>
      </c>
      <c r="Q67" t="s">
        <v>12</v>
      </c>
      <c r="R67" t="s">
        <v>79</v>
      </c>
      <c r="S67" t="s">
        <v>162</v>
      </c>
      <c r="T67">
        <v>70</v>
      </c>
      <c r="U67" t="s">
        <v>172</v>
      </c>
      <c r="V67">
        <v>2004</v>
      </c>
      <c r="W67" t="s">
        <v>174</v>
      </c>
      <c r="X67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104.2195</v>
      </c>
      <c r="AA67">
        <v>5599.55</v>
      </c>
      <c r="AB67">
        <f t="shared" si="63"/>
        <v>143.5513</v>
      </c>
      <c r="AC67">
        <f t="shared" si="63"/>
        <v>117.402</v>
      </c>
      <c r="AD67">
        <f t="shared" si="63"/>
        <v>117.402</v>
      </c>
      <c r="AE67">
        <f t="shared" si="63"/>
        <v>195.43576000000002</v>
      </c>
      <c r="AF67">
        <f t="shared" si="63"/>
        <v>85.852639999999994</v>
      </c>
      <c r="AG67">
        <f t="shared" si="63"/>
        <v>107.67559024004743</v>
      </c>
      <c r="AH67">
        <f t="shared" si="63"/>
        <v>138.29892324409761</v>
      </c>
      <c r="AI67">
        <f t="shared" si="63"/>
        <v>96.809246270868329</v>
      </c>
      <c r="AJ67">
        <f t="shared" si="63"/>
        <v>128.42042872666207</v>
      </c>
      <c r="AK67">
        <f t="shared" si="63"/>
        <v>155.09236392373802</v>
      </c>
      <c r="AL67">
        <f t="shared" si="64"/>
        <v>82.979353946458559</v>
      </c>
      <c r="AM67">
        <f t="shared" si="64"/>
        <v>98.784945174355428</v>
      </c>
      <c r="AN67">
        <f t="shared" si="64"/>
        <v>197.56989034871086</v>
      </c>
      <c r="AO67">
        <f t="shared" si="64"/>
        <v>104.71204188481676</v>
      </c>
      <c r="AP67">
        <f t="shared" si="64"/>
        <v>119.52978366097007</v>
      </c>
      <c r="AQ67">
        <f t="shared" si="64"/>
        <v>251.90161019460635</v>
      </c>
      <c r="AR67">
        <f t="shared" si="64"/>
        <v>120.51763311271363</v>
      </c>
      <c r="AS67">
        <f t="shared" si="64"/>
        <v>143.23817050281536</v>
      </c>
      <c r="AT67">
        <f t="shared" si="64"/>
        <v>74.44250000000001</v>
      </c>
      <c r="AU67">
        <f t="shared" si="64"/>
        <v>133.99650000000003</v>
      </c>
      <c r="AV67">
        <f t="shared" si="65"/>
        <v>74.44250000000001</v>
      </c>
      <c r="AW67">
        <f t="shared" si="65"/>
        <v>133.99650000000003</v>
      </c>
      <c r="AX67">
        <f t="shared" si="65"/>
        <v>59.553999999999995</v>
      </c>
      <c r="AY67">
        <f t="shared" si="65"/>
        <v>119.10799999999999</v>
      </c>
      <c r="AZ67">
        <f t="shared" si="65"/>
        <v>59.553999999999995</v>
      </c>
      <c r="BA67">
        <f t="shared" si="65"/>
        <v>104.2195</v>
      </c>
      <c r="BB67">
        <f t="shared" si="65"/>
        <v>44.665499999999994</v>
      </c>
      <c r="BC67">
        <f t="shared" si="65"/>
        <v>74.44250000000001</v>
      </c>
      <c r="BD67">
        <f t="shared" si="65"/>
        <v>114.093</v>
      </c>
      <c r="BE67">
        <f t="shared" si="65"/>
        <v>130.392</v>
      </c>
      <c r="BF67">
        <f t="shared" si="66"/>
        <v>146.691</v>
      </c>
      <c r="BG67">
        <f t="shared" si="66"/>
        <v>162.99</v>
      </c>
      <c r="BH67">
        <f t="shared" si="66"/>
        <v>179.28900000000002</v>
      </c>
      <c r="BI67">
        <f t="shared" si="66"/>
        <v>195.58800000000002</v>
      </c>
      <c r="BJ67">
        <f t="shared" si="66"/>
        <v>211.88700000000003</v>
      </c>
      <c r="BK67">
        <f t="shared" si="66"/>
        <v>60.907499999999999</v>
      </c>
      <c r="BL67">
        <f t="shared" si="66"/>
        <v>87.977499999999992</v>
      </c>
      <c r="BM67">
        <f t="shared" si="66"/>
        <v>121.815</v>
      </c>
      <c r="BN67">
        <f t="shared" si="66"/>
        <v>123.2283</v>
      </c>
      <c r="BO67">
        <f t="shared" si="66"/>
        <v>86.475999999999999</v>
      </c>
      <c r="BP67">
        <f t="shared" si="67"/>
        <v>149.17110000000002</v>
      </c>
      <c r="BQ67">
        <f t="shared" si="67"/>
        <v>42.883918000000001</v>
      </c>
      <c r="BR67">
        <f t="shared" si="67"/>
        <v>98.020384000000021</v>
      </c>
      <c r="BS67">
        <f t="shared" si="67"/>
        <v>185.10382000000001</v>
      </c>
      <c r="BT67">
        <f t="shared" si="67"/>
        <v>163.58012000000002</v>
      </c>
      <c r="BU67">
        <f t="shared" si="67"/>
        <v>159.27538000000001</v>
      </c>
      <c r="BV67">
        <f t="shared" si="67"/>
        <v>112.28270000000001</v>
      </c>
      <c r="BW67">
        <f t="shared" si="67"/>
        <v>111.57205</v>
      </c>
      <c r="BX67">
        <f t="shared" si="67"/>
        <v>114.13038999999999</v>
      </c>
      <c r="BY67">
        <f t="shared" si="67"/>
        <v>129.19617</v>
      </c>
      <c r="BZ67">
        <f t="shared" si="67"/>
        <v>97.286000000000001</v>
      </c>
      <c r="CA67">
        <f t="shared" si="67"/>
        <v>180.67399999999998</v>
      </c>
      <c r="CE67">
        <f t="shared" si="14"/>
        <v>5560.2891666666665</v>
      </c>
      <c r="CF67">
        <f t="shared" si="15"/>
        <v>143.5513</v>
      </c>
      <c r="CG67">
        <f t="shared" si="16"/>
        <v>117.402</v>
      </c>
      <c r="CH67">
        <f t="shared" si="17"/>
        <v>117.402</v>
      </c>
      <c r="CI67">
        <f t="shared" si="18"/>
        <v>195.43576000000002</v>
      </c>
      <c r="CJ67">
        <f t="shared" si="19"/>
        <v>85.852639999999994</v>
      </c>
      <c r="CK67">
        <f t="shared" si="20"/>
        <v>107.67559024004743</v>
      </c>
      <c r="CL67">
        <f t="shared" si="21"/>
        <v>138.29892324409761</v>
      </c>
      <c r="CM67">
        <f t="shared" si="22"/>
        <v>96.809246270868329</v>
      </c>
      <c r="CN67">
        <f t="shared" si="23"/>
        <v>128.42042872666207</v>
      </c>
      <c r="CO67">
        <f t="shared" si="24"/>
        <v>155.09236392373802</v>
      </c>
      <c r="CP67">
        <f t="shared" si="25"/>
        <v>82.979353946458559</v>
      </c>
      <c r="CQ67">
        <f t="shared" si="26"/>
        <v>98.784945174355428</v>
      </c>
      <c r="CR67">
        <f t="shared" si="27"/>
        <v>197.56989034871086</v>
      </c>
      <c r="CS67">
        <f t="shared" si="28"/>
        <v>104.71204188481676</v>
      </c>
      <c r="CT67">
        <f t="shared" si="29"/>
        <v>119.52978366097007</v>
      </c>
      <c r="CU67">
        <f t="shared" si="30"/>
        <v>251.90161019460635</v>
      </c>
      <c r="CV67">
        <f t="shared" si="31"/>
        <v>120.51763311271363</v>
      </c>
      <c r="CW67">
        <f t="shared" si="32"/>
        <v>143.23817050281536</v>
      </c>
      <c r="CX67">
        <f t="shared" si="33"/>
        <v>74.44250000000001</v>
      </c>
      <c r="CY67">
        <f t="shared" si="34"/>
        <v>133.99650000000003</v>
      </c>
      <c r="CZ67">
        <f t="shared" si="35"/>
        <v>74.44250000000001</v>
      </c>
      <c r="DA67">
        <f t="shared" si="36"/>
        <v>133.99650000000003</v>
      </c>
      <c r="DB67">
        <f t="shared" si="37"/>
        <v>59.553999999999995</v>
      </c>
      <c r="DC67">
        <f t="shared" si="38"/>
        <v>119.10799999999999</v>
      </c>
      <c r="DD67">
        <f t="shared" si="39"/>
        <v>59.553999999999995</v>
      </c>
      <c r="DE67">
        <f t="shared" si="40"/>
        <v>104.2195</v>
      </c>
      <c r="DF67">
        <f t="shared" si="41"/>
        <v>44.665499999999994</v>
      </c>
      <c r="DG67">
        <f t="shared" si="42"/>
        <v>74.44250000000001</v>
      </c>
      <c r="DH67">
        <f t="shared" si="62"/>
        <v>114.093</v>
      </c>
      <c r="DI67">
        <f t="shared" si="62"/>
        <v>130.392</v>
      </c>
      <c r="DJ67">
        <f t="shared" si="62"/>
        <v>146.691</v>
      </c>
      <c r="DK67">
        <f t="shared" si="62"/>
        <v>162.99</v>
      </c>
      <c r="DL67">
        <f t="shared" si="62"/>
        <v>179.28900000000002</v>
      </c>
      <c r="DM67">
        <f t="shared" si="62"/>
        <v>195.58800000000002</v>
      </c>
      <c r="DN67">
        <f t="shared" si="62"/>
        <v>211.88700000000003</v>
      </c>
      <c r="DO67">
        <f t="shared" si="62"/>
        <v>60.907499999999999</v>
      </c>
      <c r="DP67">
        <f t="shared" si="62"/>
        <v>87.977499999999992</v>
      </c>
      <c r="DQ67">
        <f t="shared" si="62"/>
        <v>121.815</v>
      </c>
      <c r="DR67">
        <f t="shared" si="62"/>
        <v>123.2283</v>
      </c>
      <c r="DS67">
        <f t="shared" si="62"/>
        <v>86.475999999999999</v>
      </c>
      <c r="DT67">
        <f t="shared" si="62"/>
        <v>149.17110000000002</v>
      </c>
      <c r="DU67">
        <f t="shared" si="62"/>
        <v>42.883918000000001</v>
      </c>
      <c r="DV67">
        <f t="shared" si="62"/>
        <v>98.020384000000021</v>
      </c>
      <c r="DW67">
        <f t="shared" si="61"/>
        <v>185.10382000000001</v>
      </c>
      <c r="DX67">
        <f t="shared" si="61"/>
        <v>163.58012000000002</v>
      </c>
      <c r="DY67">
        <f t="shared" si="61"/>
        <v>159.27538000000001</v>
      </c>
      <c r="DZ67">
        <f t="shared" si="61"/>
        <v>112.28270000000001</v>
      </c>
      <c r="EA67">
        <f t="shared" si="61"/>
        <v>111.57205</v>
      </c>
      <c r="EB67">
        <f t="shared" si="61"/>
        <v>114.13038999999999</v>
      </c>
      <c r="EC67">
        <f t="shared" si="61"/>
        <v>129.19617</v>
      </c>
      <c r="ED67">
        <f t="shared" si="61"/>
        <v>97.286000000000001</v>
      </c>
      <c r="EE67">
        <f t="shared" si="61"/>
        <v>180.67399999999998</v>
      </c>
    </row>
    <row r="68" spans="1:135" x14ac:dyDescent="0.2">
      <c r="A68">
        <f>OCC!A28</f>
        <v>56</v>
      </c>
      <c r="B68">
        <f>OCC!K28</f>
        <v>4379.8650000000007</v>
      </c>
      <c r="C68">
        <f t="shared" si="44"/>
        <v>5235.7636187500002</v>
      </c>
      <c r="D68">
        <f t="shared" si="45"/>
        <v>6270.5067250000011</v>
      </c>
      <c r="E68">
        <f t="shared" si="46"/>
        <v>7596.4378560000014</v>
      </c>
      <c r="F68">
        <f t="shared" si="47"/>
        <v>372.93938746474157</v>
      </c>
      <c r="G68">
        <f t="shared" si="48"/>
        <v>629.116862314473</v>
      </c>
      <c r="H68">
        <f t="shared" si="49"/>
        <v>912.58924544189165</v>
      </c>
      <c r="I68">
        <f t="shared" si="50"/>
        <v>7446</v>
      </c>
      <c r="J68">
        <f t="shared" ca="1" si="51"/>
        <v>58.178423500000008</v>
      </c>
      <c r="K68">
        <f t="shared" ca="1" si="52"/>
        <v>1.8937246250000001E-2</v>
      </c>
      <c r="L68">
        <f t="shared" ca="1" si="53"/>
        <v>76.836495640913455</v>
      </c>
      <c r="M68">
        <f t="shared" ca="1" si="54"/>
        <v>111.24120620359562</v>
      </c>
      <c r="N68">
        <f t="shared" ca="1" si="55"/>
        <v>149.31163101254256</v>
      </c>
      <c r="P68">
        <v>91</v>
      </c>
      <c r="Q68" t="s">
        <v>12</v>
      </c>
      <c r="R68" t="s">
        <v>79</v>
      </c>
      <c r="S68" t="s">
        <v>162</v>
      </c>
      <c r="T68">
        <v>30</v>
      </c>
      <c r="U68" t="s">
        <v>172</v>
      </c>
      <c r="V68">
        <v>2004</v>
      </c>
      <c r="W68" t="s">
        <v>174</v>
      </c>
      <c r="X68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44.665499999999994</v>
      </c>
      <c r="AA68">
        <v>5663.3409068457968</v>
      </c>
      <c r="AB68">
        <f t="shared" si="63"/>
        <v>143.5513</v>
      </c>
      <c r="AC68">
        <f t="shared" si="63"/>
        <v>117.402</v>
      </c>
      <c r="AD68">
        <f t="shared" si="63"/>
        <v>117.402</v>
      </c>
      <c r="AE68">
        <f t="shared" si="63"/>
        <v>195.43576000000002</v>
      </c>
      <c r="AF68">
        <f t="shared" si="63"/>
        <v>85.852639999999994</v>
      </c>
      <c r="AG68">
        <f t="shared" si="63"/>
        <v>107.67559024004743</v>
      </c>
      <c r="AH68">
        <f t="shared" si="63"/>
        <v>138.29892324409761</v>
      </c>
      <c r="AI68">
        <f t="shared" si="63"/>
        <v>96.809246270868329</v>
      </c>
      <c r="AJ68">
        <f t="shared" si="63"/>
        <v>128.42042872666207</v>
      </c>
      <c r="AK68">
        <f t="shared" si="63"/>
        <v>155.09236392373802</v>
      </c>
      <c r="AL68">
        <f t="shared" si="64"/>
        <v>82.979353946458559</v>
      </c>
      <c r="AM68">
        <f t="shared" si="64"/>
        <v>98.784945174355428</v>
      </c>
      <c r="AN68">
        <f t="shared" si="64"/>
        <v>197.56989034871086</v>
      </c>
      <c r="AO68">
        <f t="shared" si="64"/>
        <v>104.71204188481676</v>
      </c>
      <c r="AP68">
        <f t="shared" si="64"/>
        <v>119.52978366097007</v>
      </c>
      <c r="AQ68">
        <f t="shared" si="64"/>
        <v>251.90161019460635</v>
      </c>
      <c r="AR68">
        <f t="shared" si="64"/>
        <v>120.51763311271363</v>
      </c>
      <c r="AS68">
        <f t="shared" si="64"/>
        <v>143.23817050281536</v>
      </c>
      <c r="AT68">
        <f t="shared" si="64"/>
        <v>74.44250000000001</v>
      </c>
      <c r="AU68">
        <f t="shared" si="64"/>
        <v>133.99650000000003</v>
      </c>
      <c r="AV68">
        <f t="shared" si="65"/>
        <v>74.44250000000001</v>
      </c>
      <c r="AW68">
        <f t="shared" si="65"/>
        <v>133.99650000000003</v>
      </c>
      <c r="AX68">
        <f t="shared" si="65"/>
        <v>59.553999999999995</v>
      </c>
      <c r="AY68">
        <f t="shared" si="65"/>
        <v>119.10799999999999</v>
      </c>
      <c r="AZ68">
        <f t="shared" si="65"/>
        <v>59.553999999999995</v>
      </c>
      <c r="BA68">
        <f t="shared" si="65"/>
        <v>104.2195</v>
      </c>
      <c r="BB68">
        <f t="shared" si="65"/>
        <v>44.665499999999994</v>
      </c>
      <c r="BC68">
        <f t="shared" si="65"/>
        <v>74.44250000000001</v>
      </c>
      <c r="BD68">
        <f t="shared" si="65"/>
        <v>114.093</v>
      </c>
      <c r="BE68">
        <f t="shared" si="65"/>
        <v>130.392</v>
      </c>
      <c r="BF68">
        <f t="shared" si="66"/>
        <v>146.691</v>
      </c>
      <c r="BG68">
        <f t="shared" si="66"/>
        <v>162.99</v>
      </c>
      <c r="BH68">
        <f t="shared" si="66"/>
        <v>179.28900000000002</v>
      </c>
      <c r="BI68">
        <f t="shared" si="66"/>
        <v>195.58800000000002</v>
      </c>
      <c r="BJ68">
        <f t="shared" si="66"/>
        <v>211.88700000000003</v>
      </c>
      <c r="BK68">
        <f t="shared" si="66"/>
        <v>60.907499999999999</v>
      </c>
      <c r="BL68">
        <f t="shared" si="66"/>
        <v>87.977499999999992</v>
      </c>
      <c r="BM68">
        <f t="shared" si="66"/>
        <v>121.815</v>
      </c>
      <c r="BN68">
        <f t="shared" si="66"/>
        <v>123.2283</v>
      </c>
      <c r="BO68">
        <f t="shared" si="66"/>
        <v>86.475999999999999</v>
      </c>
      <c r="BP68">
        <f t="shared" si="67"/>
        <v>149.17110000000002</v>
      </c>
      <c r="BQ68">
        <f t="shared" si="67"/>
        <v>42.883918000000001</v>
      </c>
      <c r="BR68">
        <f t="shared" si="67"/>
        <v>98.020384000000021</v>
      </c>
      <c r="BS68">
        <f t="shared" si="67"/>
        <v>185.10382000000001</v>
      </c>
      <c r="BT68">
        <f t="shared" si="67"/>
        <v>163.58012000000002</v>
      </c>
      <c r="BU68">
        <f t="shared" si="67"/>
        <v>159.27538000000001</v>
      </c>
      <c r="BV68">
        <f t="shared" si="67"/>
        <v>112.28270000000001</v>
      </c>
      <c r="BW68">
        <f t="shared" si="67"/>
        <v>111.57205</v>
      </c>
      <c r="BX68">
        <f t="shared" si="67"/>
        <v>114.13038999999999</v>
      </c>
      <c r="BY68">
        <f t="shared" si="67"/>
        <v>129.19617</v>
      </c>
      <c r="BZ68">
        <f t="shared" si="67"/>
        <v>97.286000000000001</v>
      </c>
      <c r="CA68">
        <f t="shared" si="67"/>
        <v>180.67399999999998</v>
      </c>
      <c r="CE68">
        <f t="shared" si="14"/>
        <v>5599.55</v>
      </c>
      <c r="CF68">
        <f t="shared" si="15"/>
        <v>143.5513</v>
      </c>
      <c r="CG68">
        <f t="shared" si="16"/>
        <v>117.402</v>
      </c>
      <c r="CH68">
        <f t="shared" si="17"/>
        <v>117.402</v>
      </c>
      <c r="CI68">
        <f t="shared" si="18"/>
        <v>195.43576000000002</v>
      </c>
      <c r="CJ68">
        <f t="shared" si="19"/>
        <v>85.852639999999994</v>
      </c>
      <c r="CK68">
        <f t="shared" si="20"/>
        <v>107.67559024004743</v>
      </c>
      <c r="CL68">
        <f t="shared" si="21"/>
        <v>138.29892324409761</v>
      </c>
      <c r="CM68">
        <f t="shared" si="22"/>
        <v>96.809246270868329</v>
      </c>
      <c r="CN68">
        <f t="shared" si="23"/>
        <v>128.42042872666207</v>
      </c>
      <c r="CO68">
        <f t="shared" si="24"/>
        <v>155.09236392373802</v>
      </c>
      <c r="CP68">
        <f t="shared" si="25"/>
        <v>82.979353946458559</v>
      </c>
      <c r="CQ68">
        <f t="shared" si="26"/>
        <v>98.784945174355428</v>
      </c>
      <c r="CR68">
        <f t="shared" si="27"/>
        <v>197.56989034871086</v>
      </c>
      <c r="CS68">
        <f t="shared" si="28"/>
        <v>104.71204188481676</v>
      </c>
      <c r="CT68">
        <f t="shared" si="29"/>
        <v>119.52978366097007</v>
      </c>
      <c r="CU68">
        <f t="shared" si="30"/>
        <v>251.90161019460635</v>
      </c>
      <c r="CV68">
        <f t="shared" si="31"/>
        <v>120.51763311271363</v>
      </c>
      <c r="CW68">
        <f t="shared" si="32"/>
        <v>143.23817050281536</v>
      </c>
      <c r="CX68">
        <f t="shared" si="33"/>
        <v>74.44250000000001</v>
      </c>
      <c r="CY68">
        <f t="shared" si="34"/>
        <v>133.99650000000003</v>
      </c>
      <c r="CZ68">
        <f t="shared" si="35"/>
        <v>74.44250000000001</v>
      </c>
      <c r="DA68">
        <f t="shared" si="36"/>
        <v>133.99650000000003</v>
      </c>
      <c r="DB68">
        <f t="shared" si="37"/>
        <v>59.553999999999995</v>
      </c>
      <c r="DC68">
        <f t="shared" si="38"/>
        <v>119.10799999999999</v>
      </c>
      <c r="DD68">
        <f t="shared" si="39"/>
        <v>59.553999999999995</v>
      </c>
      <c r="DE68">
        <f t="shared" si="40"/>
        <v>104.2195</v>
      </c>
      <c r="DF68">
        <f t="shared" si="41"/>
        <v>44.665499999999994</v>
      </c>
      <c r="DG68">
        <f t="shared" si="42"/>
        <v>74.44250000000001</v>
      </c>
      <c r="DH68">
        <f t="shared" si="62"/>
        <v>114.093</v>
      </c>
      <c r="DI68">
        <f t="shared" si="62"/>
        <v>130.392</v>
      </c>
      <c r="DJ68">
        <f t="shared" si="62"/>
        <v>146.691</v>
      </c>
      <c r="DK68">
        <f t="shared" si="62"/>
        <v>162.99</v>
      </c>
      <c r="DL68">
        <f t="shared" si="62"/>
        <v>179.28900000000002</v>
      </c>
      <c r="DM68">
        <f t="shared" si="62"/>
        <v>195.58800000000002</v>
      </c>
      <c r="DN68">
        <f t="shared" si="62"/>
        <v>211.88700000000003</v>
      </c>
      <c r="DO68">
        <f t="shared" si="62"/>
        <v>60.907499999999999</v>
      </c>
      <c r="DP68">
        <f t="shared" si="62"/>
        <v>87.977499999999992</v>
      </c>
      <c r="DQ68">
        <f t="shared" si="62"/>
        <v>121.815</v>
      </c>
      <c r="DR68">
        <f t="shared" si="62"/>
        <v>123.2283</v>
      </c>
      <c r="DS68">
        <f t="shared" si="62"/>
        <v>86.475999999999999</v>
      </c>
      <c r="DT68">
        <f t="shared" si="62"/>
        <v>149.17110000000002</v>
      </c>
      <c r="DU68">
        <f t="shared" si="62"/>
        <v>42.883918000000001</v>
      </c>
      <c r="DV68">
        <f t="shared" si="62"/>
        <v>98.020384000000021</v>
      </c>
      <c r="DW68">
        <f t="shared" ref="DW68:EE83" si="68">BS67</f>
        <v>185.10382000000001</v>
      </c>
      <c r="DX68">
        <f t="shared" si="68"/>
        <v>163.58012000000002</v>
      </c>
      <c r="DY68">
        <f t="shared" si="68"/>
        <v>159.27538000000001</v>
      </c>
      <c r="DZ68">
        <f t="shared" si="68"/>
        <v>112.28270000000001</v>
      </c>
      <c r="EA68">
        <f t="shared" si="68"/>
        <v>111.57205</v>
      </c>
      <c r="EB68">
        <f t="shared" si="68"/>
        <v>114.13038999999999</v>
      </c>
      <c r="EC68">
        <f t="shared" si="68"/>
        <v>129.19617</v>
      </c>
      <c r="ED68">
        <f t="shared" si="68"/>
        <v>97.286000000000001</v>
      </c>
      <c r="EE68">
        <f t="shared" si="68"/>
        <v>180.67399999999998</v>
      </c>
    </row>
    <row r="69" spans="1:135" x14ac:dyDescent="0.2">
      <c r="A69">
        <f>OCC!A29</f>
        <v>44</v>
      </c>
      <c r="B69">
        <f>OCC!K29</f>
        <v>4397.4881000000005</v>
      </c>
      <c r="C69">
        <f t="shared" si="44"/>
        <v>5256.8305662083339</v>
      </c>
      <c r="D69">
        <f t="shared" si="45"/>
        <v>6295.7371298333337</v>
      </c>
      <c r="E69">
        <f t="shared" si="46"/>
        <v>7627.0033606400002</v>
      </c>
      <c r="F69">
        <f t="shared" si="47"/>
        <v>374.43996981584831</v>
      </c>
      <c r="G69">
        <f t="shared" si="48"/>
        <v>631.6482164489621</v>
      </c>
      <c r="H69">
        <f t="shared" si="49"/>
        <v>916.26119686764252</v>
      </c>
      <c r="I69">
        <f t="shared" si="50"/>
        <v>7446</v>
      </c>
      <c r="J69">
        <f t="shared" ca="1" si="51"/>
        <v>58.178423500000008</v>
      </c>
      <c r="K69">
        <f t="shared" ca="1" si="52"/>
        <v>1.8937246250000001E-2</v>
      </c>
      <c r="L69">
        <f t="shared" ca="1" si="53"/>
        <v>77.038024294030137</v>
      </c>
      <c r="M69">
        <f t="shared" ca="1" si="54"/>
        <v>111.58116781177304</v>
      </c>
      <c r="N69">
        <f t="shared" ca="1" si="55"/>
        <v>149.80477517393803</v>
      </c>
      <c r="P69">
        <v>92</v>
      </c>
      <c r="Q69" t="s">
        <v>12</v>
      </c>
      <c r="R69" t="s">
        <v>79</v>
      </c>
      <c r="S69" t="s">
        <v>162</v>
      </c>
      <c r="T69">
        <v>50</v>
      </c>
      <c r="U69" t="s">
        <v>172</v>
      </c>
      <c r="V69">
        <v>2004</v>
      </c>
      <c r="W69" t="s">
        <v>174</v>
      </c>
      <c r="X69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74.44250000000001</v>
      </c>
      <c r="AA69">
        <v>5849.7180000000008</v>
      </c>
      <c r="AB69">
        <f t="shared" si="63"/>
        <v>143.5513</v>
      </c>
      <c r="AC69">
        <f t="shared" si="63"/>
        <v>117.402</v>
      </c>
      <c r="AD69">
        <f t="shared" si="63"/>
        <v>117.402</v>
      </c>
      <c r="AE69">
        <f t="shared" si="63"/>
        <v>195.43576000000002</v>
      </c>
      <c r="AF69">
        <f t="shared" si="63"/>
        <v>85.852639999999994</v>
      </c>
      <c r="AG69">
        <f t="shared" si="63"/>
        <v>107.67559024004743</v>
      </c>
      <c r="AH69">
        <f t="shared" si="63"/>
        <v>138.29892324409761</v>
      </c>
      <c r="AI69">
        <f t="shared" si="63"/>
        <v>96.809246270868329</v>
      </c>
      <c r="AJ69">
        <f t="shared" si="63"/>
        <v>128.42042872666207</v>
      </c>
      <c r="AK69">
        <f t="shared" si="63"/>
        <v>155.09236392373802</v>
      </c>
      <c r="AL69">
        <f t="shared" si="64"/>
        <v>82.979353946458559</v>
      </c>
      <c r="AM69">
        <f t="shared" si="64"/>
        <v>98.784945174355428</v>
      </c>
      <c r="AN69">
        <f t="shared" si="64"/>
        <v>197.56989034871086</v>
      </c>
      <c r="AO69">
        <f t="shared" si="64"/>
        <v>104.71204188481676</v>
      </c>
      <c r="AP69">
        <f t="shared" si="64"/>
        <v>119.52978366097007</v>
      </c>
      <c r="AQ69">
        <f t="shared" si="64"/>
        <v>251.90161019460635</v>
      </c>
      <c r="AR69">
        <f t="shared" si="64"/>
        <v>120.51763311271363</v>
      </c>
      <c r="AS69">
        <f t="shared" si="64"/>
        <v>143.23817050281536</v>
      </c>
      <c r="AT69">
        <f t="shared" si="64"/>
        <v>74.44250000000001</v>
      </c>
      <c r="AU69">
        <f t="shared" si="64"/>
        <v>133.99650000000003</v>
      </c>
      <c r="AV69">
        <f t="shared" si="65"/>
        <v>74.44250000000001</v>
      </c>
      <c r="AW69">
        <f t="shared" si="65"/>
        <v>133.99650000000003</v>
      </c>
      <c r="AX69">
        <f t="shared" si="65"/>
        <v>59.553999999999995</v>
      </c>
      <c r="AY69">
        <f t="shared" si="65"/>
        <v>119.10799999999999</v>
      </c>
      <c r="AZ69">
        <f t="shared" si="65"/>
        <v>59.553999999999995</v>
      </c>
      <c r="BA69">
        <f t="shared" si="65"/>
        <v>104.2195</v>
      </c>
      <c r="BB69">
        <f t="shared" si="65"/>
        <v>44.665499999999994</v>
      </c>
      <c r="BC69">
        <f t="shared" si="65"/>
        <v>74.44250000000001</v>
      </c>
      <c r="BD69">
        <f t="shared" si="65"/>
        <v>114.093</v>
      </c>
      <c r="BE69">
        <f t="shared" si="65"/>
        <v>130.392</v>
      </c>
      <c r="BF69">
        <f t="shared" si="66"/>
        <v>146.691</v>
      </c>
      <c r="BG69">
        <f t="shared" si="66"/>
        <v>162.99</v>
      </c>
      <c r="BH69">
        <f t="shared" si="66"/>
        <v>179.28900000000002</v>
      </c>
      <c r="BI69">
        <f t="shared" si="66"/>
        <v>195.58800000000002</v>
      </c>
      <c r="BJ69">
        <f t="shared" si="66"/>
        <v>211.88700000000003</v>
      </c>
      <c r="BK69">
        <f t="shared" si="66"/>
        <v>60.907499999999999</v>
      </c>
      <c r="BL69">
        <f t="shared" si="66"/>
        <v>87.977499999999992</v>
      </c>
      <c r="BM69">
        <f t="shared" si="66"/>
        <v>121.815</v>
      </c>
      <c r="BN69">
        <f t="shared" si="66"/>
        <v>123.2283</v>
      </c>
      <c r="BO69">
        <f t="shared" si="66"/>
        <v>86.475999999999999</v>
      </c>
      <c r="BP69">
        <f t="shared" si="67"/>
        <v>149.17110000000002</v>
      </c>
      <c r="BQ69">
        <f t="shared" si="67"/>
        <v>42.883918000000001</v>
      </c>
      <c r="BR69">
        <f t="shared" si="67"/>
        <v>98.020384000000021</v>
      </c>
      <c r="BS69">
        <f t="shared" si="67"/>
        <v>185.10382000000001</v>
      </c>
      <c r="BT69">
        <f t="shared" si="67"/>
        <v>163.58012000000002</v>
      </c>
      <c r="BU69">
        <f t="shared" si="67"/>
        <v>159.27538000000001</v>
      </c>
      <c r="BV69">
        <f t="shared" si="67"/>
        <v>112.28270000000001</v>
      </c>
      <c r="BW69">
        <f t="shared" si="67"/>
        <v>111.57205</v>
      </c>
      <c r="BX69">
        <f t="shared" si="67"/>
        <v>114.13038999999999</v>
      </c>
      <c r="BY69">
        <f t="shared" si="67"/>
        <v>129.19617</v>
      </c>
      <c r="BZ69">
        <f t="shared" si="67"/>
        <v>97.286000000000001</v>
      </c>
      <c r="CA69">
        <f t="shared" si="67"/>
        <v>180.67399999999998</v>
      </c>
      <c r="CE69">
        <f t="shared" si="14"/>
        <v>5663.3409068457968</v>
      </c>
      <c r="CF69">
        <f t="shared" si="15"/>
        <v>143.5513</v>
      </c>
      <c r="CG69">
        <f t="shared" si="16"/>
        <v>117.402</v>
      </c>
      <c r="CH69">
        <f t="shared" si="17"/>
        <v>117.402</v>
      </c>
      <c r="CI69">
        <f t="shared" si="18"/>
        <v>195.43576000000002</v>
      </c>
      <c r="CJ69">
        <f t="shared" si="19"/>
        <v>85.852639999999994</v>
      </c>
      <c r="CK69">
        <f t="shared" si="20"/>
        <v>107.67559024004743</v>
      </c>
      <c r="CL69">
        <f t="shared" si="21"/>
        <v>138.29892324409761</v>
      </c>
      <c r="CM69">
        <f t="shared" si="22"/>
        <v>96.809246270868329</v>
      </c>
      <c r="CN69">
        <f t="shared" si="23"/>
        <v>128.42042872666207</v>
      </c>
      <c r="CO69">
        <f t="shared" si="24"/>
        <v>155.09236392373802</v>
      </c>
      <c r="CP69">
        <f t="shared" si="25"/>
        <v>82.979353946458559</v>
      </c>
      <c r="CQ69">
        <f t="shared" si="26"/>
        <v>98.784945174355428</v>
      </c>
      <c r="CR69">
        <f t="shared" si="27"/>
        <v>197.56989034871086</v>
      </c>
      <c r="CS69">
        <f t="shared" si="28"/>
        <v>104.71204188481676</v>
      </c>
      <c r="CT69">
        <f t="shared" si="29"/>
        <v>119.52978366097007</v>
      </c>
      <c r="CU69">
        <f t="shared" si="30"/>
        <v>251.90161019460635</v>
      </c>
      <c r="CV69">
        <f t="shared" si="31"/>
        <v>120.51763311271363</v>
      </c>
      <c r="CW69">
        <f t="shared" si="32"/>
        <v>143.23817050281536</v>
      </c>
      <c r="CX69">
        <f t="shared" si="33"/>
        <v>74.44250000000001</v>
      </c>
      <c r="CY69">
        <f t="shared" si="34"/>
        <v>133.99650000000003</v>
      </c>
      <c r="CZ69">
        <f t="shared" si="35"/>
        <v>74.44250000000001</v>
      </c>
      <c r="DA69">
        <f t="shared" si="36"/>
        <v>133.99650000000003</v>
      </c>
      <c r="DB69">
        <f t="shared" si="37"/>
        <v>59.553999999999995</v>
      </c>
      <c r="DC69">
        <f t="shared" si="38"/>
        <v>119.10799999999999</v>
      </c>
      <c r="DD69">
        <f t="shared" si="39"/>
        <v>59.553999999999995</v>
      </c>
      <c r="DE69">
        <f t="shared" si="40"/>
        <v>104.2195</v>
      </c>
      <c r="DF69">
        <f t="shared" si="41"/>
        <v>44.665499999999994</v>
      </c>
      <c r="DG69">
        <f t="shared" si="42"/>
        <v>74.44250000000001</v>
      </c>
      <c r="DH69">
        <f t="shared" ref="DH69:DV84" si="69">BD68</f>
        <v>114.093</v>
      </c>
      <c r="DI69">
        <f t="shared" si="69"/>
        <v>130.392</v>
      </c>
      <c r="DJ69">
        <f t="shared" si="69"/>
        <v>146.691</v>
      </c>
      <c r="DK69">
        <f t="shared" si="69"/>
        <v>162.99</v>
      </c>
      <c r="DL69">
        <f t="shared" si="69"/>
        <v>179.28900000000002</v>
      </c>
      <c r="DM69">
        <f t="shared" si="69"/>
        <v>195.58800000000002</v>
      </c>
      <c r="DN69">
        <f t="shared" si="69"/>
        <v>211.88700000000003</v>
      </c>
      <c r="DO69">
        <f t="shared" si="69"/>
        <v>60.907499999999999</v>
      </c>
      <c r="DP69">
        <f t="shared" si="69"/>
        <v>87.977499999999992</v>
      </c>
      <c r="DQ69">
        <f t="shared" si="69"/>
        <v>121.815</v>
      </c>
      <c r="DR69">
        <f t="shared" si="69"/>
        <v>123.2283</v>
      </c>
      <c r="DS69">
        <f t="shared" si="69"/>
        <v>86.475999999999999</v>
      </c>
      <c r="DT69">
        <f t="shared" si="69"/>
        <v>149.17110000000002</v>
      </c>
      <c r="DU69">
        <f t="shared" si="69"/>
        <v>42.883918000000001</v>
      </c>
      <c r="DV69">
        <f t="shared" si="69"/>
        <v>98.020384000000021</v>
      </c>
      <c r="DW69">
        <f t="shared" si="68"/>
        <v>185.10382000000001</v>
      </c>
      <c r="DX69">
        <f t="shared" si="68"/>
        <v>163.58012000000002</v>
      </c>
      <c r="DY69">
        <f t="shared" si="68"/>
        <v>159.27538000000001</v>
      </c>
      <c r="DZ69">
        <f t="shared" si="68"/>
        <v>112.28270000000001</v>
      </c>
      <c r="EA69">
        <f t="shared" si="68"/>
        <v>111.57205</v>
      </c>
      <c r="EB69">
        <f t="shared" si="68"/>
        <v>114.13038999999999</v>
      </c>
      <c r="EC69">
        <f t="shared" si="68"/>
        <v>129.19617</v>
      </c>
      <c r="ED69">
        <f t="shared" si="68"/>
        <v>97.286000000000001</v>
      </c>
      <c r="EE69">
        <f t="shared" si="68"/>
        <v>180.67399999999998</v>
      </c>
    </row>
    <row r="70" spans="1:135" x14ac:dyDescent="0.2">
      <c r="A70">
        <f>OCC!A30</f>
        <v>5</v>
      </c>
      <c r="B70">
        <f>OCC!K30</f>
        <v>4418.3381250000002</v>
      </c>
      <c r="C70">
        <f t="shared" si="44"/>
        <v>5281.7550335937494</v>
      </c>
      <c r="D70">
        <f t="shared" si="45"/>
        <v>6325.5874156250002</v>
      </c>
      <c r="E70">
        <f t="shared" si="46"/>
        <v>7663.1656439999997</v>
      </c>
      <c r="F70">
        <f t="shared" si="47"/>
        <v>376.21532032371198</v>
      </c>
      <c r="G70">
        <f t="shared" si="48"/>
        <v>634.64308097268099</v>
      </c>
      <c r="H70">
        <f t="shared" si="49"/>
        <v>920.60551080932669</v>
      </c>
      <c r="I70">
        <f t="shared" si="50"/>
        <v>7446</v>
      </c>
      <c r="J70">
        <f t="shared" ca="1" si="51"/>
        <v>58.178423500000008</v>
      </c>
      <c r="K70">
        <f t="shared" ca="1" si="52"/>
        <v>1.8937246250000001E-2</v>
      </c>
      <c r="L70">
        <f t="shared" ca="1" si="53"/>
        <v>77.276454391782437</v>
      </c>
      <c r="M70">
        <f t="shared" ca="1" si="54"/>
        <v>111.98337900217312</v>
      </c>
      <c r="N70">
        <f t="shared" ca="1" si="55"/>
        <v>150.38821781988005</v>
      </c>
      <c r="P70">
        <v>93</v>
      </c>
      <c r="Q70" t="s">
        <v>24</v>
      </c>
      <c r="R70" t="s">
        <v>24</v>
      </c>
      <c r="S70" t="s">
        <v>162</v>
      </c>
      <c r="T70">
        <v>70</v>
      </c>
      <c r="U70" t="s">
        <v>22</v>
      </c>
      <c r="V70">
        <v>1996</v>
      </c>
      <c r="W70" t="s">
        <v>284</v>
      </c>
      <c r="X70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114.093</v>
      </c>
      <c r="AA70">
        <v>6057.4175999999998</v>
      </c>
      <c r="AB70">
        <f t="shared" si="63"/>
        <v>143.5513</v>
      </c>
      <c r="AC70">
        <f t="shared" si="63"/>
        <v>117.402</v>
      </c>
      <c r="AD70">
        <f t="shared" si="63"/>
        <v>117.402</v>
      </c>
      <c r="AE70">
        <f t="shared" si="63"/>
        <v>195.43576000000002</v>
      </c>
      <c r="AF70">
        <f t="shared" si="63"/>
        <v>85.852639999999994</v>
      </c>
      <c r="AG70">
        <f t="shared" si="63"/>
        <v>107.67559024004743</v>
      </c>
      <c r="AH70">
        <f t="shared" si="63"/>
        <v>138.29892324409761</v>
      </c>
      <c r="AI70">
        <f t="shared" si="63"/>
        <v>96.809246270868329</v>
      </c>
      <c r="AJ70">
        <f t="shared" si="63"/>
        <v>128.42042872666207</v>
      </c>
      <c r="AK70">
        <f t="shared" si="63"/>
        <v>155.09236392373802</v>
      </c>
      <c r="AL70">
        <f t="shared" si="64"/>
        <v>82.979353946458559</v>
      </c>
      <c r="AM70">
        <f t="shared" si="64"/>
        <v>98.784945174355428</v>
      </c>
      <c r="AN70">
        <f t="shared" si="64"/>
        <v>197.56989034871086</v>
      </c>
      <c r="AO70">
        <f t="shared" si="64"/>
        <v>104.71204188481676</v>
      </c>
      <c r="AP70">
        <f t="shared" si="64"/>
        <v>119.52978366097007</v>
      </c>
      <c r="AQ70">
        <f t="shared" si="64"/>
        <v>251.90161019460635</v>
      </c>
      <c r="AR70">
        <f t="shared" si="64"/>
        <v>120.51763311271363</v>
      </c>
      <c r="AS70">
        <f t="shared" si="64"/>
        <v>143.23817050281536</v>
      </c>
      <c r="AT70">
        <f t="shared" si="64"/>
        <v>74.44250000000001</v>
      </c>
      <c r="AU70">
        <f t="shared" si="64"/>
        <v>133.99650000000003</v>
      </c>
      <c r="AV70">
        <f t="shared" si="65"/>
        <v>74.44250000000001</v>
      </c>
      <c r="AW70">
        <f t="shared" si="65"/>
        <v>133.99650000000003</v>
      </c>
      <c r="AX70">
        <f t="shared" si="65"/>
        <v>59.553999999999995</v>
      </c>
      <c r="AY70">
        <f t="shared" si="65"/>
        <v>119.10799999999999</v>
      </c>
      <c r="AZ70">
        <f t="shared" si="65"/>
        <v>59.553999999999995</v>
      </c>
      <c r="BA70">
        <f t="shared" si="65"/>
        <v>104.2195</v>
      </c>
      <c r="BB70">
        <f t="shared" si="65"/>
        <v>44.665499999999994</v>
      </c>
      <c r="BC70">
        <f t="shared" si="65"/>
        <v>74.44250000000001</v>
      </c>
      <c r="BD70">
        <f t="shared" si="65"/>
        <v>114.093</v>
      </c>
      <c r="BE70">
        <f t="shared" si="65"/>
        <v>130.392</v>
      </c>
      <c r="BF70">
        <f t="shared" si="66"/>
        <v>146.691</v>
      </c>
      <c r="BG70">
        <f t="shared" si="66"/>
        <v>162.99</v>
      </c>
      <c r="BH70">
        <f t="shared" si="66"/>
        <v>179.28900000000002</v>
      </c>
      <c r="BI70">
        <f t="shared" si="66"/>
        <v>195.58800000000002</v>
      </c>
      <c r="BJ70">
        <f t="shared" si="66"/>
        <v>211.88700000000003</v>
      </c>
      <c r="BK70">
        <f t="shared" si="66"/>
        <v>60.907499999999999</v>
      </c>
      <c r="BL70">
        <f t="shared" si="66"/>
        <v>87.977499999999992</v>
      </c>
      <c r="BM70">
        <f t="shared" si="66"/>
        <v>121.815</v>
      </c>
      <c r="BN70">
        <f t="shared" si="66"/>
        <v>123.2283</v>
      </c>
      <c r="BO70">
        <f t="shared" si="66"/>
        <v>86.475999999999999</v>
      </c>
      <c r="BP70">
        <f t="shared" si="67"/>
        <v>149.17110000000002</v>
      </c>
      <c r="BQ70">
        <f t="shared" si="67"/>
        <v>42.883918000000001</v>
      </c>
      <c r="BR70">
        <f t="shared" si="67"/>
        <v>98.020384000000021</v>
      </c>
      <c r="BS70">
        <f t="shared" si="67"/>
        <v>185.10382000000001</v>
      </c>
      <c r="BT70">
        <f t="shared" si="67"/>
        <v>163.58012000000002</v>
      </c>
      <c r="BU70">
        <f t="shared" si="67"/>
        <v>159.27538000000001</v>
      </c>
      <c r="BV70">
        <f t="shared" si="67"/>
        <v>112.28270000000001</v>
      </c>
      <c r="BW70">
        <f t="shared" si="67"/>
        <v>111.57205</v>
      </c>
      <c r="BX70">
        <f t="shared" si="67"/>
        <v>114.13038999999999</v>
      </c>
      <c r="BY70">
        <f t="shared" si="67"/>
        <v>129.19617</v>
      </c>
      <c r="BZ70">
        <f t="shared" si="67"/>
        <v>97.286000000000001</v>
      </c>
      <c r="CA70">
        <f t="shared" si="67"/>
        <v>180.67399999999998</v>
      </c>
      <c r="CE70">
        <f t="shared" si="14"/>
        <v>5849.7180000000008</v>
      </c>
      <c r="CF70">
        <f t="shared" si="15"/>
        <v>143.5513</v>
      </c>
      <c r="CG70">
        <f t="shared" si="16"/>
        <v>117.402</v>
      </c>
      <c r="CH70">
        <f t="shared" si="17"/>
        <v>117.402</v>
      </c>
      <c r="CI70">
        <f t="shared" si="18"/>
        <v>195.43576000000002</v>
      </c>
      <c r="CJ70">
        <f t="shared" si="19"/>
        <v>85.852639999999994</v>
      </c>
      <c r="CK70">
        <f t="shared" si="20"/>
        <v>107.67559024004743</v>
      </c>
      <c r="CL70">
        <f t="shared" si="21"/>
        <v>138.29892324409761</v>
      </c>
      <c r="CM70">
        <f t="shared" si="22"/>
        <v>96.809246270868329</v>
      </c>
      <c r="CN70">
        <f t="shared" si="23"/>
        <v>128.42042872666207</v>
      </c>
      <c r="CO70">
        <f t="shared" si="24"/>
        <v>155.09236392373802</v>
      </c>
      <c r="CP70">
        <f t="shared" si="25"/>
        <v>82.979353946458559</v>
      </c>
      <c r="CQ70">
        <f t="shared" si="26"/>
        <v>98.784945174355428</v>
      </c>
      <c r="CR70">
        <f t="shared" si="27"/>
        <v>197.56989034871086</v>
      </c>
      <c r="CS70">
        <f t="shared" si="28"/>
        <v>104.71204188481676</v>
      </c>
      <c r="CT70">
        <f t="shared" si="29"/>
        <v>119.52978366097007</v>
      </c>
      <c r="CU70">
        <f t="shared" si="30"/>
        <v>251.90161019460635</v>
      </c>
      <c r="CV70">
        <f t="shared" si="31"/>
        <v>120.51763311271363</v>
      </c>
      <c r="CW70">
        <f t="shared" si="32"/>
        <v>143.23817050281536</v>
      </c>
      <c r="CX70">
        <f t="shared" si="33"/>
        <v>74.44250000000001</v>
      </c>
      <c r="CY70">
        <f t="shared" si="34"/>
        <v>133.99650000000003</v>
      </c>
      <c r="CZ70">
        <f t="shared" si="35"/>
        <v>74.44250000000001</v>
      </c>
      <c r="DA70">
        <f t="shared" si="36"/>
        <v>133.99650000000003</v>
      </c>
      <c r="DB70">
        <f t="shared" si="37"/>
        <v>59.553999999999995</v>
      </c>
      <c r="DC70">
        <f t="shared" si="38"/>
        <v>119.10799999999999</v>
      </c>
      <c r="DD70">
        <f t="shared" si="39"/>
        <v>59.553999999999995</v>
      </c>
      <c r="DE70">
        <f t="shared" si="40"/>
        <v>104.2195</v>
      </c>
      <c r="DF70">
        <f t="shared" si="41"/>
        <v>44.665499999999994</v>
      </c>
      <c r="DG70">
        <f t="shared" si="42"/>
        <v>74.44250000000001</v>
      </c>
      <c r="DH70">
        <f t="shared" si="69"/>
        <v>114.093</v>
      </c>
      <c r="DI70">
        <f t="shared" si="69"/>
        <v>130.392</v>
      </c>
      <c r="DJ70">
        <f t="shared" si="69"/>
        <v>146.691</v>
      </c>
      <c r="DK70">
        <f t="shared" si="69"/>
        <v>162.99</v>
      </c>
      <c r="DL70">
        <f t="shared" si="69"/>
        <v>179.28900000000002</v>
      </c>
      <c r="DM70">
        <f t="shared" si="69"/>
        <v>195.58800000000002</v>
      </c>
      <c r="DN70">
        <f t="shared" si="69"/>
        <v>211.88700000000003</v>
      </c>
      <c r="DO70">
        <f t="shared" si="69"/>
        <v>60.907499999999999</v>
      </c>
      <c r="DP70">
        <f t="shared" si="69"/>
        <v>87.977499999999992</v>
      </c>
      <c r="DQ70">
        <f t="shared" si="69"/>
        <v>121.815</v>
      </c>
      <c r="DR70">
        <f t="shared" si="69"/>
        <v>123.2283</v>
      </c>
      <c r="DS70">
        <f t="shared" si="69"/>
        <v>86.475999999999999</v>
      </c>
      <c r="DT70">
        <f t="shared" si="69"/>
        <v>149.17110000000002</v>
      </c>
      <c r="DU70">
        <f t="shared" si="69"/>
        <v>42.883918000000001</v>
      </c>
      <c r="DV70">
        <f t="shared" si="69"/>
        <v>98.020384000000021</v>
      </c>
      <c r="DW70">
        <f t="shared" si="68"/>
        <v>185.10382000000001</v>
      </c>
      <c r="DX70">
        <f t="shared" si="68"/>
        <v>163.58012000000002</v>
      </c>
      <c r="DY70">
        <f t="shared" si="68"/>
        <v>159.27538000000001</v>
      </c>
      <c r="DZ70">
        <f t="shared" si="68"/>
        <v>112.28270000000001</v>
      </c>
      <c r="EA70">
        <f t="shared" si="68"/>
        <v>111.57205</v>
      </c>
      <c r="EB70">
        <f t="shared" si="68"/>
        <v>114.13038999999999</v>
      </c>
      <c r="EC70">
        <f t="shared" si="68"/>
        <v>129.19617</v>
      </c>
      <c r="ED70">
        <f t="shared" si="68"/>
        <v>97.286000000000001</v>
      </c>
      <c r="EE70">
        <f t="shared" si="68"/>
        <v>180.67399999999998</v>
      </c>
    </row>
    <row r="71" spans="1:135" x14ac:dyDescent="0.2">
      <c r="A71">
        <f>OCC!A31</f>
        <v>149</v>
      </c>
      <c r="B71">
        <f>OCC!K31</f>
        <v>4444.2182400000011</v>
      </c>
      <c r="C71">
        <f t="shared" si="44"/>
        <v>5312.6925544000005</v>
      </c>
      <c r="D71">
        <f t="shared" si="45"/>
        <v>6362.6391136000011</v>
      </c>
      <c r="E71">
        <f t="shared" si="46"/>
        <v>7708.052115456002</v>
      </c>
      <c r="F71">
        <f t="shared" si="47"/>
        <v>378.41897596963196</v>
      </c>
      <c r="G71">
        <f t="shared" si="48"/>
        <v>638.3604596464844</v>
      </c>
      <c r="H71">
        <f t="shared" si="49"/>
        <v>925.99789496267397</v>
      </c>
      <c r="I71">
        <f t="shared" si="50"/>
        <v>7446</v>
      </c>
      <c r="J71">
        <f t="shared" ca="1" si="51"/>
        <v>58.178423500000008</v>
      </c>
      <c r="K71">
        <f t="shared" ca="1" si="52"/>
        <v>1.8937246250000001E-2</v>
      </c>
      <c r="L71">
        <f t="shared" ca="1" si="53"/>
        <v>77.57240599612301</v>
      </c>
      <c r="M71">
        <f t="shared" ca="1" si="54"/>
        <v>112.48262405640402</v>
      </c>
      <c r="N71">
        <f t="shared" ca="1" si="55"/>
        <v>151.11241660491189</v>
      </c>
      <c r="P71">
        <v>94</v>
      </c>
      <c r="Q71" t="s">
        <v>24</v>
      </c>
      <c r="R71" t="s">
        <v>24</v>
      </c>
      <c r="S71" t="s">
        <v>162</v>
      </c>
      <c r="T71">
        <v>80</v>
      </c>
      <c r="U71" t="s">
        <v>22</v>
      </c>
      <c r="V71">
        <v>1996</v>
      </c>
      <c r="W71" t="s">
        <v>284</v>
      </c>
      <c r="X71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130.392</v>
      </c>
      <c r="AA71">
        <v>6168.9285000000009</v>
      </c>
      <c r="AB71">
        <f t="shared" si="63"/>
        <v>143.5513</v>
      </c>
      <c r="AC71">
        <f t="shared" si="63"/>
        <v>117.402</v>
      </c>
      <c r="AD71">
        <f t="shared" si="63"/>
        <v>117.402</v>
      </c>
      <c r="AE71">
        <f t="shared" si="63"/>
        <v>195.43576000000002</v>
      </c>
      <c r="AF71">
        <f t="shared" si="63"/>
        <v>85.852639999999994</v>
      </c>
      <c r="AG71">
        <f t="shared" si="63"/>
        <v>107.67559024004743</v>
      </c>
      <c r="AH71">
        <f t="shared" si="63"/>
        <v>138.29892324409761</v>
      </c>
      <c r="AI71">
        <f t="shared" si="63"/>
        <v>96.809246270868329</v>
      </c>
      <c r="AJ71">
        <f t="shared" si="63"/>
        <v>128.42042872666207</v>
      </c>
      <c r="AK71">
        <f t="shared" si="63"/>
        <v>155.09236392373802</v>
      </c>
      <c r="AL71">
        <f t="shared" si="64"/>
        <v>82.979353946458559</v>
      </c>
      <c r="AM71">
        <f t="shared" si="64"/>
        <v>98.784945174355428</v>
      </c>
      <c r="AN71">
        <f t="shared" si="64"/>
        <v>197.56989034871086</v>
      </c>
      <c r="AO71">
        <f t="shared" si="64"/>
        <v>104.71204188481676</v>
      </c>
      <c r="AP71">
        <f t="shared" si="64"/>
        <v>119.52978366097007</v>
      </c>
      <c r="AQ71">
        <f t="shared" si="64"/>
        <v>251.90161019460635</v>
      </c>
      <c r="AR71">
        <f t="shared" si="64"/>
        <v>120.51763311271363</v>
      </c>
      <c r="AS71">
        <f t="shared" si="64"/>
        <v>143.23817050281536</v>
      </c>
      <c r="AT71">
        <f t="shared" si="64"/>
        <v>74.44250000000001</v>
      </c>
      <c r="AU71">
        <f t="shared" si="64"/>
        <v>133.99650000000003</v>
      </c>
      <c r="AV71">
        <f t="shared" si="65"/>
        <v>74.44250000000001</v>
      </c>
      <c r="AW71">
        <f t="shared" si="65"/>
        <v>133.99650000000003</v>
      </c>
      <c r="AX71">
        <f t="shared" si="65"/>
        <v>59.553999999999995</v>
      </c>
      <c r="AY71">
        <f t="shared" si="65"/>
        <v>119.10799999999999</v>
      </c>
      <c r="AZ71">
        <f t="shared" si="65"/>
        <v>59.553999999999995</v>
      </c>
      <c r="BA71">
        <f t="shared" si="65"/>
        <v>104.2195</v>
      </c>
      <c r="BB71">
        <f t="shared" si="65"/>
        <v>44.665499999999994</v>
      </c>
      <c r="BC71">
        <f t="shared" si="65"/>
        <v>74.44250000000001</v>
      </c>
      <c r="BD71">
        <f t="shared" si="65"/>
        <v>114.093</v>
      </c>
      <c r="BE71">
        <f t="shared" si="65"/>
        <v>130.392</v>
      </c>
      <c r="BF71">
        <f t="shared" si="66"/>
        <v>146.691</v>
      </c>
      <c r="BG71">
        <f t="shared" si="66"/>
        <v>162.99</v>
      </c>
      <c r="BH71">
        <f t="shared" si="66"/>
        <v>179.28900000000002</v>
      </c>
      <c r="BI71">
        <f t="shared" si="66"/>
        <v>195.58800000000002</v>
      </c>
      <c r="BJ71">
        <f t="shared" si="66"/>
        <v>211.88700000000003</v>
      </c>
      <c r="BK71">
        <f t="shared" si="66"/>
        <v>60.907499999999999</v>
      </c>
      <c r="BL71">
        <f t="shared" si="66"/>
        <v>87.977499999999992</v>
      </c>
      <c r="BM71">
        <f t="shared" si="66"/>
        <v>121.815</v>
      </c>
      <c r="BN71">
        <f t="shared" si="66"/>
        <v>123.2283</v>
      </c>
      <c r="BO71">
        <f t="shared" si="66"/>
        <v>86.475999999999999</v>
      </c>
      <c r="BP71">
        <f t="shared" si="67"/>
        <v>149.17110000000002</v>
      </c>
      <c r="BQ71">
        <f t="shared" si="67"/>
        <v>42.883918000000001</v>
      </c>
      <c r="BR71">
        <f t="shared" si="67"/>
        <v>98.020384000000021</v>
      </c>
      <c r="BS71">
        <f t="shared" si="67"/>
        <v>185.10382000000001</v>
      </c>
      <c r="BT71">
        <f t="shared" si="67"/>
        <v>163.58012000000002</v>
      </c>
      <c r="BU71">
        <f t="shared" si="67"/>
        <v>159.27538000000001</v>
      </c>
      <c r="BV71">
        <f t="shared" si="67"/>
        <v>112.28270000000001</v>
      </c>
      <c r="BW71">
        <f t="shared" si="67"/>
        <v>111.57205</v>
      </c>
      <c r="BX71">
        <f t="shared" si="67"/>
        <v>114.13038999999999</v>
      </c>
      <c r="BY71">
        <f t="shared" si="67"/>
        <v>129.19617</v>
      </c>
      <c r="BZ71">
        <f t="shared" si="67"/>
        <v>97.286000000000001</v>
      </c>
      <c r="CA71">
        <f t="shared" si="67"/>
        <v>180.67399999999998</v>
      </c>
      <c r="CE71">
        <f t="shared" si="14"/>
        <v>6057.4175999999998</v>
      </c>
      <c r="CF71">
        <f t="shared" si="15"/>
        <v>143.5513</v>
      </c>
      <c r="CG71">
        <f t="shared" si="16"/>
        <v>117.402</v>
      </c>
      <c r="CH71">
        <f t="shared" si="17"/>
        <v>117.402</v>
      </c>
      <c r="CI71">
        <f t="shared" si="18"/>
        <v>195.43576000000002</v>
      </c>
      <c r="CJ71">
        <f t="shared" si="19"/>
        <v>85.852639999999994</v>
      </c>
      <c r="CK71">
        <f t="shared" si="20"/>
        <v>107.67559024004743</v>
      </c>
      <c r="CL71">
        <f t="shared" si="21"/>
        <v>138.29892324409761</v>
      </c>
      <c r="CM71">
        <f t="shared" si="22"/>
        <v>96.809246270868329</v>
      </c>
      <c r="CN71">
        <f t="shared" si="23"/>
        <v>128.42042872666207</v>
      </c>
      <c r="CO71">
        <f t="shared" si="24"/>
        <v>155.09236392373802</v>
      </c>
      <c r="CP71">
        <f t="shared" si="25"/>
        <v>82.979353946458559</v>
      </c>
      <c r="CQ71">
        <f t="shared" si="26"/>
        <v>98.784945174355428</v>
      </c>
      <c r="CR71">
        <f t="shared" si="27"/>
        <v>197.56989034871086</v>
      </c>
      <c r="CS71">
        <f t="shared" si="28"/>
        <v>104.71204188481676</v>
      </c>
      <c r="CT71">
        <f t="shared" si="29"/>
        <v>119.52978366097007</v>
      </c>
      <c r="CU71">
        <f t="shared" si="30"/>
        <v>251.90161019460635</v>
      </c>
      <c r="CV71">
        <f t="shared" si="31"/>
        <v>120.51763311271363</v>
      </c>
      <c r="CW71">
        <f t="shared" si="32"/>
        <v>143.23817050281536</v>
      </c>
      <c r="CX71">
        <f t="shared" si="33"/>
        <v>74.44250000000001</v>
      </c>
      <c r="CY71">
        <f t="shared" si="34"/>
        <v>133.99650000000003</v>
      </c>
      <c r="CZ71">
        <f t="shared" si="35"/>
        <v>74.44250000000001</v>
      </c>
      <c r="DA71">
        <f t="shared" si="36"/>
        <v>133.99650000000003</v>
      </c>
      <c r="DB71">
        <f t="shared" si="37"/>
        <v>59.553999999999995</v>
      </c>
      <c r="DC71">
        <f t="shared" si="38"/>
        <v>119.10799999999999</v>
      </c>
      <c r="DD71">
        <f t="shared" si="39"/>
        <v>59.553999999999995</v>
      </c>
      <c r="DE71">
        <f t="shared" si="40"/>
        <v>104.2195</v>
      </c>
      <c r="DF71">
        <f t="shared" si="41"/>
        <v>44.665499999999994</v>
      </c>
      <c r="DG71">
        <f t="shared" si="42"/>
        <v>74.44250000000001</v>
      </c>
      <c r="DH71">
        <f t="shared" si="69"/>
        <v>114.093</v>
      </c>
      <c r="DI71">
        <f t="shared" si="69"/>
        <v>130.392</v>
      </c>
      <c r="DJ71">
        <f t="shared" si="69"/>
        <v>146.691</v>
      </c>
      <c r="DK71">
        <f t="shared" si="69"/>
        <v>162.99</v>
      </c>
      <c r="DL71">
        <f t="shared" si="69"/>
        <v>179.28900000000002</v>
      </c>
      <c r="DM71">
        <f t="shared" si="69"/>
        <v>195.58800000000002</v>
      </c>
      <c r="DN71">
        <f t="shared" si="69"/>
        <v>211.88700000000003</v>
      </c>
      <c r="DO71">
        <f t="shared" si="69"/>
        <v>60.907499999999999</v>
      </c>
      <c r="DP71">
        <f t="shared" si="69"/>
        <v>87.977499999999992</v>
      </c>
      <c r="DQ71">
        <f t="shared" si="69"/>
        <v>121.815</v>
      </c>
      <c r="DR71">
        <f t="shared" si="69"/>
        <v>123.2283</v>
      </c>
      <c r="DS71">
        <f t="shared" si="69"/>
        <v>86.475999999999999</v>
      </c>
      <c r="DT71">
        <f t="shared" si="69"/>
        <v>149.17110000000002</v>
      </c>
      <c r="DU71">
        <f t="shared" si="69"/>
        <v>42.883918000000001</v>
      </c>
      <c r="DV71">
        <f t="shared" si="69"/>
        <v>98.020384000000021</v>
      </c>
      <c r="DW71">
        <f t="shared" si="68"/>
        <v>185.10382000000001</v>
      </c>
      <c r="DX71">
        <f t="shared" si="68"/>
        <v>163.58012000000002</v>
      </c>
      <c r="DY71">
        <f t="shared" si="68"/>
        <v>159.27538000000001</v>
      </c>
      <c r="DZ71">
        <f t="shared" si="68"/>
        <v>112.28270000000001</v>
      </c>
      <c r="EA71">
        <f t="shared" si="68"/>
        <v>111.57205</v>
      </c>
      <c r="EB71">
        <f t="shared" si="68"/>
        <v>114.13038999999999</v>
      </c>
      <c r="EC71">
        <f t="shared" si="68"/>
        <v>129.19617</v>
      </c>
      <c r="ED71">
        <f t="shared" si="68"/>
        <v>97.286000000000001</v>
      </c>
      <c r="EE71">
        <f t="shared" si="68"/>
        <v>180.67399999999998</v>
      </c>
    </row>
    <row r="72" spans="1:135" x14ac:dyDescent="0.2">
      <c r="A72">
        <f>OCC!A32</f>
        <v>9</v>
      </c>
      <c r="B72">
        <f>OCC!K32</f>
        <v>4463.3824199999999</v>
      </c>
      <c r="C72">
        <f t="shared" si="44"/>
        <v>5335.6017345749997</v>
      </c>
      <c r="D72">
        <f t="shared" si="45"/>
        <v>6390.0758312999997</v>
      </c>
      <c r="E72">
        <f t="shared" si="46"/>
        <v>7741.2904692479997</v>
      </c>
      <c r="F72">
        <f t="shared" si="47"/>
        <v>380.05077913033756</v>
      </c>
      <c r="G72">
        <f t="shared" si="48"/>
        <v>641.11317206808405</v>
      </c>
      <c r="H72">
        <f t="shared" si="49"/>
        <v>929.99094601920467</v>
      </c>
      <c r="I72">
        <f t="shared" si="50"/>
        <v>7446</v>
      </c>
      <c r="J72">
        <f t="shared" ca="1" si="51"/>
        <v>58.178423500000008</v>
      </c>
      <c r="K72">
        <f t="shared" ca="1" si="52"/>
        <v>1.8937246250000001E-2</v>
      </c>
      <c r="L72">
        <f t="shared" ca="1" si="53"/>
        <v>77.791557642739406</v>
      </c>
      <c r="M72">
        <f t="shared" ca="1" si="54"/>
        <v>112.85231414794308</v>
      </c>
      <c r="N72">
        <f t="shared" ca="1" si="55"/>
        <v>151.64868454159344</v>
      </c>
      <c r="P72">
        <v>95</v>
      </c>
      <c r="Q72" t="s">
        <v>24</v>
      </c>
      <c r="R72" t="s">
        <v>24</v>
      </c>
      <c r="S72" t="s">
        <v>162</v>
      </c>
      <c r="T72">
        <v>90</v>
      </c>
      <c r="U72" t="s">
        <v>22</v>
      </c>
      <c r="V72">
        <v>1996</v>
      </c>
      <c r="W72" t="s">
        <v>284</v>
      </c>
      <c r="X72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146.691</v>
      </c>
      <c r="AA72">
        <v>6327.9462400000011</v>
      </c>
      <c r="AB72">
        <f t="shared" ref="AB72:AK81" si="70">VLOOKUP(AB$40,$P$42:$X$100,9,FALSE)</f>
        <v>143.5513</v>
      </c>
      <c r="AC72">
        <f t="shared" si="70"/>
        <v>117.402</v>
      </c>
      <c r="AD72">
        <f t="shared" si="70"/>
        <v>117.402</v>
      </c>
      <c r="AE72">
        <f t="shared" si="70"/>
        <v>195.43576000000002</v>
      </c>
      <c r="AF72">
        <f t="shared" si="70"/>
        <v>85.852639999999994</v>
      </c>
      <c r="AG72">
        <f t="shared" si="70"/>
        <v>107.67559024004743</v>
      </c>
      <c r="AH72">
        <f t="shared" si="70"/>
        <v>138.29892324409761</v>
      </c>
      <c r="AI72">
        <f t="shared" si="70"/>
        <v>96.809246270868329</v>
      </c>
      <c r="AJ72">
        <f t="shared" si="70"/>
        <v>128.42042872666207</v>
      </c>
      <c r="AK72">
        <f t="shared" si="70"/>
        <v>155.09236392373802</v>
      </c>
      <c r="AL72">
        <f t="shared" ref="AL72:AU81" si="71">VLOOKUP(AL$40,$P$42:$X$100,9,FALSE)</f>
        <v>82.979353946458559</v>
      </c>
      <c r="AM72">
        <f t="shared" si="71"/>
        <v>98.784945174355428</v>
      </c>
      <c r="AN72">
        <f t="shared" si="71"/>
        <v>197.56989034871086</v>
      </c>
      <c r="AO72">
        <f t="shared" si="71"/>
        <v>104.71204188481676</v>
      </c>
      <c r="AP72">
        <f t="shared" si="71"/>
        <v>119.52978366097007</v>
      </c>
      <c r="AQ72">
        <f t="shared" si="71"/>
        <v>251.90161019460635</v>
      </c>
      <c r="AR72">
        <f t="shared" si="71"/>
        <v>120.51763311271363</v>
      </c>
      <c r="AS72">
        <f t="shared" si="71"/>
        <v>143.23817050281536</v>
      </c>
      <c r="AT72">
        <f t="shared" si="71"/>
        <v>74.44250000000001</v>
      </c>
      <c r="AU72">
        <f t="shared" si="71"/>
        <v>133.99650000000003</v>
      </c>
      <c r="AV72">
        <f t="shared" ref="AV72:BE81" si="72">VLOOKUP(AV$40,$P$42:$X$100,9,FALSE)</f>
        <v>74.44250000000001</v>
      </c>
      <c r="AW72">
        <f t="shared" si="72"/>
        <v>133.99650000000003</v>
      </c>
      <c r="AX72">
        <f t="shared" si="72"/>
        <v>59.553999999999995</v>
      </c>
      <c r="AY72">
        <f t="shared" si="72"/>
        <v>119.10799999999999</v>
      </c>
      <c r="AZ72">
        <f t="shared" si="72"/>
        <v>59.553999999999995</v>
      </c>
      <c r="BA72">
        <f t="shared" si="72"/>
        <v>104.2195</v>
      </c>
      <c r="BB72">
        <f t="shared" si="72"/>
        <v>44.665499999999994</v>
      </c>
      <c r="BC72">
        <f t="shared" si="72"/>
        <v>74.44250000000001</v>
      </c>
      <c r="BD72">
        <f t="shared" si="72"/>
        <v>114.093</v>
      </c>
      <c r="BE72">
        <f t="shared" si="72"/>
        <v>130.392</v>
      </c>
      <c r="BF72">
        <f t="shared" ref="BF72:BO81" si="73">VLOOKUP(BF$40,$P$42:$X$100,9,FALSE)</f>
        <v>146.691</v>
      </c>
      <c r="BG72">
        <f t="shared" si="73"/>
        <v>162.99</v>
      </c>
      <c r="BH72">
        <f t="shared" si="73"/>
        <v>179.28900000000002</v>
      </c>
      <c r="BI72">
        <f t="shared" si="73"/>
        <v>195.58800000000002</v>
      </c>
      <c r="BJ72">
        <f t="shared" si="73"/>
        <v>211.88700000000003</v>
      </c>
      <c r="BK72">
        <f t="shared" si="73"/>
        <v>60.907499999999999</v>
      </c>
      <c r="BL72">
        <f t="shared" si="73"/>
        <v>87.977499999999992</v>
      </c>
      <c r="BM72">
        <f t="shared" si="73"/>
        <v>121.815</v>
      </c>
      <c r="BN72">
        <f t="shared" si="73"/>
        <v>123.2283</v>
      </c>
      <c r="BO72">
        <f t="shared" si="73"/>
        <v>86.475999999999999</v>
      </c>
      <c r="BP72">
        <f t="shared" ref="BP72:CA81" si="74">VLOOKUP(BP$40,$P$42:$X$100,9,FALSE)</f>
        <v>149.17110000000002</v>
      </c>
      <c r="BQ72">
        <f t="shared" si="74"/>
        <v>42.883918000000001</v>
      </c>
      <c r="BR72">
        <f t="shared" si="74"/>
        <v>98.020384000000021</v>
      </c>
      <c r="BS72">
        <f t="shared" si="74"/>
        <v>185.10382000000001</v>
      </c>
      <c r="BT72">
        <f t="shared" si="74"/>
        <v>163.58012000000002</v>
      </c>
      <c r="BU72">
        <f t="shared" si="74"/>
        <v>159.27538000000001</v>
      </c>
      <c r="BV72">
        <f t="shared" si="74"/>
        <v>112.28270000000001</v>
      </c>
      <c r="BW72">
        <f t="shared" si="74"/>
        <v>111.57205</v>
      </c>
      <c r="BX72">
        <f t="shared" si="74"/>
        <v>114.13038999999999</v>
      </c>
      <c r="BY72">
        <f t="shared" si="74"/>
        <v>129.19617</v>
      </c>
      <c r="BZ72">
        <f t="shared" si="74"/>
        <v>97.286000000000001</v>
      </c>
      <c r="CA72">
        <f t="shared" si="74"/>
        <v>180.67399999999998</v>
      </c>
      <c r="CE72">
        <f t="shared" si="14"/>
        <v>6168.9285000000009</v>
      </c>
      <c r="CF72">
        <f t="shared" si="15"/>
        <v>143.5513</v>
      </c>
      <c r="CG72">
        <f t="shared" si="16"/>
        <v>117.402</v>
      </c>
      <c r="CH72">
        <f t="shared" si="17"/>
        <v>117.402</v>
      </c>
      <c r="CI72">
        <f t="shared" si="18"/>
        <v>195.43576000000002</v>
      </c>
      <c r="CJ72">
        <f t="shared" si="19"/>
        <v>85.852639999999994</v>
      </c>
      <c r="CK72">
        <f t="shared" si="20"/>
        <v>107.67559024004743</v>
      </c>
      <c r="CL72">
        <f t="shared" si="21"/>
        <v>138.29892324409761</v>
      </c>
      <c r="CM72">
        <f t="shared" si="22"/>
        <v>96.809246270868329</v>
      </c>
      <c r="CN72">
        <f t="shared" si="23"/>
        <v>128.42042872666207</v>
      </c>
      <c r="CO72">
        <f t="shared" si="24"/>
        <v>155.09236392373802</v>
      </c>
      <c r="CP72">
        <f t="shared" si="25"/>
        <v>82.979353946458559</v>
      </c>
      <c r="CQ72">
        <f t="shared" si="26"/>
        <v>98.784945174355428</v>
      </c>
      <c r="CR72">
        <f t="shared" si="27"/>
        <v>197.56989034871086</v>
      </c>
      <c r="CS72">
        <f t="shared" si="28"/>
        <v>104.71204188481676</v>
      </c>
      <c r="CT72">
        <f t="shared" si="29"/>
        <v>119.52978366097007</v>
      </c>
      <c r="CU72">
        <f t="shared" si="30"/>
        <v>251.90161019460635</v>
      </c>
      <c r="CV72">
        <f t="shared" si="31"/>
        <v>120.51763311271363</v>
      </c>
      <c r="CW72">
        <f t="shared" si="32"/>
        <v>143.23817050281536</v>
      </c>
      <c r="CX72">
        <f t="shared" si="33"/>
        <v>74.44250000000001</v>
      </c>
      <c r="CY72">
        <f t="shared" si="34"/>
        <v>133.99650000000003</v>
      </c>
      <c r="CZ72">
        <f t="shared" si="35"/>
        <v>74.44250000000001</v>
      </c>
      <c r="DA72">
        <f t="shared" si="36"/>
        <v>133.99650000000003</v>
      </c>
      <c r="DB72">
        <f t="shared" si="37"/>
        <v>59.553999999999995</v>
      </c>
      <c r="DC72">
        <f t="shared" si="38"/>
        <v>119.10799999999999</v>
      </c>
      <c r="DD72">
        <f t="shared" si="39"/>
        <v>59.553999999999995</v>
      </c>
      <c r="DE72">
        <f t="shared" si="40"/>
        <v>104.2195</v>
      </c>
      <c r="DF72">
        <f t="shared" si="41"/>
        <v>44.665499999999994</v>
      </c>
      <c r="DG72">
        <f t="shared" si="42"/>
        <v>74.44250000000001</v>
      </c>
      <c r="DH72">
        <f t="shared" si="69"/>
        <v>114.093</v>
      </c>
      <c r="DI72">
        <f t="shared" si="69"/>
        <v>130.392</v>
      </c>
      <c r="DJ72">
        <f t="shared" si="69"/>
        <v>146.691</v>
      </c>
      <c r="DK72">
        <f t="shared" si="69"/>
        <v>162.99</v>
      </c>
      <c r="DL72">
        <f t="shared" si="69"/>
        <v>179.28900000000002</v>
      </c>
      <c r="DM72">
        <f t="shared" si="69"/>
        <v>195.58800000000002</v>
      </c>
      <c r="DN72">
        <f t="shared" si="69"/>
        <v>211.88700000000003</v>
      </c>
      <c r="DO72">
        <f t="shared" si="69"/>
        <v>60.907499999999999</v>
      </c>
      <c r="DP72">
        <f t="shared" si="69"/>
        <v>87.977499999999992</v>
      </c>
      <c r="DQ72">
        <f t="shared" si="69"/>
        <v>121.815</v>
      </c>
      <c r="DR72">
        <f t="shared" si="69"/>
        <v>123.2283</v>
      </c>
      <c r="DS72">
        <f t="shared" si="69"/>
        <v>86.475999999999999</v>
      </c>
      <c r="DT72">
        <f t="shared" si="69"/>
        <v>149.17110000000002</v>
      </c>
      <c r="DU72">
        <f t="shared" si="69"/>
        <v>42.883918000000001</v>
      </c>
      <c r="DV72">
        <f t="shared" si="69"/>
        <v>98.020384000000021</v>
      </c>
      <c r="DW72">
        <f t="shared" si="68"/>
        <v>185.10382000000001</v>
      </c>
      <c r="DX72">
        <f t="shared" si="68"/>
        <v>163.58012000000002</v>
      </c>
      <c r="DY72">
        <f t="shared" si="68"/>
        <v>159.27538000000001</v>
      </c>
      <c r="DZ72">
        <f t="shared" si="68"/>
        <v>112.28270000000001</v>
      </c>
      <c r="EA72">
        <f t="shared" si="68"/>
        <v>111.57205</v>
      </c>
      <c r="EB72">
        <f t="shared" si="68"/>
        <v>114.13038999999999</v>
      </c>
      <c r="EC72">
        <f t="shared" si="68"/>
        <v>129.19617</v>
      </c>
      <c r="ED72">
        <f t="shared" si="68"/>
        <v>97.286000000000001</v>
      </c>
      <c r="EE72">
        <f t="shared" si="68"/>
        <v>180.67399999999998</v>
      </c>
    </row>
    <row r="73" spans="1:135" x14ac:dyDescent="0.2">
      <c r="A73">
        <f>OCC!A33</f>
        <v>117</v>
      </c>
      <c r="B73">
        <f>OCC!K33</f>
        <v>4790.8782000000001</v>
      </c>
      <c r="C73">
        <f t="shared" si="44"/>
        <v>5727.0956482499996</v>
      </c>
      <c r="D73">
        <f t="shared" si="45"/>
        <v>6858.9406230000004</v>
      </c>
      <c r="E73">
        <f t="shared" si="46"/>
        <v>8309.2991500799999</v>
      </c>
      <c r="F73">
        <f t="shared" si="47"/>
        <v>407.93658738937927</v>
      </c>
      <c r="G73">
        <f t="shared" si="48"/>
        <v>688.15414651246329</v>
      </c>
      <c r="H73">
        <f t="shared" si="49"/>
        <v>998.22800966285672</v>
      </c>
      <c r="I73">
        <f t="shared" si="50"/>
        <v>7446</v>
      </c>
      <c r="J73">
        <f t="shared" ca="1" si="51"/>
        <v>58.178423500000008</v>
      </c>
      <c r="K73">
        <f t="shared" ca="1" si="52"/>
        <v>1.8937246250000001E-2</v>
      </c>
      <c r="L73">
        <f t="shared" ca="1" si="53"/>
        <v>81.536629931087731</v>
      </c>
      <c r="M73">
        <f t="shared" ca="1" si="54"/>
        <v>119.16993091458009</v>
      </c>
      <c r="N73">
        <f t="shared" ca="1" si="55"/>
        <v>160.81294235030308</v>
      </c>
      <c r="P73">
        <v>96</v>
      </c>
      <c r="Q73" t="s">
        <v>24</v>
      </c>
      <c r="R73" t="s">
        <v>24</v>
      </c>
      <c r="S73" t="s">
        <v>162</v>
      </c>
      <c r="T73">
        <v>100</v>
      </c>
      <c r="U73" t="s">
        <v>22</v>
      </c>
      <c r="V73">
        <v>1996</v>
      </c>
      <c r="W73" t="s">
        <v>284</v>
      </c>
      <c r="X73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162.99</v>
      </c>
      <c r="AA73">
        <v>6513.5062500000004</v>
      </c>
      <c r="AB73">
        <f t="shared" si="70"/>
        <v>143.5513</v>
      </c>
      <c r="AC73">
        <f t="shared" si="70"/>
        <v>117.402</v>
      </c>
      <c r="AD73">
        <f t="shared" si="70"/>
        <v>117.402</v>
      </c>
      <c r="AE73">
        <f t="shared" si="70"/>
        <v>195.43576000000002</v>
      </c>
      <c r="AF73">
        <f t="shared" si="70"/>
        <v>85.852639999999994</v>
      </c>
      <c r="AG73">
        <f t="shared" si="70"/>
        <v>107.67559024004743</v>
      </c>
      <c r="AH73">
        <f t="shared" si="70"/>
        <v>138.29892324409761</v>
      </c>
      <c r="AI73">
        <f t="shared" si="70"/>
        <v>96.809246270868329</v>
      </c>
      <c r="AJ73">
        <f t="shared" si="70"/>
        <v>128.42042872666207</v>
      </c>
      <c r="AK73">
        <f t="shared" si="70"/>
        <v>155.09236392373802</v>
      </c>
      <c r="AL73">
        <f t="shared" si="71"/>
        <v>82.979353946458559</v>
      </c>
      <c r="AM73">
        <f t="shared" si="71"/>
        <v>98.784945174355428</v>
      </c>
      <c r="AN73">
        <f t="shared" si="71"/>
        <v>197.56989034871086</v>
      </c>
      <c r="AO73">
        <f t="shared" si="71"/>
        <v>104.71204188481676</v>
      </c>
      <c r="AP73">
        <f t="shared" si="71"/>
        <v>119.52978366097007</v>
      </c>
      <c r="AQ73">
        <f t="shared" si="71"/>
        <v>251.90161019460635</v>
      </c>
      <c r="AR73">
        <f t="shared" si="71"/>
        <v>120.51763311271363</v>
      </c>
      <c r="AS73">
        <f t="shared" si="71"/>
        <v>143.23817050281536</v>
      </c>
      <c r="AT73">
        <f t="shared" si="71"/>
        <v>74.44250000000001</v>
      </c>
      <c r="AU73">
        <f t="shared" si="71"/>
        <v>133.99650000000003</v>
      </c>
      <c r="AV73">
        <f t="shared" si="72"/>
        <v>74.44250000000001</v>
      </c>
      <c r="AW73">
        <f t="shared" si="72"/>
        <v>133.99650000000003</v>
      </c>
      <c r="AX73">
        <f t="shared" si="72"/>
        <v>59.553999999999995</v>
      </c>
      <c r="AY73">
        <f t="shared" si="72"/>
        <v>119.10799999999999</v>
      </c>
      <c r="AZ73">
        <f t="shared" si="72"/>
        <v>59.553999999999995</v>
      </c>
      <c r="BA73">
        <f t="shared" si="72"/>
        <v>104.2195</v>
      </c>
      <c r="BB73">
        <f t="shared" si="72"/>
        <v>44.665499999999994</v>
      </c>
      <c r="BC73">
        <f t="shared" si="72"/>
        <v>74.44250000000001</v>
      </c>
      <c r="BD73">
        <f t="shared" si="72"/>
        <v>114.093</v>
      </c>
      <c r="BE73">
        <f t="shared" si="72"/>
        <v>130.392</v>
      </c>
      <c r="BF73">
        <f t="shared" si="73"/>
        <v>146.691</v>
      </c>
      <c r="BG73">
        <f t="shared" si="73"/>
        <v>162.99</v>
      </c>
      <c r="BH73">
        <f t="shared" si="73"/>
        <v>179.28900000000002</v>
      </c>
      <c r="BI73">
        <f t="shared" si="73"/>
        <v>195.58800000000002</v>
      </c>
      <c r="BJ73">
        <f t="shared" si="73"/>
        <v>211.88700000000003</v>
      </c>
      <c r="BK73">
        <f t="shared" si="73"/>
        <v>60.907499999999999</v>
      </c>
      <c r="BL73">
        <f t="shared" si="73"/>
        <v>87.977499999999992</v>
      </c>
      <c r="BM73">
        <f t="shared" si="73"/>
        <v>121.815</v>
      </c>
      <c r="BN73">
        <f t="shared" si="73"/>
        <v>123.2283</v>
      </c>
      <c r="BO73">
        <f t="shared" si="73"/>
        <v>86.475999999999999</v>
      </c>
      <c r="BP73">
        <f t="shared" si="74"/>
        <v>149.17110000000002</v>
      </c>
      <c r="BQ73">
        <f t="shared" si="74"/>
        <v>42.883918000000001</v>
      </c>
      <c r="BR73">
        <f t="shared" si="74"/>
        <v>98.020384000000021</v>
      </c>
      <c r="BS73">
        <f t="shared" si="74"/>
        <v>185.10382000000001</v>
      </c>
      <c r="BT73">
        <f t="shared" si="74"/>
        <v>163.58012000000002</v>
      </c>
      <c r="BU73">
        <f t="shared" si="74"/>
        <v>159.27538000000001</v>
      </c>
      <c r="BV73">
        <f t="shared" si="74"/>
        <v>112.28270000000001</v>
      </c>
      <c r="BW73">
        <f t="shared" si="74"/>
        <v>111.57205</v>
      </c>
      <c r="BX73">
        <f t="shared" si="74"/>
        <v>114.13038999999999</v>
      </c>
      <c r="BY73">
        <f t="shared" si="74"/>
        <v>129.19617</v>
      </c>
      <c r="BZ73">
        <f t="shared" si="74"/>
        <v>97.286000000000001</v>
      </c>
      <c r="CA73">
        <f t="shared" si="74"/>
        <v>180.67399999999998</v>
      </c>
      <c r="CE73">
        <f t="shared" si="14"/>
        <v>6327.9462400000011</v>
      </c>
      <c r="CF73">
        <f t="shared" si="15"/>
        <v>143.5513</v>
      </c>
      <c r="CG73">
        <f t="shared" si="16"/>
        <v>117.402</v>
      </c>
      <c r="CH73">
        <f t="shared" si="17"/>
        <v>117.402</v>
      </c>
      <c r="CI73">
        <f t="shared" si="18"/>
        <v>195.43576000000002</v>
      </c>
      <c r="CJ73">
        <f t="shared" si="19"/>
        <v>85.852639999999994</v>
      </c>
      <c r="CK73">
        <f t="shared" si="20"/>
        <v>107.67559024004743</v>
      </c>
      <c r="CL73">
        <f t="shared" si="21"/>
        <v>138.29892324409761</v>
      </c>
      <c r="CM73">
        <f t="shared" si="22"/>
        <v>96.809246270868329</v>
      </c>
      <c r="CN73">
        <f t="shared" si="23"/>
        <v>128.42042872666207</v>
      </c>
      <c r="CO73">
        <f t="shared" si="24"/>
        <v>155.09236392373802</v>
      </c>
      <c r="CP73">
        <f t="shared" si="25"/>
        <v>82.979353946458559</v>
      </c>
      <c r="CQ73">
        <f t="shared" si="26"/>
        <v>98.784945174355428</v>
      </c>
      <c r="CR73">
        <f t="shared" si="27"/>
        <v>197.56989034871086</v>
      </c>
      <c r="CS73">
        <f t="shared" si="28"/>
        <v>104.71204188481676</v>
      </c>
      <c r="CT73">
        <f t="shared" si="29"/>
        <v>119.52978366097007</v>
      </c>
      <c r="CU73">
        <f t="shared" si="30"/>
        <v>251.90161019460635</v>
      </c>
      <c r="CV73">
        <f t="shared" si="31"/>
        <v>120.51763311271363</v>
      </c>
      <c r="CW73">
        <f t="shared" si="32"/>
        <v>143.23817050281536</v>
      </c>
      <c r="CX73">
        <f t="shared" si="33"/>
        <v>74.44250000000001</v>
      </c>
      <c r="CY73">
        <f t="shared" si="34"/>
        <v>133.99650000000003</v>
      </c>
      <c r="CZ73">
        <f t="shared" si="35"/>
        <v>74.44250000000001</v>
      </c>
      <c r="DA73">
        <f t="shared" si="36"/>
        <v>133.99650000000003</v>
      </c>
      <c r="DB73">
        <f t="shared" si="37"/>
        <v>59.553999999999995</v>
      </c>
      <c r="DC73">
        <f t="shared" si="38"/>
        <v>119.10799999999999</v>
      </c>
      <c r="DD73">
        <f t="shared" si="39"/>
        <v>59.553999999999995</v>
      </c>
      <c r="DE73">
        <f t="shared" si="40"/>
        <v>104.2195</v>
      </c>
      <c r="DF73">
        <f t="shared" si="41"/>
        <v>44.665499999999994</v>
      </c>
      <c r="DG73">
        <f t="shared" si="42"/>
        <v>74.44250000000001</v>
      </c>
      <c r="DH73">
        <f t="shared" si="69"/>
        <v>114.093</v>
      </c>
      <c r="DI73">
        <f t="shared" si="69"/>
        <v>130.392</v>
      </c>
      <c r="DJ73">
        <f t="shared" si="69"/>
        <v>146.691</v>
      </c>
      <c r="DK73">
        <f t="shared" si="69"/>
        <v>162.99</v>
      </c>
      <c r="DL73">
        <f t="shared" si="69"/>
        <v>179.28900000000002</v>
      </c>
      <c r="DM73">
        <f t="shared" si="69"/>
        <v>195.58800000000002</v>
      </c>
      <c r="DN73">
        <f t="shared" si="69"/>
        <v>211.88700000000003</v>
      </c>
      <c r="DO73">
        <f t="shared" si="69"/>
        <v>60.907499999999999</v>
      </c>
      <c r="DP73">
        <f t="shared" si="69"/>
        <v>87.977499999999992</v>
      </c>
      <c r="DQ73">
        <f t="shared" si="69"/>
        <v>121.815</v>
      </c>
      <c r="DR73">
        <f t="shared" si="69"/>
        <v>123.2283</v>
      </c>
      <c r="DS73">
        <f t="shared" si="69"/>
        <v>86.475999999999999</v>
      </c>
      <c r="DT73">
        <f t="shared" si="69"/>
        <v>149.17110000000002</v>
      </c>
      <c r="DU73">
        <f t="shared" si="69"/>
        <v>42.883918000000001</v>
      </c>
      <c r="DV73">
        <f t="shared" si="69"/>
        <v>98.020384000000021</v>
      </c>
      <c r="DW73">
        <f t="shared" si="68"/>
        <v>185.10382000000001</v>
      </c>
      <c r="DX73">
        <f t="shared" si="68"/>
        <v>163.58012000000002</v>
      </c>
      <c r="DY73">
        <f t="shared" si="68"/>
        <v>159.27538000000001</v>
      </c>
      <c r="DZ73">
        <f t="shared" si="68"/>
        <v>112.28270000000001</v>
      </c>
      <c r="EA73">
        <f t="shared" si="68"/>
        <v>111.57205</v>
      </c>
      <c r="EB73">
        <f t="shared" si="68"/>
        <v>114.13038999999999</v>
      </c>
      <c r="EC73">
        <f t="shared" si="68"/>
        <v>129.19617</v>
      </c>
      <c r="ED73">
        <f t="shared" si="68"/>
        <v>97.286000000000001</v>
      </c>
      <c r="EE73">
        <f t="shared" si="68"/>
        <v>180.67399999999998</v>
      </c>
    </row>
    <row r="74" spans="1:135" x14ac:dyDescent="0.2">
      <c r="A74">
        <f>OCC!A34</f>
        <v>20</v>
      </c>
      <c r="B74">
        <f>OCC!K34</f>
        <v>4917.8393333333343</v>
      </c>
      <c r="C74">
        <f t="shared" si="44"/>
        <v>5878.8671030555561</v>
      </c>
      <c r="D74">
        <f t="shared" si="45"/>
        <v>7040.7066455555569</v>
      </c>
      <c r="E74">
        <f t="shared" si="46"/>
        <v>8529.5005397333352</v>
      </c>
      <c r="F74">
        <f t="shared" si="47"/>
        <v>418.74715056819025</v>
      </c>
      <c r="G74">
        <f t="shared" si="48"/>
        <v>706.39064234933414</v>
      </c>
      <c r="H74">
        <f t="shared" si="49"/>
        <v>1024.681648044203</v>
      </c>
      <c r="I74">
        <f t="shared" si="50"/>
        <v>7446</v>
      </c>
      <c r="J74">
        <f t="shared" ca="1" si="51"/>
        <v>58.178423500000008</v>
      </c>
      <c r="K74">
        <f t="shared" ca="1" si="52"/>
        <v>1.8937246250000001E-2</v>
      </c>
      <c r="L74">
        <f t="shared" ca="1" si="53"/>
        <v>82.988491760098071</v>
      </c>
      <c r="M74">
        <f t="shared" ca="1" si="54"/>
        <v>121.61909769363875</v>
      </c>
      <c r="N74">
        <f t="shared" ca="1" si="55"/>
        <v>164.36567380092708</v>
      </c>
      <c r="P74">
        <v>97</v>
      </c>
      <c r="Q74" t="s">
        <v>24</v>
      </c>
      <c r="R74" t="s">
        <v>24</v>
      </c>
      <c r="S74" t="s">
        <v>162</v>
      </c>
      <c r="T74">
        <v>110</v>
      </c>
      <c r="U74" t="s">
        <v>22</v>
      </c>
      <c r="V74">
        <v>1996</v>
      </c>
      <c r="W74" t="s">
        <v>284</v>
      </c>
      <c r="X74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179.28900000000002</v>
      </c>
      <c r="AA74">
        <v>6672.3470000000007</v>
      </c>
      <c r="AB74">
        <f t="shared" si="70"/>
        <v>143.5513</v>
      </c>
      <c r="AC74">
        <f t="shared" si="70"/>
        <v>117.402</v>
      </c>
      <c r="AD74">
        <f t="shared" si="70"/>
        <v>117.402</v>
      </c>
      <c r="AE74">
        <f t="shared" si="70"/>
        <v>195.43576000000002</v>
      </c>
      <c r="AF74">
        <f t="shared" si="70"/>
        <v>85.852639999999994</v>
      </c>
      <c r="AG74">
        <f t="shared" si="70"/>
        <v>107.67559024004743</v>
      </c>
      <c r="AH74">
        <f t="shared" si="70"/>
        <v>138.29892324409761</v>
      </c>
      <c r="AI74">
        <f t="shared" si="70"/>
        <v>96.809246270868329</v>
      </c>
      <c r="AJ74">
        <f t="shared" si="70"/>
        <v>128.42042872666207</v>
      </c>
      <c r="AK74">
        <f t="shared" si="70"/>
        <v>155.09236392373802</v>
      </c>
      <c r="AL74">
        <f t="shared" si="71"/>
        <v>82.979353946458559</v>
      </c>
      <c r="AM74">
        <f t="shared" si="71"/>
        <v>98.784945174355428</v>
      </c>
      <c r="AN74">
        <f t="shared" si="71"/>
        <v>197.56989034871086</v>
      </c>
      <c r="AO74">
        <f t="shared" si="71"/>
        <v>104.71204188481676</v>
      </c>
      <c r="AP74">
        <f t="shared" si="71"/>
        <v>119.52978366097007</v>
      </c>
      <c r="AQ74">
        <f t="shared" si="71"/>
        <v>251.90161019460635</v>
      </c>
      <c r="AR74">
        <f t="shared" si="71"/>
        <v>120.51763311271363</v>
      </c>
      <c r="AS74">
        <f t="shared" si="71"/>
        <v>143.23817050281536</v>
      </c>
      <c r="AT74">
        <f t="shared" si="71"/>
        <v>74.44250000000001</v>
      </c>
      <c r="AU74">
        <f t="shared" si="71"/>
        <v>133.99650000000003</v>
      </c>
      <c r="AV74">
        <f t="shared" si="72"/>
        <v>74.44250000000001</v>
      </c>
      <c r="AW74">
        <f t="shared" si="72"/>
        <v>133.99650000000003</v>
      </c>
      <c r="AX74">
        <f t="shared" si="72"/>
        <v>59.553999999999995</v>
      </c>
      <c r="AY74">
        <f t="shared" si="72"/>
        <v>119.10799999999999</v>
      </c>
      <c r="AZ74">
        <f t="shared" si="72"/>
        <v>59.553999999999995</v>
      </c>
      <c r="BA74">
        <f t="shared" si="72"/>
        <v>104.2195</v>
      </c>
      <c r="BB74">
        <f t="shared" si="72"/>
        <v>44.665499999999994</v>
      </c>
      <c r="BC74">
        <f t="shared" si="72"/>
        <v>74.44250000000001</v>
      </c>
      <c r="BD74">
        <f t="shared" si="72"/>
        <v>114.093</v>
      </c>
      <c r="BE74">
        <f t="shared" si="72"/>
        <v>130.392</v>
      </c>
      <c r="BF74">
        <f t="shared" si="73"/>
        <v>146.691</v>
      </c>
      <c r="BG74">
        <f t="shared" si="73"/>
        <v>162.99</v>
      </c>
      <c r="BH74">
        <f t="shared" si="73"/>
        <v>179.28900000000002</v>
      </c>
      <c r="BI74">
        <f t="shared" si="73"/>
        <v>195.58800000000002</v>
      </c>
      <c r="BJ74">
        <f t="shared" si="73"/>
        <v>211.88700000000003</v>
      </c>
      <c r="BK74">
        <f t="shared" si="73"/>
        <v>60.907499999999999</v>
      </c>
      <c r="BL74">
        <f t="shared" si="73"/>
        <v>87.977499999999992</v>
      </c>
      <c r="BM74">
        <f t="shared" si="73"/>
        <v>121.815</v>
      </c>
      <c r="BN74">
        <f t="shared" si="73"/>
        <v>123.2283</v>
      </c>
      <c r="BO74">
        <f t="shared" si="73"/>
        <v>86.475999999999999</v>
      </c>
      <c r="BP74">
        <f t="shared" si="74"/>
        <v>149.17110000000002</v>
      </c>
      <c r="BQ74">
        <f t="shared" si="74"/>
        <v>42.883918000000001</v>
      </c>
      <c r="BR74">
        <f t="shared" si="74"/>
        <v>98.020384000000021</v>
      </c>
      <c r="BS74">
        <f t="shared" si="74"/>
        <v>185.10382000000001</v>
      </c>
      <c r="BT74">
        <f t="shared" si="74"/>
        <v>163.58012000000002</v>
      </c>
      <c r="BU74">
        <f t="shared" si="74"/>
        <v>159.27538000000001</v>
      </c>
      <c r="BV74">
        <f t="shared" si="74"/>
        <v>112.28270000000001</v>
      </c>
      <c r="BW74">
        <f t="shared" si="74"/>
        <v>111.57205</v>
      </c>
      <c r="BX74">
        <f t="shared" si="74"/>
        <v>114.13038999999999</v>
      </c>
      <c r="BY74">
        <f t="shared" si="74"/>
        <v>129.19617</v>
      </c>
      <c r="BZ74">
        <f t="shared" si="74"/>
        <v>97.286000000000001</v>
      </c>
      <c r="CA74">
        <f t="shared" si="74"/>
        <v>180.67399999999998</v>
      </c>
      <c r="CE74">
        <f t="shared" ref="CE74:CE92" si="75">AA73</f>
        <v>6513.5062500000004</v>
      </c>
      <c r="CF74">
        <f t="shared" ref="CF74:CF92" si="76">AB73</f>
        <v>143.5513</v>
      </c>
      <c r="CG74">
        <f t="shared" ref="CG74:CG92" si="77">AC73</f>
        <v>117.402</v>
      </c>
      <c r="CH74">
        <f t="shared" ref="CH74:CH92" si="78">AD73</f>
        <v>117.402</v>
      </c>
      <c r="CI74">
        <f t="shared" ref="CI74:CI92" si="79">AE73</f>
        <v>195.43576000000002</v>
      </c>
      <c r="CJ74">
        <f t="shared" ref="CJ74:CJ92" si="80">AF73</f>
        <v>85.852639999999994</v>
      </c>
      <c r="CK74">
        <f t="shared" ref="CK74:CK92" si="81">AG73</f>
        <v>107.67559024004743</v>
      </c>
      <c r="CL74">
        <f t="shared" ref="CL74:CL92" si="82">AH73</f>
        <v>138.29892324409761</v>
      </c>
      <c r="CM74">
        <f t="shared" ref="CM74:CM92" si="83">AI73</f>
        <v>96.809246270868329</v>
      </c>
      <c r="CN74">
        <f t="shared" ref="CN74:CN92" si="84">AJ73</f>
        <v>128.42042872666207</v>
      </c>
      <c r="CO74">
        <f t="shared" ref="CO74:CO92" si="85">AK73</f>
        <v>155.09236392373802</v>
      </c>
      <c r="CP74">
        <f t="shared" ref="CP74:CP92" si="86">AL73</f>
        <v>82.979353946458559</v>
      </c>
      <c r="CQ74">
        <f t="shared" ref="CQ74:CQ92" si="87">AM73</f>
        <v>98.784945174355428</v>
      </c>
      <c r="CR74">
        <f t="shared" ref="CR74:CR92" si="88">AN73</f>
        <v>197.56989034871086</v>
      </c>
      <c r="CS74">
        <f t="shared" ref="CS74:CS92" si="89">AO73</f>
        <v>104.71204188481676</v>
      </c>
      <c r="CT74">
        <f t="shared" ref="CT74:CT92" si="90">AP73</f>
        <v>119.52978366097007</v>
      </c>
      <c r="CU74">
        <f t="shared" ref="CU74:CU92" si="91">AQ73</f>
        <v>251.90161019460635</v>
      </c>
      <c r="CV74">
        <f t="shared" ref="CV74:CV92" si="92">AR73</f>
        <v>120.51763311271363</v>
      </c>
      <c r="CW74">
        <f t="shared" ref="CW74:CW92" si="93">AS73</f>
        <v>143.23817050281536</v>
      </c>
      <c r="CX74">
        <f t="shared" ref="CX74:CX92" si="94">AT73</f>
        <v>74.44250000000001</v>
      </c>
      <c r="CY74">
        <f t="shared" ref="CY74:CY92" si="95">AU73</f>
        <v>133.99650000000003</v>
      </c>
      <c r="CZ74">
        <f t="shared" ref="CZ74:CZ92" si="96">AV73</f>
        <v>74.44250000000001</v>
      </c>
      <c r="DA74">
        <f t="shared" ref="DA74:DA92" si="97">AW73</f>
        <v>133.99650000000003</v>
      </c>
      <c r="DB74">
        <f t="shared" ref="DB74:DB92" si="98">AX73</f>
        <v>59.553999999999995</v>
      </c>
      <c r="DC74">
        <f t="shared" ref="DC74:DC92" si="99">AY73</f>
        <v>119.10799999999999</v>
      </c>
      <c r="DD74">
        <f t="shared" ref="DD74:DD92" si="100">AZ73</f>
        <v>59.553999999999995</v>
      </c>
      <c r="DE74">
        <f t="shared" ref="DE74:DE92" si="101">BA73</f>
        <v>104.2195</v>
      </c>
      <c r="DF74">
        <f t="shared" ref="DF74:DF92" si="102">BB73</f>
        <v>44.665499999999994</v>
      </c>
      <c r="DG74">
        <f t="shared" ref="DG74:DG92" si="103">BC73</f>
        <v>74.44250000000001</v>
      </c>
      <c r="DH74">
        <f t="shared" si="69"/>
        <v>114.093</v>
      </c>
      <c r="DI74">
        <f t="shared" si="69"/>
        <v>130.392</v>
      </c>
      <c r="DJ74">
        <f t="shared" si="69"/>
        <v>146.691</v>
      </c>
      <c r="DK74">
        <f t="shared" si="69"/>
        <v>162.99</v>
      </c>
      <c r="DL74">
        <f t="shared" si="69"/>
        <v>179.28900000000002</v>
      </c>
      <c r="DM74">
        <f t="shared" si="69"/>
        <v>195.58800000000002</v>
      </c>
      <c r="DN74">
        <f t="shared" si="69"/>
        <v>211.88700000000003</v>
      </c>
      <c r="DO74">
        <f t="shared" si="69"/>
        <v>60.907499999999999</v>
      </c>
      <c r="DP74">
        <f t="shared" si="69"/>
        <v>87.977499999999992</v>
      </c>
      <c r="DQ74">
        <f t="shared" si="69"/>
        <v>121.815</v>
      </c>
      <c r="DR74">
        <f t="shared" si="69"/>
        <v>123.2283</v>
      </c>
      <c r="DS74">
        <f t="shared" si="69"/>
        <v>86.475999999999999</v>
      </c>
      <c r="DT74">
        <f t="shared" si="69"/>
        <v>149.17110000000002</v>
      </c>
      <c r="DU74">
        <f t="shared" si="69"/>
        <v>42.883918000000001</v>
      </c>
      <c r="DV74">
        <f t="shared" si="69"/>
        <v>98.020384000000021</v>
      </c>
      <c r="DW74">
        <f t="shared" si="68"/>
        <v>185.10382000000001</v>
      </c>
      <c r="DX74">
        <f t="shared" si="68"/>
        <v>163.58012000000002</v>
      </c>
      <c r="DY74">
        <f t="shared" si="68"/>
        <v>159.27538000000001</v>
      </c>
      <c r="DZ74">
        <f t="shared" si="68"/>
        <v>112.28270000000001</v>
      </c>
      <c r="EA74">
        <f t="shared" si="68"/>
        <v>111.57205</v>
      </c>
      <c r="EB74">
        <f t="shared" si="68"/>
        <v>114.13038999999999</v>
      </c>
      <c r="EC74">
        <f t="shared" si="68"/>
        <v>129.19617</v>
      </c>
      <c r="ED74">
        <f t="shared" si="68"/>
        <v>97.286000000000001</v>
      </c>
      <c r="EE74">
        <f t="shared" si="68"/>
        <v>180.67399999999998</v>
      </c>
    </row>
    <row r="75" spans="1:135" x14ac:dyDescent="0.2">
      <c r="A75">
        <f>OCC!A35</f>
        <v>59</v>
      </c>
      <c r="B75">
        <f>OCC!K35</f>
        <v>4939.2472587177717</v>
      </c>
      <c r="C75">
        <f t="shared" si="44"/>
        <v>5904.4584938588696</v>
      </c>
      <c r="D75">
        <f t="shared" si="45"/>
        <v>7071.3556587309431</v>
      </c>
      <c r="E75">
        <f t="shared" si="46"/>
        <v>8566.6304455201025</v>
      </c>
      <c r="F75">
        <f t="shared" si="47"/>
        <v>420.57000551457861</v>
      </c>
      <c r="G75">
        <f t="shared" si="48"/>
        <v>709.46564279946665</v>
      </c>
      <c r="H75">
        <f t="shared" si="49"/>
        <v>1029.1422061831088</v>
      </c>
      <c r="I75">
        <f t="shared" si="50"/>
        <v>7446</v>
      </c>
      <c r="J75">
        <f t="shared" ca="1" si="51"/>
        <v>58.178423500000008</v>
      </c>
      <c r="K75">
        <f t="shared" ca="1" si="52"/>
        <v>1.8937246250000001E-2</v>
      </c>
      <c r="L75">
        <f t="shared" ca="1" si="53"/>
        <v>83.233301717979941</v>
      </c>
      <c r="M75">
        <f t="shared" ca="1" si="54"/>
        <v>122.03207116263317</v>
      </c>
      <c r="N75">
        <f t="shared" ca="1" si="55"/>
        <v>164.96472807690154</v>
      </c>
      <c r="P75">
        <v>98</v>
      </c>
      <c r="Q75" t="s">
        <v>24</v>
      </c>
      <c r="R75" t="s">
        <v>24</v>
      </c>
      <c r="S75" t="s">
        <v>162</v>
      </c>
      <c r="T75">
        <v>120</v>
      </c>
      <c r="U75" t="s">
        <v>22</v>
      </c>
      <c r="V75">
        <v>1996</v>
      </c>
      <c r="W75" t="s">
        <v>284</v>
      </c>
      <c r="X75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195.58800000000002</v>
      </c>
      <c r="AA75">
        <v>7131.2851921367183</v>
      </c>
      <c r="AB75">
        <f t="shared" si="70"/>
        <v>143.5513</v>
      </c>
      <c r="AC75">
        <f t="shared" si="70"/>
        <v>117.402</v>
      </c>
      <c r="AD75">
        <f t="shared" si="70"/>
        <v>117.402</v>
      </c>
      <c r="AE75">
        <f t="shared" si="70"/>
        <v>195.43576000000002</v>
      </c>
      <c r="AF75">
        <f t="shared" si="70"/>
        <v>85.852639999999994</v>
      </c>
      <c r="AG75">
        <f t="shared" si="70"/>
        <v>107.67559024004743</v>
      </c>
      <c r="AH75">
        <f t="shared" si="70"/>
        <v>138.29892324409761</v>
      </c>
      <c r="AI75">
        <f t="shared" si="70"/>
        <v>96.809246270868329</v>
      </c>
      <c r="AJ75">
        <f t="shared" si="70"/>
        <v>128.42042872666207</v>
      </c>
      <c r="AK75">
        <f t="shared" si="70"/>
        <v>155.09236392373802</v>
      </c>
      <c r="AL75">
        <f t="shared" si="71"/>
        <v>82.979353946458559</v>
      </c>
      <c r="AM75">
        <f t="shared" si="71"/>
        <v>98.784945174355428</v>
      </c>
      <c r="AN75">
        <f t="shared" si="71"/>
        <v>197.56989034871086</v>
      </c>
      <c r="AO75">
        <f t="shared" si="71"/>
        <v>104.71204188481676</v>
      </c>
      <c r="AP75">
        <f t="shared" si="71"/>
        <v>119.52978366097007</v>
      </c>
      <c r="AQ75">
        <f t="shared" si="71"/>
        <v>251.90161019460635</v>
      </c>
      <c r="AR75">
        <f t="shared" si="71"/>
        <v>120.51763311271363</v>
      </c>
      <c r="AS75">
        <f t="shared" si="71"/>
        <v>143.23817050281536</v>
      </c>
      <c r="AT75">
        <f t="shared" si="71"/>
        <v>74.44250000000001</v>
      </c>
      <c r="AU75">
        <f t="shared" si="71"/>
        <v>133.99650000000003</v>
      </c>
      <c r="AV75">
        <f t="shared" si="72"/>
        <v>74.44250000000001</v>
      </c>
      <c r="AW75">
        <f t="shared" si="72"/>
        <v>133.99650000000003</v>
      </c>
      <c r="AX75">
        <f t="shared" si="72"/>
        <v>59.553999999999995</v>
      </c>
      <c r="AY75">
        <f t="shared" si="72"/>
        <v>119.10799999999999</v>
      </c>
      <c r="AZ75">
        <f t="shared" si="72"/>
        <v>59.553999999999995</v>
      </c>
      <c r="BA75">
        <f t="shared" si="72"/>
        <v>104.2195</v>
      </c>
      <c r="BB75">
        <f t="shared" si="72"/>
        <v>44.665499999999994</v>
      </c>
      <c r="BC75">
        <f t="shared" si="72"/>
        <v>74.44250000000001</v>
      </c>
      <c r="BD75">
        <f t="shared" si="72"/>
        <v>114.093</v>
      </c>
      <c r="BE75">
        <f t="shared" si="72"/>
        <v>130.392</v>
      </c>
      <c r="BF75">
        <f t="shared" si="73"/>
        <v>146.691</v>
      </c>
      <c r="BG75">
        <f t="shared" si="73"/>
        <v>162.99</v>
      </c>
      <c r="BH75">
        <f t="shared" si="73"/>
        <v>179.28900000000002</v>
      </c>
      <c r="BI75">
        <f t="shared" si="73"/>
        <v>195.58800000000002</v>
      </c>
      <c r="BJ75">
        <f t="shared" si="73"/>
        <v>211.88700000000003</v>
      </c>
      <c r="BK75">
        <f t="shared" si="73"/>
        <v>60.907499999999999</v>
      </c>
      <c r="BL75">
        <f t="shared" si="73"/>
        <v>87.977499999999992</v>
      </c>
      <c r="BM75">
        <f t="shared" si="73"/>
        <v>121.815</v>
      </c>
      <c r="BN75">
        <f t="shared" si="73"/>
        <v>123.2283</v>
      </c>
      <c r="BO75">
        <f t="shared" si="73"/>
        <v>86.475999999999999</v>
      </c>
      <c r="BP75">
        <f t="shared" si="74"/>
        <v>149.17110000000002</v>
      </c>
      <c r="BQ75">
        <f t="shared" si="74"/>
        <v>42.883918000000001</v>
      </c>
      <c r="BR75">
        <f t="shared" si="74"/>
        <v>98.020384000000021</v>
      </c>
      <c r="BS75">
        <f t="shared" si="74"/>
        <v>185.10382000000001</v>
      </c>
      <c r="BT75">
        <f t="shared" si="74"/>
        <v>163.58012000000002</v>
      </c>
      <c r="BU75">
        <f t="shared" si="74"/>
        <v>159.27538000000001</v>
      </c>
      <c r="BV75">
        <f t="shared" si="74"/>
        <v>112.28270000000001</v>
      </c>
      <c r="BW75">
        <f t="shared" si="74"/>
        <v>111.57205</v>
      </c>
      <c r="BX75">
        <f t="shared" si="74"/>
        <v>114.13038999999999</v>
      </c>
      <c r="BY75">
        <f t="shared" si="74"/>
        <v>129.19617</v>
      </c>
      <c r="BZ75">
        <f t="shared" si="74"/>
        <v>97.286000000000001</v>
      </c>
      <c r="CA75">
        <f t="shared" si="74"/>
        <v>180.67399999999998</v>
      </c>
      <c r="CE75">
        <f t="shared" si="75"/>
        <v>6672.3470000000007</v>
      </c>
      <c r="CF75">
        <f t="shared" si="76"/>
        <v>143.5513</v>
      </c>
      <c r="CG75">
        <f t="shared" si="77"/>
        <v>117.402</v>
      </c>
      <c r="CH75">
        <f t="shared" si="78"/>
        <v>117.402</v>
      </c>
      <c r="CI75">
        <f t="shared" si="79"/>
        <v>195.43576000000002</v>
      </c>
      <c r="CJ75">
        <f t="shared" si="80"/>
        <v>85.852639999999994</v>
      </c>
      <c r="CK75">
        <f t="shared" si="81"/>
        <v>107.67559024004743</v>
      </c>
      <c r="CL75">
        <f t="shared" si="82"/>
        <v>138.29892324409761</v>
      </c>
      <c r="CM75">
        <f t="shared" si="83"/>
        <v>96.809246270868329</v>
      </c>
      <c r="CN75">
        <f t="shared" si="84"/>
        <v>128.42042872666207</v>
      </c>
      <c r="CO75">
        <f t="shared" si="85"/>
        <v>155.09236392373802</v>
      </c>
      <c r="CP75">
        <f t="shared" si="86"/>
        <v>82.979353946458559</v>
      </c>
      <c r="CQ75">
        <f t="shared" si="87"/>
        <v>98.784945174355428</v>
      </c>
      <c r="CR75">
        <f t="shared" si="88"/>
        <v>197.56989034871086</v>
      </c>
      <c r="CS75">
        <f t="shared" si="89"/>
        <v>104.71204188481676</v>
      </c>
      <c r="CT75">
        <f t="shared" si="90"/>
        <v>119.52978366097007</v>
      </c>
      <c r="CU75">
        <f t="shared" si="91"/>
        <v>251.90161019460635</v>
      </c>
      <c r="CV75">
        <f t="shared" si="92"/>
        <v>120.51763311271363</v>
      </c>
      <c r="CW75">
        <f t="shared" si="93"/>
        <v>143.23817050281536</v>
      </c>
      <c r="CX75">
        <f t="shared" si="94"/>
        <v>74.44250000000001</v>
      </c>
      <c r="CY75">
        <f t="shared" si="95"/>
        <v>133.99650000000003</v>
      </c>
      <c r="CZ75">
        <f t="shared" si="96"/>
        <v>74.44250000000001</v>
      </c>
      <c r="DA75">
        <f t="shared" si="97"/>
        <v>133.99650000000003</v>
      </c>
      <c r="DB75">
        <f t="shared" si="98"/>
        <v>59.553999999999995</v>
      </c>
      <c r="DC75">
        <f t="shared" si="99"/>
        <v>119.10799999999999</v>
      </c>
      <c r="DD75">
        <f t="shared" si="100"/>
        <v>59.553999999999995</v>
      </c>
      <c r="DE75">
        <f t="shared" si="101"/>
        <v>104.2195</v>
      </c>
      <c r="DF75">
        <f t="shared" si="102"/>
        <v>44.665499999999994</v>
      </c>
      <c r="DG75">
        <f t="shared" si="103"/>
        <v>74.44250000000001</v>
      </c>
      <c r="DH75">
        <f t="shared" si="69"/>
        <v>114.093</v>
      </c>
      <c r="DI75">
        <f t="shared" si="69"/>
        <v>130.392</v>
      </c>
      <c r="DJ75">
        <f t="shared" si="69"/>
        <v>146.691</v>
      </c>
      <c r="DK75">
        <f t="shared" si="69"/>
        <v>162.99</v>
      </c>
      <c r="DL75">
        <f t="shared" si="69"/>
        <v>179.28900000000002</v>
      </c>
      <c r="DM75">
        <f t="shared" si="69"/>
        <v>195.58800000000002</v>
      </c>
      <c r="DN75">
        <f t="shared" si="69"/>
        <v>211.88700000000003</v>
      </c>
      <c r="DO75">
        <f t="shared" si="69"/>
        <v>60.907499999999999</v>
      </c>
      <c r="DP75">
        <f t="shared" si="69"/>
        <v>87.977499999999992</v>
      </c>
      <c r="DQ75">
        <f t="shared" si="69"/>
        <v>121.815</v>
      </c>
      <c r="DR75">
        <f t="shared" si="69"/>
        <v>123.2283</v>
      </c>
      <c r="DS75">
        <f t="shared" si="69"/>
        <v>86.475999999999999</v>
      </c>
      <c r="DT75">
        <f t="shared" si="69"/>
        <v>149.17110000000002</v>
      </c>
      <c r="DU75">
        <f t="shared" si="69"/>
        <v>42.883918000000001</v>
      </c>
      <c r="DV75">
        <f t="shared" si="69"/>
        <v>98.020384000000021</v>
      </c>
      <c r="DW75">
        <f t="shared" si="68"/>
        <v>185.10382000000001</v>
      </c>
      <c r="DX75">
        <f t="shared" si="68"/>
        <v>163.58012000000002</v>
      </c>
      <c r="DY75">
        <f t="shared" si="68"/>
        <v>159.27538000000001</v>
      </c>
      <c r="DZ75">
        <f t="shared" si="68"/>
        <v>112.28270000000001</v>
      </c>
      <c r="EA75">
        <f t="shared" si="68"/>
        <v>111.57205</v>
      </c>
      <c r="EB75">
        <f t="shared" si="68"/>
        <v>114.13038999999999</v>
      </c>
      <c r="EC75">
        <f t="shared" si="68"/>
        <v>129.19617</v>
      </c>
      <c r="ED75">
        <f t="shared" si="68"/>
        <v>97.286000000000001</v>
      </c>
      <c r="EE75">
        <f t="shared" si="68"/>
        <v>180.67399999999998</v>
      </c>
    </row>
    <row r="76" spans="1:135" x14ac:dyDescent="0.2">
      <c r="A76">
        <f>OCC!A36</f>
        <v>3</v>
      </c>
      <c r="B76">
        <f>OCC!K36</f>
        <v>4978.0346666666655</v>
      </c>
      <c r="C76">
        <f t="shared" si="44"/>
        <v>5950.825607777776</v>
      </c>
      <c r="D76">
        <f t="shared" si="45"/>
        <v>7126.8862977777762</v>
      </c>
      <c r="E76">
        <f t="shared" si="46"/>
        <v>8633.9033258666641</v>
      </c>
      <c r="F76">
        <f t="shared" si="47"/>
        <v>423.87269912769347</v>
      </c>
      <c r="G76">
        <f t="shared" si="48"/>
        <v>715.03700456201398</v>
      </c>
      <c r="H76">
        <f t="shared" si="49"/>
        <v>1037.2239555869667</v>
      </c>
      <c r="I76">
        <f t="shared" si="50"/>
        <v>7446</v>
      </c>
      <c r="J76">
        <f t="shared" ca="1" si="51"/>
        <v>58.178423500000008</v>
      </c>
      <c r="K76">
        <f t="shared" ca="1" si="52"/>
        <v>1.8937246250000001E-2</v>
      </c>
      <c r="L76">
        <f t="shared" ca="1" si="53"/>
        <v>83.676854446037254</v>
      </c>
      <c r="M76">
        <f t="shared" ca="1" si="54"/>
        <v>122.78030669346144</v>
      </c>
      <c r="N76">
        <f t="shared" ca="1" si="55"/>
        <v>166.05010940967861</v>
      </c>
      <c r="P76">
        <v>99</v>
      </c>
      <c r="Q76" t="s">
        <v>24</v>
      </c>
      <c r="R76" t="s">
        <v>24</v>
      </c>
      <c r="S76" t="s">
        <v>162</v>
      </c>
      <c r="T76">
        <v>130</v>
      </c>
      <c r="U76" t="s">
        <v>22</v>
      </c>
      <c r="V76">
        <v>1996</v>
      </c>
      <c r="W76" t="s">
        <v>284</v>
      </c>
      <c r="X76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211.88700000000003</v>
      </c>
      <c r="AA76">
        <v>7189.4838400000008</v>
      </c>
      <c r="AB76">
        <f t="shared" si="70"/>
        <v>143.5513</v>
      </c>
      <c r="AC76">
        <f t="shared" si="70"/>
        <v>117.402</v>
      </c>
      <c r="AD76">
        <f t="shared" si="70"/>
        <v>117.402</v>
      </c>
      <c r="AE76">
        <f t="shared" si="70"/>
        <v>195.43576000000002</v>
      </c>
      <c r="AF76">
        <f t="shared" si="70"/>
        <v>85.852639999999994</v>
      </c>
      <c r="AG76">
        <f t="shared" si="70"/>
        <v>107.67559024004743</v>
      </c>
      <c r="AH76">
        <f t="shared" si="70"/>
        <v>138.29892324409761</v>
      </c>
      <c r="AI76">
        <f t="shared" si="70"/>
        <v>96.809246270868329</v>
      </c>
      <c r="AJ76">
        <f t="shared" si="70"/>
        <v>128.42042872666207</v>
      </c>
      <c r="AK76">
        <f t="shared" si="70"/>
        <v>155.09236392373802</v>
      </c>
      <c r="AL76">
        <f t="shared" si="71"/>
        <v>82.979353946458559</v>
      </c>
      <c r="AM76">
        <f t="shared" si="71"/>
        <v>98.784945174355428</v>
      </c>
      <c r="AN76">
        <f t="shared" si="71"/>
        <v>197.56989034871086</v>
      </c>
      <c r="AO76">
        <f t="shared" si="71"/>
        <v>104.71204188481676</v>
      </c>
      <c r="AP76">
        <f t="shared" si="71"/>
        <v>119.52978366097007</v>
      </c>
      <c r="AQ76">
        <f t="shared" si="71"/>
        <v>251.90161019460635</v>
      </c>
      <c r="AR76">
        <f t="shared" si="71"/>
        <v>120.51763311271363</v>
      </c>
      <c r="AS76">
        <f t="shared" si="71"/>
        <v>143.23817050281536</v>
      </c>
      <c r="AT76">
        <f t="shared" si="71"/>
        <v>74.44250000000001</v>
      </c>
      <c r="AU76">
        <f t="shared" si="71"/>
        <v>133.99650000000003</v>
      </c>
      <c r="AV76">
        <f t="shared" si="72"/>
        <v>74.44250000000001</v>
      </c>
      <c r="AW76">
        <f t="shared" si="72"/>
        <v>133.99650000000003</v>
      </c>
      <c r="AX76">
        <f t="shared" si="72"/>
        <v>59.553999999999995</v>
      </c>
      <c r="AY76">
        <f t="shared" si="72"/>
        <v>119.10799999999999</v>
      </c>
      <c r="AZ76">
        <f t="shared" si="72"/>
        <v>59.553999999999995</v>
      </c>
      <c r="BA76">
        <f t="shared" si="72"/>
        <v>104.2195</v>
      </c>
      <c r="BB76">
        <f t="shared" si="72"/>
        <v>44.665499999999994</v>
      </c>
      <c r="BC76">
        <f t="shared" si="72"/>
        <v>74.44250000000001</v>
      </c>
      <c r="BD76">
        <f t="shared" si="72"/>
        <v>114.093</v>
      </c>
      <c r="BE76">
        <f t="shared" si="72"/>
        <v>130.392</v>
      </c>
      <c r="BF76">
        <f t="shared" si="73"/>
        <v>146.691</v>
      </c>
      <c r="BG76">
        <f t="shared" si="73"/>
        <v>162.99</v>
      </c>
      <c r="BH76">
        <f t="shared" si="73"/>
        <v>179.28900000000002</v>
      </c>
      <c r="BI76">
        <f t="shared" si="73"/>
        <v>195.58800000000002</v>
      </c>
      <c r="BJ76">
        <f t="shared" si="73"/>
        <v>211.88700000000003</v>
      </c>
      <c r="BK76">
        <f t="shared" si="73"/>
        <v>60.907499999999999</v>
      </c>
      <c r="BL76">
        <f t="shared" si="73"/>
        <v>87.977499999999992</v>
      </c>
      <c r="BM76">
        <f t="shared" si="73"/>
        <v>121.815</v>
      </c>
      <c r="BN76">
        <f t="shared" si="73"/>
        <v>123.2283</v>
      </c>
      <c r="BO76">
        <f t="shared" si="73"/>
        <v>86.475999999999999</v>
      </c>
      <c r="BP76">
        <f t="shared" si="74"/>
        <v>149.17110000000002</v>
      </c>
      <c r="BQ76">
        <f t="shared" si="74"/>
        <v>42.883918000000001</v>
      </c>
      <c r="BR76">
        <f t="shared" si="74"/>
        <v>98.020384000000021</v>
      </c>
      <c r="BS76">
        <f t="shared" si="74"/>
        <v>185.10382000000001</v>
      </c>
      <c r="BT76">
        <f t="shared" si="74"/>
        <v>163.58012000000002</v>
      </c>
      <c r="BU76">
        <f t="shared" si="74"/>
        <v>159.27538000000001</v>
      </c>
      <c r="BV76">
        <f t="shared" si="74"/>
        <v>112.28270000000001</v>
      </c>
      <c r="BW76">
        <f t="shared" si="74"/>
        <v>111.57205</v>
      </c>
      <c r="BX76">
        <f t="shared" si="74"/>
        <v>114.13038999999999</v>
      </c>
      <c r="BY76">
        <f t="shared" si="74"/>
        <v>129.19617</v>
      </c>
      <c r="BZ76">
        <f t="shared" si="74"/>
        <v>97.286000000000001</v>
      </c>
      <c r="CA76">
        <f t="shared" si="74"/>
        <v>180.67399999999998</v>
      </c>
      <c r="CE76">
        <f t="shared" si="75"/>
        <v>7131.2851921367183</v>
      </c>
      <c r="CF76">
        <f t="shared" si="76"/>
        <v>143.5513</v>
      </c>
      <c r="CG76">
        <f t="shared" si="77"/>
        <v>117.402</v>
      </c>
      <c r="CH76">
        <f t="shared" si="78"/>
        <v>117.402</v>
      </c>
      <c r="CI76">
        <f t="shared" si="79"/>
        <v>195.43576000000002</v>
      </c>
      <c r="CJ76">
        <f t="shared" si="80"/>
        <v>85.852639999999994</v>
      </c>
      <c r="CK76">
        <f t="shared" si="81"/>
        <v>107.67559024004743</v>
      </c>
      <c r="CL76">
        <f t="shared" si="82"/>
        <v>138.29892324409761</v>
      </c>
      <c r="CM76">
        <f t="shared" si="83"/>
        <v>96.809246270868329</v>
      </c>
      <c r="CN76">
        <f t="shared" si="84"/>
        <v>128.42042872666207</v>
      </c>
      <c r="CO76">
        <f t="shared" si="85"/>
        <v>155.09236392373802</v>
      </c>
      <c r="CP76">
        <f t="shared" si="86"/>
        <v>82.979353946458559</v>
      </c>
      <c r="CQ76">
        <f t="shared" si="87"/>
        <v>98.784945174355428</v>
      </c>
      <c r="CR76">
        <f t="shared" si="88"/>
        <v>197.56989034871086</v>
      </c>
      <c r="CS76">
        <f t="shared" si="89"/>
        <v>104.71204188481676</v>
      </c>
      <c r="CT76">
        <f t="shared" si="90"/>
        <v>119.52978366097007</v>
      </c>
      <c r="CU76">
        <f t="shared" si="91"/>
        <v>251.90161019460635</v>
      </c>
      <c r="CV76">
        <f t="shared" si="92"/>
        <v>120.51763311271363</v>
      </c>
      <c r="CW76">
        <f t="shared" si="93"/>
        <v>143.23817050281536</v>
      </c>
      <c r="CX76">
        <f t="shared" si="94"/>
        <v>74.44250000000001</v>
      </c>
      <c r="CY76">
        <f t="shared" si="95"/>
        <v>133.99650000000003</v>
      </c>
      <c r="CZ76">
        <f t="shared" si="96"/>
        <v>74.44250000000001</v>
      </c>
      <c r="DA76">
        <f t="shared" si="97"/>
        <v>133.99650000000003</v>
      </c>
      <c r="DB76">
        <f t="shared" si="98"/>
        <v>59.553999999999995</v>
      </c>
      <c r="DC76">
        <f t="shared" si="99"/>
        <v>119.10799999999999</v>
      </c>
      <c r="DD76">
        <f t="shared" si="100"/>
        <v>59.553999999999995</v>
      </c>
      <c r="DE76">
        <f t="shared" si="101"/>
        <v>104.2195</v>
      </c>
      <c r="DF76">
        <f t="shared" si="102"/>
        <v>44.665499999999994</v>
      </c>
      <c r="DG76">
        <f t="shared" si="103"/>
        <v>74.44250000000001</v>
      </c>
      <c r="DH76">
        <f t="shared" si="69"/>
        <v>114.093</v>
      </c>
      <c r="DI76">
        <f t="shared" si="69"/>
        <v>130.392</v>
      </c>
      <c r="DJ76">
        <f t="shared" si="69"/>
        <v>146.691</v>
      </c>
      <c r="DK76">
        <f t="shared" si="69"/>
        <v>162.99</v>
      </c>
      <c r="DL76">
        <f t="shared" si="69"/>
        <v>179.28900000000002</v>
      </c>
      <c r="DM76">
        <f t="shared" si="69"/>
        <v>195.58800000000002</v>
      </c>
      <c r="DN76">
        <f t="shared" si="69"/>
        <v>211.88700000000003</v>
      </c>
      <c r="DO76">
        <f t="shared" si="69"/>
        <v>60.907499999999999</v>
      </c>
      <c r="DP76">
        <f t="shared" si="69"/>
        <v>87.977499999999992</v>
      </c>
      <c r="DQ76">
        <f t="shared" si="69"/>
        <v>121.815</v>
      </c>
      <c r="DR76">
        <f t="shared" si="69"/>
        <v>123.2283</v>
      </c>
      <c r="DS76">
        <f t="shared" si="69"/>
        <v>86.475999999999999</v>
      </c>
      <c r="DT76">
        <f t="shared" si="69"/>
        <v>149.17110000000002</v>
      </c>
      <c r="DU76">
        <f t="shared" si="69"/>
        <v>42.883918000000001</v>
      </c>
      <c r="DV76">
        <f t="shared" si="69"/>
        <v>98.020384000000021</v>
      </c>
      <c r="DW76">
        <f t="shared" si="68"/>
        <v>185.10382000000001</v>
      </c>
      <c r="DX76">
        <f t="shared" si="68"/>
        <v>163.58012000000002</v>
      </c>
      <c r="DY76">
        <f t="shared" si="68"/>
        <v>159.27538000000001</v>
      </c>
      <c r="DZ76">
        <f t="shared" si="68"/>
        <v>112.28270000000001</v>
      </c>
      <c r="EA76">
        <f t="shared" si="68"/>
        <v>111.57205</v>
      </c>
      <c r="EB76">
        <f t="shared" si="68"/>
        <v>114.13038999999999</v>
      </c>
      <c r="EC76">
        <f t="shared" si="68"/>
        <v>129.19617</v>
      </c>
      <c r="ED76">
        <f t="shared" si="68"/>
        <v>97.286000000000001</v>
      </c>
      <c r="EE76">
        <f t="shared" si="68"/>
        <v>180.67399999999998</v>
      </c>
    </row>
    <row r="77" spans="1:135" x14ac:dyDescent="0.2">
      <c r="A77">
        <f>OCC!A37</f>
        <v>119</v>
      </c>
      <c r="B77">
        <f>OCC!K37</f>
        <v>5001.04</v>
      </c>
      <c r="C77">
        <f t="shared" si="44"/>
        <v>5978.3265666666657</v>
      </c>
      <c r="D77">
        <f t="shared" si="45"/>
        <v>7159.8222666666661</v>
      </c>
      <c r="E77">
        <f t="shared" si="46"/>
        <v>8673.8037759999988</v>
      </c>
      <c r="F77">
        <f t="shared" si="47"/>
        <v>425.83157112985702</v>
      </c>
      <c r="G77">
        <f t="shared" si="48"/>
        <v>718.34145415650289</v>
      </c>
      <c r="H77">
        <f t="shared" si="49"/>
        <v>1042.0173498554673</v>
      </c>
      <c r="I77">
        <f t="shared" si="50"/>
        <v>7446</v>
      </c>
      <c r="J77">
        <f t="shared" ca="1" si="51"/>
        <v>58.178423500000008</v>
      </c>
      <c r="K77">
        <f t="shared" ca="1" si="52"/>
        <v>1.8937246250000001E-2</v>
      </c>
      <c r="L77">
        <f t="shared" ca="1" si="53"/>
        <v>83.939931534697422</v>
      </c>
      <c r="M77">
        <f t="shared" ca="1" si="54"/>
        <v>123.22409525033613</v>
      </c>
      <c r="N77">
        <f t="shared" ca="1" si="55"/>
        <v>166.69386367619759</v>
      </c>
      <c r="P77">
        <v>100</v>
      </c>
      <c r="Q77" t="s">
        <v>12</v>
      </c>
      <c r="R77" t="s">
        <v>79</v>
      </c>
      <c r="S77" t="s">
        <v>162</v>
      </c>
      <c r="T77">
        <v>45</v>
      </c>
      <c r="U77" t="s">
        <v>22</v>
      </c>
      <c r="V77">
        <v>2004</v>
      </c>
      <c r="W77" t="s">
        <v>287</v>
      </c>
      <c r="X77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60.907499999999999</v>
      </c>
      <c r="AA77">
        <v>7316.4291199999998</v>
      </c>
      <c r="AB77">
        <f t="shared" si="70"/>
        <v>143.5513</v>
      </c>
      <c r="AC77">
        <f t="shared" si="70"/>
        <v>117.402</v>
      </c>
      <c r="AD77">
        <f t="shared" si="70"/>
        <v>117.402</v>
      </c>
      <c r="AE77">
        <f t="shared" si="70"/>
        <v>195.43576000000002</v>
      </c>
      <c r="AF77">
        <f t="shared" si="70"/>
        <v>85.852639999999994</v>
      </c>
      <c r="AG77">
        <f t="shared" si="70"/>
        <v>107.67559024004743</v>
      </c>
      <c r="AH77">
        <f t="shared" si="70"/>
        <v>138.29892324409761</v>
      </c>
      <c r="AI77">
        <f t="shared" si="70"/>
        <v>96.809246270868329</v>
      </c>
      <c r="AJ77">
        <f t="shared" si="70"/>
        <v>128.42042872666207</v>
      </c>
      <c r="AK77">
        <f t="shared" si="70"/>
        <v>155.09236392373802</v>
      </c>
      <c r="AL77">
        <f t="shared" si="71"/>
        <v>82.979353946458559</v>
      </c>
      <c r="AM77">
        <f t="shared" si="71"/>
        <v>98.784945174355428</v>
      </c>
      <c r="AN77">
        <f t="shared" si="71"/>
        <v>197.56989034871086</v>
      </c>
      <c r="AO77">
        <f t="shared" si="71"/>
        <v>104.71204188481676</v>
      </c>
      <c r="AP77">
        <f t="shared" si="71"/>
        <v>119.52978366097007</v>
      </c>
      <c r="AQ77">
        <f t="shared" si="71"/>
        <v>251.90161019460635</v>
      </c>
      <c r="AR77">
        <f t="shared" si="71"/>
        <v>120.51763311271363</v>
      </c>
      <c r="AS77">
        <f t="shared" si="71"/>
        <v>143.23817050281536</v>
      </c>
      <c r="AT77">
        <f t="shared" si="71"/>
        <v>74.44250000000001</v>
      </c>
      <c r="AU77">
        <f t="shared" si="71"/>
        <v>133.99650000000003</v>
      </c>
      <c r="AV77">
        <f t="shared" si="72"/>
        <v>74.44250000000001</v>
      </c>
      <c r="AW77">
        <f t="shared" si="72"/>
        <v>133.99650000000003</v>
      </c>
      <c r="AX77">
        <f t="shared" si="72"/>
        <v>59.553999999999995</v>
      </c>
      <c r="AY77">
        <f t="shared" si="72"/>
        <v>119.10799999999999</v>
      </c>
      <c r="AZ77">
        <f t="shared" si="72"/>
        <v>59.553999999999995</v>
      </c>
      <c r="BA77">
        <f t="shared" si="72"/>
        <v>104.2195</v>
      </c>
      <c r="BB77">
        <f t="shared" si="72"/>
        <v>44.665499999999994</v>
      </c>
      <c r="BC77">
        <f t="shared" si="72"/>
        <v>74.44250000000001</v>
      </c>
      <c r="BD77">
        <f t="shared" si="72"/>
        <v>114.093</v>
      </c>
      <c r="BE77">
        <f t="shared" si="72"/>
        <v>130.392</v>
      </c>
      <c r="BF77">
        <f t="shared" si="73"/>
        <v>146.691</v>
      </c>
      <c r="BG77">
        <f t="shared" si="73"/>
        <v>162.99</v>
      </c>
      <c r="BH77">
        <f t="shared" si="73"/>
        <v>179.28900000000002</v>
      </c>
      <c r="BI77">
        <f t="shared" si="73"/>
        <v>195.58800000000002</v>
      </c>
      <c r="BJ77">
        <f t="shared" si="73"/>
        <v>211.88700000000003</v>
      </c>
      <c r="BK77">
        <f t="shared" si="73"/>
        <v>60.907499999999999</v>
      </c>
      <c r="BL77">
        <f t="shared" si="73"/>
        <v>87.977499999999992</v>
      </c>
      <c r="BM77">
        <f t="shared" si="73"/>
        <v>121.815</v>
      </c>
      <c r="BN77">
        <f t="shared" si="73"/>
        <v>123.2283</v>
      </c>
      <c r="BO77">
        <f t="shared" si="73"/>
        <v>86.475999999999999</v>
      </c>
      <c r="BP77">
        <f t="shared" si="74"/>
        <v>149.17110000000002</v>
      </c>
      <c r="BQ77">
        <f t="shared" si="74"/>
        <v>42.883918000000001</v>
      </c>
      <c r="BR77">
        <f t="shared" si="74"/>
        <v>98.020384000000021</v>
      </c>
      <c r="BS77">
        <f t="shared" si="74"/>
        <v>185.10382000000001</v>
      </c>
      <c r="BT77">
        <f t="shared" si="74"/>
        <v>163.58012000000002</v>
      </c>
      <c r="BU77">
        <f t="shared" si="74"/>
        <v>159.27538000000001</v>
      </c>
      <c r="BV77">
        <f t="shared" si="74"/>
        <v>112.28270000000001</v>
      </c>
      <c r="BW77">
        <f t="shared" si="74"/>
        <v>111.57205</v>
      </c>
      <c r="BX77">
        <f t="shared" si="74"/>
        <v>114.13038999999999</v>
      </c>
      <c r="BY77">
        <f t="shared" si="74"/>
        <v>129.19617</v>
      </c>
      <c r="BZ77">
        <f t="shared" si="74"/>
        <v>97.286000000000001</v>
      </c>
      <c r="CA77">
        <f t="shared" si="74"/>
        <v>180.67399999999998</v>
      </c>
      <c r="CE77">
        <f t="shared" si="75"/>
        <v>7189.4838400000008</v>
      </c>
      <c r="CF77">
        <f t="shared" si="76"/>
        <v>143.5513</v>
      </c>
      <c r="CG77">
        <f t="shared" si="77"/>
        <v>117.402</v>
      </c>
      <c r="CH77">
        <f t="shared" si="78"/>
        <v>117.402</v>
      </c>
      <c r="CI77">
        <f t="shared" si="79"/>
        <v>195.43576000000002</v>
      </c>
      <c r="CJ77">
        <f t="shared" si="80"/>
        <v>85.852639999999994</v>
      </c>
      <c r="CK77">
        <f t="shared" si="81"/>
        <v>107.67559024004743</v>
      </c>
      <c r="CL77">
        <f t="shared" si="82"/>
        <v>138.29892324409761</v>
      </c>
      <c r="CM77">
        <f t="shared" si="83"/>
        <v>96.809246270868329</v>
      </c>
      <c r="CN77">
        <f t="shared" si="84"/>
        <v>128.42042872666207</v>
      </c>
      <c r="CO77">
        <f t="shared" si="85"/>
        <v>155.09236392373802</v>
      </c>
      <c r="CP77">
        <f t="shared" si="86"/>
        <v>82.979353946458559</v>
      </c>
      <c r="CQ77">
        <f t="shared" si="87"/>
        <v>98.784945174355428</v>
      </c>
      <c r="CR77">
        <f t="shared" si="88"/>
        <v>197.56989034871086</v>
      </c>
      <c r="CS77">
        <f t="shared" si="89"/>
        <v>104.71204188481676</v>
      </c>
      <c r="CT77">
        <f t="shared" si="90"/>
        <v>119.52978366097007</v>
      </c>
      <c r="CU77">
        <f t="shared" si="91"/>
        <v>251.90161019460635</v>
      </c>
      <c r="CV77">
        <f t="shared" si="92"/>
        <v>120.51763311271363</v>
      </c>
      <c r="CW77">
        <f t="shared" si="93"/>
        <v>143.23817050281536</v>
      </c>
      <c r="CX77">
        <f t="shared" si="94"/>
        <v>74.44250000000001</v>
      </c>
      <c r="CY77">
        <f t="shared" si="95"/>
        <v>133.99650000000003</v>
      </c>
      <c r="CZ77">
        <f t="shared" si="96"/>
        <v>74.44250000000001</v>
      </c>
      <c r="DA77">
        <f t="shared" si="97"/>
        <v>133.99650000000003</v>
      </c>
      <c r="DB77">
        <f t="shared" si="98"/>
        <v>59.553999999999995</v>
      </c>
      <c r="DC77">
        <f t="shared" si="99"/>
        <v>119.10799999999999</v>
      </c>
      <c r="DD77">
        <f t="shared" si="100"/>
        <v>59.553999999999995</v>
      </c>
      <c r="DE77">
        <f t="shared" si="101"/>
        <v>104.2195</v>
      </c>
      <c r="DF77">
        <f t="shared" si="102"/>
        <v>44.665499999999994</v>
      </c>
      <c r="DG77">
        <f t="shared" si="103"/>
        <v>74.44250000000001</v>
      </c>
      <c r="DH77">
        <f t="shared" si="69"/>
        <v>114.093</v>
      </c>
      <c r="DI77">
        <f t="shared" si="69"/>
        <v>130.392</v>
      </c>
      <c r="DJ77">
        <f t="shared" si="69"/>
        <v>146.691</v>
      </c>
      <c r="DK77">
        <f t="shared" si="69"/>
        <v>162.99</v>
      </c>
      <c r="DL77">
        <f t="shared" si="69"/>
        <v>179.28900000000002</v>
      </c>
      <c r="DM77">
        <f t="shared" si="69"/>
        <v>195.58800000000002</v>
      </c>
      <c r="DN77">
        <f t="shared" si="69"/>
        <v>211.88700000000003</v>
      </c>
      <c r="DO77">
        <f t="shared" si="69"/>
        <v>60.907499999999999</v>
      </c>
      <c r="DP77">
        <f t="shared" si="69"/>
        <v>87.977499999999992</v>
      </c>
      <c r="DQ77">
        <f t="shared" si="69"/>
        <v>121.815</v>
      </c>
      <c r="DR77">
        <f t="shared" si="69"/>
        <v>123.2283</v>
      </c>
      <c r="DS77">
        <f t="shared" si="69"/>
        <v>86.475999999999999</v>
      </c>
      <c r="DT77">
        <f t="shared" si="69"/>
        <v>149.17110000000002</v>
      </c>
      <c r="DU77">
        <f t="shared" si="69"/>
        <v>42.883918000000001</v>
      </c>
      <c r="DV77">
        <f t="shared" si="69"/>
        <v>98.020384000000021</v>
      </c>
      <c r="DW77">
        <f t="shared" si="68"/>
        <v>185.10382000000001</v>
      </c>
      <c r="DX77">
        <f t="shared" si="68"/>
        <v>163.58012000000002</v>
      </c>
      <c r="DY77">
        <f t="shared" si="68"/>
        <v>159.27538000000001</v>
      </c>
      <c r="DZ77">
        <f t="shared" si="68"/>
        <v>112.28270000000001</v>
      </c>
      <c r="EA77">
        <f t="shared" si="68"/>
        <v>111.57205</v>
      </c>
      <c r="EB77">
        <f t="shared" si="68"/>
        <v>114.13038999999999</v>
      </c>
      <c r="EC77">
        <f t="shared" si="68"/>
        <v>129.19617</v>
      </c>
      <c r="ED77">
        <f t="shared" si="68"/>
        <v>97.286000000000001</v>
      </c>
      <c r="EE77">
        <f t="shared" si="68"/>
        <v>180.67399999999998</v>
      </c>
    </row>
    <row r="78" spans="1:135" x14ac:dyDescent="0.2">
      <c r="A78">
        <f>OCC!A38</f>
        <v>118</v>
      </c>
      <c r="B78">
        <f>OCC!K38</f>
        <v>5280.9398400000009</v>
      </c>
      <c r="C78">
        <f t="shared" si="44"/>
        <v>6312.9235004000002</v>
      </c>
      <c r="D78">
        <f t="shared" si="45"/>
        <v>7560.5455376000009</v>
      </c>
      <c r="E78">
        <f t="shared" si="46"/>
        <v>9159.2620584960005</v>
      </c>
      <c r="F78">
        <f t="shared" si="47"/>
        <v>449.66465157436369</v>
      </c>
      <c r="G78">
        <f t="shared" si="48"/>
        <v>758.54582326448303</v>
      </c>
      <c r="H78">
        <f t="shared" si="49"/>
        <v>1100.3373172026131</v>
      </c>
      <c r="I78">
        <f t="shared" si="50"/>
        <v>7446</v>
      </c>
      <c r="J78">
        <f t="shared" ca="1" si="51"/>
        <v>58.178423500000008</v>
      </c>
      <c r="K78">
        <f t="shared" ca="1" si="52"/>
        <v>1.8937246250000001E-2</v>
      </c>
      <c r="L78">
        <f t="shared" ca="1" si="53"/>
        <v>87.140721280132098</v>
      </c>
      <c r="M78">
        <f t="shared" ca="1" si="54"/>
        <v>128.62355390034691</v>
      </c>
      <c r="N78">
        <f t="shared" ca="1" si="55"/>
        <v>174.52625252217473</v>
      </c>
      <c r="P78">
        <v>101</v>
      </c>
      <c r="Q78" t="s">
        <v>12</v>
      </c>
      <c r="R78" t="s">
        <v>79</v>
      </c>
      <c r="S78" t="s">
        <v>162</v>
      </c>
      <c r="T78">
        <v>65</v>
      </c>
      <c r="U78" t="s">
        <v>22</v>
      </c>
      <c r="V78">
        <v>2004</v>
      </c>
      <c r="W78" t="s">
        <v>287</v>
      </c>
      <c r="X78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87.977499999999992</v>
      </c>
      <c r="AA78">
        <v>7580.4960000000001</v>
      </c>
      <c r="AB78">
        <f t="shared" si="70"/>
        <v>143.5513</v>
      </c>
      <c r="AC78">
        <f t="shared" si="70"/>
        <v>117.402</v>
      </c>
      <c r="AD78">
        <f t="shared" si="70"/>
        <v>117.402</v>
      </c>
      <c r="AE78">
        <f t="shared" si="70"/>
        <v>195.43576000000002</v>
      </c>
      <c r="AF78">
        <f t="shared" si="70"/>
        <v>85.852639999999994</v>
      </c>
      <c r="AG78">
        <f t="shared" si="70"/>
        <v>107.67559024004743</v>
      </c>
      <c r="AH78">
        <f t="shared" si="70"/>
        <v>138.29892324409761</v>
      </c>
      <c r="AI78">
        <f t="shared" si="70"/>
        <v>96.809246270868329</v>
      </c>
      <c r="AJ78">
        <f t="shared" si="70"/>
        <v>128.42042872666207</v>
      </c>
      <c r="AK78">
        <f t="shared" si="70"/>
        <v>155.09236392373802</v>
      </c>
      <c r="AL78">
        <f t="shared" si="71"/>
        <v>82.979353946458559</v>
      </c>
      <c r="AM78">
        <f t="shared" si="71"/>
        <v>98.784945174355428</v>
      </c>
      <c r="AN78">
        <f t="shared" si="71"/>
        <v>197.56989034871086</v>
      </c>
      <c r="AO78">
        <f t="shared" si="71"/>
        <v>104.71204188481676</v>
      </c>
      <c r="AP78">
        <f t="shared" si="71"/>
        <v>119.52978366097007</v>
      </c>
      <c r="AQ78">
        <f t="shared" si="71"/>
        <v>251.90161019460635</v>
      </c>
      <c r="AR78">
        <f t="shared" si="71"/>
        <v>120.51763311271363</v>
      </c>
      <c r="AS78">
        <f t="shared" si="71"/>
        <v>143.23817050281536</v>
      </c>
      <c r="AT78">
        <f t="shared" si="71"/>
        <v>74.44250000000001</v>
      </c>
      <c r="AU78">
        <f t="shared" si="71"/>
        <v>133.99650000000003</v>
      </c>
      <c r="AV78">
        <f t="shared" si="72"/>
        <v>74.44250000000001</v>
      </c>
      <c r="AW78">
        <f t="shared" si="72"/>
        <v>133.99650000000003</v>
      </c>
      <c r="AX78">
        <f t="shared" si="72"/>
        <v>59.553999999999995</v>
      </c>
      <c r="AY78">
        <f t="shared" si="72"/>
        <v>119.10799999999999</v>
      </c>
      <c r="AZ78">
        <f t="shared" si="72"/>
        <v>59.553999999999995</v>
      </c>
      <c r="BA78">
        <f t="shared" si="72"/>
        <v>104.2195</v>
      </c>
      <c r="BB78">
        <f t="shared" si="72"/>
        <v>44.665499999999994</v>
      </c>
      <c r="BC78">
        <f t="shared" si="72"/>
        <v>74.44250000000001</v>
      </c>
      <c r="BD78">
        <f t="shared" si="72"/>
        <v>114.093</v>
      </c>
      <c r="BE78">
        <f t="shared" si="72"/>
        <v>130.392</v>
      </c>
      <c r="BF78">
        <f t="shared" si="73"/>
        <v>146.691</v>
      </c>
      <c r="BG78">
        <f t="shared" si="73"/>
        <v>162.99</v>
      </c>
      <c r="BH78">
        <f t="shared" si="73"/>
        <v>179.28900000000002</v>
      </c>
      <c r="BI78">
        <f t="shared" si="73"/>
        <v>195.58800000000002</v>
      </c>
      <c r="BJ78">
        <f t="shared" si="73"/>
        <v>211.88700000000003</v>
      </c>
      <c r="BK78">
        <f t="shared" si="73"/>
        <v>60.907499999999999</v>
      </c>
      <c r="BL78">
        <f t="shared" si="73"/>
        <v>87.977499999999992</v>
      </c>
      <c r="BM78">
        <f t="shared" si="73"/>
        <v>121.815</v>
      </c>
      <c r="BN78">
        <f t="shared" si="73"/>
        <v>123.2283</v>
      </c>
      <c r="BO78">
        <f t="shared" si="73"/>
        <v>86.475999999999999</v>
      </c>
      <c r="BP78">
        <f t="shared" si="74"/>
        <v>149.17110000000002</v>
      </c>
      <c r="BQ78">
        <f t="shared" si="74"/>
        <v>42.883918000000001</v>
      </c>
      <c r="BR78">
        <f t="shared" si="74"/>
        <v>98.020384000000021</v>
      </c>
      <c r="BS78">
        <f t="shared" si="74"/>
        <v>185.10382000000001</v>
      </c>
      <c r="BT78">
        <f t="shared" si="74"/>
        <v>163.58012000000002</v>
      </c>
      <c r="BU78">
        <f t="shared" si="74"/>
        <v>159.27538000000001</v>
      </c>
      <c r="BV78">
        <f t="shared" si="74"/>
        <v>112.28270000000001</v>
      </c>
      <c r="BW78">
        <f t="shared" si="74"/>
        <v>111.57205</v>
      </c>
      <c r="BX78">
        <f t="shared" si="74"/>
        <v>114.13038999999999</v>
      </c>
      <c r="BY78">
        <f t="shared" si="74"/>
        <v>129.19617</v>
      </c>
      <c r="BZ78">
        <f t="shared" si="74"/>
        <v>97.286000000000001</v>
      </c>
      <c r="CA78">
        <f t="shared" si="74"/>
        <v>180.67399999999998</v>
      </c>
      <c r="CE78">
        <f t="shared" si="75"/>
        <v>7316.4291199999998</v>
      </c>
      <c r="CF78">
        <f t="shared" si="76"/>
        <v>143.5513</v>
      </c>
      <c r="CG78">
        <f t="shared" si="77"/>
        <v>117.402</v>
      </c>
      <c r="CH78">
        <f t="shared" si="78"/>
        <v>117.402</v>
      </c>
      <c r="CI78">
        <f t="shared" si="79"/>
        <v>195.43576000000002</v>
      </c>
      <c r="CJ78">
        <f t="shared" si="80"/>
        <v>85.852639999999994</v>
      </c>
      <c r="CK78">
        <f t="shared" si="81"/>
        <v>107.67559024004743</v>
      </c>
      <c r="CL78">
        <f t="shared" si="82"/>
        <v>138.29892324409761</v>
      </c>
      <c r="CM78">
        <f t="shared" si="83"/>
        <v>96.809246270868329</v>
      </c>
      <c r="CN78">
        <f t="shared" si="84"/>
        <v>128.42042872666207</v>
      </c>
      <c r="CO78">
        <f t="shared" si="85"/>
        <v>155.09236392373802</v>
      </c>
      <c r="CP78">
        <f t="shared" si="86"/>
        <v>82.979353946458559</v>
      </c>
      <c r="CQ78">
        <f t="shared" si="87"/>
        <v>98.784945174355428</v>
      </c>
      <c r="CR78">
        <f t="shared" si="88"/>
        <v>197.56989034871086</v>
      </c>
      <c r="CS78">
        <f t="shared" si="89"/>
        <v>104.71204188481676</v>
      </c>
      <c r="CT78">
        <f t="shared" si="90"/>
        <v>119.52978366097007</v>
      </c>
      <c r="CU78">
        <f t="shared" si="91"/>
        <v>251.90161019460635</v>
      </c>
      <c r="CV78">
        <f t="shared" si="92"/>
        <v>120.51763311271363</v>
      </c>
      <c r="CW78">
        <f t="shared" si="93"/>
        <v>143.23817050281536</v>
      </c>
      <c r="CX78">
        <f t="shared" si="94"/>
        <v>74.44250000000001</v>
      </c>
      <c r="CY78">
        <f t="shared" si="95"/>
        <v>133.99650000000003</v>
      </c>
      <c r="CZ78">
        <f t="shared" si="96"/>
        <v>74.44250000000001</v>
      </c>
      <c r="DA78">
        <f t="shared" si="97"/>
        <v>133.99650000000003</v>
      </c>
      <c r="DB78">
        <f t="shared" si="98"/>
        <v>59.553999999999995</v>
      </c>
      <c r="DC78">
        <f t="shared" si="99"/>
        <v>119.10799999999999</v>
      </c>
      <c r="DD78">
        <f t="shared" si="100"/>
        <v>59.553999999999995</v>
      </c>
      <c r="DE78">
        <f t="shared" si="101"/>
        <v>104.2195</v>
      </c>
      <c r="DF78">
        <f t="shared" si="102"/>
        <v>44.665499999999994</v>
      </c>
      <c r="DG78">
        <f t="shared" si="103"/>
        <v>74.44250000000001</v>
      </c>
      <c r="DH78">
        <f t="shared" si="69"/>
        <v>114.093</v>
      </c>
      <c r="DI78">
        <f t="shared" si="69"/>
        <v>130.392</v>
      </c>
      <c r="DJ78">
        <f t="shared" si="69"/>
        <v>146.691</v>
      </c>
      <c r="DK78">
        <f t="shared" si="69"/>
        <v>162.99</v>
      </c>
      <c r="DL78">
        <f t="shared" si="69"/>
        <v>179.28900000000002</v>
      </c>
      <c r="DM78">
        <f t="shared" si="69"/>
        <v>195.58800000000002</v>
      </c>
      <c r="DN78">
        <f t="shared" si="69"/>
        <v>211.88700000000003</v>
      </c>
      <c r="DO78">
        <f t="shared" si="69"/>
        <v>60.907499999999999</v>
      </c>
      <c r="DP78">
        <f t="shared" si="69"/>
        <v>87.977499999999992</v>
      </c>
      <c r="DQ78">
        <f t="shared" si="69"/>
        <v>121.815</v>
      </c>
      <c r="DR78">
        <f t="shared" si="69"/>
        <v>123.2283</v>
      </c>
      <c r="DS78">
        <f t="shared" si="69"/>
        <v>86.475999999999999</v>
      </c>
      <c r="DT78">
        <f t="shared" si="69"/>
        <v>149.17110000000002</v>
      </c>
      <c r="DU78">
        <f t="shared" si="69"/>
        <v>42.883918000000001</v>
      </c>
      <c r="DV78">
        <f t="shared" si="69"/>
        <v>98.020384000000021</v>
      </c>
      <c r="DW78">
        <f t="shared" si="68"/>
        <v>185.10382000000001</v>
      </c>
      <c r="DX78">
        <f t="shared" si="68"/>
        <v>163.58012000000002</v>
      </c>
      <c r="DY78">
        <f t="shared" si="68"/>
        <v>159.27538000000001</v>
      </c>
      <c r="DZ78">
        <f t="shared" si="68"/>
        <v>112.28270000000001</v>
      </c>
      <c r="EA78">
        <f t="shared" si="68"/>
        <v>111.57205</v>
      </c>
      <c r="EB78">
        <f t="shared" si="68"/>
        <v>114.13038999999999</v>
      </c>
      <c r="EC78">
        <f t="shared" si="68"/>
        <v>129.19617</v>
      </c>
      <c r="ED78">
        <f t="shared" si="68"/>
        <v>97.286000000000001</v>
      </c>
      <c r="EE78">
        <f t="shared" si="68"/>
        <v>180.67399999999998</v>
      </c>
    </row>
    <row r="79" spans="1:135" x14ac:dyDescent="0.2">
      <c r="A79">
        <f>OCC!A39</f>
        <v>19</v>
      </c>
      <c r="B79">
        <f>OCC!K39</f>
        <v>5560.2891666666665</v>
      </c>
      <c r="C79">
        <f t="shared" si="44"/>
        <v>6646.8623413194437</v>
      </c>
      <c r="D79">
        <f t="shared" si="45"/>
        <v>7960.4806569444436</v>
      </c>
      <c r="E79">
        <f t="shared" si="46"/>
        <v>9643.7655306666657</v>
      </c>
      <c r="F79">
        <f t="shared" si="47"/>
        <v>473.45085657742987</v>
      </c>
      <c r="G79">
        <f t="shared" si="48"/>
        <v>798.67111751035429</v>
      </c>
      <c r="H79">
        <f t="shared" si="49"/>
        <v>1158.5425795194731</v>
      </c>
      <c r="I79">
        <f t="shared" si="50"/>
        <v>7446</v>
      </c>
      <c r="J79">
        <f t="shared" ca="1" si="51"/>
        <v>58.178423500000008</v>
      </c>
      <c r="K79">
        <f t="shared" ca="1" si="52"/>
        <v>1.8937246250000001E-2</v>
      </c>
      <c r="L79">
        <f t="shared" ca="1" si="53"/>
        <v>90.335215639931491</v>
      </c>
      <c r="M79">
        <f t="shared" ca="1" si="54"/>
        <v>134.01239277301295</v>
      </c>
      <c r="N79">
        <f t="shared" ca="1" si="55"/>
        <v>182.34323644869369</v>
      </c>
      <c r="P79">
        <v>102</v>
      </c>
      <c r="Q79" t="s">
        <v>12</v>
      </c>
      <c r="R79" t="s">
        <v>79</v>
      </c>
      <c r="S79" t="s">
        <v>162</v>
      </c>
      <c r="T79">
        <v>90</v>
      </c>
      <c r="U79" t="s">
        <v>22</v>
      </c>
      <c r="V79">
        <v>2004</v>
      </c>
      <c r="W79" t="s">
        <v>287</v>
      </c>
      <c r="X79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121.815</v>
      </c>
      <c r="AA79">
        <v>7639.0398103329053</v>
      </c>
      <c r="AB79">
        <f t="shared" si="70"/>
        <v>143.5513</v>
      </c>
      <c r="AC79">
        <f t="shared" si="70"/>
        <v>117.402</v>
      </c>
      <c r="AD79">
        <f t="shared" si="70"/>
        <v>117.402</v>
      </c>
      <c r="AE79">
        <f t="shared" si="70"/>
        <v>195.43576000000002</v>
      </c>
      <c r="AF79">
        <f t="shared" si="70"/>
        <v>85.852639999999994</v>
      </c>
      <c r="AG79">
        <f t="shared" si="70"/>
        <v>107.67559024004743</v>
      </c>
      <c r="AH79">
        <f t="shared" si="70"/>
        <v>138.29892324409761</v>
      </c>
      <c r="AI79">
        <f t="shared" si="70"/>
        <v>96.809246270868329</v>
      </c>
      <c r="AJ79">
        <f t="shared" si="70"/>
        <v>128.42042872666207</v>
      </c>
      <c r="AK79">
        <f t="shared" si="70"/>
        <v>155.09236392373802</v>
      </c>
      <c r="AL79">
        <f t="shared" si="71"/>
        <v>82.979353946458559</v>
      </c>
      <c r="AM79">
        <f t="shared" si="71"/>
        <v>98.784945174355428</v>
      </c>
      <c r="AN79">
        <f t="shared" si="71"/>
        <v>197.56989034871086</v>
      </c>
      <c r="AO79">
        <f t="shared" si="71"/>
        <v>104.71204188481676</v>
      </c>
      <c r="AP79">
        <f t="shared" si="71"/>
        <v>119.52978366097007</v>
      </c>
      <c r="AQ79">
        <f t="shared" si="71"/>
        <v>251.90161019460635</v>
      </c>
      <c r="AR79">
        <f t="shared" si="71"/>
        <v>120.51763311271363</v>
      </c>
      <c r="AS79">
        <f t="shared" si="71"/>
        <v>143.23817050281536</v>
      </c>
      <c r="AT79">
        <f t="shared" si="71"/>
        <v>74.44250000000001</v>
      </c>
      <c r="AU79">
        <f t="shared" si="71"/>
        <v>133.99650000000003</v>
      </c>
      <c r="AV79">
        <f t="shared" si="72"/>
        <v>74.44250000000001</v>
      </c>
      <c r="AW79">
        <f t="shared" si="72"/>
        <v>133.99650000000003</v>
      </c>
      <c r="AX79">
        <f t="shared" si="72"/>
        <v>59.553999999999995</v>
      </c>
      <c r="AY79">
        <f t="shared" si="72"/>
        <v>119.10799999999999</v>
      </c>
      <c r="AZ79">
        <f t="shared" si="72"/>
        <v>59.553999999999995</v>
      </c>
      <c r="BA79">
        <f t="shared" si="72"/>
        <v>104.2195</v>
      </c>
      <c r="BB79">
        <f t="shared" si="72"/>
        <v>44.665499999999994</v>
      </c>
      <c r="BC79">
        <f t="shared" si="72"/>
        <v>74.44250000000001</v>
      </c>
      <c r="BD79">
        <f t="shared" si="72"/>
        <v>114.093</v>
      </c>
      <c r="BE79">
        <f t="shared" si="72"/>
        <v>130.392</v>
      </c>
      <c r="BF79">
        <f t="shared" si="73"/>
        <v>146.691</v>
      </c>
      <c r="BG79">
        <f t="shared" si="73"/>
        <v>162.99</v>
      </c>
      <c r="BH79">
        <f t="shared" si="73"/>
        <v>179.28900000000002</v>
      </c>
      <c r="BI79">
        <f t="shared" si="73"/>
        <v>195.58800000000002</v>
      </c>
      <c r="BJ79">
        <f t="shared" si="73"/>
        <v>211.88700000000003</v>
      </c>
      <c r="BK79">
        <f t="shared" si="73"/>
        <v>60.907499999999999</v>
      </c>
      <c r="BL79">
        <f t="shared" si="73"/>
        <v>87.977499999999992</v>
      </c>
      <c r="BM79">
        <f t="shared" si="73"/>
        <v>121.815</v>
      </c>
      <c r="BN79">
        <f t="shared" si="73"/>
        <v>123.2283</v>
      </c>
      <c r="BO79">
        <f t="shared" si="73"/>
        <v>86.475999999999999</v>
      </c>
      <c r="BP79">
        <f t="shared" si="74"/>
        <v>149.17110000000002</v>
      </c>
      <c r="BQ79">
        <f t="shared" si="74"/>
        <v>42.883918000000001</v>
      </c>
      <c r="BR79">
        <f t="shared" si="74"/>
        <v>98.020384000000021</v>
      </c>
      <c r="BS79">
        <f t="shared" si="74"/>
        <v>185.10382000000001</v>
      </c>
      <c r="BT79">
        <f t="shared" si="74"/>
        <v>163.58012000000002</v>
      </c>
      <c r="BU79">
        <f t="shared" si="74"/>
        <v>159.27538000000001</v>
      </c>
      <c r="BV79">
        <f t="shared" si="74"/>
        <v>112.28270000000001</v>
      </c>
      <c r="BW79">
        <f t="shared" si="74"/>
        <v>111.57205</v>
      </c>
      <c r="BX79">
        <f t="shared" si="74"/>
        <v>114.13038999999999</v>
      </c>
      <c r="BY79">
        <f t="shared" si="74"/>
        <v>129.19617</v>
      </c>
      <c r="BZ79">
        <f t="shared" si="74"/>
        <v>97.286000000000001</v>
      </c>
      <c r="CA79">
        <f t="shared" si="74"/>
        <v>180.67399999999998</v>
      </c>
      <c r="CE79">
        <f t="shared" si="75"/>
        <v>7580.4960000000001</v>
      </c>
      <c r="CF79">
        <f t="shared" si="76"/>
        <v>143.5513</v>
      </c>
      <c r="CG79">
        <f t="shared" si="77"/>
        <v>117.402</v>
      </c>
      <c r="CH79">
        <f t="shared" si="78"/>
        <v>117.402</v>
      </c>
      <c r="CI79">
        <f t="shared" si="79"/>
        <v>195.43576000000002</v>
      </c>
      <c r="CJ79">
        <f t="shared" si="80"/>
        <v>85.852639999999994</v>
      </c>
      <c r="CK79">
        <f t="shared" si="81"/>
        <v>107.67559024004743</v>
      </c>
      <c r="CL79">
        <f t="shared" si="82"/>
        <v>138.29892324409761</v>
      </c>
      <c r="CM79">
        <f t="shared" si="83"/>
        <v>96.809246270868329</v>
      </c>
      <c r="CN79">
        <f t="shared" si="84"/>
        <v>128.42042872666207</v>
      </c>
      <c r="CO79">
        <f t="shared" si="85"/>
        <v>155.09236392373802</v>
      </c>
      <c r="CP79">
        <f t="shared" si="86"/>
        <v>82.979353946458559</v>
      </c>
      <c r="CQ79">
        <f t="shared" si="87"/>
        <v>98.784945174355428</v>
      </c>
      <c r="CR79">
        <f t="shared" si="88"/>
        <v>197.56989034871086</v>
      </c>
      <c r="CS79">
        <f t="shared" si="89"/>
        <v>104.71204188481676</v>
      </c>
      <c r="CT79">
        <f t="shared" si="90"/>
        <v>119.52978366097007</v>
      </c>
      <c r="CU79">
        <f t="shared" si="91"/>
        <v>251.90161019460635</v>
      </c>
      <c r="CV79">
        <f t="shared" si="92"/>
        <v>120.51763311271363</v>
      </c>
      <c r="CW79">
        <f t="shared" si="93"/>
        <v>143.23817050281536</v>
      </c>
      <c r="CX79">
        <f t="shared" si="94"/>
        <v>74.44250000000001</v>
      </c>
      <c r="CY79">
        <f t="shared" si="95"/>
        <v>133.99650000000003</v>
      </c>
      <c r="CZ79">
        <f t="shared" si="96"/>
        <v>74.44250000000001</v>
      </c>
      <c r="DA79">
        <f t="shared" si="97"/>
        <v>133.99650000000003</v>
      </c>
      <c r="DB79">
        <f t="shared" si="98"/>
        <v>59.553999999999995</v>
      </c>
      <c r="DC79">
        <f t="shared" si="99"/>
        <v>119.10799999999999</v>
      </c>
      <c r="DD79">
        <f t="shared" si="100"/>
        <v>59.553999999999995</v>
      </c>
      <c r="DE79">
        <f t="shared" si="101"/>
        <v>104.2195</v>
      </c>
      <c r="DF79">
        <f t="shared" si="102"/>
        <v>44.665499999999994</v>
      </c>
      <c r="DG79">
        <f t="shared" si="103"/>
        <v>74.44250000000001</v>
      </c>
      <c r="DH79">
        <f t="shared" si="69"/>
        <v>114.093</v>
      </c>
      <c r="DI79">
        <f t="shared" si="69"/>
        <v>130.392</v>
      </c>
      <c r="DJ79">
        <f t="shared" si="69"/>
        <v>146.691</v>
      </c>
      <c r="DK79">
        <f t="shared" si="69"/>
        <v>162.99</v>
      </c>
      <c r="DL79">
        <f t="shared" si="69"/>
        <v>179.28900000000002</v>
      </c>
      <c r="DM79">
        <f t="shared" si="69"/>
        <v>195.58800000000002</v>
      </c>
      <c r="DN79">
        <f t="shared" si="69"/>
        <v>211.88700000000003</v>
      </c>
      <c r="DO79">
        <f t="shared" si="69"/>
        <v>60.907499999999999</v>
      </c>
      <c r="DP79">
        <f t="shared" si="69"/>
        <v>87.977499999999992</v>
      </c>
      <c r="DQ79">
        <f t="shared" si="69"/>
        <v>121.815</v>
      </c>
      <c r="DR79">
        <f t="shared" si="69"/>
        <v>123.2283</v>
      </c>
      <c r="DS79">
        <f t="shared" si="69"/>
        <v>86.475999999999999</v>
      </c>
      <c r="DT79">
        <f t="shared" si="69"/>
        <v>149.17110000000002</v>
      </c>
      <c r="DU79">
        <f t="shared" si="69"/>
        <v>42.883918000000001</v>
      </c>
      <c r="DV79">
        <f t="shared" si="69"/>
        <v>98.020384000000021</v>
      </c>
      <c r="DW79">
        <f t="shared" si="68"/>
        <v>185.10382000000001</v>
      </c>
      <c r="DX79">
        <f t="shared" si="68"/>
        <v>163.58012000000002</v>
      </c>
      <c r="DY79">
        <f t="shared" si="68"/>
        <v>159.27538000000001</v>
      </c>
      <c r="DZ79">
        <f t="shared" si="68"/>
        <v>112.28270000000001</v>
      </c>
      <c r="EA79">
        <f t="shared" si="68"/>
        <v>111.57205</v>
      </c>
      <c r="EB79">
        <f t="shared" si="68"/>
        <v>114.13038999999999</v>
      </c>
      <c r="EC79">
        <f t="shared" si="68"/>
        <v>129.19617</v>
      </c>
      <c r="ED79">
        <f t="shared" si="68"/>
        <v>97.286000000000001</v>
      </c>
      <c r="EE79">
        <f t="shared" si="68"/>
        <v>180.67399999999998</v>
      </c>
    </row>
    <row r="80" spans="1:135" x14ac:dyDescent="0.2">
      <c r="A80">
        <f>OCC!A40</f>
        <v>22</v>
      </c>
      <c r="B80">
        <f>OCC!K40</f>
        <v>5599.55</v>
      </c>
      <c r="C80">
        <f t="shared" si="44"/>
        <v>6693.7953958333328</v>
      </c>
      <c r="D80">
        <f t="shared" si="45"/>
        <v>8016.6890833333337</v>
      </c>
      <c r="E80">
        <f t="shared" si="46"/>
        <v>9711.85952</v>
      </c>
      <c r="F80">
        <f t="shared" si="47"/>
        <v>476.79386170080437</v>
      </c>
      <c r="G80">
        <f t="shared" si="48"/>
        <v>804.31048134428954</v>
      </c>
      <c r="H80">
        <f t="shared" si="49"/>
        <v>1166.7229718984818</v>
      </c>
      <c r="I80">
        <f t="shared" si="50"/>
        <v>7446</v>
      </c>
      <c r="J80">
        <f t="shared" ca="1" si="51"/>
        <v>58.178423500000008</v>
      </c>
      <c r="K80">
        <f t="shared" ca="1" si="52"/>
        <v>1.8937246250000001E-2</v>
      </c>
      <c r="L80">
        <f t="shared" ca="1" si="53"/>
        <v>90.784182215727157</v>
      </c>
      <c r="M80">
        <f t="shared" ca="1" si="54"/>
        <v>134.76976100212053</v>
      </c>
      <c r="N80">
        <f t="shared" ca="1" si="55"/>
        <v>183.44186556217858</v>
      </c>
      <c r="P80">
        <v>112</v>
      </c>
      <c r="Q80" t="s">
        <v>12</v>
      </c>
      <c r="R80" t="s">
        <v>79</v>
      </c>
      <c r="S80" t="s">
        <v>162</v>
      </c>
      <c r="T80">
        <v>57</v>
      </c>
      <c r="U80" t="s">
        <v>99</v>
      </c>
      <c r="V80">
        <v>1988</v>
      </c>
      <c r="W80" t="s">
        <v>305</v>
      </c>
      <c r="X80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123.2283</v>
      </c>
      <c r="AA80">
        <v>7742.710500000001</v>
      </c>
      <c r="AB80">
        <f t="shared" si="70"/>
        <v>143.5513</v>
      </c>
      <c r="AC80">
        <f t="shared" si="70"/>
        <v>117.402</v>
      </c>
      <c r="AD80">
        <f t="shared" si="70"/>
        <v>117.402</v>
      </c>
      <c r="AE80">
        <f t="shared" si="70"/>
        <v>195.43576000000002</v>
      </c>
      <c r="AF80">
        <f t="shared" si="70"/>
        <v>85.852639999999994</v>
      </c>
      <c r="AG80">
        <f t="shared" si="70"/>
        <v>107.67559024004743</v>
      </c>
      <c r="AH80">
        <f t="shared" si="70"/>
        <v>138.29892324409761</v>
      </c>
      <c r="AI80">
        <f t="shared" si="70"/>
        <v>96.809246270868329</v>
      </c>
      <c r="AJ80">
        <f t="shared" si="70"/>
        <v>128.42042872666207</v>
      </c>
      <c r="AK80">
        <f t="shared" si="70"/>
        <v>155.09236392373802</v>
      </c>
      <c r="AL80">
        <f t="shared" si="71"/>
        <v>82.979353946458559</v>
      </c>
      <c r="AM80">
        <f t="shared" si="71"/>
        <v>98.784945174355428</v>
      </c>
      <c r="AN80">
        <f t="shared" si="71"/>
        <v>197.56989034871086</v>
      </c>
      <c r="AO80">
        <f t="shared" si="71"/>
        <v>104.71204188481676</v>
      </c>
      <c r="AP80">
        <f t="shared" si="71"/>
        <v>119.52978366097007</v>
      </c>
      <c r="AQ80">
        <f t="shared" si="71"/>
        <v>251.90161019460635</v>
      </c>
      <c r="AR80">
        <f t="shared" si="71"/>
        <v>120.51763311271363</v>
      </c>
      <c r="AS80">
        <f t="shared" si="71"/>
        <v>143.23817050281536</v>
      </c>
      <c r="AT80">
        <f t="shared" si="71"/>
        <v>74.44250000000001</v>
      </c>
      <c r="AU80">
        <f t="shared" si="71"/>
        <v>133.99650000000003</v>
      </c>
      <c r="AV80">
        <f t="shared" si="72"/>
        <v>74.44250000000001</v>
      </c>
      <c r="AW80">
        <f t="shared" si="72"/>
        <v>133.99650000000003</v>
      </c>
      <c r="AX80">
        <f t="shared" si="72"/>
        <v>59.553999999999995</v>
      </c>
      <c r="AY80">
        <f t="shared" si="72"/>
        <v>119.10799999999999</v>
      </c>
      <c r="AZ80">
        <f t="shared" si="72"/>
        <v>59.553999999999995</v>
      </c>
      <c r="BA80">
        <f t="shared" si="72"/>
        <v>104.2195</v>
      </c>
      <c r="BB80">
        <f t="shared" si="72"/>
        <v>44.665499999999994</v>
      </c>
      <c r="BC80">
        <f t="shared" si="72"/>
        <v>74.44250000000001</v>
      </c>
      <c r="BD80">
        <f t="shared" si="72"/>
        <v>114.093</v>
      </c>
      <c r="BE80">
        <f t="shared" si="72"/>
        <v>130.392</v>
      </c>
      <c r="BF80">
        <f t="shared" si="73"/>
        <v>146.691</v>
      </c>
      <c r="BG80">
        <f t="shared" si="73"/>
        <v>162.99</v>
      </c>
      <c r="BH80">
        <f t="shared" si="73"/>
        <v>179.28900000000002</v>
      </c>
      <c r="BI80">
        <f t="shared" si="73"/>
        <v>195.58800000000002</v>
      </c>
      <c r="BJ80">
        <f t="shared" si="73"/>
        <v>211.88700000000003</v>
      </c>
      <c r="BK80">
        <f t="shared" si="73"/>
        <v>60.907499999999999</v>
      </c>
      <c r="BL80">
        <f t="shared" si="73"/>
        <v>87.977499999999992</v>
      </c>
      <c r="BM80">
        <f t="shared" si="73"/>
        <v>121.815</v>
      </c>
      <c r="BN80">
        <f t="shared" si="73"/>
        <v>123.2283</v>
      </c>
      <c r="BO80">
        <f t="shared" si="73"/>
        <v>86.475999999999999</v>
      </c>
      <c r="BP80">
        <f t="shared" si="74"/>
        <v>149.17110000000002</v>
      </c>
      <c r="BQ80">
        <f t="shared" si="74"/>
        <v>42.883918000000001</v>
      </c>
      <c r="BR80">
        <f t="shared" si="74"/>
        <v>98.020384000000021</v>
      </c>
      <c r="BS80">
        <f t="shared" si="74"/>
        <v>185.10382000000001</v>
      </c>
      <c r="BT80">
        <f t="shared" si="74"/>
        <v>163.58012000000002</v>
      </c>
      <c r="BU80">
        <f t="shared" si="74"/>
        <v>159.27538000000001</v>
      </c>
      <c r="BV80">
        <f t="shared" si="74"/>
        <v>112.28270000000001</v>
      </c>
      <c r="BW80">
        <f t="shared" si="74"/>
        <v>111.57205</v>
      </c>
      <c r="BX80">
        <f t="shared" si="74"/>
        <v>114.13038999999999</v>
      </c>
      <c r="BY80">
        <f t="shared" si="74"/>
        <v>129.19617</v>
      </c>
      <c r="BZ80">
        <f t="shared" si="74"/>
        <v>97.286000000000001</v>
      </c>
      <c r="CA80">
        <f t="shared" si="74"/>
        <v>180.67399999999998</v>
      </c>
      <c r="CE80">
        <f t="shared" si="75"/>
        <v>7639.0398103329053</v>
      </c>
      <c r="CF80">
        <f t="shared" si="76"/>
        <v>143.5513</v>
      </c>
      <c r="CG80">
        <f t="shared" si="77"/>
        <v>117.402</v>
      </c>
      <c r="CH80">
        <f t="shared" si="78"/>
        <v>117.402</v>
      </c>
      <c r="CI80">
        <f t="shared" si="79"/>
        <v>195.43576000000002</v>
      </c>
      <c r="CJ80">
        <f t="shared" si="80"/>
        <v>85.852639999999994</v>
      </c>
      <c r="CK80">
        <f t="shared" si="81"/>
        <v>107.67559024004743</v>
      </c>
      <c r="CL80">
        <f t="shared" si="82"/>
        <v>138.29892324409761</v>
      </c>
      <c r="CM80">
        <f t="shared" si="83"/>
        <v>96.809246270868329</v>
      </c>
      <c r="CN80">
        <f t="shared" si="84"/>
        <v>128.42042872666207</v>
      </c>
      <c r="CO80">
        <f t="shared" si="85"/>
        <v>155.09236392373802</v>
      </c>
      <c r="CP80">
        <f t="shared" si="86"/>
        <v>82.979353946458559</v>
      </c>
      <c r="CQ80">
        <f t="shared" si="87"/>
        <v>98.784945174355428</v>
      </c>
      <c r="CR80">
        <f t="shared" si="88"/>
        <v>197.56989034871086</v>
      </c>
      <c r="CS80">
        <f t="shared" si="89"/>
        <v>104.71204188481676</v>
      </c>
      <c r="CT80">
        <f t="shared" si="90"/>
        <v>119.52978366097007</v>
      </c>
      <c r="CU80">
        <f t="shared" si="91"/>
        <v>251.90161019460635</v>
      </c>
      <c r="CV80">
        <f t="shared" si="92"/>
        <v>120.51763311271363</v>
      </c>
      <c r="CW80">
        <f t="shared" si="93"/>
        <v>143.23817050281536</v>
      </c>
      <c r="CX80">
        <f t="shared" si="94"/>
        <v>74.44250000000001</v>
      </c>
      <c r="CY80">
        <f t="shared" si="95"/>
        <v>133.99650000000003</v>
      </c>
      <c r="CZ80">
        <f t="shared" si="96"/>
        <v>74.44250000000001</v>
      </c>
      <c r="DA80">
        <f t="shared" si="97"/>
        <v>133.99650000000003</v>
      </c>
      <c r="DB80">
        <f t="shared" si="98"/>
        <v>59.553999999999995</v>
      </c>
      <c r="DC80">
        <f t="shared" si="99"/>
        <v>119.10799999999999</v>
      </c>
      <c r="DD80">
        <f t="shared" si="100"/>
        <v>59.553999999999995</v>
      </c>
      <c r="DE80">
        <f t="shared" si="101"/>
        <v>104.2195</v>
      </c>
      <c r="DF80">
        <f t="shared" si="102"/>
        <v>44.665499999999994</v>
      </c>
      <c r="DG80">
        <f t="shared" si="103"/>
        <v>74.44250000000001</v>
      </c>
      <c r="DH80">
        <f t="shared" si="69"/>
        <v>114.093</v>
      </c>
      <c r="DI80">
        <f t="shared" si="69"/>
        <v>130.392</v>
      </c>
      <c r="DJ80">
        <f t="shared" si="69"/>
        <v>146.691</v>
      </c>
      <c r="DK80">
        <f t="shared" si="69"/>
        <v>162.99</v>
      </c>
      <c r="DL80">
        <f t="shared" si="69"/>
        <v>179.28900000000002</v>
      </c>
      <c r="DM80">
        <f t="shared" si="69"/>
        <v>195.58800000000002</v>
      </c>
      <c r="DN80">
        <f t="shared" si="69"/>
        <v>211.88700000000003</v>
      </c>
      <c r="DO80">
        <f t="shared" si="69"/>
        <v>60.907499999999999</v>
      </c>
      <c r="DP80">
        <f t="shared" si="69"/>
        <v>87.977499999999992</v>
      </c>
      <c r="DQ80">
        <f t="shared" si="69"/>
        <v>121.815</v>
      </c>
      <c r="DR80">
        <f t="shared" si="69"/>
        <v>123.2283</v>
      </c>
      <c r="DS80">
        <f t="shared" si="69"/>
        <v>86.475999999999999</v>
      </c>
      <c r="DT80">
        <f t="shared" si="69"/>
        <v>149.17110000000002</v>
      </c>
      <c r="DU80">
        <f t="shared" si="69"/>
        <v>42.883918000000001</v>
      </c>
      <c r="DV80">
        <f t="shared" si="69"/>
        <v>98.020384000000021</v>
      </c>
      <c r="DW80">
        <f t="shared" si="68"/>
        <v>185.10382000000001</v>
      </c>
      <c r="DX80">
        <f t="shared" si="68"/>
        <v>163.58012000000002</v>
      </c>
      <c r="DY80">
        <f t="shared" si="68"/>
        <v>159.27538000000001</v>
      </c>
      <c r="DZ80">
        <f t="shared" si="68"/>
        <v>112.28270000000001</v>
      </c>
      <c r="EA80">
        <f t="shared" si="68"/>
        <v>111.57205</v>
      </c>
      <c r="EB80">
        <f t="shared" si="68"/>
        <v>114.13038999999999</v>
      </c>
      <c r="EC80">
        <f t="shared" si="68"/>
        <v>129.19617</v>
      </c>
      <c r="ED80">
        <f t="shared" si="68"/>
        <v>97.286000000000001</v>
      </c>
      <c r="EE80">
        <f t="shared" si="68"/>
        <v>180.67399999999998</v>
      </c>
    </row>
    <row r="81" spans="1:135" x14ac:dyDescent="0.2">
      <c r="A81">
        <f>OCC!A41</f>
        <v>70</v>
      </c>
      <c r="B81">
        <f>OCC!K41</f>
        <v>5663.3409068457968</v>
      </c>
      <c r="C81">
        <f t="shared" si="44"/>
        <v>6770.0521090585789</v>
      </c>
      <c r="D81">
        <f t="shared" si="45"/>
        <v>8108.0163983008988</v>
      </c>
      <c r="E81">
        <f t="shared" si="46"/>
        <v>9822.4984688333498</v>
      </c>
      <c r="F81">
        <f t="shared" si="47"/>
        <v>482.22556832301581</v>
      </c>
      <c r="G81">
        <f t="shared" si="48"/>
        <v>813.47330603386843</v>
      </c>
      <c r="H81">
        <f t="shared" si="49"/>
        <v>1180.0144536095527</v>
      </c>
      <c r="I81">
        <f t="shared" si="50"/>
        <v>7446</v>
      </c>
      <c r="J81">
        <f t="shared" ca="1" si="51"/>
        <v>58.178423500000008</v>
      </c>
      <c r="K81">
        <f t="shared" ca="1" si="52"/>
        <v>1.8937246250000001E-2</v>
      </c>
      <c r="L81">
        <f t="shared" ca="1" si="53"/>
        <v>91.513662019945713</v>
      </c>
      <c r="M81">
        <f t="shared" ca="1" si="54"/>
        <v>136.00033106518515</v>
      </c>
      <c r="N81">
        <f t="shared" ca="1" si="55"/>
        <v>185.22691548308526</v>
      </c>
      <c r="P81">
        <v>113</v>
      </c>
      <c r="Q81" t="s">
        <v>0</v>
      </c>
      <c r="R81" t="s">
        <v>79</v>
      </c>
      <c r="S81" t="s">
        <v>162</v>
      </c>
      <c r="T81">
        <v>40</v>
      </c>
      <c r="U81" t="s">
        <v>99</v>
      </c>
      <c r="V81">
        <v>1988</v>
      </c>
      <c r="W81" t="s">
        <v>305</v>
      </c>
      <c r="X81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86.475999999999999</v>
      </c>
      <c r="AA81">
        <v>7839.3700000000008</v>
      </c>
      <c r="AB81">
        <f t="shared" si="70"/>
        <v>143.5513</v>
      </c>
      <c r="AC81">
        <f t="shared" si="70"/>
        <v>117.402</v>
      </c>
      <c r="AD81">
        <f t="shared" si="70"/>
        <v>117.402</v>
      </c>
      <c r="AE81">
        <f t="shared" si="70"/>
        <v>195.43576000000002</v>
      </c>
      <c r="AF81">
        <f t="shared" si="70"/>
        <v>85.852639999999994</v>
      </c>
      <c r="AG81">
        <f t="shared" si="70"/>
        <v>107.67559024004743</v>
      </c>
      <c r="AH81">
        <f t="shared" si="70"/>
        <v>138.29892324409761</v>
      </c>
      <c r="AI81">
        <f t="shared" si="70"/>
        <v>96.809246270868329</v>
      </c>
      <c r="AJ81">
        <f t="shared" si="70"/>
        <v>128.42042872666207</v>
      </c>
      <c r="AK81">
        <f t="shared" si="70"/>
        <v>155.09236392373802</v>
      </c>
      <c r="AL81">
        <f t="shared" si="71"/>
        <v>82.979353946458559</v>
      </c>
      <c r="AM81">
        <f t="shared" si="71"/>
        <v>98.784945174355428</v>
      </c>
      <c r="AN81">
        <f t="shared" si="71"/>
        <v>197.56989034871086</v>
      </c>
      <c r="AO81">
        <f t="shared" si="71"/>
        <v>104.71204188481676</v>
      </c>
      <c r="AP81">
        <f t="shared" si="71"/>
        <v>119.52978366097007</v>
      </c>
      <c r="AQ81">
        <f t="shared" si="71"/>
        <v>251.90161019460635</v>
      </c>
      <c r="AR81">
        <f t="shared" si="71"/>
        <v>120.51763311271363</v>
      </c>
      <c r="AS81">
        <f t="shared" si="71"/>
        <v>143.23817050281536</v>
      </c>
      <c r="AT81">
        <f t="shared" si="71"/>
        <v>74.44250000000001</v>
      </c>
      <c r="AU81">
        <f t="shared" si="71"/>
        <v>133.99650000000003</v>
      </c>
      <c r="AV81">
        <f t="shared" si="72"/>
        <v>74.44250000000001</v>
      </c>
      <c r="AW81">
        <f t="shared" si="72"/>
        <v>133.99650000000003</v>
      </c>
      <c r="AX81">
        <f t="shared" si="72"/>
        <v>59.553999999999995</v>
      </c>
      <c r="AY81">
        <f t="shared" si="72"/>
        <v>119.10799999999999</v>
      </c>
      <c r="AZ81">
        <f t="shared" si="72"/>
        <v>59.553999999999995</v>
      </c>
      <c r="BA81">
        <f t="shared" si="72"/>
        <v>104.2195</v>
      </c>
      <c r="BB81">
        <f t="shared" si="72"/>
        <v>44.665499999999994</v>
      </c>
      <c r="BC81">
        <f t="shared" si="72"/>
        <v>74.44250000000001</v>
      </c>
      <c r="BD81">
        <f t="shared" si="72"/>
        <v>114.093</v>
      </c>
      <c r="BE81">
        <f t="shared" si="72"/>
        <v>130.392</v>
      </c>
      <c r="BF81">
        <f t="shared" si="73"/>
        <v>146.691</v>
      </c>
      <c r="BG81">
        <f t="shared" si="73"/>
        <v>162.99</v>
      </c>
      <c r="BH81">
        <f t="shared" si="73"/>
        <v>179.28900000000002</v>
      </c>
      <c r="BI81">
        <f t="shared" si="73"/>
        <v>195.58800000000002</v>
      </c>
      <c r="BJ81">
        <f t="shared" si="73"/>
        <v>211.88700000000003</v>
      </c>
      <c r="BK81">
        <f t="shared" si="73"/>
        <v>60.907499999999999</v>
      </c>
      <c r="BL81">
        <f t="shared" si="73"/>
        <v>87.977499999999992</v>
      </c>
      <c r="BM81">
        <f t="shared" si="73"/>
        <v>121.815</v>
      </c>
      <c r="BN81">
        <f t="shared" si="73"/>
        <v>123.2283</v>
      </c>
      <c r="BO81">
        <f t="shared" si="73"/>
        <v>86.475999999999999</v>
      </c>
      <c r="BP81">
        <f t="shared" si="74"/>
        <v>149.17110000000002</v>
      </c>
      <c r="BQ81">
        <f t="shared" si="74"/>
        <v>42.883918000000001</v>
      </c>
      <c r="BR81">
        <f t="shared" si="74"/>
        <v>98.020384000000021</v>
      </c>
      <c r="BS81">
        <f t="shared" si="74"/>
        <v>185.10382000000001</v>
      </c>
      <c r="BT81">
        <f t="shared" si="74"/>
        <v>163.58012000000002</v>
      </c>
      <c r="BU81">
        <f t="shared" si="74"/>
        <v>159.27538000000001</v>
      </c>
      <c r="BV81">
        <f t="shared" si="74"/>
        <v>112.28270000000001</v>
      </c>
      <c r="BW81">
        <f t="shared" si="74"/>
        <v>111.57205</v>
      </c>
      <c r="BX81">
        <f t="shared" si="74"/>
        <v>114.13038999999999</v>
      </c>
      <c r="BY81">
        <f t="shared" si="74"/>
        <v>129.19617</v>
      </c>
      <c r="BZ81">
        <f t="shared" si="74"/>
        <v>97.286000000000001</v>
      </c>
      <c r="CA81">
        <f t="shared" si="74"/>
        <v>180.67399999999998</v>
      </c>
      <c r="CE81">
        <f t="shared" si="75"/>
        <v>7742.710500000001</v>
      </c>
      <c r="CF81">
        <f t="shared" si="76"/>
        <v>143.5513</v>
      </c>
      <c r="CG81">
        <f t="shared" si="77"/>
        <v>117.402</v>
      </c>
      <c r="CH81">
        <f t="shared" si="78"/>
        <v>117.402</v>
      </c>
      <c r="CI81">
        <f t="shared" si="79"/>
        <v>195.43576000000002</v>
      </c>
      <c r="CJ81">
        <f t="shared" si="80"/>
        <v>85.852639999999994</v>
      </c>
      <c r="CK81">
        <f t="shared" si="81"/>
        <v>107.67559024004743</v>
      </c>
      <c r="CL81">
        <f t="shared" si="82"/>
        <v>138.29892324409761</v>
      </c>
      <c r="CM81">
        <f t="shared" si="83"/>
        <v>96.809246270868329</v>
      </c>
      <c r="CN81">
        <f t="shared" si="84"/>
        <v>128.42042872666207</v>
      </c>
      <c r="CO81">
        <f t="shared" si="85"/>
        <v>155.09236392373802</v>
      </c>
      <c r="CP81">
        <f t="shared" si="86"/>
        <v>82.979353946458559</v>
      </c>
      <c r="CQ81">
        <f t="shared" si="87"/>
        <v>98.784945174355428</v>
      </c>
      <c r="CR81">
        <f t="shared" si="88"/>
        <v>197.56989034871086</v>
      </c>
      <c r="CS81">
        <f t="shared" si="89"/>
        <v>104.71204188481676</v>
      </c>
      <c r="CT81">
        <f t="shared" si="90"/>
        <v>119.52978366097007</v>
      </c>
      <c r="CU81">
        <f t="shared" si="91"/>
        <v>251.90161019460635</v>
      </c>
      <c r="CV81">
        <f t="shared" si="92"/>
        <v>120.51763311271363</v>
      </c>
      <c r="CW81">
        <f t="shared" si="93"/>
        <v>143.23817050281536</v>
      </c>
      <c r="CX81">
        <f t="shared" si="94"/>
        <v>74.44250000000001</v>
      </c>
      <c r="CY81">
        <f t="shared" si="95"/>
        <v>133.99650000000003</v>
      </c>
      <c r="CZ81">
        <f t="shared" si="96"/>
        <v>74.44250000000001</v>
      </c>
      <c r="DA81">
        <f t="shared" si="97"/>
        <v>133.99650000000003</v>
      </c>
      <c r="DB81">
        <f t="shared" si="98"/>
        <v>59.553999999999995</v>
      </c>
      <c r="DC81">
        <f t="shared" si="99"/>
        <v>119.10799999999999</v>
      </c>
      <c r="DD81">
        <f t="shared" si="100"/>
        <v>59.553999999999995</v>
      </c>
      <c r="DE81">
        <f t="shared" si="101"/>
        <v>104.2195</v>
      </c>
      <c r="DF81">
        <f t="shared" si="102"/>
        <v>44.665499999999994</v>
      </c>
      <c r="DG81">
        <f t="shared" si="103"/>
        <v>74.44250000000001</v>
      </c>
      <c r="DH81">
        <f t="shared" si="69"/>
        <v>114.093</v>
      </c>
      <c r="DI81">
        <f t="shared" si="69"/>
        <v>130.392</v>
      </c>
      <c r="DJ81">
        <f t="shared" si="69"/>
        <v>146.691</v>
      </c>
      <c r="DK81">
        <f t="shared" si="69"/>
        <v>162.99</v>
      </c>
      <c r="DL81">
        <f t="shared" si="69"/>
        <v>179.28900000000002</v>
      </c>
      <c r="DM81">
        <f t="shared" si="69"/>
        <v>195.58800000000002</v>
      </c>
      <c r="DN81">
        <f t="shared" si="69"/>
        <v>211.88700000000003</v>
      </c>
      <c r="DO81">
        <f t="shared" si="69"/>
        <v>60.907499999999999</v>
      </c>
      <c r="DP81">
        <f t="shared" si="69"/>
        <v>87.977499999999992</v>
      </c>
      <c r="DQ81">
        <f t="shared" si="69"/>
        <v>121.815</v>
      </c>
      <c r="DR81">
        <f t="shared" si="69"/>
        <v>123.2283</v>
      </c>
      <c r="DS81">
        <f t="shared" si="69"/>
        <v>86.475999999999999</v>
      </c>
      <c r="DT81">
        <f t="shared" si="69"/>
        <v>149.17110000000002</v>
      </c>
      <c r="DU81">
        <f t="shared" si="69"/>
        <v>42.883918000000001</v>
      </c>
      <c r="DV81">
        <f t="shared" si="69"/>
        <v>98.020384000000021</v>
      </c>
      <c r="DW81">
        <f t="shared" si="68"/>
        <v>185.10382000000001</v>
      </c>
      <c r="DX81">
        <f t="shared" si="68"/>
        <v>163.58012000000002</v>
      </c>
      <c r="DY81">
        <f t="shared" si="68"/>
        <v>159.27538000000001</v>
      </c>
      <c r="DZ81">
        <f t="shared" si="68"/>
        <v>112.28270000000001</v>
      </c>
      <c r="EA81">
        <f t="shared" si="68"/>
        <v>111.57205</v>
      </c>
      <c r="EB81">
        <f t="shared" si="68"/>
        <v>114.13038999999999</v>
      </c>
      <c r="EC81">
        <f t="shared" si="68"/>
        <v>129.19617</v>
      </c>
      <c r="ED81">
        <f t="shared" si="68"/>
        <v>97.286000000000001</v>
      </c>
      <c r="EE81">
        <f t="shared" si="68"/>
        <v>180.67399999999998</v>
      </c>
    </row>
    <row r="82" spans="1:135" x14ac:dyDescent="0.2">
      <c r="A82">
        <f>OCC!A42</f>
        <v>55</v>
      </c>
      <c r="B82">
        <f>OCC!K42</f>
        <v>5849.7180000000008</v>
      </c>
      <c r="C82">
        <f t="shared" si="44"/>
        <v>6992.8503925000005</v>
      </c>
      <c r="D82">
        <f t="shared" si="45"/>
        <v>8374.8462700000018</v>
      </c>
      <c r="E82">
        <f t="shared" si="46"/>
        <v>10145.7508992</v>
      </c>
      <c r="F82">
        <f t="shared" si="47"/>
        <v>498.09531749528202</v>
      </c>
      <c r="G82">
        <f t="shared" si="48"/>
        <v>840.24421610814352</v>
      </c>
      <c r="H82">
        <f t="shared" si="49"/>
        <v>1218.8480091664585</v>
      </c>
      <c r="I82">
        <f t="shared" si="50"/>
        <v>7446</v>
      </c>
      <c r="J82">
        <f t="shared" ca="1" si="51"/>
        <v>58.178423500000008</v>
      </c>
      <c r="K82">
        <f t="shared" ca="1" si="52"/>
        <v>1.8937246250000001E-2</v>
      </c>
      <c r="L82">
        <f t="shared" ca="1" si="53"/>
        <v>93.644974022667469</v>
      </c>
      <c r="M82">
        <f t="shared" ca="1" si="54"/>
        <v>139.59567219791077</v>
      </c>
      <c r="N82">
        <f t="shared" ca="1" si="55"/>
        <v>190.44227346816527</v>
      </c>
      <c r="P82">
        <v>114</v>
      </c>
      <c r="Q82" t="s">
        <v>12</v>
      </c>
      <c r="R82" t="s">
        <v>79</v>
      </c>
      <c r="S82" t="s">
        <v>162</v>
      </c>
      <c r="T82">
        <v>69</v>
      </c>
      <c r="U82" t="s">
        <v>99</v>
      </c>
      <c r="V82">
        <v>1988</v>
      </c>
      <c r="W82" t="s">
        <v>305</v>
      </c>
      <c r="X82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149.17110000000002</v>
      </c>
      <c r="AA82">
        <v>8029.4224554039874</v>
      </c>
      <c r="AB82">
        <f t="shared" ref="AB82:AK91" si="104">VLOOKUP(AB$40,$P$42:$X$100,9,FALSE)</f>
        <v>143.5513</v>
      </c>
      <c r="AC82">
        <f t="shared" si="104"/>
        <v>117.402</v>
      </c>
      <c r="AD82">
        <f t="shared" si="104"/>
        <v>117.402</v>
      </c>
      <c r="AE82">
        <f t="shared" si="104"/>
        <v>195.43576000000002</v>
      </c>
      <c r="AF82">
        <f t="shared" si="104"/>
        <v>85.852639999999994</v>
      </c>
      <c r="AG82">
        <f t="shared" si="104"/>
        <v>107.67559024004743</v>
      </c>
      <c r="AH82">
        <f t="shared" si="104"/>
        <v>138.29892324409761</v>
      </c>
      <c r="AI82">
        <f t="shared" si="104"/>
        <v>96.809246270868329</v>
      </c>
      <c r="AJ82">
        <f t="shared" si="104"/>
        <v>128.42042872666207</v>
      </c>
      <c r="AK82">
        <f t="shared" si="104"/>
        <v>155.09236392373802</v>
      </c>
      <c r="AL82">
        <f t="shared" ref="AL82:AU91" si="105">VLOOKUP(AL$40,$P$42:$X$100,9,FALSE)</f>
        <v>82.979353946458559</v>
      </c>
      <c r="AM82">
        <f t="shared" si="105"/>
        <v>98.784945174355428</v>
      </c>
      <c r="AN82">
        <f t="shared" si="105"/>
        <v>197.56989034871086</v>
      </c>
      <c r="AO82">
        <f t="shared" si="105"/>
        <v>104.71204188481676</v>
      </c>
      <c r="AP82">
        <f t="shared" si="105"/>
        <v>119.52978366097007</v>
      </c>
      <c r="AQ82">
        <f t="shared" si="105"/>
        <v>251.90161019460635</v>
      </c>
      <c r="AR82">
        <f t="shared" si="105"/>
        <v>120.51763311271363</v>
      </c>
      <c r="AS82">
        <f t="shared" si="105"/>
        <v>143.23817050281536</v>
      </c>
      <c r="AT82">
        <f t="shared" si="105"/>
        <v>74.44250000000001</v>
      </c>
      <c r="AU82">
        <f t="shared" si="105"/>
        <v>133.99650000000003</v>
      </c>
      <c r="AV82">
        <f t="shared" ref="AV82:BE91" si="106">VLOOKUP(AV$40,$P$42:$X$100,9,FALSE)</f>
        <v>74.44250000000001</v>
      </c>
      <c r="AW82">
        <f t="shared" si="106"/>
        <v>133.99650000000003</v>
      </c>
      <c r="AX82">
        <f t="shared" si="106"/>
        <v>59.553999999999995</v>
      </c>
      <c r="AY82">
        <f t="shared" si="106"/>
        <v>119.10799999999999</v>
      </c>
      <c r="AZ82">
        <f t="shared" si="106"/>
        <v>59.553999999999995</v>
      </c>
      <c r="BA82">
        <f t="shared" si="106"/>
        <v>104.2195</v>
      </c>
      <c r="BB82">
        <f t="shared" si="106"/>
        <v>44.665499999999994</v>
      </c>
      <c r="BC82">
        <f t="shared" si="106"/>
        <v>74.44250000000001</v>
      </c>
      <c r="BD82">
        <f t="shared" si="106"/>
        <v>114.093</v>
      </c>
      <c r="BE82">
        <f t="shared" si="106"/>
        <v>130.392</v>
      </c>
      <c r="BF82">
        <f t="shared" ref="BF82:BO91" si="107">VLOOKUP(BF$40,$P$42:$X$100,9,FALSE)</f>
        <v>146.691</v>
      </c>
      <c r="BG82">
        <f t="shared" si="107"/>
        <v>162.99</v>
      </c>
      <c r="BH82">
        <f t="shared" si="107"/>
        <v>179.28900000000002</v>
      </c>
      <c r="BI82">
        <f t="shared" si="107"/>
        <v>195.58800000000002</v>
      </c>
      <c r="BJ82">
        <f t="shared" si="107"/>
        <v>211.88700000000003</v>
      </c>
      <c r="BK82">
        <f t="shared" si="107"/>
        <v>60.907499999999999</v>
      </c>
      <c r="BL82">
        <f t="shared" si="107"/>
        <v>87.977499999999992</v>
      </c>
      <c r="BM82">
        <f t="shared" si="107"/>
        <v>121.815</v>
      </c>
      <c r="BN82">
        <f t="shared" si="107"/>
        <v>123.2283</v>
      </c>
      <c r="BO82">
        <f t="shared" si="107"/>
        <v>86.475999999999999</v>
      </c>
      <c r="BP82">
        <f t="shared" ref="BP82:CA91" si="108">VLOOKUP(BP$40,$P$42:$X$100,9,FALSE)</f>
        <v>149.17110000000002</v>
      </c>
      <c r="BQ82">
        <f t="shared" si="108"/>
        <v>42.883918000000001</v>
      </c>
      <c r="BR82">
        <f t="shared" si="108"/>
        <v>98.020384000000021</v>
      </c>
      <c r="BS82">
        <f t="shared" si="108"/>
        <v>185.10382000000001</v>
      </c>
      <c r="BT82">
        <f t="shared" si="108"/>
        <v>163.58012000000002</v>
      </c>
      <c r="BU82">
        <f t="shared" si="108"/>
        <v>159.27538000000001</v>
      </c>
      <c r="BV82">
        <f t="shared" si="108"/>
        <v>112.28270000000001</v>
      </c>
      <c r="BW82">
        <f t="shared" si="108"/>
        <v>111.57205</v>
      </c>
      <c r="BX82">
        <f t="shared" si="108"/>
        <v>114.13038999999999</v>
      </c>
      <c r="BY82">
        <f t="shared" si="108"/>
        <v>129.19617</v>
      </c>
      <c r="BZ82">
        <f t="shared" si="108"/>
        <v>97.286000000000001</v>
      </c>
      <c r="CA82">
        <f t="shared" si="108"/>
        <v>180.67399999999998</v>
      </c>
      <c r="CE82">
        <f t="shared" si="75"/>
        <v>7839.3700000000008</v>
      </c>
      <c r="CF82">
        <f t="shared" si="76"/>
        <v>143.5513</v>
      </c>
      <c r="CG82">
        <f t="shared" si="77"/>
        <v>117.402</v>
      </c>
      <c r="CH82">
        <f t="shared" si="78"/>
        <v>117.402</v>
      </c>
      <c r="CI82">
        <f t="shared" si="79"/>
        <v>195.43576000000002</v>
      </c>
      <c r="CJ82">
        <f t="shared" si="80"/>
        <v>85.852639999999994</v>
      </c>
      <c r="CK82">
        <f t="shared" si="81"/>
        <v>107.67559024004743</v>
      </c>
      <c r="CL82">
        <f t="shared" si="82"/>
        <v>138.29892324409761</v>
      </c>
      <c r="CM82">
        <f t="shared" si="83"/>
        <v>96.809246270868329</v>
      </c>
      <c r="CN82">
        <f t="shared" si="84"/>
        <v>128.42042872666207</v>
      </c>
      <c r="CO82">
        <f t="shared" si="85"/>
        <v>155.09236392373802</v>
      </c>
      <c r="CP82">
        <f t="shared" si="86"/>
        <v>82.979353946458559</v>
      </c>
      <c r="CQ82">
        <f t="shared" si="87"/>
        <v>98.784945174355428</v>
      </c>
      <c r="CR82">
        <f t="shared" si="88"/>
        <v>197.56989034871086</v>
      </c>
      <c r="CS82">
        <f t="shared" si="89"/>
        <v>104.71204188481676</v>
      </c>
      <c r="CT82">
        <f t="shared" si="90"/>
        <v>119.52978366097007</v>
      </c>
      <c r="CU82">
        <f t="shared" si="91"/>
        <v>251.90161019460635</v>
      </c>
      <c r="CV82">
        <f t="shared" si="92"/>
        <v>120.51763311271363</v>
      </c>
      <c r="CW82">
        <f t="shared" si="93"/>
        <v>143.23817050281536</v>
      </c>
      <c r="CX82">
        <f t="shared" si="94"/>
        <v>74.44250000000001</v>
      </c>
      <c r="CY82">
        <f t="shared" si="95"/>
        <v>133.99650000000003</v>
      </c>
      <c r="CZ82">
        <f t="shared" si="96"/>
        <v>74.44250000000001</v>
      </c>
      <c r="DA82">
        <f t="shared" si="97"/>
        <v>133.99650000000003</v>
      </c>
      <c r="DB82">
        <f t="shared" si="98"/>
        <v>59.553999999999995</v>
      </c>
      <c r="DC82">
        <f t="shared" si="99"/>
        <v>119.10799999999999</v>
      </c>
      <c r="DD82">
        <f t="shared" si="100"/>
        <v>59.553999999999995</v>
      </c>
      <c r="DE82">
        <f t="shared" si="101"/>
        <v>104.2195</v>
      </c>
      <c r="DF82">
        <f t="shared" si="102"/>
        <v>44.665499999999994</v>
      </c>
      <c r="DG82">
        <f t="shared" si="103"/>
        <v>74.44250000000001</v>
      </c>
      <c r="DH82">
        <f t="shared" si="69"/>
        <v>114.093</v>
      </c>
      <c r="DI82">
        <f t="shared" si="69"/>
        <v>130.392</v>
      </c>
      <c r="DJ82">
        <f t="shared" si="69"/>
        <v>146.691</v>
      </c>
      <c r="DK82">
        <f t="shared" si="69"/>
        <v>162.99</v>
      </c>
      <c r="DL82">
        <f t="shared" si="69"/>
        <v>179.28900000000002</v>
      </c>
      <c r="DM82">
        <f t="shared" si="69"/>
        <v>195.58800000000002</v>
      </c>
      <c r="DN82">
        <f t="shared" si="69"/>
        <v>211.88700000000003</v>
      </c>
      <c r="DO82">
        <f t="shared" si="69"/>
        <v>60.907499999999999</v>
      </c>
      <c r="DP82">
        <f t="shared" si="69"/>
        <v>87.977499999999992</v>
      </c>
      <c r="DQ82">
        <f t="shared" si="69"/>
        <v>121.815</v>
      </c>
      <c r="DR82">
        <f t="shared" si="69"/>
        <v>123.2283</v>
      </c>
      <c r="DS82">
        <f t="shared" si="69"/>
        <v>86.475999999999999</v>
      </c>
      <c r="DT82">
        <f t="shared" si="69"/>
        <v>149.17110000000002</v>
      </c>
      <c r="DU82">
        <f t="shared" si="69"/>
        <v>42.883918000000001</v>
      </c>
      <c r="DV82">
        <f t="shared" si="69"/>
        <v>98.020384000000021</v>
      </c>
      <c r="DW82">
        <f t="shared" si="68"/>
        <v>185.10382000000001</v>
      </c>
      <c r="DX82">
        <f t="shared" si="68"/>
        <v>163.58012000000002</v>
      </c>
      <c r="DY82">
        <f t="shared" si="68"/>
        <v>159.27538000000001</v>
      </c>
      <c r="DZ82">
        <f t="shared" si="68"/>
        <v>112.28270000000001</v>
      </c>
      <c r="EA82">
        <f t="shared" si="68"/>
        <v>111.57205</v>
      </c>
      <c r="EB82">
        <f t="shared" si="68"/>
        <v>114.13038999999999</v>
      </c>
      <c r="EC82">
        <f t="shared" si="68"/>
        <v>129.19617</v>
      </c>
      <c r="ED82">
        <f t="shared" si="68"/>
        <v>97.286000000000001</v>
      </c>
      <c r="EE82">
        <f t="shared" si="68"/>
        <v>180.67399999999998</v>
      </c>
    </row>
    <row r="83" spans="1:135" x14ac:dyDescent="0.2">
      <c r="A83">
        <f>OCC!A43</f>
        <v>130</v>
      </c>
      <c r="B83">
        <f>OCC!K43</f>
        <v>5990.2725281601997</v>
      </c>
      <c r="C83">
        <f t="shared" si="44"/>
        <v>7160.8716180381716</v>
      </c>
      <c r="D83">
        <f t="shared" si="45"/>
        <v>8576.0735028160198</v>
      </c>
      <c r="E83">
        <f t="shared" si="46"/>
        <v>10389.52867284105</v>
      </c>
      <c r="F83">
        <f t="shared" si="47"/>
        <v>510.06333925793001</v>
      </c>
      <c r="G83">
        <f t="shared" si="48"/>
        <v>860.43324561938107</v>
      </c>
      <c r="H83">
        <f t="shared" si="49"/>
        <v>1248.1339690755326</v>
      </c>
      <c r="I83">
        <f t="shared" si="50"/>
        <v>7446</v>
      </c>
      <c r="J83">
        <f t="shared" ca="1" si="51"/>
        <v>58.178423500000008</v>
      </c>
      <c r="K83">
        <f t="shared" ca="1" si="52"/>
        <v>1.8937246250000001E-2</v>
      </c>
      <c r="L83">
        <f t="shared" ca="1" si="53"/>
        <v>95.252282881470592</v>
      </c>
      <c r="M83">
        <f t="shared" ca="1" si="54"/>
        <v>142.30706482633377</v>
      </c>
      <c r="N83">
        <f t="shared" ca="1" si="55"/>
        <v>194.37538653680267</v>
      </c>
      <c r="P83">
        <v>122</v>
      </c>
      <c r="Q83" t="s">
        <v>12</v>
      </c>
      <c r="R83" t="s">
        <v>79</v>
      </c>
      <c r="S83" t="s">
        <v>162</v>
      </c>
      <c r="T83">
        <v>34.299999999999997</v>
      </c>
      <c r="U83" t="s">
        <v>172</v>
      </c>
      <c r="V83">
        <v>2011</v>
      </c>
      <c r="W83" t="s">
        <v>318</v>
      </c>
      <c r="X83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42.883918000000001</v>
      </c>
      <c r="AA83">
        <v>8071.7178701965822</v>
      </c>
      <c r="AB83">
        <f t="shared" si="104"/>
        <v>143.5513</v>
      </c>
      <c r="AC83">
        <f t="shared" si="104"/>
        <v>117.402</v>
      </c>
      <c r="AD83">
        <f t="shared" si="104"/>
        <v>117.402</v>
      </c>
      <c r="AE83">
        <f t="shared" si="104"/>
        <v>195.43576000000002</v>
      </c>
      <c r="AF83">
        <f t="shared" si="104"/>
        <v>85.852639999999994</v>
      </c>
      <c r="AG83">
        <f t="shared" si="104"/>
        <v>107.67559024004743</v>
      </c>
      <c r="AH83">
        <f t="shared" si="104"/>
        <v>138.29892324409761</v>
      </c>
      <c r="AI83">
        <f t="shared" si="104"/>
        <v>96.809246270868329</v>
      </c>
      <c r="AJ83">
        <f t="shared" si="104"/>
        <v>128.42042872666207</v>
      </c>
      <c r="AK83">
        <f t="shared" si="104"/>
        <v>155.09236392373802</v>
      </c>
      <c r="AL83">
        <f t="shared" si="105"/>
        <v>82.979353946458559</v>
      </c>
      <c r="AM83">
        <f t="shared" si="105"/>
        <v>98.784945174355428</v>
      </c>
      <c r="AN83">
        <f t="shared" si="105"/>
        <v>197.56989034871086</v>
      </c>
      <c r="AO83">
        <f t="shared" si="105"/>
        <v>104.71204188481676</v>
      </c>
      <c r="AP83">
        <f t="shared" si="105"/>
        <v>119.52978366097007</v>
      </c>
      <c r="AQ83">
        <f t="shared" si="105"/>
        <v>251.90161019460635</v>
      </c>
      <c r="AR83">
        <f t="shared" si="105"/>
        <v>120.51763311271363</v>
      </c>
      <c r="AS83">
        <f t="shared" si="105"/>
        <v>143.23817050281536</v>
      </c>
      <c r="AT83">
        <f t="shared" si="105"/>
        <v>74.44250000000001</v>
      </c>
      <c r="AU83">
        <f t="shared" si="105"/>
        <v>133.99650000000003</v>
      </c>
      <c r="AV83">
        <f t="shared" si="106"/>
        <v>74.44250000000001</v>
      </c>
      <c r="AW83">
        <f t="shared" si="106"/>
        <v>133.99650000000003</v>
      </c>
      <c r="AX83">
        <f t="shared" si="106"/>
        <v>59.553999999999995</v>
      </c>
      <c r="AY83">
        <f t="shared" si="106"/>
        <v>119.10799999999999</v>
      </c>
      <c r="AZ83">
        <f t="shared" si="106"/>
        <v>59.553999999999995</v>
      </c>
      <c r="BA83">
        <f t="shared" si="106"/>
        <v>104.2195</v>
      </c>
      <c r="BB83">
        <f t="shared" si="106"/>
        <v>44.665499999999994</v>
      </c>
      <c r="BC83">
        <f t="shared" si="106"/>
        <v>74.44250000000001</v>
      </c>
      <c r="BD83">
        <f t="shared" si="106"/>
        <v>114.093</v>
      </c>
      <c r="BE83">
        <f t="shared" si="106"/>
        <v>130.392</v>
      </c>
      <c r="BF83">
        <f t="shared" si="107"/>
        <v>146.691</v>
      </c>
      <c r="BG83">
        <f t="shared" si="107"/>
        <v>162.99</v>
      </c>
      <c r="BH83">
        <f t="shared" si="107"/>
        <v>179.28900000000002</v>
      </c>
      <c r="BI83">
        <f t="shared" si="107"/>
        <v>195.58800000000002</v>
      </c>
      <c r="BJ83">
        <f t="shared" si="107"/>
        <v>211.88700000000003</v>
      </c>
      <c r="BK83">
        <f t="shared" si="107"/>
        <v>60.907499999999999</v>
      </c>
      <c r="BL83">
        <f t="shared" si="107"/>
        <v>87.977499999999992</v>
      </c>
      <c r="BM83">
        <f t="shared" si="107"/>
        <v>121.815</v>
      </c>
      <c r="BN83">
        <f t="shared" si="107"/>
        <v>123.2283</v>
      </c>
      <c r="BO83">
        <f t="shared" si="107"/>
        <v>86.475999999999999</v>
      </c>
      <c r="BP83">
        <f t="shared" si="108"/>
        <v>149.17110000000002</v>
      </c>
      <c r="BQ83">
        <f t="shared" si="108"/>
        <v>42.883918000000001</v>
      </c>
      <c r="BR83">
        <f t="shared" si="108"/>
        <v>98.020384000000021</v>
      </c>
      <c r="BS83">
        <f t="shared" si="108"/>
        <v>185.10382000000001</v>
      </c>
      <c r="BT83">
        <f t="shared" si="108"/>
        <v>163.58012000000002</v>
      </c>
      <c r="BU83">
        <f t="shared" si="108"/>
        <v>159.27538000000001</v>
      </c>
      <c r="BV83">
        <f t="shared" si="108"/>
        <v>112.28270000000001</v>
      </c>
      <c r="BW83">
        <f t="shared" si="108"/>
        <v>111.57205</v>
      </c>
      <c r="BX83">
        <f t="shared" si="108"/>
        <v>114.13038999999999</v>
      </c>
      <c r="BY83">
        <f t="shared" si="108"/>
        <v>129.19617</v>
      </c>
      <c r="BZ83">
        <f t="shared" si="108"/>
        <v>97.286000000000001</v>
      </c>
      <c r="CA83">
        <f t="shared" si="108"/>
        <v>180.67399999999998</v>
      </c>
      <c r="CE83">
        <f t="shared" si="75"/>
        <v>8029.4224554039874</v>
      </c>
      <c r="CF83">
        <f t="shared" si="76"/>
        <v>143.5513</v>
      </c>
      <c r="CG83">
        <f t="shared" si="77"/>
        <v>117.402</v>
      </c>
      <c r="CH83">
        <f t="shared" si="78"/>
        <v>117.402</v>
      </c>
      <c r="CI83">
        <f t="shared" si="79"/>
        <v>195.43576000000002</v>
      </c>
      <c r="CJ83">
        <f t="shared" si="80"/>
        <v>85.852639999999994</v>
      </c>
      <c r="CK83">
        <f t="shared" si="81"/>
        <v>107.67559024004743</v>
      </c>
      <c r="CL83">
        <f t="shared" si="82"/>
        <v>138.29892324409761</v>
      </c>
      <c r="CM83">
        <f t="shared" si="83"/>
        <v>96.809246270868329</v>
      </c>
      <c r="CN83">
        <f t="shared" si="84"/>
        <v>128.42042872666207</v>
      </c>
      <c r="CO83">
        <f t="shared" si="85"/>
        <v>155.09236392373802</v>
      </c>
      <c r="CP83">
        <f t="shared" si="86"/>
        <v>82.979353946458559</v>
      </c>
      <c r="CQ83">
        <f t="shared" si="87"/>
        <v>98.784945174355428</v>
      </c>
      <c r="CR83">
        <f t="shared" si="88"/>
        <v>197.56989034871086</v>
      </c>
      <c r="CS83">
        <f t="shared" si="89"/>
        <v>104.71204188481676</v>
      </c>
      <c r="CT83">
        <f t="shared" si="90"/>
        <v>119.52978366097007</v>
      </c>
      <c r="CU83">
        <f t="shared" si="91"/>
        <v>251.90161019460635</v>
      </c>
      <c r="CV83">
        <f t="shared" si="92"/>
        <v>120.51763311271363</v>
      </c>
      <c r="CW83">
        <f t="shared" si="93"/>
        <v>143.23817050281536</v>
      </c>
      <c r="CX83">
        <f t="shared" si="94"/>
        <v>74.44250000000001</v>
      </c>
      <c r="CY83">
        <f t="shared" si="95"/>
        <v>133.99650000000003</v>
      </c>
      <c r="CZ83">
        <f t="shared" si="96"/>
        <v>74.44250000000001</v>
      </c>
      <c r="DA83">
        <f t="shared" si="97"/>
        <v>133.99650000000003</v>
      </c>
      <c r="DB83">
        <f t="shared" si="98"/>
        <v>59.553999999999995</v>
      </c>
      <c r="DC83">
        <f t="shared" si="99"/>
        <v>119.10799999999999</v>
      </c>
      <c r="DD83">
        <f t="shared" si="100"/>
        <v>59.553999999999995</v>
      </c>
      <c r="DE83">
        <f t="shared" si="101"/>
        <v>104.2195</v>
      </c>
      <c r="DF83">
        <f t="shared" si="102"/>
        <v>44.665499999999994</v>
      </c>
      <c r="DG83">
        <f t="shared" si="103"/>
        <v>74.44250000000001</v>
      </c>
      <c r="DH83">
        <f t="shared" si="69"/>
        <v>114.093</v>
      </c>
      <c r="DI83">
        <f t="shared" si="69"/>
        <v>130.392</v>
      </c>
      <c r="DJ83">
        <f t="shared" si="69"/>
        <v>146.691</v>
      </c>
      <c r="DK83">
        <f t="shared" si="69"/>
        <v>162.99</v>
      </c>
      <c r="DL83">
        <f t="shared" si="69"/>
        <v>179.28900000000002</v>
      </c>
      <c r="DM83">
        <f t="shared" si="69"/>
        <v>195.58800000000002</v>
      </c>
      <c r="DN83">
        <f t="shared" si="69"/>
        <v>211.88700000000003</v>
      </c>
      <c r="DO83">
        <f t="shared" si="69"/>
        <v>60.907499999999999</v>
      </c>
      <c r="DP83">
        <f t="shared" si="69"/>
        <v>87.977499999999992</v>
      </c>
      <c r="DQ83">
        <f t="shared" si="69"/>
        <v>121.815</v>
      </c>
      <c r="DR83">
        <f t="shared" si="69"/>
        <v>123.2283</v>
      </c>
      <c r="DS83">
        <f t="shared" si="69"/>
        <v>86.475999999999999</v>
      </c>
      <c r="DT83">
        <f t="shared" si="69"/>
        <v>149.17110000000002</v>
      </c>
      <c r="DU83">
        <f t="shared" si="69"/>
        <v>42.883918000000001</v>
      </c>
      <c r="DV83">
        <f t="shared" si="69"/>
        <v>98.020384000000021</v>
      </c>
      <c r="DW83">
        <f t="shared" si="68"/>
        <v>185.10382000000001</v>
      </c>
      <c r="DX83">
        <f t="shared" si="68"/>
        <v>163.58012000000002</v>
      </c>
      <c r="DY83">
        <f t="shared" si="68"/>
        <v>159.27538000000001</v>
      </c>
      <c r="DZ83">
        <f t="shared" si="68"/>
        <v>112.28270000000001</v>
      </c>
      <c r="EA83">
        <f t="shared" si="68"/>
        <v>111.57205</v>
      </c>
      <c r="EB83">
        <f t="shared" si="68"/>
        <v>114.13038999999999</v>
      </c>
      <c r="EC83">
        <f t="shared" si="68"/>
        <v>129.19617</v>
      </c>
      <c r="ED83">
        <f t="shared" si="68"/>
        <v>97.286000000000001</v>
      </c>
      <c r="EE83">
        <f t="shared" si="68"/>
        <v>180.67399999999998</v>
      </c>
    </row>
    <row r="84" spans="1:135" x14ac:dyDescent="0.2">
      <c r="A84">
        <f>OCC!A44</f>
        <v>49</v>
      </c>
      <c r="B84">
        <f>OCC!K44</f>
        <v>6057.4175999999998</v>
      </c>
      <c r="C84">
        <f t="shared" si="44"/>
        <v>7241.1379559999996</v>
      </c>
      <c r="D84">
        <f t="shared" si="45"/>
        <v>8672.202863999999</v>
      </c>
      <c r="E84">
        <f t="shared" si="46"/>
        <v>10505.985085439999</v>
      </c>
      <c r="F84">
        <f t="shared" si="47"/>
        <v>515.78064834467386</v>
      </c>
      <c r="G84">
        <f t="shared" si="48"/>
        <v>870.07785724913083</v>
      </c>
      <c r="H84">
        <f t="shared" si="49"/>
        <v>1262.1243250443638</v>
      </c>
      <c r="I84">
        <f t="shared" si="50"/>
        <v>7446</v>
      </c>
      <c r="J84">
        <f t="shared" ca="1" si="51"/>
        <v>58.178423500000008</v>
      </c>
      <c r="K84">
        <f t="shared" ca="1" si="52"/>
        <v>1.8937246250000001E-2</v>
      </c>
      <c r="L84">
        <f t="shared" ca="1" si="53"/>
        <v>96.020119181060153</v>
      </c>
      <c r="M84">
        <f t="shared" ca="1" si="54"/>
        <v>143.60233901781237</v>
      </c>
      <c r="N84">
        <f t="shared" ca="1" si="55"/>
        <v>196.25429547701637</v>
      </c>
      <c r="P84">
        <v>123</v>
      </c>
      <c r="Q84" t="s">
        <v>12</v>
      </c>
      <c r="R84" t="s">
        <v>79</v>
      </c>
      <c r="S84" t="s">
        <v>162</v>
      </c>
      <c r="T84">
        <v>78.400000000000006</v>
      </c>
      <c r="U84" t="s">
        <v>172</v>
      </c>
      <c r="V84">
        <v>2011</v>
      </c>
      <c r="W84" t="s">
        <v>318</v>
      </c>
      <c r="X84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98.020384000000021</v>
      </c>
      <c r="AA84">
        <v>8351.4375</v>
      </c>
      <c r="AB84">
        <f t="shared" si="104"/>
        <v>143.5513</v>
      </c>
      <c r="AC84">
        <f t="shared" si="104"/>
        <v>117.402</v>
      </c>
      <c r="AD84">
        <f t="shared" si="104"/>
        <v>117.402</v>
      </c>
      <c r="AE84">
        <f t="shared" si="104"/>
        <v>195.43576000000002</v>
      </c>
      <c r="AF84">
        <f t="shared" si="104"/>
        <v>85.852639999999994</v>
      </c>
      <c r="AG84">
        <f t="shared" si="104"/>
        <v>107.67559024004743</v>
      </c>
      <c r="AH84">
        <f t="shared" si="104"/>
        <v>138.29892324409761</v>
      </c>
      <c r="AI84">
        <f t="shared" si="104"/>
        <v>96.809246270868329</v>
      </c>
      <c r="AJ84">
        <f t="shared" si="104"/>
        <v>128.42042872666207</v>
      </c>
      <c r="AK84">
        <f t="shared" si="104"/>
        <v>155.09236392373802</v>
      </c>
      <c r="AL84">
        <f t="shared" si="105"/>
        <v>82.979353946458559</v>
      </c>
      <c r="AM84">
        <f t="shared" si="105"/>
        <v>98.784945174355428</v>
      </c>
      <c r="AN84">
        <f t="shared" si="105"/>
        <v>197.56989034871086</v>
      </c>
      <c r="AO84">
        <f t="shared" si="105"/>
        <v>104.71204188481676</v>
      </c>
      <c r="AP84">
        <f t="shared" si="105"/>
        <v>119.52978366097007</v>
      </c>
      <c r="AQ84">
        <f t="shared" si="105"/>
        <v>251.90161019460635</v>
      </c>
      <c r="AR84">
        <f t="shared" si="105"/>
        <v>120.51763311271363</v>
      </c>
      <c r="AS84">
        <f t="shared" si="105"/>
        <v>143.23817050281536</v>
      </c>
      <c r="AT84">
        <f t="shared" si="105"/>
        <v>74.44250000000001</v>
      </c>
      <c r="AU84">
        <f t="shared" si="105"/>
        <v>133.99650000000003</v>
      </c>
      <c r="AV84">
        <f t="shared" si="106"/>
        <v>74.44250000000001</v>
      </c>
      <c r="AW84">
        <f t="shared" si="106"/>
        <v>133.99650000000003</v>
      </c>
      <c r="AX84">
        <f t="shared" si="106"/>
        <v>59.553999999999995</v>
      </c>
      <c r="AY84">
        <f t="shared" si="106"/>
        <v>119.10799999999999</v>
      </c>
      <c r="AZ84">
        <f t="shared" si="106"/>
        <v>59.553999999999995</v>
      </c>
      <c r="BA84">
        <f t="shared" si="106"/>
        <v>104.2195</v>
      </c>
      <c r="BB84">
        <f t="shared" si="106"/>
        <v>44.665499999999994</v>
      </c>
      <c r="BC84">
        <f t="shared" si="106"/>
        <v>74.44250000000001</v>
      </c>
      <c r="BD84">
        <f t="shared" si="106"/>
        <v>114.093</v>
      </c>
      <c r="BE84">
        <f t="shared" si="106"/>
        <v>130.392</v>
      </c>
      <c r="BF84">
        <f t="shared" si="107"/>
        <v>146.691</v>
      </c>
      <c r="BG84">
        <f t="shared" si="107"/>
        <v>162.99</v>
      </c>
      <c r="BH84">
        <f t="shared" si="107"/>
        <v>179.28900000000002</v>
      </c>
      <c r="BI84">
        <f t="shared" si="107"/>
        <v>195.58800000000002</v>
      </c>
      <c r="BJ84">
        <f t="shared" si="107"/>
        <v>211.88700000000003</v>
      </c>
      <c r="BK84">
        <f t="shared" si="107"/>
        <v>60.907499999999999</v>
      </c>
      <c r="BL84">
        <f t="shared" si="107"/>
        <v>87.977499999999992</v>
      </c>
      <c r="BM84">
        <f t="shared" si="107"/>
        <v>121.815</v>
      </c>
      <c r="BN84">
        <f t="shared" si="107"/>
        <v>123.2283</v>
      </c>
      <c r="BO84">
        <f t="shared" si="107"/>
        <v>86.475999999999999</v>
      </c>
      <c r="BP84">
        <f t="shared" si="108"/>
        <v>149.17110000000002</v>
      </c>
      <c r="BQ84">
        <f t="shared" si="108"/>
        <v>42.883918000000001</v>
      </c>
      <c r="BR84">
        <f t="shared" si="108"/>
        <v>98.020384000000021</v>
      </c>
      <c r="BS84">
        <f t="shared" si="108"/>
        <v>185.10382000000001</v>
      </c>
      <c r="BT84">
        <f t="shared" si="108"/>
        <v>163.58012000000002</v>
      </c>
      <c r="BU84">
        <f t="shared" si="108"/>
        <v>159.27538000000001</v>
      </c>
      <c r="BV84">
        <f t="shared" si="108"/>
        <v>112.28270000000001</v>
      </c>
      <c r="BW84">
        <f t="shared" si="108"/>
        <v>111.57205</v>
      </c>
      <c r="BX84">
        <f t="shared" si="108"/>
        <v>114.13038999999999</v>
      </c>
      <c r="BY84">
        <f t="shared" si="108"/>
        <v>129.19617</v>
      </c>
      <c r="BZ84">
        <f t="shared" si="108"/>
        <v>97.286000000000001</v>
      </c>
      <c r="CA84">
        <f t="shared" si="108"/>
        <v>180.67399999999998</v>
      </c>
      <c r="CE84">
        <f t="shared" si="75"/>
        <v>8071.7178701965822</v>
      </c>
      <c r="CF84">
        <f t="shared" si="76"/>
        <v>143.5513</v>
      </c>
      <c r="CG84">
        <f t="shared" si="77"/>
        <v>117.402</v>
      </c>
      <c r="CH84">
        <f t="shared" si="78"/>
        <v>117.402</v>
      </c>
      <c r="CI84">
        <f t="shared" si="79"/>
        <v>195.43576000000002</v>
      </c>
      <c r="CJ84">
        <f t="shared" si="80"/>
        <v>85.852639999999994</v>
      </c>
      <c r="CK84">
        <f t="shared" si="81"/>
        <v>107.67559024004743</v>
      </c>
      <c r="CL84">
        <f t="shared" si="82"/>
        <v>138.29892324409761</v>
      </c>
      <c r="CM84">
        <f t="shared" si="83"/>
        <v>96.809246270868329</v>
      </c>
      <c r="CN84">
        <f t="shared" si="84"/>
        <v>128.42042872666207</v>
      </c>
      <c r="CO84">
        <f t="shared" si="85"/>
        <v>155.09236392373802</v>
      </c>
      <c r="CP84">
        <f t="shared" si="86"/>
        <v>82.979353946458559</v>
      </c>
      <c r="CQ84">
        <f t="shared" si="87"/>
        <v>98.784945174355428</v>
      </c>
      <c r="CR84">
        <f t="shared" si="88"/>
        <v>197.56989034871086</v>
      </c>
      <c r="CS84">
        <f t="shared" si="89"/>
        <v>104.71204188481676</v>
      </c>
      <c r="CT84">
        <f t="shared" si="90"/>
        <v>119.52978366097007</v>
      </c>
      <c r="CU84">
        <f t="shared" si="91"/>
        <v>251.90161019460635</v>
      </c>
      <c r="CV84">
        <f t="shared" si="92"/>
        <v>120.51763311271363</v>
      </c>
      <c r="CW84">
        <f t="shared" si="93"/>
        <v>143.23817050281536</v>
      </c>
      <c r="CX84">
        <f t="shared" si="94"/>
        <v>74.44250000000001</v>
      </c>
      <c r="CY84">
        <f t="shared" si="95"/>
        <v>133.99650000000003</v>
      </c>
      <c r="CZ84">
        <f t="shared" si="96"/>
        <v>74.44250000000001</v>
      </c>
      <c r="DA84">
        <f t="shared" si="97"/>
        <v>133.99650000000003</v>
      </c>
      <c r="DB84">
        <f t="shared" si="98"/>
        <v>59.553999999999995</v>
      </c>
      <c r="DC84">
        <f t="shared" si="99"/>
        <v>119.10799999999999</v>
      </c>
      <c r="DD84">
        <f t="shared" si="100"/>
        <v>59.553999999999995</v>
      </c>
      <c r="DE84">
        <f t="shared" si="101"/>
        <v>104.2195</v>
      </c>
      <c r="DF84">
        <f t="shared" si="102"/>
        <v>44.665499999999994</v>
      </c>
      <c r="DG84">
        <f t="shared" si="103"/>
        <v>74.44250000000001</v>
      </c>
      <c r="DH84">
        <f t="shared" si="69"/>
        <v>114.093</v>
      </c>
      <c r="DI84">
        <f t="shared" si="69"/>
        <v>130.392</v>
      </c>
      <c r="DJ84">
        <f t="shared" si="69"/>
        <v>146.691</v>
      </c>
      <c r="DK84">
        <f t="shared" si="69"/>
        <v>162.99</v>
      </c>
      <c r="DL84">
        <f t="shared" si="69"/>
        <v>179.28900000000002</v>
      </c>
      <c r="DM84">
        <f t="shared" si="69"/>
        <v>195.58800000000002</v>
      </c>
      <c r="DN84">
        <f t="shared" si="69"/>
        <v>211.88700000000003</v>
      </c>
      <c r="DO84">
        <f t="shared" si="69"/>
        <v>60.907499999999999</v>
      </c>
      <c r="DP84">
        <f t="shared" si="69"/>
        <v>87.977499999999992</v>
      </c>
      <c r="DQ84">
        <f t="shared" si="69"/>
        <v>121.815</v>
      </c>
      <c r="DR84">
        <f t="shared" si="69"/>
        <v>123.2283</v>
      </c>
      <c r="DS84">
        <f t="shared" si="69"/>
        <v>86.475999999999999</v>
      </c>
      <c r="DT84">
        <f t="shared" si="69"/>
        <v>149.17110000000002</v>
      </c>
      <c r="DU84">
        <f t="shared" si="69"/>
        <v>42.883918000000001</v>
      </c>
      <c r="DV84">
        <f t="shared" si="69"/>
        <v>98.020384000000021</v>
      </c>
      <c r="DW84">
        <f t="shared" ref="DW84:EE92" si="109">BS83</f>
        <v>185.10382000000001</v>
      </c>
      <c r="DX84">
        <f t="shared" si="109"/>
        <v>163.58012000000002</v>
      </c>
      <c r="DY84">
        <f t="shared" si="109"/>
        <v>159.27538000000001</v>
      </c>
      <c r="DZ84">
        <f t="shared" si="109"/>
        <v>112.28270000000001</v>
      </c>
      <c r="EA84">
        <f t="shared" si="109"/>
        <v>111.57205</v>
      </c>
      <c r="EB84">
        <f t="shared" si="109"/>
        <v>114.13038999999999</v>
      </c>
      <c r="EC84">
        <f t="shared" si="109"/>
        <v>129.19617</v>
      </c>
      <c r="ED84">
        <f t="shared" si="109"/>
        <v>97.286000000000001</v>
      </c>
      <c r="EE84">
        <f t="shared" si="109"/>
        <v>180.67399999999998</v>
      </c>
    </row>
    <row r="85" spans="1:135" x14ac:dyDescent="0.2">
      <c r="A85">
        <f>OCC!A45</f>
        <v>53</v>
      </c>
      <c r="B85">
        <f>OCC!K45</f>
        <v>6168.9285000000009</v>
      </c>
      <c r="C85">
        <f t="shared" si="44"/>
        <v>7374.4399443750008</v>
      </c>
      <c r="D85">
        <f t="shared" si="45"/>
        <v>8831.8493025000007</v>
      </c>
      <c r="E85">
        <f t="shared" si="46"/>
        <v>10699.389590400002</v>
      </c>
      <c r="F85">
        <f t="shared" si="47"/>
        <v>525.27564573423786</v>
      </c>
      <c r="G85">
        <f t="shared" si="48"/>
        <v>886.09510607343566</v>
      </c>
      <c r="H85">
        <f t="shared" si="49"/>
        <v>1285.3587507834102</v>
      </c>
      <c r="I85">
        <f t="shared" si="50"/>
        <v>7446</v>
      </c>
      <c r="J85">
        <f t="shared" ca="1" si="51"/>
        <v>58.178423500000008</v>
      </c>
      <c r="K85">
        <f t="shared" ca="1" si="52"/>
        <v>1.8937246250000001E-2</v>
      </c>
      <c r="L85">
        <f t="shared" ca="1" si="53"/>
        <v>97.295300135876687</v>
      </c>
      <c r="M85">
        <f t="shared" ca="1" si="54"/>
        <v>145.75346026738325</v>
      </c>
      <c r="N85">
        <f t="shared" ca="1" si="55"/>
        <v>199.37468571862883</v>
      </c>
      <c r="P85">
        <v>124</v>
      </c>
      <c r="Q85" t="s">
        <v>322</v>
      </c>
      <c r="R85" t="s">
        <v>79</v>
      </c>
      <c r="S85" t="s">
        <v>162</v>
      </c>
      <c r="T85">
        <v>86</v>
      </c>
      <c r="U85" t="s">
        <v>172</v>
      </c>
      <c r="V85">
        <v>1990</v>
      </c>
      <c r="W85" t="s">
        <v>324</v>
      </c>
      <c r="X85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185.10382000000001</v>
      </c>
      <c r="AA85">
        <v>8759.5491818181836</v>
      </c>
      <c r="AB85">
        <f t="shared" si="104"/>
        <v>143.5513</v>
      </c>
      <c r="AC85">
        <f t="shared" si="104"/>
        <v>117.402</v>
      </c>
      <c r="AD85">
        <f t="shared" si="104"/>
        <v>117.402</v>
      </c>
      <c r="AE85">
        <f t="shared" si="104"/>
        <v>195.43576000000002</v>
      </c>
      <c r="AF85">
        <f t="shared" si="104"/>
        <v>85.852639999999994</v>
      </c>
      <c r="AG85">
        <f t="shared" si="104"/>
        <v>107.67559024004743</v>
      </c>
      <c r="AH85">
        <f t="shared" si="104"/>
        <v>138.29892324409761</v>
      </c>
      <c r="AI85">
        <f t="shared" si="104"/>
        <v>96.809246270868329</v>
      </c>
      <c r="AJ85">
        <f t="shared" si="104"/>
        <v>128.42042872666207</v>
      </c>
      <c r="AK85">
        <f t="shared" si="104"/>
        <v>155.09236392373802</v>
      </c>
      <c r="AL85">
        <f t="shared" si="105"/>
        <v>82.979353946458559</v>
      </c>
      <c r="AM85">
        <f t="shared" si="105"/>
        <v>98.784945174355428</v>
      </c>
      <c r="AN85">
        <f t="shared" si="105"/>
        <v>197.56989034871086</v>
      </c>
      <c r="AO85">
        <f t="shared" si="105"/>
        <v>104.71204188481676</v>
      </c>
      <c r="AP85">
        <f t="shared" si="105"/>
        <v>119.52978366097007</v>
      </c>
      <c r="AQ85">
        <f t="shared" si="105"/>
        <v>251.90161019460635</v>
      </c>
      <c r="AR85">
        <f t="shared" si="105"/>
        <v>120.51763311271363</v>
      </c>
      <c r="AS85">
        <f t="shared" si="105"/>
        <v>143.23817050281536</v>
      </c>
      <c r="AT85">
        <f t="shared" si="105"/>
        <v>74.44250000000001</v>
      </c>
      <c r="AU85">
        <f t="shared" si="105"/>
        <v>133.99650000000003</v>
      </c>
      <c r="AV85">
        <f t="shared" si="106"/>
        <v>74.44250000000001</v>
      </c>
      <c r="AW85">
        <f t="shared" si="106"/>
        <v>133.99650000000003</v>
      </c>
      <c r="AX85">
        <f t="shared" si="106"/>
        <v>59.553999999999995</v>
      </c>
      <c r="AY85">
        <f t="shared" si="106"/>
        <v>119.10799999999999</v>
      </c>
      <c r="AZ85">
        <f t="shared" si="106"/>
        <v>59.553999999999995</v>
      </c>
      <c r="BA85">
        <f t="shared" si="106"/>
        <v>104.2195</v>
      </c>
      <c r="BB85">
        <f t="shared" si="106"/>
        <v>44.665499999999994</v>
      </c>
      <c r="BC85">
        <f t="shared" si="106"/>
        <v>74.44250000000001</v>
      </c>
      <c r="BD85">
        <f t="shared" si="106"/>
        <v>114.093</v>
      </c>
      <c r="BE85">
        <f t="shared" si="106"/>
        <v>130.392</v>
      </c>
      <c r="BF85">
        <f t="shared" si="107"/>
        <v>146.691</v>
      </c>
      <c r="BG85">
        <f t="shared" si="107"/>
        <v>162.99</v>
      </c>
      <c r="BH85">
        <f t="shared" si="107"/>
        <v>179.28900000000002</v>
      </c>
      <c r="BI85">
        <f t="shared" si="107"/>
        <v>195.58800000000002</v>
      </c>
      <c r="BJ85">
        <f t="shared" si="107"/>
        <v>211.88700000000003</v>
      </c>
      <c r="BK85">
        <f t="shared" si="107"/>
        <v>60.907499999999999</v>
      </c>
      <c r="BL85">
        <f t="shared" si="107"/>
        <v>87.977499999999992</v>
      </c>
      <c r="BM85">
        <f t="shared" si="107"/>
        <v>121.815</v>
      </c>
      <c r="BN85">
        <f t="shared" si="107"/>
        <v>123.2283</v>
      </c>
      <c r="BO85">
        <f t="shared" si="107"/>
        <v>86.475999999999999</v>
      </c>
      <c r="BP85">
        <f t="shared" si="108"/>
        <v>149.17110000000002</v>
      </c>
      <c r="BQ85">
        <f t="shared" si="108"/>
        <v>42.883918000000001</v>
      </c>
      <c r="BR85">
        <f t="shared" si="108"/>
        <v>98.020384000000021</v>
      </c>
      <c r="BS85">
        <f t="shared" si="108"/>
        <v>185.10382000000001</v>
      </c>
      <c r="BT85">
        <f t="shared" si="108"/>
        <v>163.58012000000002</v>
      </c>
      <c r="BU85">
        <f t="shared" si="108"/>
        <v>159.27538000000001</v>
      </c>
      <c r="BV85">
        <f t="shared" si="108"/>
        <v>112.28270000000001</v>
      </c>
      <c r="BW85">
        <f t="shared" si="108"/>
        <v>111.57205</v>
      </c>
      <c r="BX85">
        <f t="shared" si="108"/>
        <v>114.13038999999999</v>
      </c>
      <c r="BY85">
        <f t="shared" si="108"/>
        <v>129.19617</v>
      </c>
      <c r="BZ85">
        <f t="shared" si="108"/>
        <v>97.286000000000001</v>
      </c>
      <c r="CA85">
        <f t="shared" si="108"/>
        <v>180.67399999999998</v>
      </c>
      <c r="CE85">
        <f t="shared" si="75"/>
        <v>8351.4375</v>
      </c>
      <c r="CF85">
        <f t="shared" si="76"/>
        <v>143.5513</v>
      </c>
      <c r="CG85">
        <f t="shared" si="77"/>
        <v>117.402</v>
      </c>
      <c r="CH85">
        <f t="shared" si="78"/>
        <v>117.402</v>
      </c>
      <c r="CI85">
        <f t="shared" si="79"/>
        <v>195.43576000000002</v>
      </c>
      <c r="CJ85">
        <f t="shared" si="80"/>
        <v>85.852639999999994</v>
      </c>
      <c r="CK85">
        <f t="shared" si="81"/>
        <v>107.67559024004743</v>
      </c>
      <c r="CL85">
        <f t="shared" si="82"/>
        <v>138.29892324409761</v>
      </c>
      <c r="CM85">
        <f t="shared" si="83"/>
        <v>96.809246270868329</v>
      </c>
      <c r="CN85">
        <f t="shared" si="84"/>
        <v>128.42042872666207</v>
      </c>
      <c r="CO85">
        <f t="shared" si="85"/>
        <v>155.09236392373802</v>
      </c>
      <c r="CP85">
        <f t="shared" si="86"/>
        <v>82.979353946458559</v>
      </c>
      <c r="CQ85">
        <f t="shared" si="87"/>
        <v>98.784945174355428</v>
      </c>
      <c r="CR85">
        <f t="shared" si="88"/>
        <v>197.56989034871086</v>
      </c>
      <c r="CS85">
        <f t="shared" si="89"/>
        <v>104.71204188481676</v>
      </c>
      <c r="CT85">
        <f t="shared" si="90"/>
        <v>119.52978366097007</v>
      </c>
      <c r="CU85">
        <f t="shared" si="91"/>
        <v>251.90161019460635</v>
      </c>
      <c r="CV85">
        <f t="shared" si="92"/>
        <v>120.51763311271363</v>
      </c>
      <c r="CW85">
        <f t="shared" si="93"/>
        <v>143.23817050281536</v>
      </c>
      <c r="CX85">
        <f t="shared" si="94"/>
        <v>74.44250000000001</v>
      </c>
      <c r="CY85">
        <f t="shared" si="95"/>
        <v>133.99650000000003</v>
      </c>
      <c r="CZ85">
        <f t="shared" si="96"/>
        <v>74.44250000000001</v>
      </c>
      <c r="DA85">
        <f t="shared" si="97"/>
        <v>133.99650000000003</v>
      </c>
      <c r="DB85">
        <f t="shared" si="98"/>
        <v>59.553999999999995</v>
      </c>
      <c r="DC85">
        <f t="shared" si="99"/>
        <v>119.10799999999999</v>
      </c>
      <c r="DD85">
        <f t="shared" si="100"/>
        <v>59.553999999999995</v>
      </c>
      <c r="DE85">
        <f t="shared" si="101"/>
        <v>104.2195</v>
      </c>
      <c r="DF85">
        <f t="shared" si="102"/>
        <v>44.665499999999994</v>
      </c>
      <c r="DG85">
        <f t="shared" si="103"/>
        <v>74.44250000000001</v>
      </c>
      <c r="DH85">
        <f t="shared" ref="DH85:DV92" si="110">BD84</f>
        <v>114.093</v>
      </c>
      <c r="DI85">
        <f t="shared" si="110"/>
        <v>130.392</v>
      </c>
      <c r="DJ85">
        <f t="shared" si="110"/>
        <v>146.691</v>
      </c>
      <c r="DK85">
        <f t="shared" si="110"/>
        <v>162.99</v>
      </c>
      <c r="DL85">
        <f t="shared" si="110"/>
        <v>179.28900000000002</v>
      </c>
      <c r="DM85">
        <f t="shared" si="110"/>
        <v>195.58800000000002</v>
      </c>
      <c r="DN85">
        <f t="shared" si="110"/>
        <v>211.88700000000003</v>
      </c>
      <c r="DO85">
        <f t="shared" si="110"/>
        <v>60.907499999999999</v>
      </c>
      <c r="DP85">
        <f t="shared" si="110"/>
        <v>87.977499999999992</v>
      </c>
      <c r="DQ85">
        <f t="shared" si="110"/>
        <v>121.815</v>
      </c>
      <c r="DR85">
        <f t="shared" si="110"/>
        <v>123.2283</v>
      </c>
      <c r="DS85">
        <f t="shared" si="110"/>
        <v>86.475999999999999</v>
      </c>
      <c r="DT85">
        <f t="shared" si="110"/>
        <v>149.17110000000002</v>
      </c>
      <c r="DU85">
        <f t="shared" si="110"/>
        <v>42.883918000000001</v>
      </c>
      <c r="DV85">
        <f t="shared" si="110"/>
        <v>98.020384000000021</v>
      </c>
      <c r="DW85">
        <f t="shared" si="109"/>
        <v>185.10382000000001</v>
      </c>
      <c r="DX85">
        <f t="shared" si="109"/>
        <v>163.58012000000002</v>
      </c>
      <c r="DY85">
        <f t="shared" si="109"/>
        <v>159.27538000000001</v>
      </c>
      <c r="DZ85">
        <f t="shared" si="109"/>
        <v>112.28270000000001</v>
      </c>
      <c r="EA85">
        <f t="shared" si="109"/>
        <v>111.57205</v>
      </c>
      <c r="EB85">
        <f t="shared" si="109"/>
        <v>114.13038999999999</v>
      </c>
      <c r="EC85">
        <f t="shared" si="109"/>
        <v>129.19617</v>
      </c>
      <c r="ED85">
        <f t="shared" si="109"/>
        <v>97.286000000000001</v>
      </c>
      <c r="EE85">
        <f t="shared" si="109"/>
        <v>180.67399999999998</v>
      </c>
    </row>
    <row r="86" spans="1:135" x14ac:dyDescent="0.2">
      <c r="A86">
        <f>OCC!A46</f>
        <v>141</v>
      </c>
      <c r="B86">
        <f>OCC!K46</f>
        <v>6226.3040000000001</v>
      </c>
      <c r="C86">
        <f t="shared" si="44"/>
        <v>7443.0275733333328</v>
      </c>
      <c r="D86">
        <f t="shared" si="45"/>
        <v>8913.9918933333338</v>
      </c>
      <c r="E86">
        <f t="shared" si="46"/>
        <v>10798.901657599999</v>
      </c>
      <c r="F86">
        <f t="shared" si="47"/>
        <v>530.16108942382255</v>
      </c>
      <c r="G86">
        <f t="shared" si="48"/>
        <v>894.33643189825534</v>
      </c>
      <c r="H86">
        <f t="shared" si="49"/>
        <v>1297.3135174832628</v>
      </c>
      <c r="I86">
        <f t="shared" si="50"/>
        <v>7446</v>
      </c>
      <c r="J86">
        <f t="shared" ca="1" si="51"/>
        <v>58.178423500000008</v>
      </c>
      <c r="K86">
        <f t="shared" ca="1" si="52"/>
        <v>1.8937246250000001E-2</v>
      </c>
      <c r="L86">
        <f t="shared" ca="1" si="53"/>
        <v>97.951416666844281</v>
      </c>
      <c r="M86">
        <f t="shared" ca="1" si="54"/>
        <v>146.86027276064402</v>
      </c>
      <c r="N86">
        <f t="shared" ca="1" si="55"/>
        <v>200.98021441858219</v>
      </c>
      <c r="P86">
        <v>125</v>
      </c>
      <c r="Q86" t="s">
        <v>323</v>
      </c>
      <c r="R86" t="s">
        <v>79</v>
      </c>
      <c r="S86" t="s">
        <v>162</v>
      </c>
      <c r="T86">
        <v>76</v>
      </c>
      <c r="U86" t="s">
        <v>172</v>
      </c>
      <c r="V86">
        <v>1990</v>
      </c>
      <c r="W86" t="s">
        <v>324</v>
      </c>
      <c r="X86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163.58012000000002</v>
      </c>
      <c r="AA86">
        <v>9291.7783287165275</v>
      </c>
      <c r="AB86">
        <f t="shared" si="104"/>
        <v>143.5513</v>
      </c>
      <c r="AC86">
        <f t="shared" si="104"/>
        <v>117.402</v>
      </c>
      <c r="AD86">
        <f t="shared" si="104"/>
        <v>117.402</v>
      </c>
      <c r="AE86">
        <f t="shared" si="104"/>
        <v>195.43576000000002</v>
      </c>
      <c r="AF86">
        <f t="shared" si="104"/>
        <v>85.852639999999994</v>
      </c>
      <c r="AG86">
        <f t="shared" si="104"/>
        <v>107.67559024004743</v>
      </c>
      <c r="AH86">
        <f t="shared" si="104"/>
        <v>138.29892324409761</v>
      </c>
      <c r="AI86">
        <f t="shared" si="104"/>
        <v>96.809246270868329</v>
      </c>
      <c r="AJ86">
        <f t="shared" si="104"/>
        <v>128.42042872666207</v>
      </c>
      <c r="AK86">
        <f t="shared" si="104"/>
        <v>155.09236392373802</v>
      </c>
      <c r="AL86">
        <f t="shared" si="105"/>
        <v>82.979353946458559</v>
      </c>
      <c r="AM86">
        <f t="shared" si="105"/>
        <v>98.784945174355428</v>
      </c>
      <c r="AN86">
        <f t="shared" si="105"/>
        <v>197.56989034871086</v>
      </c>
      <c r="AO86">
        <f t="shared" si="105"/>
        <v>104.71204188481676</v>
      </c>
      <c r="AP86">
        <f t="shared" si="105"/>
        <v>119.52978366097007</v>
      </c>
      <c r="AQ86">
        <f t="shared" si="105"/>
        <v>251.90161019460635</v>
      </c>
      <c r="AR86">
        <f t="shared" si="105"/>
        <v>120.51763311271363</v>
      </c>
      <c r="AS86">
        <f t="shared" si="105"/>
        <v>143.23817050281536</v>
      </c>
      <c r="AT86">
        <f t="shared" si="105"/>
        <v>74.44250000000001</v>
      </c>
      <c r="AU86">
        <f t="shared" si="105"/>
        <v>133.99650000000003</v>
      </c>
      <c r="AV86">
        <f t="shared" si="106"/>
        <v>74.44250000000001</v>
      </c>
      <c r="AW86">
        <f t="shared" si="106"/>
        <v>133.99650000000003</v>
      </c>
      <c r="AX86">
        <f t="shared" si="106"/>
        <v>59.553999999999995</v>
      </c>
      <c r="AY86">
        <f t="shared" si="106"/>
        <v>119.10799999999999</v>
      </c>
      <c r="AZ86">
        <f t="shared" si="106"/>
        <v>59.553999999999995</v>
      </c>
      <c r="BA86">
        <f t="shared" si="106"/>
        <v>104.2195</v>
      </c>
      <c r="BB86">
        <f t="shared" si="106"/>
        <v>44.665499999999994</v>
      </c>
      <c r="BC86">
        <f t="shared" si="106"/>
        <v>74.44250000000001</v>
      </c>
      <c r="BD86">
        <f t="shared" si="106"/>
        <v>114.093</v>
      </c>
      <c r="BE86">
        <f t="shared" si="106"/>
        <v>130.392</v>
      </c>
      <c r="BF86">
        <f t="shared" si="107"/>
        <v>146.691</v>
      </c>
      <c r="BG86">
        <f t="shared" si="107"/>
        <v>162.99</v>
      </c>
      <c r="BH86">
        <f t="shared" si="107"/>
        <v>179.28900000000002</v>
      </c>
      <c r="BI86">
        <f t="shared" si="107"/>
        <v>195.58800000000002</v>
      </c>
      <c r="BJ86">
        <f t="shared" si="107"/>
        <v>211.88700000000003</v>
      </c>
      <c r="BK86">
        <f t="shared" si="107"/>
        <v>60.907499999999999</v>
      </c>
      <c r="BL86">
        <f t="shared" si="107"/>
        <v>87.977499999999992</v>
      </c>
      <c r="BM86">
        <f t="shared" si="107"/>
        <v>121.815</v>
      </c>
      <c r="BN86">
        <f t="shared" si="107"/>
        <v>123.2283</v>
      </c>
      <c r="BO86">
        <f t="shared" si="107"/>
        <v>86.475999999999999</v>
      </c>
      <c r="BP86">
        <f t="shared" si="108"/>
        <v>149.17110000000002</v>
      </c>
      <c r="BQ86">
        <f t="shared" si="108"/>
        <v>42.883918000000001</v>
      </c>
      <c r="BR86">
        <f t="shared" si="108"/>
        <v>98.020384000000021</v>
      </c>
      <c r="BS86">
        <f t="shared" si="108"/>
        <v>185.10382000000001</v>
      </c>
      <c r="BT86">
        <f t="shared" si="108"/>
        <v>163.58012000000002</v>
      </c>
      <c r="BU86">
        <f t="shared" si="108"/>
        <v>159.27538000000001</v>
      </c>
      <c r="BV86">
        <f t="shared" si="108"/>
        <v>112.28270000000001</v>
      </c>
      <c r="BW86">
        <f t="shared" si="108"/>
        <v>111.57205</v>
      </c>
      <c r="BX86">
        <f t="shared" si="108"/>
        <v>114.13038999999999</v>
      </c>
      <c r="BY86">
        <f t="shared" si="108"/>
        <v>129.19617</v>
      </c>
      <c r="BZ86">
        <f t="shared" si="108"/>
        <v>97.286000000000001</v>
      </c>
      <c r="CA86">
        <f t="shared" si="108"/>
        <v>180.67399999999998</v>
      </c>
      <c r="CE86">
        <f t="shared" si="75"/>
        <v>8759.5491818181836</v>
      </c>
      <c r="CF86">
        <f t="shared" si="76"/>
        <v>143.5513</v>
      </c>
      <c r="CG86">
        <f t="shared" si="77"/>
        <v>117.402</v>
      </c>
      <c r="CH86">
        <f t="shared" si="78"/>
        <v>117.402</v>
      </c>
      <c r="CI86">
        <f t="shared" si="79"/>
        <v>195.43576000000002</v>
      </c>
      <c r="CJ86">
        <f t="shared" si="80"/>
        <v>85.852639999999994</v>
      </c>
      <c r="CK86">
        <f t="shared" si="81"/>
        <v>107.67559024004743</v>
      </c>
      <c r="CL86">
        <f t="shared" si="82"/>
        <v>138.29892324409761</v>
      </c>
      <c r="CM86">
        <f t="shared" si="83"/>
        <v>96.809246270868329</v>
      </c>
      <c r="CN86">
        <f t="shared" si="84"/>
        <v>128.42042872666207</v>
      </c>
      <c r="CO86">
        <f t="shared" si="85"/>
        <v>155.09236392373802</v>
      </c>
      <c r="CP86">
        <f t="shared" si="86"/>
        <v>82.979353946458559</v>
      </c>
      <c r="CQ86">
        <f t="shared" si="87"/>
        <v>98.784945174355428</v>
      </c>
      <c r="CR86">
        <f t="shared" si="88"/>
        <v>197.56989034871086</v>
      </c>
      <c r="CS86">
        <f t="shared" si="89"/>
        <v>104.71204188481676</v>
      </c>
      <c r="CT86">
        <f t="shared" si="90"/>
        <v>119.52978366097007</v>
      </c>
      <c r="CU86">
        <f t="shared" si="91"/>
        <v>251.90161019460635</v>
      </c>
      <c r="CV86">
        <f t="shared" si="92"/>
        <v>120.51763311271363</v>
      </c>
      <c r="CW86">
        <f t="shared" si="93"/>
        <v>143.23817050281536</v>
      </c>
      <c r="CX86">
        <f t="shared" si="94"/>
        <v>74.44250000000001</v>
      </c>
      <c r="CY86">
        <f t="shared" si="95"/>
        <v>133.99650000000003</v>
      </c>
      <c r="CZ86">
        <f t="shared" si="96"/>
        <v>74.44250000000001</v>
      </c>
      <c r="DA86">
        <f t="shared" si="97"/>
        <v>133.99650000000003</v>
      </c>
      <c r="DB86">
        <f t="shared" si="98"/>
        <v>59.553999999999995</v>
      </c>
      <c r="DC86">
        <f t="shared" si="99"/>
        <v>119.10799999999999</v>
      </c>
      <c r="DD86">
        <f t="shared" si="100"/>
        <v>59.553999999999995</v>
      </c>
      <c r="DE86">
        <f t="shared" si="101"/>
        <v>104.2195</v>
      </c>
      <c r="DF86">
        <f t="shared" si="102"/>
        <v>44.665499999999994</v>
      </c>
      <c r="DG86">
        <f t="shared" si="103"/>
        <v>74.44250000000001</v>
      </c>
      <c r="DH86">
        <f t="shared" si="110"/>
        <v>114.093</v>
      </c>
      <c r="DI86">
        <f t="shared" si="110"/>
        <v>130.392</v>
      </c>
      <c r="DJ86">
        <f t="shared" si="110"/>
        <v>146.691</v>
      </c>
      <c r="DK86">
        <f t="shared" si="110"/>
        <v>162.99</v>
      </c>
      <c r="DL86">
        <f t="shared" si="110"/>
        <v>179.28900000000002</v>
      </c>
      <c r="DM86">
        <f t="shared" si="110"/>
        <v>195.58800000000002</v>
      </c>
      <c r="DN86">
        <f t="shared" si="110"/>
        <v>211.88700000000003</v>
      </c>
      <c r="DO86">
        <f t="shared" si="110"/>
        <v>60.907499999999999</v>
      </c>
      <c r="DP86">
        <f t="shared" si="110"/>
        <v>87.977499999999992</v>
      </c>
      <c r="DQ86">
        <f t="shared" si="110"/>
        <v>121.815</v>
      </c>
      <c r="DR86">
        <f t="shared" si="110"/>
        <v>123.2283</v>
      </c>
      <c r="DS86">
        <f t="shared" si="110"/>
        <v>86.475999999999999</v>
      </c>
      <c r="DT86">
        <f t="shared" si="110"/>
        <v>149.17110000000002</v>
      </c>
      <c r="DU86">
        <f t="shared" si="110"/>
        <v>42.883918000000001</v>
      </c>
      <c r="DV86">
        <f t="shared" si="110"/>
        <v>98.020384000000021</v>
      </c>
      <c r="DW86">
        <f t="shared" si="109"/>
        <v>185.10382000000001</v>
      </c>
      <c r="DX86">
        <f t="shared" si="109"/>
        <v>163.58012000000002</v>
      </c>
      <c r="DY86">
        <f t="shared" si="109"/>
        <v>159.27538000000001</v>
      </c>
      <c r="DZ86">
        <f t="shared" si="109"/>
        <v>112.28270000000001</v>
      </c>
      <c r="EA86">
        <f t="shared" si="109"/>
        <v>111.57205</v>
      </c>
      <c r="EB86">
        <f t="shared" si="109"/>
        <v>114.13038999999999</v>
      </c>
      <c r="EC86">
        <f t="shared" si="109"/>
        <v>129.19617</v>
      </c>
      <c r="ED86">
        <f t="shared" si="109"/>
        <v>97.286000000000001</v>
      </c>
      <c r="EE86">
        <f t="shared" si="109"/>
        <v>180.67399999999998</v>
      </c>
    </row>
    <row r="87" spans="1:135" x14ac:dyDescent="0.2">
      <c r="A87">
        <f>OCC!A47</f>
        <v>41</v>
      </c>
      <c r="B87">
        <f>OCC!K47</f>
        <v>6327.9462400000011</v>
      </c>
      <c r="C87">
        <f t="shared" si="44"/>
        <v>7564.5324010666673</v>
      </c>
      <c r="D87">
        <f t="shared" si="45"/>
        <v>9059.509700266668</v>
      </c>
      <c r="E87">
        <f t="shared" si="46"/>
        <v>10975.189958656001</v>
      </c>
      <c r="F87">
        <f t="shared" si="47"/>
        <v>538.81578419778123</v>
      </c>
      <c r="G87">
        <f t="shared" si="48"/>
        <v>908.93616205144826</v>
      </c>
      <c r="H87">
        <f t="shared" si="49"/>
        <v>1318.4917079312845</v>
      </c>
      <c r="I87">
        <f t="shared" si="50"/>
        <v>7446</v>
      </c>
      <c r="J87">
        <f t="shared" ca="1" si="51"/>
        <v>58.178423500000008</v>
      </c>
      <c r="K87">
        <f t="shared" ca="1" si="52"/>
        <v>1.8937246250000001E-2</v>
      </c>
      <c r="L87">
        <f t="shared" ca="1" si="53"/>
        <v>99.113744732108685</v>
      </c>
      <c r="M87">
        <f t="shared" ca="1" si="54"/>
        <v>148.8210208338636</v>
      </c>
      <c r="N87">
        <f t="shared" ca="1" si="55"/>
        <v>203.82445165307342</v>
      </c>
      <c r="P87">
        <v>126</v>
      </c>
      <c r="Q87" t="s">
        <v>317</v>
      </c>
      <c r="R87" t="s">
        <v>79</v>
      </c>
      <c r="S87" t="s">
        <v>162</v>
      </c>
      <c r="T87">
        <v>74</v>
      </c>
      <c r="U87" t="s">
        <v>172</v>
      </c>
      <c r="V87">
        <v>1990</v>
      </c>
      <c r="W87" t="s">
        <v>324</v>
      </c>
      <c r="X87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159.27538000000001</v>
      </c>
      <c r="AA87">
        <v>11199.1</v>
      </c>
      <c r="AB87">
        <f t="shared" si="104"/>
        <v>143.5513</v>
      </c>
      <c r="AC87">
        <f t="shared" si="104"/>
        <v>117.402</v>
      </c>
      <c r="AD87">
        <f t="shared" si="104"/>
        <v>117.402</v>
      </c>
      <c r="AE87">
        <f t="shared" si="104"/>
        <v>195.43576000000002</v>
      </c>
      <c r="AF87">
        <f t="shared" si="104"/>
        <v>85.852639999999994</v>
      </c>
      <c r="AG87">
        <f t="shared" si="104"/>
        <v>107.67559024004743</v>
      </c>
      <c r="AH87">
        <f t="shared" si="104"/>
        <v>138.29892324409761</v>
      </c>
      <c r="AI87">
        <f t="shared" si="104"/>
        <v>96.809246270868329</v>
      </c>
      <c r="AJ87">
        <f t="shared" si="104"/>
        <v>128.42042872666207</v>
      </c>
      <c r="AK87">
        <f t="shared" si="104"/>
        <v>155.09236392373802</v>
      </c>
      <c r="AL87">
        <f t="shared" si="105"/>
        <v>82.979353946458559</v>
      </c>
      <c r="AM87">
        <f t="shared" si="105"/>
        <v>98.784945174355428</v>
      </c>
      <c r="AN87">
        <f t="shared" si="105"/>
        <v>197.56989034871086</v>
      </c>
      <c r="AO87">
        <f t="shared" si="105"/>
        <v>104.71204188481676</v>
      </c>
      <c r="AP87">
        <f t="shared" si="105"/>
        <v>119.52978366097007</v>
      </c>
      <c r="AQ87">
        <f t="shared" si="105"/>
        <v>251.90161019460635</v>
      </c>
      <c r="AR87">
        <f t="shared" si="105"/>
        <v>120.51763311271363</v>
      </c>
      <c r="AS87">
        <f t="shared" si="105"/>
        <v>143.23817050281536</v>
      </c>
      <c r="AT87">
        <f t="shared" si="105"/>
        <v>74.44250000000001</v>
      </c>
      <c r="AU87">
        <f t="shared" si="105"/>
        <v>133.99650000000003</v>
      </c>
      <c r="AV87">
        <f t="shared" si="106"/>
        <v>74.44250000000001</v>
      </c>
      <c r="AW87">
        <f t="shared" si="106"/>
        <v>133.99650000000003</v>
      </c>
      <c r="AX87">
        <f t="shared" si="106"/>
        <v>59.553999999999995</v>
      </c>
      <c r="AY87">
        <f t="shared" si="106"/>
        <v>119.10799999999999</v>
      </c>
      <c r="AZ87">
        <f t="shared" si="106"/>
        <v>59.553999999999995</v>
      </c>
      <c r="BA87">
        <f t="shared" si="106"/>
        <v>104.2195</v>
      </c>
      <c r="BB87">
        <f t="shared" si="106"/>
        <v>44.665499999999994</v>
      </c>
      <c r="BC87">
        <f t="shared" si="106"/>
        <v>74.44250000000001</v>
      </c>
      <c r="BD87">
        <f t="shared" si="106"/>
        <v>114.093</v>
      </c>
      <c r="BE87">
        <f t="shared" si="106"/>
        <v>130.392</v>
      </c>
      <c r="BF87">
        <f t="shared" si="107"/>
        <v>146.691</v>
      </c>
      <c r="BG87">
        <f t="shared" si="107"/>
        <v>162.99</v>
      </c>
      <c r="BH87">
        <f t="shared" si="107"/>
        <v>179.28900000000002</v>
      </c>
      <c r="BI87">
        <f t="shared" si="107"/>
        <v>195.58800000000002</v>
      </c>
      <c r="BJ87">
        <f t="shared" si="107"/>
        <v>211.88700000000003</v>
      </c>
      <c r="BK87">
        <f t="shared" si="107"/>
        <v>60.907499999999999</v>
      </c>
      <c r="BL87">
        <f t="shared" si="107"/>
        <v>87.977499999999992</v>
      </c>
      <c r="BM87">
        <f t="shared" si="107"/>
        <v>121.815</v>
      </c>
      <c r="BN87">
        <f t="shared" si="107"/>
        <v>123.2283</v>
      </c>
      <c r="BO87">
        <f t="shared" si="107"/>
        <v>86.475999999999999</v>
      </c>
      <c r="BP87">
        <f t="shared" si="108"/>
        <v>149.17110000000002</v>
      </c>
      <c r="BQ87">
        <f t="shared" si="108"/>
        <v>42.883918000000001</v>
      </c>
      <c r="BR87">
        <f t="shared" si="108"/>
        <v>98.020384000000021</v>
      </c>
      <c r="BS87">
        <f t="shared" si="108"/>
        <v>185.10382000000001</v>
      </c>
      <c r="BT87">
        <f t="shared" si="108"/>
        <v>163.58012000000002</v>
      </c>
      <c r="BU87">
        <f t="shared" si="108"/>
        <v>159.27538000000001</v>
      </c>
      <c r="BV87">
        <f t="shared" si="108"/>
        <v>112.28270000000001</v>
      </c>
      <c r="BW87">
        <f t="shared" si="108"/>
        <v>111.57205</v>
      </c>
      <c r="BX87">
        <f t="shared" si="108"/>
        <v>114.13038999999999</v>
      </c>
      <c r="BY87">
        <f t="shared" si="108"/>
        <v>129.19617</v>
      </c>
      <c r="BZ87">
        <f t="shared" si="108"/>
        <v>97.286000000000001</v>
      </c>
      <c r="CA87">
        <f t="shared" si="108"/>
        <v>180.67399999999998</v>
      </c>
      <c r="CE87">
        <f t="shared" si="75"/>
        <v>9291.7783287165275</v>
      </c>
      <c r="CF87">
        <f t="shared" si="76"/>
        <v>143.5513</v>
      </c>
      <c r="CG87">
        <f t="shared" si="77"/>
        <v>117.402</v>
      </c>
      <c r="CH87">
        <f t="shared" si="78"/>
        <v>117.402</v>
      </c>
      <c r="CI87">
        <f t="shared" si="79"/>
        <v>195.43576000000002</v>
      </c>
      <c r="CJ87">
        <f t="shared" si="80"/>
        <v>85.852639999999994</v>
      </c>
      <c r="CK87">
        <f t="shared" si="81"/>
        <v>107.67559024004743</v>
      </c>
      <c r="CL87">
        <f t="shared" si="82"/>
        <v>138.29892324409761</v>
      </c>
      <c r="CM87">
        <f t="shared" si="83"/>
        <v>96.809246270868329</v>
      </c>
      <c r="CN87">
        <f t="shared" si="84"/>
        <v>128.42042872666207</v>
      </c>
      <c r="CO87">
        <f t="shared" si="85"/>
        <v>155.09236392373802</v>
      </c>
      <c r="CP87">
        <f t="shared" si="86"/>
        <v>82.979353946458559</v>
      </c>
      <c r="CQ87">
        <f t="shared" si="87"/>
        <v>98.784945174355428</v>
      </c>
      <c r="CR87">
        <f t="shared" si="88"/>
        <v>197.56989034871086</v>
      </c>
      <c r="CS87">
        <f t="shared" si="89"/>
        <v>104.71204188481676</v>
      </c>
      <c r="CT87">
        <f t="shared" si="90"/>
        <v>119.52978366097007</v>
      </c>
      <c r="CU87">
        <f t="shared" si="91"/>
        <v>251.90161019460635</v>
      </c>
      <c r="CV87">
        <f t="shared" si="92"/>
        <v>120.51763311271363</v>
      </c>
      <c r="CW87">
        <f t="shared" si="93"/>
        <v>143.23817050281536</v>
      </c>
      <c r="CX87">
        <f t="shared" si="94"/>
        <v>74.44250000000001</v>
      </c>
      <c r="CY87">
        <f t="shared" si="95"/>
        <v>133.99650000000003</v>
      </c>
      <c r="CZ87">
        <f t="shared" si="96"/>
        <v>74.44250000000001</v>
      </c>
      <c r="DA87">
        <f t="shared" si="97"/>
        <v>133.99650000000003</v>
      </c>
      <c r="DB87">
        <f t="shared" si="98"/>
        <v>59.553999999999995</v>
      </c>
      <c r="DC87">
        <f t="shared" si="99"/>
        <v>119.10799999999999</v>
      </c>
      <c r="DD87">
        <f t="shared" si="100"/>
        <v>59.553999999999995</v>
      </c>
      <c r="DE87">
        <f t="shared" si="101"/>
        <v>104.2195</v>
      </c>
      <c r="DF87">
        <f t="shared" si="102"/>
        <v>44.665499999999994</v>
      </c>
      <c r="DG87">
        <f t="shared" si="103"/>
        <v>74.44250000000001</v>
      </c>
      <c r="DH87">
        <f t="shared" si="110"/>
        <v>114.093</v>
      </c>
      <c r="DI87">
        <f t="shared" si="110"/>
        <v>130.392</v>
      </c>
      <c r="DJ87">
        <f t="shared" si="110"/>
        <v>146.691</v>
      </c>
      <c r="DK87">
        <f t="shared" si="110"/>
        <v>162.99</v>
      </c>
      <c r="DL87">
        <f t="shared" si="110"/>
        <v>179.28900000000002</v>
      </c>
      <c r="DM87">
        <f t="shared" si="110"/>
        <v>195.58800000000002</v>
      </c>
      <c r="DN87">
        <f t="shared" si="110"/>
        <v>211.88700000000003</v>
      </c>
      <c r="DO87">
        <f t="shared" si="110"/>
        <v>60.907499999999999</v>
      </c>
      <c r="DP87">
        <f t="shared" si="110"/>
        <v>87.977499999999992</v>
      </c>
      <c r="DQ87">
        <f t="shared" si="110"/>
        <v>121.815</v>
      </c>
      <c r="DR87">
        <f t="shared" si="110"/>
        <v>123.2283</v>
      </c>
      <c r="DS87">
        <f t="shared" si="110"/>
        <v>86.475999999999999</v>
      </c>
      <c r="DT87">
        <f t="shared" si="110"/>
        <v>149.17110000000002</v>
      </c>
      <c r="DU87">
        <f t="shared" si="110"/>
        <v>42.883918000000001</v>
      </c>
      <c r="DV87">
        <f t="shared" si="110"/>
        <v>98.020384000000021</v>
      </c>
      <c r="DW87">
        <f t="shared" si="109"/>
        <v>185.10382000000001</v>
      </c>
      <c r="DX87">
        <f t="shared" si="109"/>
        <v>163.58012000000002</v>
      </c>
      <c r="DY87">
        <f t="shared" si="109"/>
        <v>159.27538000000001</v>
      </c>
      <c r="DZ87">
        <f t="shared" si="109"/>
        <v>112.28270000000001</v>
      </c>
      <c r="EA87">
        <f t="shared" si="109"/>
        <v>111.57205</v>
      </c>
      <c r="EB87">
        <f t="shared" si="109"/>
        <v>114.13038999999999</v>
      </c>
      <c r="EC87">
        <f t="shared" si="109"/>
        <v>129.19617</v>
      </c>
      <c r="ED87">
        <f t="shared" si="109"/>
        <v>97.286000000000001</v>
      </c>
      <c r="EE87">
        <f t="shared" si="109"/>
        <v>180.67399999999998</v>
      </c>
    </row>
    <row r="88" spans="1:135" x14ac:dyDescent="0.2">
      <c r="A88">
        <f>OCC!A48</f>
        <v>135</v>
      </c>
      <c r="B88">
        <f>OCC!K48</f>
        <v>6385.3643333333339</v>
      </c>
      <c r="C88">
        <f t="shared" si="44"/>
        <v>7633.170946805556</v>
      </c>
      <c r="D88">
        <f t="shared" si="45"/>
        <v>9141.7132705555559</v>
      </c>
      <c r="E88">
        <f t="shared" si="46"/>
        <v>11074.775899733333</v>
      </c>
      <c r="F88">
        <f t="shared" si="47"/>
        <v>543.70485465020988</v>
      </c>
      <c r="G88">
        <f t="shared" si="48"/>
        <v>917.18360591511669</v>
      </c>
      <c r="H88">
        <f t="shared" si="49"/>
        <v>1330.4553493836531</v>
      </c>
      <c r="I88">
        <f t="shared" si="50"/>
        <v>7446</v>
      </c>
      <c r="J88">
        <f t="shared" ca="1" si="51"/>
        <v>58.178423500000008</v>
      </c>
      <c r="K88">
        <f t="shared" ca="1" si="52"/>
        <v>1.8937246250000001E-2</v>
      </c>
      <c r="L88">
        <f t="shared" ca="1" si="53"/>
        <v>99.770348338397781</v>
      </c>
      <c r="M88">
        <f t="shared" ca="1" si="54"/>
        <v>149.92865498154939</v>
      </c>
      <c r="N88">
        <f t="shared" ca="1" si="55"/>
        <v>205.4311722349118</v>
      </c>
      <c r="P88">
        <v>131</v>
      </c>
      <c r="Q88" t="s">
        <v>329</v>
      </c>
      <c r="R88" t="s">
        <v>79</v>
      </c>
      <c r="S88" t="s">
        <v>162</v>
      </c>
      <c r="T88">
        <v>79</v>
      </c>
      <c r="U88" t="s">
        <v>99</v>
      </c>
      <c r="V88">
        <v>2002</v>
      </c>
      <c r="W88" t="s">
        <v>327</v>
      </c>
      <c r="X88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112.28270000000001</v>
      </c>
      <c r="AA88">
        <v>11439.29665119036</v>
      </c>
      <c r="AB88">
        <f t="shared" si="104"/>
        <v>143.5513</v>
      </c>
      <c r="AC88">
        <f t="shared" si="104"/>
        <v>117.402</v>
      </c>
      <c r="AD88">
        <f t="shared" si="104"/>
        <v>117.402</v>
      </c>
      <c r="AE88">
        <f t="shared" si="104"/>
        <v>195.43576000000002</v>
      </c>
      <c r="AF88">
        <f t="shared" si="104"/>
        <v>85.852639999999994</v>
      </c>
      <c r="AG88">
        <f t="shared" si="104"/>
        <v>107.67559024004743</v>
      </c>
      <c r="AH88">
        <f t="shared" si="104"/>
        <v>138.29892324409761</v>
      </c>
      <c r="AI88">
        <f t="shared" si="104"/>
        <v>96.809246270868329</v>
      </c>
      <c r="AJ88">
        <f t="shared" si="104"/>
        <v>128.42042872666207</v>
      </c>
      <c r="AK88">
        <f t="shared" si="104"/>
        <v>155.09236392373802</v>
      </c>
      <c r="AL88">
        <f t="shared" si="105"/>
        <v>82.979353946458559</v>
      </c>
      <c r="AM88">
        <f t="shared" si="105"/>
        <v>98.784945174355428</v>
      </c>
      <c r="AN88">
        <f t="shared" si="105"/>
        <v>197.56989034871086</v>
      </c>
      <c r="AO88">
        <f t="shared" si="105"/>
        <v>104.71204188481676</v>
      </c>
      <c r="AP88">
        <f t="shared" si="105"/>
        <v>119.52978366097007</v>
      </c>
      <c r="AQ88">
        <f t="shared" si="105"/>
        <v>251.90161019460635</v>
      </c>
      <c r="AR88">
        <f t="shared" si="105"/>
        <v>120.51763311271363</v>
      </c>
      <c r="AS88">
        <f t="shared" si="105"/>
        <v>143.23817050281536</v>
      </c>
      <c r="AT88">
        <f t="shared" si="105"/>
        <v>74.44250000000001</v>
      </c>
      <c r="AU88">
        <f t="shared" si="105"/>
        <v>133.99650000000003</v>
      </c>
      <c r="AV88">
        <f t="shared" si="106"/>
        <v>74.44250000000001</v>
      </c>
      <c r="AW88">
        <f t="shared" si="106"/>
        <v>133.99650000000003</v>
      </c>
      <c r="AX88">
        <f t="shared" si="106"/>
        <v>59.553999999999995</v>
      </c>
      <c r="AY88">
        <f t="shared" si="106"/>
        <v>119.10799999999999</v>
      </c>
      <c r="AZ88">
        <f t="shared" si="106"/>
        <v>59.553999999999995</v>
      </c>
      <c r="BA88">
        <f t="shared" si="106"/>
        <v>104.2195</v>
      </c>
      <c r="BB88">
        <f t="shared" si="106"/>
        <v>44.665499999999994</v>
      </c>
      <c r="BC88">
        <f t="shared" si="106"/>
        <v>74.44250000000001</v>
      </c>
      <c r="BD88">
        <f t="shared" si="106"/>
        <v>114.093</v>
      </c>
      <c r="BE88">
        <f t="shared" si="106"/>
        <v>130.392</v>
      </c>
      <c r="BF88">
        <f t="shared" si="107"/>
        <v>146.691</v>
      </c>
      <c r="BG88">
        <f t="shared" si="107"/>
        <v>162.99</v>
      </c>
      <c r="BH88">
        <f t="shared" si="107"/>
        <v>179.28900000000002</v>
      </c>
      <c r="BI88">
        <f t="shared" si="107"/>
        <v>195.58800000000002</v>
      </c>
      <c r="BJ88">
        <f t="shared" si="107"/>
        <v>211.88700000000003</v>
      </c>
      <c r="BK88">
        <f t="shared" si="107"/>
        <v>60.907499999999999</v>
      </c>
      <c r="BL88">
        <f t="shared" si="107"/>
        <v>87.977499999999992</v>
      </c>
      <c r="BM88">
        <f t="shared" si="107"/>
        <v>121.815</v>
      </c>
      <c r="BN88">
        <f t="shared" si="107"/>
        <v>123.2283</v>
      </c>
      <c r="BO88">
        <f t="shared" si="107"/>
        <v>86.475999999999999</v>
      </c>
      <c r="BP88">
        <f t="shared" si="108"/>
        <v>149.17110000000002</v>
      </c>
      <c r="BQ88">
        <f t="shared" si="108"/>
        <v>42.883918000000001</v>
      </c>
      <c r="BR88">
        <f t="shared" si="108"/>
        <v>98.020384000000021</v>
      </c>
      <c r="BS88">
        <f t="shared" si="108"/>
        <v>185.10382000000001</v>
      </c>
      <c r="BT88">
        <f t="shared" si="108"/>
        <v>163.58012000000002</v>
      </c>
      <c r="BU88">
        <f t="shared" si="108"/>
        <v>159.27538000000001</v>
      </c>
      <c r="BV88">
        <f t="shared" si="108"/>
        <v>112.28270000000001</v>
      </c>
      <c r="BW88">
        <f t="shared" si="108"/>
        <v>111.57205</v>
      </c>
      <c r="BX88">
        <f t="shared" si="108"/>
        <v>114.13038999999999</v>
      </c>
      <c r="BY88">
        <f t="shared" si="108"/>
        <v>129.19617</v>
      </c>
      <c r="BZ88">
        <f t="shared" si="108"/>
        <v>97.286000000000001</v>
      </c>
      <c r="CA88">
        <f t="shared" si="108"/>
        <v>180.67399999999998</v>
      </c>
      <c r="CE88">
        <f t="shared" si="75"/>
        <v>11199.1</v>
      </c>
      <c r="CF88">
        <f t="shared" si="76"/>
        <v>143.5513</v>
      </c>
      <c r="CG88">
        <f t="shared" si="77"/>
        <v>117.402</v>
      </c>
      <c r="CH88">
        <f t="shared" si="78"/>
        <v>117.402</v>
      </c>
      <c r="CI88">
        <f t="shared" si="79"/>
        <v>195.43576000000002</v>
      </c>
      <c r="CJ88">
        <f t="shared" si="80"/>
        <v>85.852639999999994</v>
      </c>
      <c r="CK88">
        <f t="shared" si="81"/>
        <v>107.67559024004743</v>
      </c>
      <c r="CL88">
        <f t="shared" si="82"/>
        <v>138.29892324409761</v>
      </c>
      <c r="CM88">
        <f t="shared" si="83"/>
        <v>96.809246270868329</v>
      </c>
      <c r="CN88">
        <f t="shared" si="84"/>
        <v>128.42042872666207</v>
      </c>
      <c r="CO88">
        <f t="shared" si="85"/>
        <v>155.09236392373802</v>
      </c>
      <c r="CP88">
        <f t="shared" si="86"/>
        <v>82.979353946458559</v>
      </c>
      <c r="CQ88">
        <f t="shared" si="87"/>
        <v>98.784945174355428</v>
      </c>
      <c r="CR88">
        <f t="shared" si="88"/>
        <v>197.56989034871086</v>
      </c>
      <c r="CS88">
        <f t="shared" si="89"/>
        <v>104.71204188481676</v>
      </c>
      <c r="CT88">
        <f t="shared" si="90"/>
        <v>119.52978366097007</v>
      </c>
      <c r="CU88">
        <f t="shared" si="91"/>
        <v>251.90161019460635</v>
      </c>
      <c r="CV88">
        <f t="shared" si="92"/>
        <v>120.51763311271363</v>
      </c>
      <c r="CW88">
        <f t="shared" si="93"/>
        <v>143.23817050281536</v>
      </c>
      <c r="CX88">
        <f t="shared" si="94"/>
        <v>74.44250000000001</v>
      </c>
      <c r="CY88">
        <f t="shared" si="95"/>
        <v>133.99650000000003</v>
      </c>
      <c r="CZ88">
        <f t="shared" si="96"/>
        <v>74.44250000000001</v>
      </c>
      <c r="DA88">
        <f t="shared" si="97"/>
        <v>133.99650000000003</v>
      </c>
      <c r="DB88">
        <f t="shared" si="98"/>
        <v>59.553999999999995</v>
      </c>
      <c r="DC88">
        <f t="shared" si="99"/>
        <v>119.10799999999999</v>
      </c>
      <c r="DD88">
        <f t="shared" si="100"/>
        <v>59.553999999999995</v>
      </c>
      <c r="DE88">
        <f t="shared" si="101"/>
        <v>104.2195</v>
      </c>
      <c r="DF88">
        <f t="shared" si="102"/>
        <v>44.665499999999994</v>
      </c>
      <c r="DG88">
        <f t="shared" si="103"/>
        <v>74.44250000000001</v>
      </c>
      <c r="DH88">
        <f t="shared" si="110"/>
        <v>114.093</v>
      </c>
      <c r="DI88">
        <f t="shared" si="110"/>
        <v>130.392</v>
      </c>
      <c r="DJ88">
        <f t="shared" si="110"/>
        <v>146.691</v>
      </c>
      <c r="DK88">
        <f t="shared" si="110"/>
        <v>162.99</v>
      </c>
      <c r="DL88">
        <f t="shared" si="110"/>
        <v>179.28900000000002</v>
      </c>
      <c r="DM88">
        <f t="shared" si="110"/>
        <v>195.58800000000002</v>
      </c>
      <c r="DN88">
        <f t="shared" si="110"/>
        <v>211.88700000000003</v>
      </c>
      <c r="DO88">
        <f t="shared" si="110"/>
        <v>60.907499999999999</v>
      </c>
      <c r="DP88">
        <f t="shared" si="110"/>
        <v>87.977499999999992</v>
      </c>
      <c r="DQ88">
        <f t="shared" si="110"/>
        <v>121.815</v>
      </c>
      <c r="DR88">
        <f t="shared" si="110"/>
        <v>123.2283</v>
      </c>
      <c r="DS88">
        <f t="shared" si="110"/>
        <v>86.475999999999999</v>
      </c>
      <c r="DT88">
        <f t="shared" si="110"/>
        <v>149.17110000000002</v>
      </c>
      <c r="DU88">
        <f t="shared" si="110"/>
        <v>42.883918000000001</v>
      </c>
      <c r="DV88">
        <f t="shared" si="110"/>
        <v>98.020384000000021</v>
      </c>
      <c r="DW88">
        <f t="shared" si="109"/>
        <v>185.10382000000001</v>
      </c>
      <c r="DX88">
        <f t="shared" si="109"/>
        <v>163.58012000000002</v>
      </c>
      <c r="DY88">
        <f t="shared" si="109"/>
        <v>159.27538000000001</v>
      </c>
      <c r="DZ88">
        <f t="shared" si="109"/>
        <v>112.28270000000001</v>
      </c>
      <c r="EA88">
        <f t="shared" si="109"/>
        <v>111.57205</v>
      </c>
      <c r="EB88">
        <f t="shared" si="109"/>
        <v>114.13038999999999</v>
      </c>
      <c r="EC88">
        <f t="shared" si="109"/>
        <v>129.19617</v>
      </c>
      <c r="ED88">
        <f t="shared" si="109"/>
        <v>97.286000000000001</v>
      </c>
      <c r="EE88">
        <f t="shared" si="109"/>
        <v>180.67399999999998</v>
      </c>
    </row>
    <row r="89" spans="1:135" x14ac:dyDescent="0.2">
      <c r="A89">
        <f>OCC!A49</f>
        <v>127</v>
      </c>
      <c r="B89">
        <f>OCC!K49</f>
        <v>6441.9270573566082</v>
      </c>
      <c r="C89">
        <f t="shared" si="44"/>
        <v>7700.7869698150444</v>
      </c>
      <c r="D89">
        <f t="shared" si="45"/>
        <v>9222.6922371155433</v>
      </c>
      <c r="E89">
        <f t="shared" si="46"/>
        <v>11172.8782882793</v>
      </c>
      <c r="F89">
        <f t="shared" si="47"/>
        <v>548.52109160056727</v>
      </c>
      <c r="G89">
        <f t="shared" si="48"/>
        <v>925.30818588766874</v>
      </c>
      <c r="H89">
        <f t="shared" si="49"/>
        <v>1342.2407659744697</v>
      </c>
      <c r="I89">
        <f t="shared" si="50"/>
        <v>7446</v>
      </c>
      <c r="J89">
        <f t="shared" ca="1" si="51"/>
        <v>58.178423500000008</v>
      </c>
      <c r="K89">
        <f t="shared" ca="1" si="52"/>
        <v>1.8937246250000001E-2</v>
      </c>
      <c r="L89">
        <f t="shared" ca="1" si="53"/>
        <v>100.41717038383928</v>
      </c>
      <c r="M89">
        <f t="shared" ca="1" si="54"/>
        <v>151.01978847235682</v>
      </c>
      <c r="N89">
        <f t="shared" ca="1" si="55"/>
        <v>207.0139571651853</v>
      </c>
      <c r="P89">
        <v>132</v>
      </c>
      <c r="Q89" t="s">
        <v>329</v>
      </c>
      <c r="R89" t="s">
        <v>79</v>
      </c>
      <c r="S89" t="s">
        <v>162</v>
      </c>
      <c r="T89">
        <v>78.5</v>
      </c>
      <c r="U89" t="s">
        <v>99</v>
      </c>
      <c r="V89">
        <v>2002</v>
      </c>
      <c r="W89" t="s">
        <v>327</v>
      </c>
      <c r="X89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111.57205</v>
      </c>
      <c r="AA89">
        <v>11948.039118838289</v>
      </c>
      <c r="AB89">
        <f t="shared" si="104"/>
        <v>143.5513</v>
      </c>
      <c r="AC89">
        <f t="shared" si="104"/>
        <v>117.402</v>
      </c>
      <c r="AD89">
        <f t="shared" si="104"/>
        <v>117.402</v>
      </c>
      <c r="AE89">
        <f t="shared" si="104"/>
        <v>195.43576000000002</v>
      </c>
      <c r="AF89">
        <f t="shared" si="104"/>
        <v>85.852639999999994</v>
      </c>
      <c r="AG89">
        <f t="shared" si="104"/>
        <v>107.67559024004743</v>
      </c>
      <c r="AH89">
        <f t="shared" si="104"/>
        <v>138.29892324409761</v>
      </c>
      <c r="AI89">
        <f t="shared" si="104"/>
        <v>96.809246270868329</v>
      </c>
      <c r="AJ89">
        <f t="shared" si="104"/>
        <v>128.42042872666207</v>
      </c>
      <c r="AK89">
        <f t="shared" si="104"/>
        <v>155.09236392373802</v>
      </c>
      <c r="AL89">
        <f t="shared" si="105"/>
        <v>82.979353946458559</v>
      </c>
      <c r="AM89">
        <f t="shared" si="105"/>
        <v>98.784945174355428</v>
      </c>
      <c r="AN89">
        <f t="shared" si="105"/>
        <v>197.56989034871086</v>
      </c>
      <c r="AO89">
        <f t="shared" si="105"/>
        <v>104.71204188481676</v>
      </c>
      <c r="AP89">
        <f t="shared" si="105"/>
        <v>119.52978366097007</v>
      </c>
      <c r="AQ89">
        <f t="shared" si="105"/>
        <v>251.90161019460635</v>
      </c>
      <c r="AR89">
        <f t="shared" si="105"/>
        <v>120.51763311271363</v>
      </c>
      <c r="AS89">
        <f t="shared" si="105"/>
        <v>143.23817050281536</v>
      </c>
      <c r="AT89">
        <f t="shared" si="105"/>
        <v>74.44250000000001</v>
      </c>
      <c r="AU89">
        <f t="shared" si="105"/>
        <v>133.99650000000003</v>
      </c>
      <c r="AV89">
        <f t="shared" si="106"/>
        <v>74.44250000000001</v>
      </c>
      <c r="AW89">
        <f t="shared" si="106"/>
        <v>133.99650000000003</v>
      </c>
      <c r="AX89">
        <f t="shared" si="106"/>
        <v>59.553999999999995</v>
      </c>
      <c r="AY89">
        <f t="shared" si="106"/>
        <v>119.10799999999999</v>
      </c>
      <c r="AZ89">
        <f t="shared" si="106"/>
        <v>59.553999999999995</v>
      </c>
      <c r="BA89">
        <f t="shared" si="106"/>
        <v>104.2195</v>
      </c>
      <c r="BB89">
        <f t="shared" si="106"/>
        <v>44.665499999999994</v>
      </c>
      <c r="BC89">
        <f t="shared" si="106"/>
        <v>74.44250000000001</v>
      </c>
      <c r="BD89">
        <f t="shared" si="106"/>
        <v>114.093</v>
      </c>
      <c r="BE89">
        <f t="shared" si="106"/>
        <v>130.392</v>
      </c>
      <c r="BF89">
        <f t="shared" si="107"/>
        <v>146.691</v>
      </c>
      <c r="BG89">
        <f t="shared" si="107"/>
        <v>162.99</v>
      </c>
      <c r="BH89">
        <f t="shared" si="107"/>
        <v>179.28900000000002</v>
      </c>
      <c r="BI89">
        <f t="shared" si="107"/>
        <v>195.58800000000002</v>
      </c>
      <c r="BJ89">
        <f t="shared" si="107"/>
        <v>211.88700000000003</v>
      </c>
      <c r="BK89">
        <f t="shared" si="107"/>
        <v>60.907499999999999</v>
      </c>
      <c r="BL89">
        <f t="shared" si="107"/>
        <v>87.977499999999992</v>
      </c>
      <c r="BM89">
        <f t="shared" si="107"/>
        <v>121.815</v>
      </c>
      <c r="BN89">
        <f t="shared" si="107"/>
        <v>123.2283</v>
      </c>
      <c r="BO89">
        <f t="shared" si="107"/>
        <v>86.475999999999999</v>
      </c>
      <c r="BP89">
        <f t="shared" si="108"/>
        <v>149.17110000000002</v>
      </c>
      <c r="BQ89">
        <f t="shared" si="108"/>
        <v>42.883918000000001</v>
      </c>
      <c r="BR89">
        <f t="shared" si="108"/>
        <v>98.020384000000021</v>
      </c>
      <c r="BS89">
        <f t="shared" si="108"/>
        <v>185.10382000000001</v>
      </c>
      <c r="BT89">
        <f t="shared" si="108"/>
        <v>163.58012000000002</v>
      </c>
      <c r="BU89">
        <f t="shared" si="108"/>
        <v>159.27538000000001</v>
      </c>
      <c r="BV89">
        <f t="shared" si="108"/>
        <v>112.28270000000001</v>
      </c>
      <c r="BW89">
        <f t="shared" si="108"/>
        <v>111.57205</v>
      </c>
      <c r="BX89">
        <f t="shared" si="108"/>
        <v>114.13038999999999</v>
      </c>
      <c r="BY89">
        <f t="shared" si="108"/>
        <v>129.19617</v>
      </c>
      <c r="BZ89">
        <f t="shared" si="108"/>
        <v>97.286000000000001</v>
      </c>
      <c r="CA89">
        <f t="shared" si="108"/>
        <v>180.67399999999998</v>
      </c>
      <c r="CE89">
        <f t="shared" si="75"/>
        <v>11439.29665119036</v>
      </c>
      <c r="CF89">
        <f t="shared" si="76"/>
        <v>143.5513</v>
      </c>
      <c r="CG89">
        <f t="shared" si="77"/>
        <v>117.402</v>
      </c>
      <c r="CH89">
        <f t="shared" si="78"/>
        <v>117.402</v>
      </c>
      <c r="CI89">
        <f t="shared" si="79"/>
        <v>195.43576000000002</v>
      </c>
      <c r="CJ89">
        <f t="shared" si="80"/>
        <v>85.852639999999994</v>
      </c>
      <c r="CK89">
        <f t="shared" si="81"/>
        <v>107.67559024004743</v>
      </c>
      <c r="CL89">
        <f t="shared" si="82"/>
        <v>138.29892324409761</v>
      </c>
      <c r="CM89">
        <f t="shared" si="83"/>
        <v>96.809246270868329</v>
      </c>
      <c r="CN89">
        <f t="shared" si="84"/>
        <v>128.42042872666207</v>
      </c>
      <c r="CO89">
        <f t="shared" si="85"/>
        <v>155.09236392373802</v>
      </c>
      <c r="CP89">
        <f t="shared" si="86"/>
        <v>82.979353946458559</v>
      </c>
      <c r="CQ89">
        <f t="shared" si="87"/>
        <v>98.784945174355428</v>
      </c>
      <c r="CR89">
        <f t="shared" si="88"/>
        <v>197.56989034871086</v>
      </c>
      <c r="CS89">
        <f t="shared" si="89"/>
        <v>104.71204188481676</v>
      </c>
      <c r="CT89">
        <f t="shared" si="90"/>
        <v>119.52978366097007</v>
      </c>
      <c r="CU89">
        <f t="shared" si="91"/>
        <v>251.90161019460635</v>
      </c>
      <c r="CV89">
        <f t="shared" si="92"/>
        <v>120.51763311271363</v>
      </c>
      <c r="CW89">
        <f t="shared" si="93"/>
        <v>143.23817050281536</v>
      </c>
      <c r="CX89">
        <f t="shared" si="94"/>
        <v>74.44250000000001</v>
      </c>
      <c r="CY89">
        <f t="shared" si="95"/>
        <v>133.99650000000003</v>
      </c>
      <c r="CZ89">
        <f t="shared" si="96"/>
        <v>74.44250000000001</v>
      </c>
      <c r="DA89">
        <f t="shared" si="97"/>
        <v>133.99650000000003</v>
      </c>
      <c r="DB89">
        <f t="shared" si="98"/>
        <v>59.553999999999995</v>
      </c>
      <c r="DC89">
        <f t="shared" si="99"/>
        <v>119.10799999999999</v>
      </c>
      <c r="DD89">
        <f t="shared" si="100"/>
        <v>59.553999999999995</v>
      </c>
      <c r="DE89">
        <f t="shared" si="101"/>
        <v>104.2195</v>
      </c>
      <c r="DF89">
        <f t="shared" si="102"/>
        <v>44.665499999999994</v>
      </c>
      <c r="DG89">
        <f t="shared" si="103"/>
        <v>74.44250000000001</v>
      </c>
      <c r="DH89">
        <f t="shared" si="110"/>
        <v>114.093</v>
      </c>
      <c r="DI89">
        <f t="shared" si="110"/>
        <v>130.392</v>
      </c>
      <c r="DJ89">
        <f t="shared" si="110"/>
        <v>146.691</v>
      </c>
      <c r="DK89">
        <f t="shared" si="110"/>
        <v>162.99</v>
      </c>
      <c r="DL89">
        <f t="shared" si="110"/>
        <v>179.28900000000002</v>
      </c>
      <c r="DM89">
        <f t="shared" si="110"/>
        <v>195.58800000000002</v>
      </c>
      <c r="DN89">
        <f t="shared" si="110"/>
        <v>211.88700000000003</v>
      </c>
      <c r="DO89">
        <f t="shared" si="110"/>
        <v>60.907499999999999</v>
      </c>
      <c r="DP89">
        <f t="shared" si="110"/>
        <v>87.977499999999992</v>
      </c>
      <c r="DQ89">
        <f t="shared" si="110"/>
        <v>121.815</v>
      </c>
      <c r="DR89">
        <f t="shared" si="110"/>
        <v>123.2283</v>
      </c>
      <c r="DS89">
        <f t="shared" si="110"/>
        <v>86.475999999999999</v>
      </c>
      <c r="DT89">
        <f t="shared" si="110"/>
        <v>149.17110000000002</v>
      </c>
      <c r="DU89">
        <f t="shared" si="110"/>
        <v>42.883918000000001</v>
      </c>
      <c r="DV89">
        <f t="shared" si="110"/>
        <v>98.020384000000021</v>
      </c>
      <c r="DW89">
        <f t="shared" si="109"/>
        <v>185.10382000000001</v>
      </c>
      <c r="DX89">
        <f t="shared" si="109"/>
        <v>163.58012000000002</v>
      </c>
      <c r="DY89">
        <f t="shared" si="109"/>
        <v>159.27538000000001</v>
      </c>
      <c r="DZ89">
        <f t="shared" si="109"/>
        <v>112.28270000000001</v>
      </c>
      <c r="EA89">
        <f t="shared" si="109"/>
        <v>111.57205</v>
      </c>
      <c r="EB89">
        <f t="shared" si="109"/>
        <v>114.13038999999999</v>
      </c>
      <c r="EC89">
        <f t="shared" si="109"/>
        <v>129.19617</v>
      </c>
      <c r="ED89">
        <f t="shared" si="109"/>
        <v>97.286000000000001</v>
      </c>
      <c r="EE89">
        <f t="shared" si="109"/>
        <v>180.67399999999998</v>
      </c>
    </row>
    <row r="90" spans="1:135" x14ac:dyDescent="0.2">
      <c r="A90">
        <f>OCC!A50</f>
        <v>116</v>
      </c>
      <c r="B90">
        <f>OCC!K50</f>
        <v>6455.3082914572869</v>
      </c>
      <c r="C90">
        <f t="shared" si="44"/>
        <v>7716.7831200795645</v>
      </c>
      <c r="D90">
        <f t="shared" si="45"/>
        <v>9241.8497039363483</v>
      </c>
      <c r="E90">
        <f t="shared" si="46"/>
        <v>11196.086700703518</v>
      </c>
      <c r="F90">
        <f t="shared" si="47"/>
        <v>549.66048499489091</v>
      </c>
      <c r="G90">
        <f t="shared" si="48"/>
        <v>927.23024513180394</v>
      </c>
      <c r="H90">
        <f t="shared" si="49"/>
        <v>1345.0288816654831</v>
      </c>
      <c r="I90">
        <f t="shared" si="50"/>
        <v>7446</v>
      </c>
      <c r="J90">
        <f t="shared" ca="1" si="51"/>
        <v>58.178423500000008</v>
      </c>
      <c r="K90">
        <f t="shared" ca="1" si="52"/>
        <v>1.8937246250000001E-2</v>
      </c>
      <c r="L90">
        <f t="shared" ca="1" si="53"/>
        <v>100.57019125334286</v>
      </c>
      <c r="M90">
        <f t="shared" ca="1" si="54"/>
        <v>151.27792159673706</v>
      </c>
      <c r="N90">
        <f t="shared" ca="1" si="55"/>
        <v>207.38840192626691</v>
      </c>
      <c r="P90">
        <v>133</v>
      </c>
      <c r="Q90" t="s">
        <v>329</v>
      </c>
      <c r="R90" t="s">
        <v>79</v>
      </c>
      <c r="S90" t="s">
        <v>162</v>
      </c>
      <c r="T90">
        <v>80.3</v>
      </c>
      <c r="U90" t="s">
        <v>99</v>
      </c>
      <c r="V90">
        <v>2002</v>
      </c>
      <c r="W90" t="s">
        <v>327</v>
      </c>
      <c r="X90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114.13038999999999</v>
      </c>
      <c r="AA90">
        <v>13670.066666666666</v>
      </c>
      <c r="AB90">
        <f t="shared" si="104"/>
        <v>143.5513</v>
      </c>
      <c r="AC90">
        <f t="shared" si="104"/>
        <v>117.402</v>
      </c>
      <c r="AD90">
        <f t="shared" si="104"/>
        <v>117.402</v>
      </c>
      <c r="AE90">
        <f t="shared" si="104"/>
        <v>195.43576000000002</v>
      </c>
      <c r="AF90">
        <f t="shared" si="104"/>
        <v>85.852639999999994</v>
      </c>
      <c r="AG90">
        <f t="shared" si="104"/>
        <v>107.67559024004743</v>
      </c>
      <c r="AH90">
        <f t="shared" si="104"/>
        <v>138.29892324409761</v>
      </c>
      <c r="AI90">
        <f t="shared" si="104"/>
        <v>96.809246270868329</v>
      </c>
      <c r="AJ90">
        <f t="shared" si="104"/>
        <v>128.42042872666207</v>
      </c>
      <c r="AK90">
        <f t="shared" si="104"/>
        <v>155.09236392373802</v>
      </c>
      <c r="AL90">
        <f t="shared" si="105"/>
        <v>82.979353946458559</v>
      </c>
      <c r="AM90">
        <f t="shared" si="105"/>
        <v>98.784945174355428</v>
      </c>
      <c r="AN90">
        <f t="shared" si="105"/>
        <v>197.56989034871086</v>
      </c>
      <c r="AO90">
        <f t="shared" si="105"/>
        <v>104.71204188481676</v>
      </c>
      <c r="AP90">
        <f t="shared" si="105"/>
        <v>119.52978366097007</v>
      </c>
      <c r="AQ90">
        <f t="shared" si="105"/>
        <v>251.90161019460635</v>
      </c>
      <c r="AR90">
        <f t="shared" si="105"/>
        <v>120.51763311271363</v>
      </c>
      <c r="AS90">
        <f t="shared" si="105"/>
        <v>143.23817050281536</v>
      </c>
      <c r="AT90">
        <f t="shared" si="105"/>
        <v>74.44250000000001</v>
      </c>
      <c r="AU90">
        <f t="shared" si="105"/>
        <v>133.99650000000003</v>
      </c>
      <c r="AV90">
        <f t="shared" si="106"/>
        <v>74.44250000000001</v>
      </c>
      <c r="AW90">
        <f t="shared" si="106"/>
        <v>133.99650000000003</v>
      </c>
      <c r="AX90">
        <f t="shared" si="106"/>
        <v>59.553999999999995</v>
      </c>
      <c r="AY90">
        <f t="shared" si="106"/>
        <v>119.10799999999999</v>
      </c>
      <c r="AZ90">
        <f t="shared" si="106"/>
        <v>59.553999999999995</v>
      </c>
      <c r="BA90">
        <f t="shared" si="106"/>
        <v>104.2195</v>
      </c>
      <c r="BB90">
        <f t="shared" si="106"/>
        <v>44.665499999999994</v>
      </c>
      <c r="BC90">
        <f t="shared" si="106"/>
        <v>74.44250000000001</v>
      </c>
      <c r="BD90">
        <f t="shared" si="106"/>
        <v>114.093</v>
      </c>
      <c r="BE90">
        <f t="shared" si="106"/>
        <v>130.392</v>
      </c>
      <c r="BF90">
        <f t="shared" si="107"/>
        <v>146.691</v>
      </c>
      <c r="BG90">
        <f t="shared" si="107"/>
        <v>162.99</v>
      </c>
      <c r="BH90">
        <f t="shared" si="107"/>
        <v>179.28900000000002</v>
      </c>
      <c r="BI90">
        <f t="shared" si="107"/>
        <v>195.58800000000002</v>
      </c>
      <c r="BJ90">
        <f t="shared" si="107"/>
        <v>211.88700000000003</v>
      </c>
      <c r="BK90">
        <f t="shared" si="107"/>
        <v>60.907499999999999</v>
      </c>
      <c r="BL90">
        <f t="shared" si="107"/>
        <v>87.977499999999992</v>
      </c>
      <c r="BM90">
        <f t="shared" si="107"/>
        <v>121.815</v>
      </c>
      <c r="BN90">
        <f t="shared" si="107"/>
        <v>123.2283</v>
      </c>
      <c r="BO90">
        <f t="shared" si="107"/>
        <v>86.475999999999999</v>
      </c>
      <c r="BP90">
        <f t="shared" si="108"/>
        <v>149.17110000000002</v>
      </c>
      <c r="BQ90">
        <f t="shared" si="108"/>
        <v>42.883918000000001</v>
      </c>
      <c r="BR90">
        <f t="shared" si="108"/>
        <v>98.020384000000021</v>
      </c>
      <c r="BS90">
        <f t="shared" si="108"/>
        <v>185.10382000000001</v>
      </c>
      <c r="BT90">
        <f t="shared" si="108"/>
        <v>163.58012000000002</v>
      </c>
      <c r="BU90">
        <f t="shared" si="108"/>
        <v>159.27538000000001</v>
      </c>
      <c r="BV90">
        <f t="shared" si="108"/>
        <v>112.28270000000001</v>
      </c>
      <c r="BW90">
        <f t="shared" si="108"/>
        <v>111.57205</v>
      </c>
      <c r="BX90">
        <f t="shared" si="108"/>
        <v>114.13038999999999</v>
      </c>
      <c r="BY90">
        <f t="shared" si="108"/>
        <v>129.19617</v>
      </c>
      <c r="BZ90">
        <f t="shared" si="108"/>
        <v>97.286000000000001</v>
      </c>
      <c r="CA90">
        <f t="shared" si="108"/>
        <v>180.67399999999998</v>
      </c>
      <c r="CE90">
        <f t="shared" si="75"/>
        <v>11948.039118838289</v>
      </c>
      <c r="CF90">
        <f t="shared" si="76"/>
        <v>143.5513</v>
      </c>
      <c r="CG90">
        <f t="shared" si="77"/>
        <v>117.402</v>
      </c>
      <c r="CH90">
        <f t="shared" si="78"/>
        <v>117.402</v>
      </c>
      <c r="CI90">
        <f t="shared" si="79"/>
        <v>195.43576000000002</v>
      </c>
      <c r="CJ90">
        <f t="shared" si="80"/>
        <v>85.852639999999994</v>
      </c>
      <c r="CK90">
        <f t="shared" si="81"/>
        <v>107.67559024004743</v>
      </c>
      <c r="CL90">
        <f t="shared" si="82"/>
        <v>138.29892324409761</v>
      </c>
      <c r="CM90">
        <f t="shared" si="83"/>
        <v>96.809246270868329</v>
      </c>
      <c r="CN90">
        <f t="shared" si="84"/>
        <v>128.42042872666207</v>
      </c>
      <c r="CO90">
        <f t="shared" si="85"/>
        <v>155.09236392373802</v>
      </c>
      <c r="CP90">
        <f t="shared" si="86"/>
        <v>82.979353946458559</v>
      </c>
      <c r="CQ90">
        <f t="shared" si="87"/>
        <v>98.784945174355428</v>
      </c>
      <c r="CR90">
        <f t="shared" si="88"/>
        <v>197.56989034871086</v>
      </c>
      <c r="CS90">
        <f t="shared" si="89"/>
        <v>104.71204188481676</v>
      </c>
      <c r="CT90">
        <f t="shared" si="90"/>
        <v>119.52978366097007</v>
      </c>
      <c r="CU90">
        <f t="shared" si="91"/>
        <v>251.90161019460635</v>
      </c>
      <c r="CV90">
        <f t="shared" si="92"/>
        <v>120.51763311271363</v>
      </c>
      <c r="CW90">
        <f t="shared" si="93"/>
        <v>143.23817050281536</v>
      </c>
      <c r="CX90">
        <f t="shared" si="94"/>
        <v>74.44250000000001</v>
      </c>
      <c r="CY90">
        <f t="shared" si="95"/>
        <v>133.99650000000003</v>
      </c>
      <c r="CZ90">
        <f t="shared" si="96"/>
        <v>74.44250000000001</v>
      </c>
      <c r="DA90">
        <f t="shared" si="97"/>
        <v>133.99650000000003</v>
      </c>
      <c r="DB90">
        <f t="shared" si="98"/>
        <v>59.553999999999995</v>
      </c>
      <c r="DC90">
        <f t="shared" si="99"/>
        <v>119.10799999999999</v>
      </c>
      <c r="DD90">
        <f t="shared" si="100"/>
        <v>59.553999999999995</v>
      </c>
      <c r="DE90">
        <f t="shared" si="101"/>
        <v>104.2195</v>
      </c>
      <c r="DF90">
        <f t="shared" si="102"/>
        <v>44.665499999999994</v>
      </c>
      <c r="DG90">
        <f t="shared" si="103"/>
        <v>74.44250000000001</v>
      </c>
      <c r="DH90">
        <f t="shared" si="110"/>
        <v>114.093</v>
      </c>
      <c r="DI90">
        <f t="shared" si="110"/>
        <v>130.392</v>
      </c>
      <c r="DJ90">
        <f t="shared" si="110"/>
        <v>146.691</v>
      </c>
      <c r="DK90">
        <f t="shared" si="110"/>
        <v>162.99</v>
      </c>
      <c r="DL90">
        <f t="shared" si="110"/>
        <v>179.28900000000002</v>
      </c>
      <c r="DM90">
        <f t="shared" si="110"/>
        <v>195.58800000000002</v>
      </c>
      <c r="DN90">
        <f t="shared" si="110"/>
        <v>211.88700000000003</v>
      </c>
      <c r="DO90">
        <f t="shared" si="110"/>
        <v>60.907499999999999</v>
      </c>
      <c r="DP90">
        <f t="shared" si="110"/>
        <v>87.977499999999992</v>
      </c>
      <c r="DQ90">
        <f t="shared" si="110"/>
        <v>121.815</v>
      </c>
      <c r="DR90">
        <f t="shared" si="110"/>
        <v>123.2283</v>
      </c>
      <c r="DS90">
        <f t="shared" si="110"/>
        <v>86.475999999999999</v>
      </c>
      <c r="DT90">
        <f t="shared" si="110"/>
        <v>149.17110000000002</v>
      </c>
      <c r="DU90">
        <f t="shared" si="110"/>
        <v>42.883918000000001</v>
      </c>
      <c r="DV90">
        <f t="shared" si="110"/>
        <v>98.020384000000021</v>
      </c>
      <c r="DW90">
        <f t="shared" si="109"/>
        <v>185.10382000000001</v>
      </c>
      <c r="DX90">
        <f t="shared" si="109"/>
        <v>163.58012000000002</v>
      </c>
      <c r="DY90">
        <f t="shared" si="109"/>
        <v>159.27538000000001</v>
      </c>
      <c r="DZ90">
        <f t="shared" si="109"/>
        <v>112.28270000000001</v>
      </c>
      <c r="EA90">
        <f t="shared" si="109"/>
        <v>111.57205</v>
      </c>
      <c r="EB90">
        <f t="shared" si="109"/>
        <v>114.13038999999999</v>
      </c>
      <c r="EC90">
        <f t="shared" si="109"/>
        <v>129.19617</v>
      </c>
      <c r="ED90">
        <f t="shared" si="109"/>
        <v>97.286000000000001</v>
      </c>
      <c r="EE90">
        <f t="shared" si="109"/>
        <v>180.67399999999998</v>
      </c>
    </row>
    <row r="91" spans="1:135" x14ac:dyDescent="0.2">
      <c r="A91">
        <f>OCC!A75</f>
        <v>71</v>
      </c>
      <c r="B91">
        <f>OCC!K75</f>
        <v>16144.423589844908</v>
      </c>
      <c r="C91">
        <f t="shared" si="44"/>
        <v>19299.313033027098</v>
      </c>
      <c r="D91">
        <f t="shared" si="45"/>
        <v>23113.433106127959</v>
      </c>
      <c r="E91">
        <f t="shared" si="46"/>
        <v>28000.888274227007</v>
      </c>
      <c r="F91">
        <f t="shared" si="47"/>
        <v>1374.6751200249514</v>
      </c>
      <c r="G91">
        <f t="shared" si="48"/>
        <v>2318.9594000543366</v>
      </c>
      <c r="H91">
        <f t="shared" si="49"/>
        <v>3363.8542151301094</v>
      </c>
      <c r="I91">
        <f t="shared" si="50"/>
        <v>7446</v>
      </c>
      <c r="J91">
        <f t="shared" ca="1" si="51"/>
        <v>58.178423500000008</v>
      </c>
      <c r="K91">
        <f t="shared" ca="1" si="52"/>
        <v>1.8937246250000001E-2</v>
      </c>
      <c r="L91">
        <f t="shared" ca="1" si="53"/>
        <v>211.36990049724034</v>
      </c>
      <c r="M91">
        <f t="shared" ca="1" si="54"/>
        <v>338.18755830403393</v>
      </c>
      <c r="N91">
        <f t="shared" ca="1" si="55"/>
        <v>478.51724069401149</v>
      </c>
      <c r="P91">
        <v>134</v>
      </c>
      <c r="Q91" t="s">
        <v>329</v>
      </c>
      <c r="R91" t="s">
        <v>79</v>
      </c>
      <c r="S91" t="s">
        <v>162</v>
      </c>
      <c r="T91">
        <v>90.9</v>
      </c>
      <c r="U91" t="s">
        <v>99</v>
      </c>
      <c r="V91">
        <v>2002</v>
      </c>
      <c r="W91" t="s">
        <v>327</v>
      </c>
      <c r="X91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129.19617</v>
      </c>
      <c r="AA91">
        <v>16144.423589844908</v>
      </c>
      <c r="AB91">
        <f t="shared" si="104"/>
        <v>143.5513</v>
      </c>
      <c r="AC91">
        <f t="shared" si="104"/>
        <v>117.402</v>
      </c>
      <c r="AD91">
        <f t="shared" si="104"/>
        <v>117.402</v>
      </c>
      <c r="AE91">
        <f t="shared" si="104"/>
        <v>195.43576000000002</v>
      </c>
      <c r="AF91">
        <f t="shared" si="104"/>
        <v>85.852639999999994</v>
      </c>
      <c r="AG91">
        <f t="shared" si="104"/>
        <v>107.67559024004743</v>
      </c>
      <c r="AH91">
        <f t="shared" si="104"/>
        <v>138.29892324409761</v>
      </c>
      <c r="AI91">
        <f t="shared" si="104"/>
        <v>96.809246270868329</v>
      </c>
      <c r="AJ91">
        <f t="shared" si="104"/>
        <v>128.42042872666207</v>
      </c>
      <c r="AK91">
        <f t="shared" si="104"/>
        <v>155.09236392373802</v>
      </c>
      <c r="AL91">
        <f t="shared" si="105"/>
        <v>82.979353946458559</v>
      </c>
      <c r="AM91">
        <f t="shared" si="105"/>
        <v>98.784945174355428</v>
      </c>
      <c r="AN91">
        <f t="shared" si="105"/>
        <v>197.56989034871086</v>
      </c>
      <c r="AO91">
        <f t="shared" si="105"/>
        <v>104.71204188481676</v>
      </c>
      <c r="AP91">
        <f t="shared" si="105"/>
        <v>119.52978366097007</v>
      </c>
      <c r="AQ91">
        <f t="shared" si="105"/>
        <v>251.90161019460635</v>
      </c>
      <c r="AR91">
        <f t="shared" si="105"/>
        <v>120.51763311271363</v>
      </c>
      <c r="AS91">
        <f t="shared" si="105"/>
        <v>143.23817050281536</v>
      </c>
      <c r="AT91">
        <f t="shared" si="105"/>
        <v>74.44250000000001</v>
      </c>
      <c r="AU91">
        <f t="shared" si="105"/>
        <v>133.99650000000003</v>
      </c>
      <c r="AV91">
        <f t="shared" si="106"/>
        <v>74.44250000000001</v>
      </c>
      <c r="AW91">
        <f t="shared" si="106"/>
        <v>133.99650000000003</v>
      </c>
      <c r="AX91">
        <f t="shared" si="106"/>
        <v>59.553999999999995</v>
      </c>
      <c r="AY91">
        <f t="shared" si="106"/>
        <v>119.10799999999999</v>
      </c>
      <c r="AZ91">
        <f t="shared" si="106"/>
        <v>59.553999999999995</v>
      </c>
      <c r="BA91">
        <f t="shared" si="106"/>
        <v>104.2195</v>
      </c>
      <c r="BB91">
        <f t="shared" si="106"/>
        <v>44.665499999999994</v>
      </c>
      <c r="BC91">
        <f t="shared" si="106"/>
        <v>74.44250000000001</v>
      </c>
      <c r="BD91">
        <f t="shared" si="106"/>
        <v>114.093</v>
      </c>
      <c r="BE91">
        <f t="shared" si="106"/>
        <v>130.392</v>
      </c>
      <c r="BF91">
        <f t="shared" si="107"/>
        <v>146.691</v>
      </c>
      <c r="BG91">
        <f t="shared" si="107"/>
        <v>162.99</v>
      </c>
      <c r="BH91">
        <f t="shared" si="107"/>
        <v>179.28900000000002</v>
      </c>
      <c r="BI91">
        <f t="shared" si="107"/>
        <v>195.58800000000002</v>
      </c>
      <c r="BJ91">
        <f t="shared" si="107"/>
        <v>211.88700000000003</v>
      </c>
      <c r="BK91">
        <f t="shared" si="107"/>
        <v>60.907499999999999</v>
      </c>
      <c r="BL91">
        <f t="shared" si="107"/>
        <v>87.977499999999992</v>
      </c>
      <c r="BM91">
        <f t="shared" si="107"/>
        <v>121.815</v>
      </c>
      <c r="BN91">
        <f t="shared" si="107"/>
        <v>123.2283</v>
      </c>
      <c r="BO91">
        <f t="shared" si="107"/>
        <v>86.475999999999999</v>
      </c>
      <c r="BP91">
        <f t="shared" si="108"/>
        <v>149.17110000000002</v>
      </c>
      <c r="BQ91">
        <f t="shared" si="108"/>
        <v>42.883918000000001</v>
      </c>
      <c r="BR91">
        <f t="shared" si="108"/>
        <v>98.020384000000021</v>
      </c>
      <c r="BS91">
        <f t="shared" si="108"/>
        <v>185.10382000000001</v>
      </c>
      <c r="BT91">
        <f t="shared" si="108"/>
        <v>163.58012000000002</v>
      </c>
      <c r="BU91">
        <f t="shared" si="108"/>
        <v>159.27538000000001</v>
      </c>
      <c r="BV91">
        <f t="shared" si="108"/>
        <v>112.28270000000001</v>
      </c>
      <c r="BW91">
        <f t="shared" si="108"/>
        <v>111.57205</v>
      </c>
      <c r="BX91">
        <f t="shared" si="108"/>
        <v>114.13038999999999</v>
      </c>
      <c r="BY91">
        <f t="shared" si="108"/>
        <v>129.19617</v>
      </c>
      <c r="BZ91">
        <f t="shared" si="108"/>
        <v>97.286000000000001</v>
      </c>
      <c r="CA91">
        <f t="shared" si="108"/>
        <v>180.67399999999998</v>
      </c>
      <c r="CE91">
        <f t="shared" si="75"/>
        <v>13670.066666666666</v>
      </c>
      <c r="CF91">
        <f t="shared" si="76"/>
        <v>143.5513</v>
      </c>
      <c r="CG91">
        <f t="shared" si="77"/>
        <v>117.402</v>
      </c>
      <c r="CH91">
        <f t="shared" si="78"/>
        <v>117.402</v>
      </c>
      <c r="CI91">
        <f t="shared" si="79"/>
        <v>195.43576000000002</v>
      </c>
      <c r="CJ91">
        <f t="shared" si="80"/>
        <v>85.852639999999994</v>
      </c>
      <c r="CK91">
        <f t="shared" si="81"/>
        <v>107.67559024004743</v>
      </c>
      <c r="CL91">
        <f t="shared" si="82"/>
        <v>138.29892324409761</v>
      </c>
      <c r="CM91">
        <f t="shared" si="83"/>
        <v>96.809246270868329</v>
      </c>
      <c r="CN91">
        <f t="shared" si="84"/>
        <v>128.42042872666207</v>
      </c>
      <c r="CO91">
        <f t="shared" si="85"/>
        <v>155.09236392373802</v>
      </c>
      <c r="CP91">
        <f t="shared" si="86"/>
        <v>82.979353946458559</v>
      </c>
      <c r="CQ91">
        <f t="shared" si="87"/>
        <v>98.784945174355428</v>
      </c>
      <c r="CR91">
        <f t="shared" si="88"/>
        <v>197.56989034871086</v>
      </c>
      <c r="CS91">
        <f t="shared" si="89"/>
        <v>104.71204188481676</v>
      </c>
      <c r="CT91">
        <f t="shared" si="90"/>
        <v>119.52978366097007</v>
      </c>
      <c r="CU91">
        <f t="shared" si="91"/>
        <v>251.90161019460635</v>
      </c>
      <c r="CV91">
        <f t="shared" si="92"/>
        <v>120.51763311271363</v>
      </c>
      <c r="CW91">
        <f t="shared" si="93"/>
        <v>143.23817050281536</v>
      </c>
      <c r="CX91">
        <f t="shared" si="94"/>
        <v>74.44250000000001</v>
      </c>
      <c r="CY91">
        <f t="shared" si="95"/>
        <v>133.99650000000003</v>
      </c>
      <c r="CZ91">
        <f t="shared" si="96"/>
        <v>74.44250000000001</v>
      </c>
      <c r="DA91">
        <f t="shared" si="97"/>
        <v>133.99650000000003</v>
      </c>
      <c r="DB91">
        <f t="shared" si="98"/>
        <v>59.553999999999995</v>
      </c>
      <c r="DC91">
        <f t="shared" si="99"/>
        <v>119.10799999999999</v>
      </c>
      <c r="DD91">
        <f t="shared" si="100"/>
        <v>59.553999999999995</v>
      </c>
      <c r="DE91">
        <f t="shared" si="101"/>
        <v>104.2195</v>
      </c>
      <c r="DF91">
        <f t="shared" si="102"/>
        <v>44.665499999999994</v>
      </c>
      <c r="DG91">
        <f t="shared" si="103"/>
        <v>74.44250000000001</v>
      </c>
      <c r="DH91">
        <f t="shared" si="110"/>
        <v>114.093</v>
      </c>
      <c r="DI91">
        <f t="shared" si="110"/>
        <v>130.392</v>
      </c>
      <c r="DJ91">
        <f t="shared" si="110"/>
        <v>146.691</v>
      </c>
      <c r="DK91">
        <f t="shared" si="110"/>
        <v>162.99</v>
      </c>
      <c r="DL91">
        <f t="shared" si="110"/>
        <v>179.28900000000002</v>
      </c>
      <c r="DM91">
        <f t="shared" si="110"/>
        <v>195.58800000000002</v>
      </c>
      <c r="DN91">
        <f t="shared" si="110"/>
        <v>211.88700000000003</v>
      </c>
      <c r="DO91">
        <f t="shared" si="110"/>
        <v>60.907499999999999</v>
      </c>
      <c r="DP91">
        <f t="shared" si="110"/>
        <v>87.977499999999992</v>
      </c>
      <c r="DQ91">
        <f t="shared" si="110"/>
        <v>121.815</v>
      </c>
      <c r="DR91">
        <f t="shared" si="110"/>
        <v>123.2283</v>
      </c>
      <c r="DS91">
        <f t="shared" si="110"/>
        <v>86.475999999999999</v>
      </c>
      <c r="DT91">
        <f t="shared" si="110"/>
        <v>149.17110000000002</v>
      </c>
      <c r="DU91">
        <f t="shared" si="110"/>
        <v>42.883918000000001</v>
      </c>
      <c r="DV91">
        <f t="shared" si="110"/>
        <v>98.020384000000021</v>
      </c>
      <c r="DW91">
        <f t="shared" si="109"/>
        <v>185.10382000000001</v>
      </c>
      <c r="DX91">
        <f t="shared" si="109"/>
        <v>163.58012000000002</v>
      </c>
      <c r="DY91">
        <f t="shared" si="109"/>
        <v>159.27538000000001</v>
      </c>
      <c r="DZ91">
        <f t="shared" si="109"/>
        <v>112.28270000000001</v>
      </c>
      <c r="EA91">
        <f t="shared" si="109"/>
        <v>111.57205</v>
      </c>
      <c r="EB91">
        <f t="shared" si="109"/>
        <v>114.13038999999999</v>
      </c>
      <c r="EC91">
        <f t="shared" si="109"/>
        <v>129.19617</v>
      </c>
      <c r="ED91">
        <f t="shared" si="109"/>
        <v>97.286000000000001</v>
      </c>
      <c r="EE91">
        <f t="shared" si="109"/>
        <v>180.67399999999998</v>
      </c>
    </row>
    <row r="92" spans="1:135" x14ac:dyDescent="0.2">
      <c r="P92">
        <v>137</v>
      </c>
      <c r="Q92" t="s">
        <v>12</v>
      </c>
      <c r="R92" t="s">
        <v>79</v>
      </c>
      <c r="S92" t="s">
        <v>20</v>
      </c>
      <c r="T92">
        <v>78.7</v>
      </c>
      <c r="U92" t="s">
        <v>99</v>
      </c>
      <c r="V92">
        <v>1990</v>
      </c>
      <c r="W92" t="s">
        <v>330</v>
      </c>
      <c r="X92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153.99229000000003</v>
      </c>
      <c r="CE92">
        <f t="shared" si="75"/>
        <v>16144.423589844908</v>
      </c>
      <c r="CF92">
        <f t="shared" si="76"/>
        <v>143.5513</v>
      </c>
      <c r="CG92">
        <f t="shared" si="77"/>
        <v>117.402</v>
      </c>
      <c r="CH92">
        <f t="shared" si="78"/>
        <v>117.402</v>
      </c>
      <c r="CI92">
        <f t="shared" si="79"/>
        <v>195.43576000000002</v>
      </c>
      <c r="CJ92">
        <f t="shared" si="80"/>
        <v>85.852639999999994</v>
      </c>
      <c r="CK92">
        <f t="shared" si="81"/>
        <v>107.67559024004743</v>
      </c>
      <c r="CL92">
        <f t="shared" si="82"/>
        <v>138.29892324409761</v>
      </c>
      <c r="CM92">
        <f t="shared" si="83"/>
        <v>96.809246270868329</v>
      </c>
      <c r="CN92">
        <f t="shared" si="84"/>
        <v>128.42042872666207</v>
      </c>
      <c r="CO92">
        <f t="shared" si="85"/>
        <v>155.09236392373802</v>
      </c>
      <c r="CP92">
        <f t="shared" si="86"/>
        <v>82.979353946458559</v>
      </c>
      <c r="CQ92">
        <f t="shared" si="87"/>
        <v>98.784945174355428</v>
      </c>
      <c r="CR92">
        <f t="shared" si="88"/>
        <v>197.56989034871086</v>
      </c>
      <c r="CS92">
        <f t="shared" si="89"/>
        <v>104.71204188481676</v>
      </c>
      <c r="CT92">
        <f t="shared" si="90"/>
        <v>119.52978366097007</v>
      </c>
      <c r="CU92">
        <f t="shared" si="91"/>
        <v>251.90161019460635</v>
      </c>
      <c r="CV92">
        <f t="shared" si="92"/>
        <v>120.51763311271363</v>
      </c>
      <c r="CW92">
        <f t="shared" si="93"/>
        <v>143.23817050281536</v>
      </c>
      <c r="CX92">
        <f t="shared" si="94"/>
        <v>74.44250000000001</v>
      </c>
      <c r="CY92">
        <f t="shared" si="95"/>
        <v>133.99650000000003</v>
      </c>
      <c r="CZ92">
        <f t="shared" si="96"/>
        <v>74.44250000000001</v>
      </c>
      <c r="DA92">
        <f t="shared" si="97"/>
        <v>133.99650000000003</v>
      </c>
      <c r="DB92">
        <f t="shared" si="98"/>
        <v>59.553999999999995</v>
      </c>
      <c r="DC92">
        <f t="shared" si="99"/>
        <v>119.10799999999999</v>
      </c>
      <c r="DD92">
        <f t="shared" si="100"/>
        <v>59.553999999999995</v>
      </c>
      <c r="DE92">
        <f t="shared" si="101"/>
        <v>104.2195</v>
      </c>
      <c r="DF92">
        <f t="shared" si="102"/>
        <v>44.665499999999994</v>
      </c>
      <c r="DG92">
        <f t="shared" si="103"/>
        <v>74.44250000000001</v>
      </c>
      <c r="DH92">
        <f t="shared" si="110"/>
        <v>114.093</v>
      </c>
      <c r="DI92">
        <f t="shared" si="110"/>
        <v>130.392</v>
      </c>
      <c r="DJ92">
        <f t="shared" si="110"/>
        <v>146.691</v>
      </c>
      <c r="DK92">
        <f t="shared" si="110"/>
        <v>162.99</v>
      </c>
      <c r="DL92">
        <f t="shared" si="110"/>
        <v>179.28900000000002</v>
      </c>
      <c r="DM92">
        <f t="shared" si="110"/>
        <v>195.58800000000002</v>
      </c>
      <c r="DN92">
        <f t="shared" si="110"/>
        <v>211.88700000000003</v>
      </c>
      <c r="DO92">
        <f t="shared" si="110"/>
        <v>60.907499999999999</v>
      </c>
      <c r="DP92">
        <f t="shared" si="110"/>
        <v>87.977499999999992</v>
      </c>
      <c r="DQ92">
        <f t="shared" si="110"/>
        <v>121.815</v>
      </c>
      <c r="DR92">
        <f t="shared" si="110"/>
        <v>123.2283</v>
      </c>
      <c r="DS92">
        <f t="shared" si="110"/>
        <v>86.475999999999999</v>
      </c>
      <c r="DT92">
        <f t="shared" si="110"/>
        <v>149.17110000000002</v>
      </c>
      <c r="DU92">
        <f t="shared" si="110"/>
        <v>42.883918000000001</v>
      </c>
      <c r="DV92">
        <f t="shared" si="110"/>
        <v>98.020384000000021</v>
      </c>
      <c r="DW92">
        <f t="shared" si="109"/>
        <v>185.10382000000001</v>
      </c>
      <c r="DX92">
        <f t="shared" si="109"/>
        <v>163.58012000000002</v>
      </c>
      <c r="DY92">
        <f t="shared" si="109"/>
        <v>159.27538000000001</v>
      </c>
      <c r="DZ92">
        <f t="shared" si="109"/>
        <v>112.28270000000001</v>
      </c>
      <c r="EA92">
        <f t="shared" si="109"/>
        <v>111.57205</v>
      </c>
      <c r="EB92">
        <f t="shared" si="109"/>
        <v>114.13038999999999</v>
      </c>
      <c r="EC92">
        <f t="shared" si="109"/>
        <v>129.19617</v>
      </c>
      <c r="ED92">
        <f t="shared" si="109"/>
        <v>97.286000000000001</v>
      </c>
      <c r="EE92">
        <f t="shared" si="109"/>
        <v>180.67399999999998</v>
      </c>
    </row>
    <row r="93" spans="1:135" x14ac:dyDescent="0.2">
      <c r="P93">
        <v>138</v>
      </c>
      <c r="Q93" t="s">
        <v>12</v>
      </c>
      <c r="R93" t="s">
        <v>79</v>
      </c>
      <c r="S93" t="s">
        <v>20</v>
      </c>
      <c r="T93">
        <v>105.1</v>
      </c>
      <c r="U93" t="s">
        <v>99</v>
      </c>
      <c r="V93">
        <v>1990</v>
      </c>
      <c r="W93" t="s">
        <v>330</v>
      </c>
      <c r="X93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205.64917</v>
      </c>
    </row>
    <row r="94" spans="1:135" x14ac:dyDescent="0.2">
      <c r="P94">
        <v>142</v>
      </c>
      <c r="Q94" t="s">
        <v>12</v>
      </c>
      <c r="R94" t="s">
        <v>79</v>
      </c>
      <c r="S94" t="s">
        <v>20</v>
      </c>
      <c r="T94">
        <v>70</v>
      </c>
      <c r="U94" t="s">
        <v>99</v>
      </c>
      <c r="V94">
        <v>2003</v>
      </c>
      <c r="W94" t="s">
        <v>334</v>
      </c>
      <c r="X94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97.286000000000001</v>
      </c>
    </row>
    <row r="95" spans="1:135" x14ac:dyDescent="0.2">
      <c r="P95">
        <v>143</v>
      </c>
      <c r="Q95" t="s">
        <v>12</v>
      </c>
      <c r="R95" t="s">
        <v>79</v>
      </c>
      <c r="S95" t="s">
        <v>20</v>
      </c>
      <c r="T95">
        <v>130</v>
      </c>
      <c r="U95" t="s">
        <v>99</v>
      </c>
      <c r="V95">
        <v>2003</v>
      </c>
      <c r="W95" t="s">
        <v>334</v>
      </c>
      <c r="X95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180.67399999999998</v>
      </c>
    </row>
    <row r="96" spans="1:135" x14ac:dyDescent="0.2">
      <c r="P96">
        <v>144</v>
      </c>
      <c r="Q96" t="s">
        <v>12</v>
      </c>
      <c r="R96" t="s">
        <v>79</v>
      </c>
      <c r="S96" t="s">
        <v>20</v>
      </c>
      <c r="T96">
        <v>72</v>
      </c>
      <c r="U96" t="s">
        <v>99</v>
      </c>
      <c r="V96">
        <v>1990</v>
      </c>
      <c r="W96" t="s">
        <v>60</v>
      </c>
      <c r="X96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140.88240000000002</v>
      </c>
    </row>
    <row r="97" spans="16:24" x14ac:dyDescent="0.2">
      <c r="P97">
        <v>145</v>
      </c>
      <c r="Q97" t="s">
        <v>12</v>
      </c>
      <c r="R97" t="s">
        <v>79</v>
      </c>
      <c r="S97" t="s">
        <v>20</v>
      </c>
      <c r="T97">
        <v>72</v>
      </c>
      <c r="U97" t="s">
        <v>99</v>
      </c>
      <c r="V97">
        <v>1990</v>
      </c>
      <c r="W97" t="s">
        <v>60</v>
      </c>
      <c r="X97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140.88240000000002</v>
      </c>
    </row>
    <row r="98" spans="16:24" x14ac:dyDescent="0.2">
      <c r="P98">
        <v>146</v>
      </c>
      <c r="Q98" t="s">
        <v>12</v>
      </c>
      <c r="R98" t="s">
        <v>79</v>
      </c>
      <c r="S98" t="s">
        <v>20</v>
      </c>
      <c r="T98">
        <v>57</v>
      </c>
      <c r="U98" t="s">
        <v>99</v>
      </c>
      <c r="V98">
        <v>1990</v>
      </c>
      <c r="W98" t="s">
        <v>60</v>
      </c>
      <c r="X98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111.53190000000001</v>
      </c>
    </row>
    <row r="99" spans="16:24" x14ac:dyDescent="0.2">
      <c r="P99">
        <v>147</v>
      </c>
      <c r="Q99" t="s">
        <v>12</v>
      </c>
      <c r="R99" t="s">
        <v>79</v>
      </c>
      <c r="S99" t="s">
        <v>20</v>
      </c>
      <c r="T99">
        <v>57</v>
      </c>
      <c r="U99" t="s">
        <v>99</v>
      </c>
      <c r="V99">
        <v>1990</v>
      </c>
      <c r="W99" t="s">
        <v>60</v>
      </c>
      <c r="X99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111.53190000000001</v>
      </c>
    </row>
    <row r="100" spans="16:24" x14ac:dyDescent="0.2">
      <c r="P100">
        <v>148</v>
      </c>
      <c r="Q100" t="s">
        <v>12</v>
      </c>
      <c r="R100" t="s">
        <v>79</v>
      </c>
      <c r="S100" t="s">
        <v>20</v>
      </c>
      <c r="T100">
        <v>63</v>
      </c>
      <c r="U100" t="s">
        <v>99</v>
      </c>
      <c r="V100">
        <v>1990</v>
      </c>
      <c r="W100" t="s">
        <v>60</v>
      </c>
      <c r="X100">
        <f>IF(IFERROR(FIND("EUR",tab_fusion_cost_total__3[[#This Row],[Unit]]),0)=1, tab_fusion_cost_total__3[[#This Row],[Value]]* Inflationtabelle!$M$9,tab_fusion_cost_total__3[[#This Row],[Value]])*VLOOKUP(tab_fusion_cost_total__3[[#This Row],[Year]],Inflationtabelle!$A$6:$C$50,3,FALSE)</f>
        <v>123.27210000000001</v>
      </c>
    </row>
  </sheetData>
  <pageMargins left="0.7" right="0.7" top="0.78740157499999996" bottom="0.78740157499999996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/>
  </sheetPr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1"/>
  <sheetViews>
    <sheetView workbookViewId="0">
      <selection activeCell="D17" sqref="D17"/>
    </sheetView>
  </sheetViews>
  <sheetFormatPr baseColWidth="10" defaultRowHeight="12.75" x14ac:dyDescent="0.2"/>
  <cols>
    <col min="1" max="1" width="12" bestFit="1" customWidth="1"/>
    <col min="2" max="2" width="21.140625" bestFit="1" customWidth="1"/>
    <col min="3" max="3" width="12" bestFit="1" customWidth="1"/>
  </cols>
  <sheetData>
    <row r="1" spans="1:3" x14ac:dyDescent="0.2">
      <c r="A1" t="s">
        <v>221</v>
      </c>
      <c r="B1" t="s">
        <v>239</v>
      </c>
      <c r="C1" t="s">
        <v>240</v>
      </c>
    </row>
    <row r="2" spans="1:3" x14ac:dyDescent="0.2">
      <c r="A2">
        <v>185.88650000000001</v>
      </c>
      <c r="B2" t="s">
        <v>281</v>
      </c>
      <c r="C2">
        <v>29.617374786153629</v>
      </c>
    </row>
    <row r="3" spans="1:3" x14ac:dyDescent="0.2">
      <c r="A3">
        <v>185.88650000000001</v>
      </c>
      <c r="B3" t="s">
        <v>282</v>
      </c>
      <c r="C3">
        <v>31.122244310227366</v>
      </c>
    </row>
    <row r="4" spans="1:3" x14ac:dyDescent="0.2">
      <c r="A4">
        <v>185.88650000000001</v>
      </c>
      <c r="B4" t="s">
        <v>283</v>
      </c>
      <c r="C4">
        <v>32.819509359991038</v>
      </c>
    </row>
    <row r="5" spans="1:3" x14ac:dyDescent="0.2">
      <c r="A5">
        <v>205.45350000000002</v>
      </c>
      <c r="B5" t="s">
        <v>281</v>
      </c>
      <c r="C5">
        <v>29.867734033951098</v>
      </c>
    </row>
    <row r="6" spans="1:3" x14ac:dyDescent="0.2">
      <c r="A6">
        <v>205.45350000000002</v>
      </c>
      <c r="B6" t="s">
        <v>282</v>
      </c>
      <c r="C6">
        <v>31.531010876348393</v>
      </c>
    </row>
    <row r="7" spans="1:3" x14ac:dyDescent="0.2">
      <c r="A7">
        <v>205.45350000000002</v>
      </c>
      <c r="B7" t="s">
        <v>283</v>
      </c>
      <c r="C7">
        <v>33.406935405034559</v>
      </c>
    </row>
    <row r="8" spans="1:3" x14ac:dyDescent="0.2">
      <c r="A8">
        <v>239.09115168539327</v>
      </c>
      <c r="B8" t="s">
        <v>281</v>
      </c>
      <c r="C8">
        <v>30.298126898142264</v>
      </c>
    </row>
    <row r="9" spans="1:3" x14ac:dyDescent="0.2">
      <c r="A9">
        <v>239.09115168539327</v>
      </c>
      <c r="B9" t="s">
        <v>282</v>
      </c>
      <c r="C9">
        <v>32.233721939455329</v>
      </c>
    </row>
    <row r="10" spans="1:3" x14ac:dyDescent="0.2">
      <c r="A10">
        <v>239.09115168539327</v>
      </c>
      <c r="B10" t="s">
        <v>283</v>
      </c>
      <c r="C10">
        <v>34.416780179098133</v>
      </c>
    </row>
    <row r="11" spans="1:3" x14ac:dyDescent="0.2">
      <c r="A11">
        <v>332.5290730337079</v>
      </c>
      <c r="B11" t="s">
        <v>281</v>
      </c>
      <c r="C11">
        <v>31.493662632006604</v>
      </c>
    </row>
    <row r="12" spans="1:3" x14ac:dyDescent="0.2">
      <c r="A12">
        <v>332.5290730337079</v>
      </c>
      <c r="B12" t="s">
        <v>282</v>
      </c>
      <c r="C12">
        <v>34.185697114752351</v>
      </c>
    </row>
    <row r="13" spans="1:3" x14ac:dyDescent="0.2">
      <c r="A13">
        <v>332.5290730337079</v>
      </c>
      <c r="B13" t="s">
        <v>283</v>
      </c>
      <c r="C13">
        <v>37.221904551496948</v>
      </c>
    </row>
    <row r="14" spans="1:3" x14ac:dyDescent="0.2">
      <c r="A14">
        <v>354.52404181184676</v>
      </c>
      <c r="B14" t="s">
        <v>281</v>
      </c>
      <c r="C14">
        <v>31.77508767614335</v>
      </c>
    </row>
    <row r="15" spans="1:3" x14ac:dyDescent="0.2">
      <c r="A15">
        <v>354.52404181184676</v>
      </c>
      <c r="B15" t="s">
        <v>282</v>
      </c>
      <c r="C15">
        <v>34.645185429740806</v>
      </c>
    </row>
    <row r="16" spans="1:3" x14ac:dyDescent="0.2">
      <c r="A16">
        <v>354.52404181184676</v>
      </c>
      <c r="B16" t="s">
        <v>283</v>
      </c>
      <c r="C16">
        <v>37.882221284782467</v>
      </c>
    </row>
    <row r="17" spans="1:3" x14ac:dyDescent="0.2">
      <c r="A17">
        <v>1062.4881</v>
      </c>
      <c r="B17" t="s">
        <v>281</v>
      </c>
      <c r="C17">
        <v>40.833469087480445</v>
      </c>
    </row>
    <row r="18" spans="1:3" x14ac:dyDescent="0.2">
      <c r="A18">
        <v>1062.4881</v>
      </c>
      <c r="B18" t="s">
        <v>282</v>
      </c>
      <c r="C18">
        <v>49.434986472449289</v>
      </c>
    </row>
    <row r="19" spans="1:3" x14ac:dyDescent="0.2">
      <c r="A19">
        <v>1062.4881</v>
      </c>
      <c r="B19" t="s">
        <v>283</v>
      </c>
      <c r="C19">
        <v>59.136196177940612</v>
      </c>
    </row>
    <row r="20" spans="1:3" x14ac:dyDescent="0.2">
      <c r="A20">
        <v>2056.1080550098231</v>
      </c>
      <c r="B20" t="s">
        <v>281</v>
      </c>
      <c r="C20">
        <v>53.546810148083452</v>
      </c>
    </row>
    <row r="21" spans="1:3" x14ac:dyDescent="0.2">
      <c r="A21">
        <v>2056.1080550098231</v>
      </c>
      <c r="B21" t="s">
        <v>282</v>
      </c>
      <c r="C21">
        <v>70.192313453524207</v>
      </c>
    </row>
    <row r="22" spans="1:3" x14ac:dyDescent="0.2">
      <c r="A22">
        <v>2056.1080550098231</v>
      </c>
      <c r="B22" t="s">
        <v>283</v>
      </c>
      <c r="C22">
        <v>88.965921759160921</v>
      </c>
    </row>
    <row r="23" spans="1:3" x14ac:dyDescent="0.2">
      <c r="A23">
        <v>2223.8239624119028</v>
      </c>
      <c r="B23" t="s">
        <v>281</v>
      </c>
      <c r="C23">
        <v>55.692730750161196</v>
      </c>
    </row>
    <row r="24" spans="1:3" x14ac:dyDescent="0.2">
      <c r="A24">
        <v>2223.8239624119028</v>
      </c>
      <c r="B24" t="s">
        <v>282</v>
      </c>
      <c r="C24">
        <v>73.696001068008783</v>
      </c>
    </row>
    <row r="25" spans="1:3" x14ac:dyDescent="0.2">
      <c r="A25">
        <v>2223.8239624119028</v>
      </c>
      <c r="B25" t="s">
        <v>283</v>
      </c>
      <c r="C25">
        <v>94.000965055327342</v>
      </c>
    </row>
    <row r="26" spans="1:3" x14ac:dyDescent="0.2">
      <c r="A26">
        <v>2414.315976789168</v>
      </c>
      <c r="B26" t="s">
        <v>281</v>
      </c>
      <c r="C26">
        <v>58.130071038959564</v>
      </c>
    </row>
    <row r="27" spans="1:3" x14ac:dyDescent="0.2">
      <c r="A27">
        <v>2414.315976789168</v>
      </c>
      <c r="B27" t="s">
        <v>282</v>
      </c>
      <c r="C27">
        <v>77.675495450922455</v>
      </c>
    </row>
    <row r="28" spans="1:3" x14ac:dyDescent="0.2">
      <c r="A28">
        <v>2414.315976789168</v>
      </c>
      <c r="B28" t="s">
        <v>283</v>
      </c>
      <c r="C28">
        <v>99.719775839709712</v>
      </c>
    </row>
    <row r="29" spans="1:3" x14ac:dyDescent="0.2">
      <c r="A29">
        <v>2821.9566004807534</v>
      </c>
      <c r="B29" t="s">
        <v>281</v>
      </c>
      <c r="C29">
        <v>63.345822044178462</v>
      </c>
    </row>
    <row r="30" spans="1:3" x14ac:dyDescent="0.2">
      <c r="A30">
        <v>2821.9566004807534</v>
      </c>
      <c r="B30" t="s">
        <v>282</v>
      </c>
      <c r="C30">
        <v>86.19135674584976</v>
      </c>
    </row>
    <row r="31" spans="1:3" x14ac:dyDescent="0.2">
      <c r="A31">
        <v>2821.9566004807534</v>
      </c>
      <c r="B31" t="s">
        <v>283</v>
      </c>
      <c r="C31">
        <v>111.95766204476007</v>
      </c>
    </row>
    <row r="32" spans="1:3" x14ac:dyDescent="0.2">
      <c r="A32">
        <v>3221.7990000000004</v>
      </c>
      <c r="B32" t="s">
        <v>281</v>
      </c>
      <c r="C32">
        <v>68.461794977237986</v>
      </c>
    </row>
    <row r="33" spans="1:3" x14ac:dyDescent="0.2">
      <c r="A33">
        <v>3221.7990000000004</v>
      </c>
      <c r="B33" t="s">
        <v>282</v>
      </c>
      <c r="C33">
        <v>94.544308380800103</v>
      </c>
    </row>
    <row r="34" spans="1:3" x14ac:dyDescent="0.2">
      <c r="A34">
        <v>3221.7990000000004</v>
      </c>
      <c r="B34" t="s">
        <v>283</v>
      </c>
      <c r="C34">
        <v>123.96143571421891</v>
      </c>
    </row>
    <row r="35" spans="1:3" x14ac:dyDescent="0.2">
      <c r="A35">
        <v>3478.3431399420924</v>
      </c>
      <c r="B35" t="s">
        <v>281</v>
      </c>
      <c r="C35">
        <v>71.744270466722938</v>
      </c>
    </row>
    <row r="36" spans="1:3" x14ac:dyDescent="0.2">
      <c r="A36">
        <v>3478.3431399420924</v>
      </c>
      <c r="B36" t="s">
        <v>282</v>
      </c>
      <c r="C36">
        <v>99.903671959406964</v>
      </c>
    </row>
    <row r="37" spans="1:3" x14ac:dyDescent="0.2">
      <c r="A37">
        <v>3478.3431399420924</v>
      </c>
      <c r="B37" t="s">
        <v>283</v>
      </c>
      <c r="C37">
        <v>131.66321470462492</v>
      </c>
    </row>
    <row r="38" spans="1:3" x14ac:dyDescent="0.2">
      <c r="A38">
        <v>3704.4354440383286</v>
      </c>
      <c r="B38" t="s">
        <v>281</v>
      </c>
      <c r="C38">
        <v>74.637115521474882</v>
      </c>
    </row>
    <row r="39" spans="1:3" x14ac:dyDescent="0.2">
      <c r="A39">
        <v>3704.4354440383286</v>
      </c>
      <c r="B39" t="s">
        <v>282</v>
      </c>
      <c r="C39">
        <v>104.62687811118339</v>
      </c>
    </row>
    <row r="40" spans="1:3" x14ac:dyDescent="0.2">
      <c r="A40">
        <v>3704.4354440383286</v>
      </c>
      <c r="B40" t="s">
        <v>283</v>
      </c>
      <c r="C40">
        <v>138.45079113484047</v>
      </c>
    </row>
    <row r="41" spans="1:3" x14ac:dyDescent="0.2">
      <c r="A41">
        <v>3951.3978069742175</v>
      </c>
      <c r="B41" t="s">
        <v>281</v>
      </c>
      <c r="C41">
        <v>77.796992427434702</v>
      </c>
    </row>
    <row r="42" spans="1:3" x14ac:dyDescent="0.2">
      <c r="A42">
        <v>3951.3978069742175</v>
      </c>
      <c r="B42" t="s">
        <v>282</v>
      </c>
      <c r="C42">
        <v>109.78607252312378</v>
      </c>
    </row>
    <row r="43" spans="1:3" x14ac:dyDescent="0.2">
      <c r="A43">
        <v>3951.3978069742175</v>
      </c>
      <c r="B43" t="s">
        <v>283</v>
      </c>
      <c r="C43">
        <v>145.86491308169136</v>
      </c>
    </row>
    <row r="44" spans="1:3" x14ac:dyDescent="0.2">
      <c r="A44">
        <v>4186.8540000000003</v>
      </c>
      <c r="B44" t="s">
        <v>281</v>
      </c>
      <c r="C44">
        <v>80.809648193530265</v>
      </c>
    </row>
    <row r="45" spans="1:3" x14ac:dyDescent="0.2">
      <c r="A45">
        <v>4186.8540000000003</v>
      </c>
      <c r="B45" t="s">
        <v>282</v>
      </c>
      <c r="C45">
        <v>114.70489602673079</v>
      </c>
    </row>
    <row r="46" spans="1:3" x14ac:dyDescent="0.2">
      <c r="A46">
        <v>4186.8540000000003</v>
      </c>
      <c r="B46" t="s">
        <v>283</v>
      </c>
      <c r="C46">
        <v>152.93360528029808</v>
      </c>
    </row>
    <row r="47" spans="1:3" x14ac:dyDescent="0.2">
      <c r="A47">
        <v>4229.9103000000005</v>
      </c>
      <c r="B47" t="s">
        <v>281</v>
      </c>
      <c r="C47">
        <v>81.360552413949463</v>
      </c>
    </row>
    <row r="48" spans="1:3" x14ac:dyDescent="0.2">
      <c r="A48">
        <v>4229.9103000000005</v>
      </c>
      <c r="B48" t="s">
        <v>282</v>
      </c>
      <c r="C48">
        <v>115.60436839862618</v>
      </c>
    </row>
    <row r="49" spans="1:3" x14ac:dyDescent="0.2">
      <c r="A49">
        <v>4229.9103000000005</v>
      </c>
      <c r="B49" t="s">
        <v>283</v>
      </c>
      <c r="C49">
        <v>154.22620976863089</v>
      </c>
    </row>
    <row r="50" spans="1:3" x14ac:dyDescent="0.2">
      <c r="A50">
        <v>4258.1196</v>
      </c>
      <c r="B50" t="s">
        <v>281</v>
      </c>
      <c r="C50">
        <v>81.721489661810296</v>
      </c>
    </row>
    <row r="51" spans="1:3" x14ac:dyDescent="0.2">
      <c r="A51">
        <v>4258.1196</v>
      </c>
      <c r="B51" t="s">
        <v>282</v>
      </c>
      <c r="C51">
        <v>116.19367788366105</v>
      </c>
    </row>
    <row r="52" spans="1:3" x14ac:dyDescent="0.2">
      <c r="A52">
        <v>4258.1196</v>
      </c>
      <c r="B52" t="s">
        <v>283</v>
      </c>
      <c r="C52">
        <v>155.07308857133165</v>
      </c>
    </row>
    <row r="53" spans="1:3" x14ac:dyDescent="0.2">
      <c r="A53">
        <v>4379.8650000000007</v>
      </c>
      <c r="B53" t="s">
        <v>281</v>
      </c>
      <c r="C53">
        <v>83.279218836788715</v>
      </c>
    </row>
    <row r="54" spans="1:3" x14ac:dyDescent="0.2">
      <c r="A54">
        <v>4379.8650000000007</v>
      </c>
      <c r="B54" t="s">
        <v>282</v>
      </c>
      <c r="C54">
        <v>118.73701355591696</v>
      </c>
    </row>
    <row r="55" spans="1:3" x14ac:dyDescent="0.2">
      <c r="A55">
        <v>4379.8650000000007</v>
      </c>
      <c r="B55" t="s">
        <v>283</v>
      </c>
      <c r="C55">
        <v>158.72803919351398</v>
      </c>
    </row>
    <row r="56" spans="1:3" x14ac:dyDescent="0.2">
      <c r="A56">
        <v>4397.4881000000005</v>
      </c>
      <c r="B56" t="s">
        <v>281</v>
      </c>
      <c r="C56">
        <v>83.504705935468124</v>
      </c>
    </row>
    <row r="57" spans="1:3" x14ac:dyDescent="0.2">
      <c r="A57">
        <v>4397.4881000000005</v>
      </c>
      <c r="B57" t="s">
        <v>282</v>
      </c>
      <c r="C57">
        <v>119.10517086523403</v>
      </c>
    </row>
    <row r="58" spans="1:3" x14ac:dyDescent="0.2">
      <c r="A58">
        <v>4397.4881000000005</v>
      </c>
      <c r="B58" t="s">
        <v>283</v>
      </c>
      <c r="C58">
        <v>159.25710690621423</v>
      </c>
    </row>
    <row r="59" spans="1:3" x14ac:dyDescent="0.2">
      <c r="A59">
        <v>4418.3381250000002</v>
      </c>
      <c r="B59" t="s">
        <v>281</v>
      </c>
      <c r="C59">
        <v>83.771481454227171</v>
      </c>
    </row>
    <row r="60" spans="1:3" x14ac:dyDescent="0.2">
      <c r="A60">
        <v>4418.3381250000002</v>
      </c>
      <c r="B60" t="s">
        <v>282</v>
      </c>
      <c r="C60">
        <v>119.54074060626677</v>
      </c>
    </row>
    <row r="61" spans="1:3" x14ac:dyDescent="0.2">
      <c r="A61">
        <v>4418.3381250000002</v>
      </c>
      <c r="B61" t="s">
        <v>283</v>
      </c>
      <c r="C61">
        <v>159.88305098168868</v>
      </c>
    </row>
    <row r="62" spans="1:3" x14ac:dyDescent="0.2">
      <c r="A62">
        <v>4463.3824199999999</v>
      </c>
      <c r="B62" t="s">
        <v>281</v>
      </c>
      <c r="C62">
        <v>84.347822018123907</v>
      </c>
    </row>
    <row r="63" spans="1:3" x14ac:dyDescent="0.2">
      <c r="A63">
        <v>4463.3824199999999</v>
      </c>
      <c r="B63" t="s">
        <v>282</v>
      </c>
      <c r="C63">
        <v>120.48174340641455</v>
      </c>
    </row>
    <row r="64" spans="1:3" x14ac:dyDescent="0.2">
      <c r="A64">
        <v>4463.3824199999999</v>
      </c>
      <c r="B64" t="s">
        <v>283</v>
      </c>
      <c r="C64">
        <v>161.23533758993844</v>
      </c>
    </row>
    <row r="65" spans="1:3" x14ac:dyDescent="0.2">
      <c r="A65">
        <v>4917.8393333333343</v>
      </c>
      <c r="B65" t="s">
        <v>281</v>
      </c>
      <c r="C65">
        <v>90.162586211842665</v>
      </c>
    </row>
    <row r="66" spans="1:3" x14ac:dyDescent="0.2">
      <c r="A66">
        <v>4917.8393333333343</v>
      </c>
      <c r="B66" t="s">
        <v>282</v>
      </c>
      <c r="C66">
        <v>129.97562555049529</v>
      </c>
    </row>
    <row r="67" spans="1:3" x14ac:dyDescent="0.2">
      <c r="A67">
        <v>4917.8393333333343</v>
      </c>
      <c r="B67" t="s">
        <v>283</v>
      </c>
      <c r="C67">
        <v>174.87870791968166</v>
      </c>
    </row>
    <row r="68" spans="1:3" x14ac:dyDescent="0.2">
      <c r="A68">
        <v>4939.2472587177717</v>
      </c>
      <c r="B68" t="s">
        <v>281</v>
      </c>
      <c r="C68">
        <v>90.436500051273981</v>
      </c>
    </row>
    <row r="69" spans="1:3" x14ac:dyDescent="0.2">
      <c r="A69">
        <v>4939.2472587177717</v>
      </c>
      <c r="B69" t="s">
        <v>282</v>
      </c>
      <c r="C69">
        <v>130.42285017088534</v>
      </c>
    </row>
    <row r="70" spans="1:3" x14ac:dyDescent="0.2">
      <c r="A70">
        <v>4939.2472587177717</v>
      </c>
      <c r="B70" t="s">
        <v>283</v>
      </c>
      <c r="C70">
        <v>175.52140086909478</v>
      </c>
    </row>
    <row r="71" spans="1:3" x14ac:dyDescent="0.2">
      <c r="A71">
        <v>4978.0346666666655</v>
      </c>
      <c r="B71" t="s">
        <v>281</v>
      </c>
      <c r="C71">
        <v>90.932783910736262</v>
      </c>
    </row>
    <row r="72" spans="1:3" x14ac:dyDescent="0.2">
      <c r="A72">
        <v>4978.0346666666655</v>
      </c>
      <c r="B72" t="s">
        <v>282</v>
      </c>
      <c r="C72">
        <v>131.23314278375418</v>
      </c>
    </row>
    <row r="73" spans="1:3" x14ac:dyDescent="0.2">
      <c r="A73">
        <v>4978.0346666666655</v>
      </c>
      <c r="B73" t="s">
        <v>283</v>
      </c>
      <c r="C73">
        <v>176.68584782820491</v>
      </c>
    </row>
    <row r="74" spans="1:3" x14ac:dyDescent="0.2">
      <c r="A74">
        <v>5560.2891666666665</v>
      </c>
      <c r="B74" t="s">
        <v>281</v>
      </c>
      <c r="C74">
        <v>98.382714847859688</v>
      </c>
    </row>
    <row r="75" spans="1:3" x14ac:dyDescent="0.2">
      <c r="A75">
        <v>5560.2891666666665</v>
      </c>
      <c r="B75" t="s">
        <v>282</v>
      </c>
      <c r="C75">
        <v>143.39679447146892</v>
      </c>
    </row>
    <row r="76" spans="1:3" x14ac:dyDescent="0.2">
      <c r="A76">
        <v>5560.2891666666665</v>
      </c>
      <c r="B76" t="s">
        <v>283</v>
      </c>
      <c r="C76">
        <v>194.16586306527708</v>
      </c>
    </row>
    <row r="77" spans="1:3" x14ac:dyDescent="0.2">
      <c r="A77">
        <v>5599.55</v>
      </c>
      <c r="B77" t="s">
        <v>281</v>
      </c>
      <c r="C77">
        <v>98.885056172602148</v>
      </c>
    </row>
    <row r="78" spans="1:3" x14ac:dyDescent="0.2">
      <c r="A78">
        <v>5599.55</v>
      </c>
      <c r="B78" t="s">
        <v>282</v>
      </c>
      <c r="C78">
        <v>144.21697722941428</v>
      </c>
    </row>
    <row r="79" spans="1:3" x14ac:dyDescent="0.2">
      <c r="A79">
        <v>5599.55</v>
      </c>
      <c r="B79" t="s">
        <v>283</v>
      </c>
      <c r="C79">
        <v>195.34452285216895</v>
      </c>
    </row>
    <row r="80" spans="1:3" x14ac:dyDescent="0.2">
      <c r="A80">
        <v>5663.3409068457968</v>
      </c>
      <c r="B80" t="s">
        <v>281</v>
      </c>
      <c r="C80">
        <v>99.701259139548142</v>
      </c>
    </row>
    <row r="81" spans="1:3" x14ac:dyDescent="0.2">
      <c r="A81">
        <v>5663.3409068457968</v>
      </c>
      <c r="B81" t="s">
        <v>282</v>
      </c>
      <c r="C81">
        <v>145.54960818669451</v>
      </c>
    </row>
    <row r="82" spans="1:3" x14ac:dyDescent="0.2">
      <c r="A82">
        <v>5663.3409068457968</v>
      </c>
      <c r="B82" t="s">
        <v>283</v>
      </c>
      <c r="C82">
        <v>197.25960641726147</v>
      </c>
    </row>
    <row r="83" spans="1:3" x14ac:dyDescent="0.2">
      <c r="A83">
        <v>5849.7180000000008</v>
      </c>
      <c r="B83" t="s">
        <v>281</v>
      </c>
      <c r="C83">
        <v>102.08594912006464</v>
      </c>
    </row>
    <row r="84" spans="1:3" x14ac:dyDescent="0.2">
      <c r="A84">
        <v>5849.7180000000008</v>
      </c>
      <c r="B84" t="s">
        <v>282</v>
      </c>
      <c r="C84">
        <v>149.44313935510374</v>
      </c>
    </row>
    <row r="85" spans="1:3" x14ac:dyDescent="0.2">
      <c r="A85">
        <v>5849.7180000000008</v>
      </c>
      <c r="B85" t="s">
        <v>283</v>
      </c>
      <c r="C85">
        <v>202.85488207108071</v>
      </c>
    </row>
    <row r="86" spans="1:3" x14ac:dyDescent="0.2">
      <c r="A86">
        <v>6057.4175999999998</v>
      </c>
      <c r="B86" t="s">
        <v>281</v>
      </c>
      <c r="C86">
        <v>104.74346001206833</v>
      </c>
    </row>
    <row r="87" spans="1:3" x14ac:dyDescent="0.2">
      <c r="A87">
        <v>6057.4175999999998</v>
      </c>
      <c r="B87" t="s">
        <v>282</v>
      </c>
      <c r="C87">
        <v>153.78211069852426</v>
      </c>
    </row>
    <row r="88" spans="1:3" x14ac:dyDescent="0.2">
      <c r="A88">
        <v>6057.4175999999998</v>
      </c>
      <c r="B88" t="s">
        <v>283</v>
      </c>
      <c r="C88">
        <v>209.0902863019347</v>
      </c>
    </row>
    <row r="89" spans="1:3" x14ac:dyDescent="0.2">
      <c r="A89">
        <v>6168.9285000000009</v>
      </c>
      <c r="B89" t="s">
        <v>281</v>
      </c>
      <c r="C89">
        <v>106.17023903006901</v>
      </c>
    </row>
    <row r="90" spans="1:3" x14ac:dyDescent="0.2">
      <c r="A90">
        <v>6168.9285000000009</v>
      </c>
      <c r="B90" t="s">
        <v>282</v>
      </c>
      <c r="C90">
        <v>156.11164142260384</v>
      </c>
    </row>
    <row r="91" spans="1:3" x14ac:dyDescent="0.2">
      <c r="A91">
        <v>6168.9285000000009</v>
      </c>
      <c r="B91" t="s">
        <v>283</v>
      </c>
      <c r="C91">
        <v>212.43798431216848</v>
      </c>
    </row>
    <row r="92" spans="1:3" x14ac:dyDescent="0.2">
      <c r="A92">
        <v>6327.9462400000011</v>
      </c>
      <c r="B92" t="s">
        <v>281</v>
      </c>
      <c r="C92">
        <v>108.20486681015049</v>
      </c>
    </row>
    <row r="93" spans="1:3" x14ac:dyDescent="0.2">
      <c r="A93">
        <v>6327.9462400000011</v>
      </c>
      <c r="B93" t="s">
        <v>282</v>
      </c>
      <c r="C93">
        <v>159.43361901406527</v>
      </c>
    </row>
    <row r="94" spans="1:3" x14ac:dyDescent="0.2">
      <c r="A94">
        <v>6327.9462400000011</v>
      </c>
      <c r="B94" t="s">
        <v>283</v>
      </c>
      <c r="C94">
        <v>217.21189764072972</v>
      </c>
    </row>
    <row r="95" spans="1:3" x14ac:dyDescent="0.2">
      <c r="A95">
        <v>6513.5062500000004</v>
      </c>
      <c r="B95" t="s">
        <v>281</v>
      </c>
      <c r="C95">
        <v>110.57910223330639</v>
      </c>
    </row>
    <row r="96" spans="1:3" x14ac:dyDescent="0.2">
      <c r="A96">
        <v>6513.5062500000004</v>
      </c>
      <c r="B96" t="s">
        <v>282</v>
      </c>
      <c r="C96">
        <v>163.31008081695194</v>
      </c>
    </row>
    <row r="97" spans="1:3" x14ac:dyDescent="0.2">
      <c r="A97">
        <v>6513.5062500000004</v>
      </c>
      <c r="B97" t="s">
        <v>283</v>
      </c>
      <c r="C97">
        <v>222.78264342662101</v>
      </c>
    </row>
    <row r="98" spans="1:3" x14ac:dyDescent="0.2">
      <c r="A98">
        <v>6672.3470000000007</v>
      </c>
      <c r="B98" t="s">
        <v>281</v>
      </c>
      <c r="C98">
        <v>112.61146543101613</v>
      </c>
    </row>
    <row r="99" spans="1:3" x14ac:dyDescent="0.2">
      <c r="A99">
        <v>6672.3470000000007</v>
      </c>
      <c r="B99" t="s">
        <v>282</v>
      </c>
      <c r="C99">
        <v>166.62836097934721</v>
      </c>
    </row>
    <row r="100" spans="1:3" x14ac:dyDescent="0.2">
      <c r="A100">
        <v>6672.3470000000007</v>
      </c>
      <c r="B100" t="s">
        <v>283</v>
      </c>
      <c r="C100">
        <v>227.55124329191702</v>
      </c>
    </row>
    <row r="101" spans="1:3" x14ac:dyDescent="0.2">
      <c r="A101">
        <v>7131.2851921367183</v>
      </c>
      <c r="B101" t="s">
        <v>281</v>
      </c>
      <c r="C101">
        <v>118.4835674685733</v>
      </c>
    </row>
    <row r="102" spans="1:3" x14ac:dyDescent="0.2">
      <c r="A102">
        <v>7131.2851921367183</v>
      </c>
      <c r="B102" t="s">
        <v>282</v>
      </c>
      <c r="C102">
        <v>176.21585977126813</v>
      </c>
    </row>
    <row r="103" spans="1:3" x14ac:dyDescent="0.2">
      <c r="A103">
        <v>7131.2851921367183</v>
      </c>
      <c r="B103" t="s">
        <v>283</v>
      </c>
      <c r="C103">
        <v>241.32914726934297</v>
      </c>
    </row>
    <row r="104" spans="1:3" x14ac:dyDescent="0.2">
      <c r="A104">
        <v>7189.4838400000008</v>
      </c>
      <c r="B104" t="s">
        <v>281</v>
      </c>
      <c r="C104">
        <v>119.22821762965476</v>
      </c>
    </row>
    <row r="105" spans="1:3" x14ac:dyDescent="0.2">
      <c r="A105">
        <v>7189.4838400000008</v>
      </c>
      <c r="B105" t="s">
        <v>282</v>
      </c>
      <c r="C105">
        <v>177.43166502705398</v>
      </c>
    </row>
    <row r="106" spans="1:3" x14ac:dyDescent="0.2">
      <c r="A106">
        <v>7189.4838400000008</v>
      </c>
      <c r="B106" t="s">
        <v>283</v>
      </c>
      <c r="C106">
        <v>243.07634415906591</v>
      </c>
    </row>
    <row r="107" spans="1:3" x14ac:dyDescent="0.2">
      <c r="A107">
        <v>7316.4291199999998</v>
      </c>
      <c r="B107" t="s">
        <v>281</v>
      </c>
      <c r="C107">
        <v>120.85247913178796</v>
      </c>
    </row>
    <row r="108" spans="1:3" x14ac:dyDescent="0.2">
      <c r="A108">
        <v>7316.4291199999998</v>
      </c>
      <c r="B108" t="s">
        <v>282</v>
      </c>
      <c r="C108">
        <v>180.08362936450331</v>
      </c>
    </row>
    <row r="109" spans="1:3" x14ac:dyDescent="0.2">
      <c r="A109">
        <v>7316.4291199999998</v>
      </c>
      <c r="B109" t="s">
        <v>283</v>
      </c>
      <c r="C109">
        <v>246.88740174415</v>
      </c>
    </row>
    <row r="110" spans="1:3" x14ac:dyDescent="0.2">
      <c r="A110">
        <v>7580.4960000000001</v>
      </c>
      <c r="B110" t="s">
        <v>281</v>
      </c>
      <c r="C110">
        <v>124.23120788146983</v>
      </c>
    </row>
    <row r="111" spans="1:3" x14ac:dyDescent="0.2">
      <c r="A111">
        <v>7580.4960000000001</v>
      </c>
      <c r="B111" t="s">
        <v>282</v>
      </c>
      <c r="C111">
        <v>185.60014757188787</v>
      </c>
    </row>
    <row r="112" spans="1:3" x14ac:dyDescent="0.2">
      <c r="A112">
        <v>7580.4960000000001</v>
      </c>
      <c r="B112" t="s">
        <v>283</v>
      </c>
      <c r="C112">
        <v>254.81502288920964</v>
      </c>
    </row>
    <row r="113" spans="1:3" x14ac:dyDescent="0.2">
      <c r="A113">
        <v>7639.0398103329053</v>
      </c>
      <c r="B113" t="s">
        <v>281</v>
      </c>
      <c r="C113">
        <v>124.9802743872267</v>
      </c>
    </row>
    <row r="114" spans="1:3" x14ac:dyDescent="0.2">
      <c r="A114">
        <v>7639.0398103329053</v>
      </c>
      <c r="B114" t="s">
        <v>282</v>
      </c>
      <c r="C114">
        <v>186.82316348221761</v>
      </c>
    </row>
    <row r="115" spans="1:3" x14ac:dyDescent="0.2">
      <c r="A115">
        <v>7639.0398103329053</v>
      </c>
      <c r="B115" t="s">
        <v>283</v>
      </c>
      <c r="C115">
        <v>256.57258199206836</v>
      </c>
    </row>
    <row r="116" spans="1:3" x14ac:dyDescent="0.2">
      <c r="A116">
        <v>7742.710500000001</v>
      </c>
      <c r="B116" t="s">
        <v>281</v>
      </c>
      <c r="C116">
        <v>126.30673812125335</v>
      </c>
    </row>
    <row r="117" spans="1:3" x14ac:dyDescent="0.2">
      <c r="A117">
        <v>7742.710500000001</v>
      </c>
      <c r="B117" t="s">
        <v>282</v>
      </c>
      <c r="C117">
        <v>188.98890742981391</v>
      </c>
    </row>
    <row r="118" spans="1:3" x14ac:dyDescent="0.2">
      <c r="A118">
        <v>7742.710500000001</v>
      </c>
      <c r="B118" t="s">
        <v>283</v>
      </c>
      <c r="C118">
        <v>259.68490698915906</v>
      </c>
    </row>
    <row r="119" spans="1:3" x14ac:dyDescent="0.2">
      <c r="A119">
        <v>7839.3700000000008</v>
      </c>
      <c r="B119" t="s">
        <v>281</v>
      </c>
      <c r="C119">
        <v>127.54349386881198</v>
      </c>
    </row>
    <row r="120" spans="1:3" x14ac:dyDescent="0.2">
      <c r="A120">
        <v>7839.3700000000008</v>
      </c>
      <c r="B120" t="s">
        <v>282</v>
      </c>
      <c r="C120">
        <v>191.00818334834895</v>
      </c>
    </row>
    <row r="121" spans="1:3" x14ac:dyDescent="0.2">
      <c r="A121">
        <v>7839.3700000000008</v>
      </c>
      <c r="B121" t="s">
        <v>283</v>
      </c>
      <c r="C121">
        <v>262.5867472202055</v>
      </c>
    </row>
    <row r="122" spans="1:3" x14ac:dyDescent="0.2">
      <c r="A122">
        <v>8029.4224554039874</v>
      </c>
      <c r="B122" t="s">
        <v>281</v>
      </c>
      <c r="C122">
        <v>129.97521001216583</v>
      </c>
    </row>
    <row r="123" spans="1:3" x14ac:dyDescent="0.2">
      <c r="A123">
        <v>8029.4224554039874</v>
      </c>
      <c r="B123" t="s">
        <v>282</v>
      </c>
      <c r="C123">
        <v>194.9784950761742</v>
      </c>
    </row>
    <row r="124" spans="1:3" x14ac:dyDescent="0.2">
      <c r="A124">
        <v>8029.4224554039874</v>
      </c>
      <c r="B124" t="s">
        <v>283</v>
      </c>
      <c r="C124">
        <v>268.29236188922846</v>
      </c>
    </row>
    <row r="125" spans="1:3" x14ac:dyDescent="0.2">
      <c r="A125">
        <v>8071.7178701965822</v>
      </c>
      <c r="B125" t="s">
        <v>281</v>
      </c>
      <c r="C125">
        <v>130.5163787264683</v>
      </c>
    </row>
    <row r="126" spans="1:3" x14ac:dyDescent="0.2">
      <c r="A126">
        <v>8071.7178701965822</v>
      </c>
      <c r="B126" t="s">
        <v>282</v>
      </c>
      <c r="C126">
        <v>195.86207209193714</v>
      </c>
    </row>
    <row r="127" spans="1:3" x14ac:dyDescent="0.2">
      <c r="A127">
        <v>8071.7178701965822</v>
      </c>
      <c r="B127" t="s">
        <v>283</v>
      </c>
      <c r="C127">
        <v>269.56212364295101</v>
      </c>
    </row>
    <row r="128" spans="1:3" x14ac:dyDescent="0.2">
      <c r="A128">
        <v>8351.4375</v>
      </c>
      <c r="B128" t="s">
        <v>281</v>
      </c>
      <c r="C128">
        <v>134.09538399614539</v>
      </c>
    </row>
    <row r="129" spans="1:3" x14ac:dyDescent="0.2">
      <c r="A129">
        <v>8351.4375</v>
      </c>
      <c r="B129" t="s">
        <v>282</v>
      </c>
      <c r="C129">
        <v>201.70558579109326</v>
      </c>
    </row>
    <row r="130" spans="1:3" x14ac:dyDescent="0.2">
      <c r="A130">
        <v>8351.4375</v>
      </c>
      <c r="B130" t="s">
        <v>283</v>
      </c>
      <c r="C130">
        <v>277.95966010007055</v>
      </c>
    </row>
    <row r="131" spans="1:3" x14ac:dyDescent="0.2">
      <c r="A131">
        <v>8759.5491818181836</v>
      </c>
      <c r="B131" t="s">
        <v>281</v>
      </c>
      <c r="C131">
        <v>139.31716217764293</v>
      </c>
    </row>
    <row r="132" spans="1:3" x14ac:dyDescent="0.2">
      <c r="A132">
        <v>8759.5491818181836</v>
      </c>
      <c r="B132" t="s">
        <v>282</v>
      </c>
      <c r="C132">
        <v>210.23128777763668</v>
      </c>
    </row>
    <row r="133" spans="1:3" x14ac:dyDescent="0.2">
      <c r="A133">
        <v>8759.5491818181836</v>
      </c>
      <c r="B133" t="s">
        <v>283</v>
      </c>
      <c r="C133">
        <v>290.21168806483331</v>
      </c>
    </row>
    <row r="134" spans="1:3" x14ac:dyDescent="0.2">
      <c r="A134">
        <v>9291.7783287165275</v>
      </c>
      <c r="B134" t="s">
        <v>281</v>
      </c>
      <c r="C134">
        <v>146.12702004412017</v>
      </c>
    </row>
    <row r="135" spans="1:3" x14ac:dyDescent="0.2">
      <c r="A135">
        <v>9291.7783287165275</v>
      </c>
      <c r="B135" t="s">
        <v>282</v>
      </c>
      <c r="C135">
        <v>221.3498793229507</v>
      </c>
    </row>
    <row r="136" spans="1:3" x14ac:dyDescent="0.2">
      <c r="A136">
        <v>9291.7783287165275</v>
      </c>
      <c r="B136" t="s">
        <v>283</v>
      </c>
      <c r="C136">
        <v>306.18987904042382</v>
      </c>
    </row>
    <row r="137" spans="1:3" x14ac:dyDescent="0.2">
      <c r="A137">
        <v>11199.1</v>
      </c>
      <c r="B137" t="s">
        <v>281</v>
      </c>
      <c r="C137">
        <v>170.53115041312668</v>
      </c>
    </row>
    <row r="138" spans="1:3" x14ac:dyDescent="0.2">
      <c r="A138">
        <v>11199.1</v>
      </c>
      <c r="B138" t="s">
        <v>282</v>
      </c>
      <c r="C138">
        <v>261.19499252675092</v>
      </c>
    </row>
    <row r="139" spans="1:3" x14ac:dyDescent="0.2">
      <c r="A139">
        <v>11199.1</v>
      </c>
      <c r="B139" t="s">
        <v>283</v>
      </c>
      <c r="C139">
        <v>363.45008377226026</v>
      </c>
    </row>
    <row r="140" spans="1:3" x14ac:dyDescent="0.2">
      <c r="A140">
        <v>11439.29665119036</v>
      </c>
      <c r="B140" t="s">
        <v>281</v>
      </c>
      <c r="C140">
        <v>173.60446021613637</v>
      </c>
    </row>
    <row r="141" spans="1:3" x14ac:dyDescent="0.2">
      <c r="A141">
        <v>11439.29665119036</v>
      </c>
      <c r="B141" t="s">
        <v>282</v>
      </c>
      <c r="C141">
        <v>266.21284709315626</v>
      </c>
    </row>
    <row r="142" spans="1:3" x14ac:dyDescent="0.2">
      <c r="A142">
        <v>11439.29665119036</v>
      </c>
      <c r="B142" t="s">
        <v>283</v>
      </c>
      <c r="C142">
        <v>370.66109051020925</v>
      </c>
    </row>
    <row r="143" spans="1:3" x14ac:dyDescent="0.2">
      <c r="A143">
        <v>11948.039118838289</v>
      </c>
      <c r="B143" t="s">
        <v>281</v>
      </c>
      <c r="C143">
        <v>180.11380664241358</v>
      </c>
    </row>
    <row r="144" spans="1:3" x14ac:dyDescent="0.2">
      <c r="A144">
        <v>11948.039118838289</v>
      </c>
      <c r="B144" t="s">
        <v>282</v>
      </c>
      <c r="C144">
        <v>276.84078758175337</v>
      </c>
    </row>
    <row r="145" spans="1:3" x14ac:dyDescent="0.2">
      <c r="A145">
        <v>11948.039118838289</v>
      </c>
      <c r="B145" t="s">
        <v>283</v>
      </c>
      <c r="C145">
        <v>385.93418172072205</v>
      </c>
    </row>
    <row r="146" spans="1:3" x14ac:dyDescent="0.2">
      <c r="A146">
        <v>13670.066666666666</v>
      </c>
      <c r="B146" t="s">
        <v>281</v>
      </c>
      <c r="C146">
        <v>202.1471035995782</v>
      </c>
    </row>
    <row r="147" spans="1:3" x14ac:dyDescent="0.2">
      <c r="A147">
        <v>13670.066666666666</v>
      </c>
      <c r="B147" t="s">
        <v>282</v>
      </c>
      <c r="C147">
        <v>312.81499351478425</v>
      </c>
    </row>
    <row r="148" spans="1:3" x14ac:dyDescent="0.2">
      <c r="A148">
        <v>13670.066666666666</v>
      </c>
      <c r="B148" t="s">
        <v>283</v>
      </c>
      <c r="C148">
        <v>437.63162291645</v>
      </c>
    </row>
    <row r="149" spans="1:3" x14ac:dyDescent="0.2">
      <c r="A149">
        <v>16144.423589844908</v>
      </c>
      <c r="B149" t="s">
        <v>281</v>
      </c>
      <c r="C149">
        <v>233.80643502848278</v>
      </c>
    </row>
    <row r="150" spans="1:3" x14ac:dyDescent="0.2">
      <c r="A150">
        <v>16144.423589844908</v>
      </c>
      <c r="B150" t="s">
        <v>282</v>
      </c>
      <c r="C150">
        <v>364.50581902944441</v>
      </c>
    </row>
    <row r="151" spans="1:3" x14ac:dyDescent="0.2">
      <c r="A151">
        <v>16144.423589844908</v>
      </c>
      <c r="B151" t="s">
        <v>283</v>
      </c>
      <c r="C151">
        <v>511.91494184161178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75"/>
  <sheetViews>
    <sheetView tabSelected="1" topLeftCell="C1" workbookViewId="0">
      <selection activeCell="L3" sqref="L3"/>
    </sheetView>
  </sheetViews>
  <sheetFormatPr baseColWidth="10" defaultRowHeight="12.75" x14ac:dyDescent="0.2"/>
  <cols>
    <col min="1" max="1" width="6" bestFit="1" customWidth="1"/>
    <col min="2" max="2" width="29.85546875" bestFit="1" customWidth="1"/>
    <col min="3" max="3" width="20.85546875" bestFit="1" customWidth="1"/>
    <col min="4" max="4" width="17.7109375" bestFit="1" customWidth="1"/>
    <col min="5" max="5" width="14.5703125" bestFit="1" customWidth="1"/>
    <col min="6" max="6" width="11" bestFit="1" customWidth="1"/>
    <col min="7" max="7" width="17.42578125" bestFit="1" customWidth="1"/>
    <col min="8" max="8" width="6.85546875" bestFit="1" customWidth="1"/>
    <col min="9" max="9" width="11" bestFit="1" customWidth="1"/>
    <col min="10" max="10" width="7.42578125" bestFit="1" customWidth="1"/>
    <col min="11" max="11" width="16.28515625" style="3" bestFit="1" customWidth="1"/>
    <col min="12" max="12" width="25.85546875" bestFit="1" customWidth="1"/>
    <col min="13" max="13" width="6.85546875" bestFit="1" customWidth="1"/>
    <col min="14" max="14" width="11" bestFit="1" customWidth="1"/>
    <col min="15" max="15" width="7.5703125" bestFit="1" customWidth="1"/>
    <col min="16" max="16" width="26.140625" bestFit="1" customWidth="1"/>
    <col min="19" max="19" width="29.85546875" bestFit="1" customWidth="1"/>
    <col min="20" max="20" width="33.5703125" bestFit="1" customWidth="1"/>
  </cols>
  <sheetData>
    <row r="1" spans="1:12" x14ac:dyDescent="0.2">
      <c r="A1" t="s">
        <v>236</v>
      </c>
      <c r="B1" t="s">
        <v>4</v>
      </c>
      <c r="C1" t="s">
        <v>16</v>
      </c>
      <c r="D1" t="s">
        <v>80</v>
      </c>
      <c r="E1" t="s">
        <v>25</v>
      </c>
      <c r="F1" t="s">
        <v>15</v>
      </c>
      <c r="G1" t="s">
        <v>7</v>
      </c>
      <c r="H1" t="s">
        <v>10</v>
      </c>
      <c r="I1" t="s">
        <v>8</v>
      </c>
      <c r="J1" t="s">
        <v>9</v>
      </c>
      <c r="K1" s="3" t="s">
        <v>381</v>
      </c>
      <c r="L1" t="s">
        <v>193</v>
      </c>
    </row>
    <row r="2" spans="1:12" x14ac:dyDescent="0.2">
      <c r="A2">
        <v>13</v>
      </c>
      <c r="B2" t="s">
        <v>69</v>
      </c>
      <c r="C2" t="s">
        <v>12</v>
      </c>
      <c r="D2" t="s">
        <v>79</v>
      </c>
      <c r="E2">
        <v>1200</v>
      </c>
      <c r="F2" t="s">
        <v>92</v>
      </c>
      <c r="G2" t="s">
        <v>6</v>
      </c>
      <c r="H2">
        <v>1990</v>
      </c>
      <c r="I2">
        <v>114000000</v>
      </c>
      <c r="J2" t="s">
        <v>14</v>
      </c>
      <c r="K2">
        <v>1991</v>
      </c>
      <c r="L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185.88650000000001</v>
      </c>
    </row>
    <row r="3" spans="1:12" x14ac:dyDescent="0.2">
      <c r="A3">
        <v>15</v>
      </c>
      <c r="B3" t="s">
        <v>71</v>
      </c>
      <c r="C3" t="s">
        <v>12</v>
      </c>
      <c r="D3" t="s">
        <v>79</v>
      </c>
      <c r="E3">
        <v>1200</v>
      </c>
      <c r="F3" t="s">
        <v>92</v>
      </c>
      <c r="G3" t="s">
        <v>6</v>
      </c>
      <c r="H3">
        <v>1990</v>
      </c>
      <c r="I3">
        <v>126000000</v>
      </c>
      <c r="J3" t="s">
        <v>14</v>
      </c>
      <c r="K3">
        <v>1991</v>
      </c>
      <c r="L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205.45350000000002</v>
      </c>
    </row>
    <row r="4" spans="1:12" x14ac:dyDescent="0.2">
      <c r="A4">
        <v>16</v>
      </c>
      <c r="B4" t="s">
        <v>72</v>
      </c>
      <c r="C4" t="s">
        <v>12</v>
      </c>
      <c r="D4" t="s">
        <v>79</v>
      </c>
      <c r="E4">
        <v>1424</v>
      </c>
      <c r="F4" t="s">
        <v>92</v>
      </c>
      <c r="G4" t="s">
        <v>6</v>
      </c>
      <c r="H4">
        <v>1990</v>
      </c>
      <c r="I4">
        <v>174000000</v>
      </c>
      <c r="J4" t="s">
        <v>14</v>
      </c>
      <c r="K4">
        <v>1991</v>
      </c>
      <c r="L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239.09115168539327</v>
      </c>
    </row>
    <row r="5" spans="1:12" x14ac:dyDescent="0.2">
      <c r="A5">
        <v>14</v>
      </c>
      <c r="B5" t="s">
        <v>70</v>
      </c>
      <c r="C5" t="s">
        <v>12</v>
      </c>
      <c r="D5" t="s">
        <v>79</v>
      </c>
      <c r="E5">
        <v>1424</v>
      </c>
      <c r="F5" t="s">
        <v>92</v>
      </c>
      <c r="G5" t="s">
        <v>6</v>
      </c>
      <c r="H5">
        <v>1990</v>
      </c>
      <c r="I5">
        <v>242000000</v>
      </c>
      <c r="J5" t="s">
        <v>14</v>
      </c>
      <c r="K5">
        <v>1991</v>
      </c>
      <c r="L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332.5290730337079</v>
      </c>
    </row>
    <row r="6" spans="1:12" x14ac:dyDescent="0.2">
      <c r="A6">
        <v>12</v>
      </c>
      <c r="B6" t="s">
        <v>63</v>
      </c>
      <c r="C6" t="s">
        <v>12</v>
      </c>
      <c r="D6" t="s">
        <v>79</v>
      </c>
      <c r="E6">
        <v>1148</v>
      </c>
      <c r="F6" t="s">
        <v>92</v>
      </c>
      <c r="G6" t="s">
        <v>6</v>
      </c>
      <c r="H6">
        <v>1990</v>
      </c>
      <c r="I6">
        <v>208000000</v>
      </c>
      <c r="J6" t="s">
        <v>14</v>
      </c>
      <c r="K6">
        <v>1991</v>
      </c>
      <c r="L6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354.52404181184676</v>
      </c>
    </row>
    <row r="7" spans="1:12" x14ac:dyDescent="0.2">
      <c r="A7">
        <v>11</v>
      </c>
      <c r="B7" t="s">
        <v>62</v>
      </c>
      <c r="C7" t="s">
        <v>12</v>
      </c>
      <c r="D7" t="s">
        <v>79</v>
      </c>
      <c r="E7">
        <v>1000</v>
      </c>
      <c r="F7" t="s">
        <v>92</v>
      </c>
      <c r="G7" t="s">
        <v>6</v>
      </c>
      <c r="H7">
        <v>1990</v>
      </c>
      <c r="I7">
        <v>543000000</v>
      </c>
      <c r="J7" t="s">
        <v>14</v>
      </c>
      <c r="K7">
        <v>1991</v>
      </c>
      <c r="L7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1062.4881</v>
      </c>
    </row>
    <row r="8" spans="1:12" x14ac:dyDescent="0.2">
      <c r="A8">
        <v>105</v>
      </c>
      <c r="B8" t="s">
        <v>294</v>
      </c>
      <c r="C8" t="s">
        <v>12</v>
      </c>
      <c r="D8" t="s">
        <v>79</v>
      </c>
      <c r="E8">
        <v>1414.5</v>
      </c>
      <c r="F8" t="s">
        <v>92</v>
      </c>
      <c r="G8" t="s">
        <v>21</v>
      </c>
      <c r="H8">
        <v>2009</v>
      </c>
      <c r="I8">
        <v>1414.5</v>
      </c>
      <c r="J8" t="s">
        <v>131</v>
      </c>
      <c r="K8">
        <v>2015</v>
      </c>
      <c r="L8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1685.6596500000001</v>
      </c>
    </row>
    <row r="9" spans="1:12" x14ac:dyDescent="0.2">
      <c r="A9">
        <v>110</v>
      </c>
      <c r="B9" t="s">
        <v>301</v>
      </c>
      <c r="C9" t="s">
        <v>297</v>
      </c>
      <c r="D9" t="s">
        <v>298</v>
      </c>
      <c r="E9">
        <v>2660</v>
      </c>
      <c r="F9" t="s">
        <v>92</v>
      </c>
      <c r="G9" t="s">
        <v>6</v>
      </c>
      <c r="H9">
        <v>2010</v>
      </c>
      <c r="I9">
        <v>4000000000</v>
      </c>
      <c r="J9" t="s">
        <v>14</v>
      </c>
      <c r="K9">
        <v>2011</v>
      </c>
      <c r="L9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1763.0075187969928</v>
      </c>
    </row>
    <row r="10" spans="1:12" x14ac:dyDescent="0.2">
      <c r="A10">
        <v>48</v>
      </c>
      <c r="B10" t="s">
        <v>125</v>
      </c>
      <c r="C10" t="s">
        <v>24</v>
      </c>
      <c r="D10" t="s">
        <v>0</v>
      </c>
      <c r="E10">
        <v>814.4</v>
      </c>
      <c r="F10" t="s">
        <v>92</v>
      </c>
      <c r="G10" t="s">
        <v>6</v>
      </c>
      <c r="H10">
        <v>2016</v>
      </c>
      <c r="I10">
        <v>1572000000</v>
      </c>
      <c r="J10" t="s">
        <v>14</v>
      </c>
      <c r="K10">
        <v>2020</v>
      </c>
      <c r="L10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2056.1080550098231</v>
      </c>
    </row>
    <row r="11" spans="1:12" x14ac:dyDescent="0.2">
      <c r="A11">
        <v>108</v>
      </c>
      <c r="B11" t="s">
        <v>300</v>
      </c>
      <c r="C11" t="s">
        <v>297</v>
      </c>
      <c r="D11" t="s">
        <v>298</v>
      </c>
      <c r="E11">
        <v>2200</v>
      </c>
      <c r="F11" t="s">
        <v>92</v>
      </c>
      <c r="G11" t="s">
        <v>6</v>
      </c>
      <c r="H11">
        <v>2010</v>
      </c>
      <c r="I11">
        <v>4000000000</v>
      </c>
      <c r="J11" t="s">
        <v>14</v>
      </c>
      <c r="K11">
        <v>2011</v>
      </c>
      <c r="L11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2131.636363636364</v>
      </c>
    </row>
    <row r="12" spans="1:12" x14ac:dyDescent="0.2">
      <c r="A12">
        <v>47</v>
      </c>
      <c r="B12" t="s">
        <v>124</v>
      </c>
      <c r="C12" t="s">
        <v>24</v>
      </c>
      <c r="D12" t="s">
        <v>0</v>
      </c>
      <c r="E12">
        <v>383.1</v>
      </c>
      <c r="F12" t="s">
        <v>92</v>
      </c>
      <c r="G12" t="s">
        <v>6</v>
      </c>
      <c r="H12">
        <v>2016</v>
      </c>
      <c r="I12">
        <v>799800000.00000012</v>
      </c>
      <c r="J12" t="s">
        <v>14</v>
      </c>
      <c r="K12">
        <v>2020</v>
      </c>
      <c r="L1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2223.8239624119028</v>
      </c>
    </row>
    <row r="13" spans="1:12" x14ac:dyDescent="0.2">
      <c r="A13">
        <v>46</v>
      </c>
      <c r="B13" t="s">
        <v>123</v>
      </c>
      <c r="C13" t="s">
        <v>24</v>
      </c>
      <c r="D13" t="s">
        <v>0</v>
      </c>
      <c r="E13">
        <v>517</v>
      </c>
      <c r="F13" t="s">
        <v>92</v>
      </c>
      <c r="G13" t="s">
        <v>6</v>
      </c>
      <c r="H13">
        <v>2016</v>
      </c>
      <c r="I13">
        <v>1171800000</v>
      </c>
      <c r="J13" t="s">
        <v>14</v>
      </c>
      <c r="K13">
        <v>2020</v>
      </c>
      <c r="L1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2414.315976789168</v>
      </c>
    </row>
    <row r="14" spans="1:12" x14ac:dyDescent="0.2">
      <c r="A14">
        <v>111</v>
      </c>
      <c r="B14" t="s">
        <v>301</v>
      </c>
      <c r="C14" t="s">
        <v>297</v>
      </c>
      <c r="D14" t="s">
        <v>298</v>
      </c>
      <c r="E14">
        <v>2660</v>
      </c>
      <c r="F14" t="s">
        <v>92</v>
      </c>
      <c r="G14" t="s">
        <v>6</v>
      </c>
      <c r="H14">
        <v>2010</v>
      </c>
      <c r="I14">
        <v>6000000000</v>
      </c>
      <c r="J14" t="s">
        <v>14</v>
      </c>
      <c r="K14">
        <v>2011</v>
      </c>
      <c r="L1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2644.5112781954886</v>
      </c>
    </row>
    <row r="15" spans="1:12" x14ac:dyDescent="0.2">
      <c r="A15">
        <v>121</v>
      </c>
      <c r="B15" t="s">
        <v>24</v>
      </c>
      <c r="C15" t="s">
        <v>12</v>
      </c>
      <c r="D15" t="s">
        <v>79</v>
      </c>
      <c r="E15">
        <v>1500</v>
      </c>
      <c r="F15" t="s">
        <v>92</v>
      </c>
      <c r="G15" t="s">
        <v>21</v>
      </c>
      <c r="H15">
        <v>2011</v>
      </c>
      <c r="I15">
        <v>2200</v>
      </c>
      <c r="J15" t="s">
        <v>93</v>
      </c>
      <c r="K15">
        <v>2011</v>
      </c>
      <c r="L1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2750.5720000000001</v>
      </c>
    </row>
    <row r="16" spans="1:12" x14ac:dyDescent="0.2">
      <c r="A16">
        <v>42</v>
      </c>
      <c r="B16" t="s">
        <v>52</v>
      </c>
      <c r="C16" t="s">
        <v>12</v>
      </c>
      <c r="D16" t="s">
        <v>79</v>
      </c>
      <c r="E16">
        <v>1200</v>
      </c>
      <c r="F16" t="s">
        <v>92</v>
      </c>
      <c r="G16" t="s">
        <v>6</v>
      </c>
      <c r="H16">
        <v>2020</v>
      </c>
      <c r="I16">
        <v>3428000000</v>
      </c>
      <c r="J16" t="s">
        <v>14</v>
      </c>
      <c r="K16">
        <v>2020</v>
      </c>
      <c r="L16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2821.9566004807534</v>
      </c>
    </row>
    <row r="17" spans="1:12" x14ac:dyDescent="0.2">
      <c r="A17">
        <v>104</v>
      </c>
      <c r="B17" t="s">
        <v>292</v>
      </c>
      <c r="C17" t="s">
        <v>12</v>
      </c>
      <c r="D17" t="s">
        <v>79</v>
      </c>
      <c r="E17">
        <v>2579.4</v>
      </c>
      <c r="F17" t="s">
        <v>92</v>
      </c>
      <c r="G17" t="s">
        <v>21</v>
      </c>
      <c r="H17">
        <v>2009</v>
      </c>
      <c r="I17">
        <v>2579.4</v>
      </c>
      <c r="J17" t="s">
        <v>131</v>
      </c>
      <c r="K17">
        <v>2015</v>
      </c>
      <c r="L17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3073.8709800000001</v>
      </c>
    </row>
    <row r="18" spans="1:12" x14ac:dyDescent="0.2">
      <c r="A18">
        <v>109</v>
      </c>
      <c r="B18" t="s">
        <v>300</v>
      </c>
      <c r="C18" t="s">
        <v>297</v>
      </c>
      <c r="D18" t="s">
        <v>298</v>
      </c>
      <c r="E18">
        <v>2200</v>
      </c>
      <c r="F18" t="s">
        <v>92</v>
      </c>
      <c r="G18" t="s">
        <v>6</v>
      </c>
      <c r="H18">
        <v>2010</v>
      </c>
      <c r="I18">
        <v>6000000000</v>
      </c>
      <c r="J18" t="s">
        <v>14</v>
      </c>
      <c r="K18">
        <v>2011</v>
      </c>
      <c r="L18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3197.454545454546</v>
      </c>
    </row>
    <row r="19" spans="1:12" x14ac:dyDescent="0.2">
      <c r="A19">
        <v>58</v>
      </c>
      <c r="B19" t="s">
        <v>146</v>
      </c>
      <c r="C19" t="s">
        <v>12</v>
      </c>
      <c r="D19" t="s">
        <v>79</v>
      </c>
      <c r="E19">
        <v>1000</v>
      </c>
      <c r="F19" t="s">
        <v>92</v>
      </c>
      <c r="G19" t="s">
        <v>21</v>
      </c>
      <c r="H19">
        <v>2000</v>
      </c>
      <c r="I19">
        <v>2170</v>
      </c>
      <c r="J19" t="s">
        <v>131</v>
      </c>
      <c r="K19">
        <v>2009</v>
      </c>
      <c r="L19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3221.7990000000004</v>
      </c>
    </row>
    <row r="20" spans="1:12" x14ac:dyDescent="0.2">
      <c r="A20">
        <v>140</v>
      </c>
      <c r="B20" t="s">
        <v>24</v>
      </c>
      <c r="C20" t="s">
        <v>12</v>
      </c>
      <c r="D20" t="s">
        <v>79</v>
      </c>
      <c r="E20">
        <v>1000</v>
      </c>
      <c r="F20" t="s">
        <v>92</v>
      </c>
      <c r="G20" t="s">
        <v>21</v>
      </c>
      <c r="H20">
        <v>2003</v>
      </c>
      <c r="I20">
        <v>2400</v>
      </c>
      <c r="J20" t="s">
        <v>131</v>
      </c>
      <c r="K20">
        <v>2003</v>
      </c>
      <c r="L20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3335.52</v>
      </c>
    </row>
    <row r="21" spans="1:12" x14ac:dyDescent="0.2">
      <c r="A21">
        <v>62</v>
      </c>
      <c r="B21" t="s">
        <v>153</v>
      </c>
      <c r="C21" t="s">
        <v>12</v>
      </c>
      <c r="D21" t="s">
        <v>79</v>
      </c>
      <c r="E21">
        <v>1420</v>
      </c>
      <c r="F21" t="s">
        <v>92</v>
      </c>
      <c r="G21" t="s">
        <v>6</v>
      </c>
      <c r="H21">
        <v>2020</v>
      </c>
      <c r="I21">
        <v>5000000000</v>
      </c>
      <c r="J21" t="s">
        <v>14</v>
      </c>
      <c r="K21">
        <v>2021</v>
      </c>
      <c r="L21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3478.3431399420924</v>
      </c>
    </row>
    <row r="22" spans="1:12" x14ac:dyDescent="0.2">
      <c r="A22">
        <v>60</v>
      </c>
      <c r="B22" t="s">
        <v>152</v>
      </c>
      <c r="C22" t="s">
        <v>12</v>
      </c>
      <c r="D22" t="s">
        <v>79</v>
      </c>
      <c r="E22">
        <v>1600</v>
      </c>
      <c r="F22" t="s">
        <v>92</v>
      </c>
      <c r="G22" t="s">
        <v>6</v>
      </c>
      <c r="H22">
        <v>2020</v>
      </c>
      <c r="I22">
        <v>6000000000</v>
      </c>
      <c r="J22" t="s">
        <v>14</v>
      </c>
      <c r="K22">
        <v>2021</v>
      </c>
      <c r="L2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3704.4354440383286</v>
      </c>
    </row>
    <row r="23" spans="1:12" x14ac:dyDescent="0.2">
      <c r="A23">
        <v>120</v>
      </c>
      <c r="B23" t="s">
        <v>24</v>
      </c>
      <c r="C23" t="s">
        <v>12</v>
      </c>
      <c r="D23" t="s">
        <v>79</v>
      </c>
      <c r="E23">
        <v>1500</v>
      </c>
      <c r="F23" t="s">
        <v>92</v>
      </c>
      <c r="G23" t="s">
        <v>21</v>
      </c>
      <c r="H23">
        <v>2011</v>
      </c>
      <c r="I23">
        <v>3100</v>
      </c>
      <c r="J23" t="s">
        <v>93</v>
      </c>
      <c r="K23">
        <v>2011</v>
      </c>
      <c r="L2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3875.8060000000005</v>
      </c>
    </row>
    <row r="24" spans="1:12" x14ac:dyDescent="0.2">
      <c r="A24">
        <v>61</v>
      </c>
      <c r="B24" t="s">
        <v>153</v>
      </c>
      <c r="C24" t="s">
        <v>12</v>
      </c>
      <c r="D24" t="s">
        <v>79</v>
      </c>
      <c r="E24">
        <v>1000</v>
      </c>
      <c r="F24" t="s">
        <v>92</v>
      </c>
      <c r="G24" t="s">
        <v>6</v>
      </c>
      <c r="H24">
        <v>2020</v>
      </c>
      <c r="I24">
        <v>4000000000</v>
      </c>
      <c r="J24" t="s">
        <v>14</v>
      </c>
      <c r="K24">
        <v>2021</v>
      </c>
      <c r="L2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3951.3978069742175</v>
      </c>
    </row>
    <row r="25" spans="1:12" x14ac:dyDescent="0.2">
      <c r="A25">
        <v>57</v>
      </c>
      <c r="B25" t="s">
        <v>145</v>
      </c>
      <c r="C25" t="s">
        <v>12</v>
      </c>
      <c r="D25" t="s">
        <v>79</v>
      </c>
      <c r="E25">
        <v>1000</v>
      </c>
      <c r="F25" t="s">
        <v>92</v>
      </c>
      <c r="G25" t="s">
        <v>21</v>
      </c>
      <c r="H25">
        <v>2000</v>
      </c>
      <c r="I25">
        <v>2820</v>
      </c>
      <c r="J25" t="s">
        <v>131</v>
      </c>
      <c r="K25">
        <v>2009</v>
      </c>
      <c r="L2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4186.8540000000003</v>
      </c>
    </row>
    <row r="26" spans="1:12" x14ac:dyDescent="0.2">
      <c r="A26">
        <v>50</v>
      </c>
      <c r="B26" t="s">
        <v>138</v>
      </c>
      <c r="C26" t="s">
        <v>12</v>
      </c>
      <c r="D26" t="s">
        <v>79</v>
      </c>
      <c r="E26">
        <v>1000</v>
      </c>
      <c r="F26" t="s">
        <v>92</v>
      </c>
      <c r="G26" t="s">
        <v>21</v>
      </c>
      <c r="H26">
        <v>2000</v>
      </c>
      <c r="I26">
        <v>2849</v>
      </c>
      <c r="J26" t="s">
        <v>131</v>
      </c>
      <c r="K26">
        <v>2009</v>
      </c>
      <c r="L26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4229.9103000000005</v>
      </c>
    </row>
    <row r="27" spans="1:12" x14ac:dyDescent="0.2">
      <c r="A27">
        <v>54</v>
      </c>
      <c r="B27" t="s">
        <v>142</v>
      </c>
      <c r="C27" t="s">
        <v>12</v>
      </c>
      <c r="D27" t="s">
        <v>79</v>
      </c>
      <c r="E27">
        <v>1000</v>
      </c>
      <c r="F27" t="s">
        <v>92</v>
      </c>
      <c r="G27" t="s">
        <v>21</v>
      </c>
      <c r="H27">
        <v>2000</v>
      </c>
      <c r="I27">
        <v>2868</v>
      </c>
      <c r="J27" t="s">
        <v>131</v>
      </c>
      <c r="K27">
        <v>2009</v>
      </c>
      <c r="L27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4258.1196</v>
      </c>
    </row>
    <row r="28" spans="1:12" x14ac:dyDescent="0.2">
      <c r="A28">
        <v>56</v>
      </c>
      <c r="B28" t="s">
        <v>144</v>
      </c>
      <c r="C28" t="s">
        <v>12</v>
      </c>
      <c r="D28" t="s">
        <v>79</v>
      </c>
      <c r="E28">
        <v>1000</v>
      </c>
      <c r="F28" t="s">
        <v>92</v>
      </c>
      <c r="G28" t="s">
        <v>21</v>
      </c>
      <c r="H28">
        <v>2000</v>
      </c>
      <c r="I28">
        <v>2950</v>
      </c>
      <c r="J28" t="s">
        <v>131</v>
      </c>
      <c r="K28">
        <v>2009</v>
      </c>
      <c r="L28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4379.8650000000007</v>
      </c>
    </row>
    <row r="29" spans="1:12" x14ac:dyDescent="0.2">
      <c r="A29">
        <v>44</v>
      </c>
      <c r="B29" t="s">
        <v>121</v>
      </c>
      <c r="C29" t="s">
        <v>12</v>
      </c>
      <c r="D29" t="s">
        <v>79</v>
      </c>
      <c r="E29">
        <v>1000</v>
      </c>
      <c r="F29" t="s">
        <v>92</v>
      </c>
      <c r="G29" t="s">
        <v>6</v>
      </c>
      <c r="H29">
        <v>1992</v>
      </c>
      <c r="I29">
        <v>2413550000</v>
      </c>
      <c r="J29" t="s">
        <v>14</v>
      </c>
      <c r="K29">
        <v>2010</v>
      </c>
      <c r="L29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4397.4881000000005</v>
      </c>
    </row>
    <row r="30" spans="1:12" x14ac:dyDescent="0.2">
      <c r="A30">
        <v>5</v>
      </c>
      <c r="B30" t="s">
        <v>52</v>
      </c>
      <c r="C30" t="s">
        <v>12</v>
      </c>
      <c r="D30" t="s">
        <v>79</v>
      </c>
      <c r="E30">
        <v>1200</v>
      </c>
      <c r="F30" t="s">
        <v>92</v>
      </c>
      <c r="G30" t="s">
        <v>6</v>
      </c>
      <c r="H30">
        <v>1986</v>
      </c>
      <c r="I30">
        <v>2273100000</v>
      </c>
      <c r="J30" t="s">
        <v>14</v>
      </c>
      <c r="K30">
        <v>1988</v>
      </c>
      <c r="L30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4418.3381250000002</v>
      </c>
    </row>
    <row r="31" spans="1:12" x14ac:dyDescent="0.2">
      <c r="A31">
        <v>149</v>
      </c>
      <c r="B31" t="s">
        <v>24</v>
      </c>
      <c r="C31" t="s">
        <v>24</v>
      </c>
      <c r="D31" t="s">
        <v>0</v>
      </c>
      <c r="E31">
        <v>1000</v>
      </c>
      <c r="F31" t="s">
        <v>92</v>
      </c>
      <c r="G31" t="s">
        <v>21</v>
      </c>
      <c r="H31">
        <v>1998</v>
      </c>
      <c r="I31">
        <v>2576</v>
      </c>
      <c r="J31" t="s">
        <v>93</v>
      </c>
      <c r="K31">
        <v>1998</v>
      </c>
      <c r="L31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4444.2182400000011</v>
      </c>
    </row>
    <row r="32" spans="1:12" x14ac:dyDescent="0.2">
      <c r="A32">
        <v>9</v>
      </c>
      <c r="B32" t="s">
        <v>34</v>
      </c>
      <c r="C32" t="s">
        <v>12</v>
      </c>
      <c r="D32" t="s">
        <v>79</v>
      </c>
      <c r="E32">
        <v>1200</v>
      </c>
      <c r="F32" t="s">
        <v>92</v>
      </c>
      <c r="G32" t="s">
        <v>6</v>
      </c>
      <c r="H32">
        <v>1980</v>
      </c>
      <c r="I32">
        <v>1726480000</v>
      </c>
      <c r="J32" t="s">
        <v>14</v>
      </c>
      <c r="K32">
        <v>1980</v>
      </c>
      <c r="L3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4463.3824199999999</v>
      </c>
    </row>
    <row r="33" spans="1:12" x14ac:dyDescent="0.2">
      <c r="A33">
        <v>117</v>
      </c>
      <c r="B33" t="s">
        <v>314</v>
      </c>
      <c r="C33" t="s">
        <v>12</v>
      </c>
      <c r="D33" t="s">
        <v>79</v>
      </c>
      <c r="E33">
        <v>1000</v>
      </c>
      <c r="F33" t="s">
        <v>92</v>
      </c>
      <c r="G33" t="s">
        <v>6</v>
      </c>
      <c r="H33">
        <v>1999</v>
      </c>
      <c r="I33">
        <v>3121500000</v>
      </c>
      <c r="J33" t="s">
        <v>14</v>
      </c>
      <c r="K33">
        <v>2000</v>
      </c>
      <c r="L3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4790.8782000000001</v>
      </c>
    </row>
    <row r="34" spans="1:12" x14ac:dyDescent="0.2">
      <c r="A34">
        <v>20</v>
      </c>
      <c r="B34" t="s">
        <v>84</v>
      </c>
      <c r="C34" t="s">
        <v>12</v>
      </c>
      <c r="D34" t="s">
        <v>79</v>
      </c>
      <c r="E34">
        <v>1200</v>
      </c>
      <c r="F34" t="s">
        <v>92</v>
      </c>
      <c r="G34" t="s">
        <v>6</v>
      </c>
      <c r="H34">
        <v>1990</v>
      </c>
      <c r="I34">
        <v>3016000000</v>
      </c>
      <c r="J34" t="s">
        <v>14</v>
      </c>
      <c r="K34">
        <v>1991</v>
      </c>
      <c r="L3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4917.8393333333343</v>
      </c>
    </row>
    <row r="35" spans="1:12" x14ac:dyDescent="0.2">
      <c r="A35">
        <v>59</v>
      </c>
      <c r="B35" t="s">
        <v>151</v>
      </c>
      <c r="C35" t="s">
        <v>12</v>
      </c>
      <c r="D35" t="s">
        <v>79</v>
      </c>
      <c r="E35">
        <v>1000</v>
      </c>
      <c r="F35" t="s">
        <v>92</v>
      </c>
      <c r="G35" t="s">
        <v>6</v>
      </c>
      <c r="H35">
        <v>2020</v>
      </c>
      <c r="I35">
        <v>5000000000</v>
      </c>
      <c r="J35" t="s">
        <v>14</v>
      </c>
      <c r="K35">
        <v>2021</v>
      </c>
      <c r="L3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4939.2472587177717</v>
      </c>
    </row>
    <row r="36" spans="1:12" x14ac:dyDescent="0.2">
      <c r="A36">
        <v>3</v>
      </c>
      <c r="B36" t="s">
        <v>28</v>
      </c>
      <c r="C36" t="s">
        <v>24</v>
      </c>
      <c r="D36" t="s">
        <v>0</v>
      </c>
      <c r="E36">
        <v>150</v>
      </c>
      <c r="F36" t="s">
        <v>92</v>
      </c>
      <c r="G36" t="s">
        <v>6</v>
      </c>
      <c r="H36">
        <v>2016</v>
      </c>
      <c r="I36">
        <v>701000000</v>
      </c>
      <c r="J36" t="s">
        <v>14</v>
      </c>
      <c r="K36">
        <v>2017</v>
      </c>
      <c r="L36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4978.0346666666655</v>
      </c>
    </row>
    <row r="37" spans="1:12" x14ac:dyDescent="0.2">
      <c r="A37">
        <v>119</v>
      </c>
      <c r="B37" t="s">
        <v>24</v>
      </c>
      <c r="C37" t="s">
        <v>12</v>
      </c>
      <c r="D37" t="s">
        <v>79</v>
      </c>
      <c r="E37">
        <v>1500</v>
      </c>
      <c r="F37" t="s">
        <v>92</v>
      </c>
      <c r="G37" t="s">
        <v>21</v>
      </c>
      <c r="H37">
        <v>2011</v>
      </c>
      <c r="I37">
        <v>4000</v>
      </c>
      <c r="J37" t="s">
        <v>93</v>
      </c>
      <c r="K37">
        <v>2011</v>
      </c>
      <c r="L37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5001.04</v>
      </c>
    </row>
    <row r="38" spans="1:12" x14ac:dyDescent="0.2">
      <c r="A38">
        <v>118</v>
      </c>
      <c r="B38" t="s">
        <v>316</v>
      </c>
      <c r="C38" t="s">
        <v>12</v>
      </c>
      <c r="D38" t="s">
        <v>79</v>
      </c>
      <c r="E38">
        <v>1000</v>
      </c>
      <c r="F38" t="s">
        <v>92</v>
      </c>
      <c r="G38" t="s">
        <v>6</v>
      </c>
      <c r="H38">
        <v>1999</v>
      </c>
      <c r="I38">
        <v>3440800000</v>
      </c>
      <c r="J38" t="s">
        <v>14</v>
      </c>
      <c r="K38">
        <v>2000</v>
      </c>
      <c r="L38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5280.9398400000009</v>
      </c>
    </row>
    <row r="39" spans="1:12" x14ac:dyDescent="0.2">
      <c r="A39">
        <v>19</v>
      </c>
      <c r="B39" t="s">
        <v>82</v>
      </c>
      <c r="C39" t="s">
        <v>12</v>
      </c>
      <c r="D39" t="s">
        <v>79</v>
      </c>
      <c r="E39">
        <v>1200</v>
      </c>
      <c r="F39" t="s">
        <v>92</v>
      </c>
      <c r="G39" t="s">
        <v>6</v>
      </c>
      <c r="H39">
        <v>1990</v>
      </c>
      <c r="I39">
        <v>3410000000</v>
      </c>
      <c r="J39" t="s">
        <v>14</v>
      </c>
      <c r="K39">
        <v>1991</v>
      </c>
      <c r="L39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5560.2891666666665</v>
      </c>
    </row>
    <row r="40" spans="1:12" x14ac:dyDescent="0.2">
      <c r="A40">
        <v>22</v>
      </c>
      <c r="B40" t="s">
        <v>89</v>
      </c>
      <c r="C40" t="s">
        <v>24</v>
      </c>
      <c r="D40" t="s">
        <v>0</v>
      </c>
      <c r="E40">
        <v>1000</v>
      </c>
      <c r="F40" t="s">
        <v>92</v>
      </c>
      <c r="G40" t="s">
        <v>21</v>
      </c>
      <c r="H40">
        <v>2018</v>
      </c>
      <c r="I40">
        <v>5000</v>
      </c>
      <c r="J40" t="s">
        <v>93</v>
      </c>
      <c r="K40">
        <v>2019</v>
      </c>
      <c r="L40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5599.55</v>
      </c>
    </row>
    <row r="41" spans="1:12" x14ac:dyDescent="0.2">
      <c r="A41">
        <v>70</v>
      </c>
      <c r="B41" t="s">
        <v>158</v>
      </c>
      <c r="C41" t="s">
        <v>12</v>
      </c>
      <c r="D41" t="s">
        <v>79</v>
      </c>
      <c r="E41">
        <v>1000</v>
      </c>
      <c r="F41" t="s">
        <v>92</v>
      </c>
      <c r="G41" t="s">
        <v>21</v>
      </c>
      <c r="H41">
        <v>2020</v>
      </c>
      <c r="I41">
        <v>5733</v>
      </c>
      <c r="J41" t="s">
        <v>131</v>
      </c>
      <c r="K41">
        <v>2023</v>
      </c>
      <c r="L41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5663.3409068457968</v>
      </c>
    </row>
    <row r="42" spans="1:12" x14ac:dyDescent="0.2">
      <c r="A42">
        <v>55</v>
      </c>
      <c r="B42" t="s">
        <v>143</v>
      </c>
      <c r="C42" t="s">
        <v>12</v>
      </c>
      <c r="D42" t="s">
        <v>79</v>
      </c>
      <c r="E42">
        <v>1000</v>
      </c>
      <c r="F42" t="s">
        <v>92</v>
      </c>
      <c r="G42" t="s">
        <v>21</v>
      </c>
      <c r="H42">
        <v>2000</v>
      </c>
      <c r="I42">
        <v>3940</v>
      </c>
      <c r="J42" t="s">
        <v>131</v>
      </c>
      <c r="K42">
        <v>2009</v>
      </c>
      <c r="L4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5849.7180000000008</v>
      </c>
    </row>
    <row r="43" spans="1:12" x14ac:dyDescent="0.2">
      <c r="A43">
        <v>130</v>
      </c>
      <c r="B43" t="s">
        <v>24</v>
      </c>
      <c r="C43" t="s">
        <v>329</v>
      </c>
      <c r="D43" t="s">
        <v>79</v>
      </c>
      <c r="E43">
        <v>1598</v>
      </c>
      <c r="F43" t="s">
        <v>92</v>
      </c>
      <c r="G43" t="s">
        <v>6</v>
      </c>
      <c r="H43">
        <v>2002</v>
      </c>
      <c r="I43">
        <v>6735000000</v>
      </c>
      <c r="J43" t="s">
        <v>14</v>
      </c>
      <c r="K43">
        <v>2009</v>
      </c>
      <c r="L4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5990.2725281601997</v>
      </c>
    </row>
    <row r="44" spans="1:12" x14ac:dyDescent="0.2">
      <c r="A44">
        <v>49</v>
      </c>
      <c r="B44" t="s">
        <v>130</v>
      </c>
      <c r="C44" t="s">
        <v>12</v>
      </c>
      <c r="D44" t="s">
        <v>79</v>
      </c>
      <c r="E44">
        <v>1000</v>
      </c>
      <c r="F44" t="s">
        <v>92</v>
      </c>
      <c r="G44" t="s">
        <v>21</v>
      </c>
      <c r="H44">
        <v>2015</v>
      </c>
      <c r="I44">
        <v>5616</v>
      </c>
      <c r="J44" t="s">
        <v>131</v>
      </c>
      <c r="K44">
        <v>2015</v>
      </c>
      <c r="L4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6057.4175999999998</v>
      </c>
    </row>
    <row r="45" spans="1:12" x14ac:dyDescent="0.2">
      <c r="A45">
        <v>53</v>
      </c>
      <c r="B45" t="s">
        <v>141</v>
      </c>
      <c r="C45" t="s">
        <v>12</v>
      </c>
      <c r="D45" t="s">
        <v>79</v>
      </c>
      <c r="E45">
        <v>1000</v>
      </c>
      <c r="F45" t="s">
        <v>92</v>
      </c>
      <c r="G45" t="s">
        <v>21</v>
      </c>
      <c r="H45">
        <v>2000</v>
      </c>
      <c r="I45">
        <v>4155</v>
      </c>
      <c r="J45" t="s">
        <v>131</v>
      </c>
      <c r="K45">
        <v>2009</v>
      </c>
      <c r="L4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6168.9285000000009</v>
      </c>
    </row>
    <row r="46" spans="1:12" x14ac:dyDescent="0.2">
      <c r="A46">
        <v>141</v>
      </c>
      <c r="B46" t="s">
        <v>24</v>
      </c>
      <c r="C46" t="s">
        <v>12</v>
      </c>
      <c r="D46" t="s">
        <v>79</v>
      </c>
      <c r="E46">
        <v>1000</v>
      </c>
      <c r="F46" t="s">
        <v>92</v>
      </c>
      <c r="G46" t="s">
        <v>21</v>
      </c>
      <c r="H46">
        <v>2003</v>
      </c>
      <c r="I46">
        <v>4480</v>
      </c>
      <c r="J46" t="s">
        <v>131</v>
      </c>
      <c r="K46">
        <v>2003</v>
      </c>
      <c r="L46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6226.3040000000001</v>
      </c>
    </row>
    <row r="47" spans="1:12" x14ac:dyDescent="0.2">
      <c r="A47">
        <v>41</v>
      </c>
      <c r="B47" t="s">
        <v>113</v>
      </c>
      <c r="C47" t="s">
        <v>12</v>
      </c>
      <c r="D47" t="s">
        <v>79</v>
      </c>
      <c r="E47">
        <v>1000</v>
      </c>
      <c r="F47" t="s">
        <v>92</v>
      </c>
      <c r="G47" t="s">
        <v>6</v>
      </c>
      <c r="H47">
        <v>1994</v>
      </c>
      <c r="I47">
        <v>3668800000</v>
      </c>
      <c r="J47" t="s">
        <v>14</v>
      </c>
      <c r="K47">
        <v>1995</v>
      </c>
      <c r="L47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6327.9462400000011</v>
      </c>
    </row>
    <row r="48" spans="1:12" x14ac:dyDescent="0.2">
      <c r="A48">
        <v>135</v>
      </c>
      <c r="B48" t="s">
        <v>130</v>
      </c>
      <c r="C48" t="s">
        <v>12</v>
      </c>
      <c r="D48" t="s">
        <v>79</v>
      </c>
      <c r="E48">
        <v>1200</v>
      </c>
      <c r="F48" t="s">
        <v>92</v>
      </c>
      <c r="G48" t="s">
        <v>6</v>
      </c>
      <c r="H48">
        <v>1990</v>
      </c>
      <c r="I48">
        <v>3916000000</v>
      </c>
      <c r="J48" t="s">
        <v>14</v>
      </c>
      <c r="K48">
        <v>1991</v>
      </c>
      <c r="L48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6385.3643333333339</v>
      </c>
    </row>
    <row r="49" spans="1:12" x14ac:dyDescent="0.2">
      <c r="A49">
        <v>127</v>
      </c>
      <c r="B49" t="s">
        <v>24</v>
      </c>
      <c r="C49" t="s">
        <v>329</v>
      </c>
      <c r="D49" t="s">
        <v>79</v>
      </c>
      <c r="E49">
        <v>1604</v>
      </c>
      <c r="F49" t="s">
        <v>92</v>
      </c>
      <c r="G49" t="s">
        <v>6</v>
      </c>
      <c r="H49">
        <v>2002</v>
      </c>
      <c r="I49">
        <v>7270000000</v>
      </c>
      <c r="J49" t="s">
        <v>14</v>
      </c>
      <c r="K49">
        <v>2009</v>
      </c>
      <c r="L49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6441.9270573566082</v>
      </c>
    </row>
    <row r="50" spans="1:12" x14ac:dyDescent="0.2">
      <c r="A50">
        <v>116</v>
      </c>
      <c r="B50" t="s">
        <v>310</v>
      </c>
      <c r="C50" t="s">
        <v>0</v>
      </c>
      <c r="D50" t="s">
        <v>0</v>
      </c>
      <c r="E50">
        <v>1990</v>
      </c>
      <c r="F50" t="s">
        <v>92</v>
      </c>
      <c r="G50" t="s">
        <v>6</v>
      </c>
      <c r="H50">
        <v>1985</v>
      </c>
      <c r="I50">
        <v>5405000000</v>
      </c>
      <c r="J50" t="s">
        <v>14</v>
      </c>
      <c r="K50">
        <v>1987</v>
      </c>
      <c r="L50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6455.3082914572869</v>
      </c>
    </row>
    <row r="51" spans="1:12" x14ac:dyDescent="0.2">
      <c r="A51">
        <v>18</v>
      </c>
      <c r="B51" t="s">
        <v>78</v>
      </c>
      <c r="C51" t="s">
        <v>241</v>
      </c>
      <c r="D51" t="s">
        <v>79</v>
      </c>
      <c r="E51">
        <v>400</v>
      </c>
      <c r="F51" t="s">
        <v>92</v>
      </c>
      <c r="G51" t="s">
        <v>6</v>
      </c>
      <c r="H51">
        <v>1986</v>
      </c>
      <c r="I51">
        <v>1117000000</v>
      </c>
      <c r="J51" t="s">
        <v>14</v>
      </c>
      <c r="K51">
        <v>1986</v>
      </c>
      <c r="L51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6513.5062500000004</v>
      </c>
    </row>
    <row r="52" spans="1:12" x14ac:dyDescent="0.2">
      <c r="A52">
        <v>128</v>
      </c>
      <c r="B52" t="s">
        <v>24</v>
      </c>
      <c r="C52" t="s">
        <v>329</v>
      </c>
      <c r="D52" t="s">
        <v>79</v>
      </c>
      <c r="E52">
        <v>1601</v>
      </c>
      <c r="F52" t="s">
        <v>92</v>
      </c>
      <c r="G52" t="s">
        <v>6</v>
      </c>
      <c r="H52">
        <v>2002</v>
      </c>
      <c r="I52">
        <v>7393000000</v>
      </c>
      <c r="J52" t="s">
        <v>14</v>
      </c>
      <c r="K52">
        <v>2009</v>
      </c>
      <c r="L5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6563.1923173016867</v>
      </c>
    </row>
    <row r="53" spans="1:12" x14ac:dyDescent="0.2">
      <c r="A53">
        <v>115</v>
      </c>
      <c r="B53" t="s">
        <v>307</v>
      </c>
      <c r="C53" t="s">
        <v>308</v>
      </c>
      <c r="D53" t="s">
        <v>0</v>
      </c>
      <c r="E53">
        <v>1198</v>
      </c>
      <c r="F53" t="s">
        <v>92</v>
      </c>
      <c r="G53" t="s">
        <v>6</v>
      </c>
      <c r="H53">
        <v>1985</v>
      </c>
      <c r="I53">
        <v>3340000000</v>
      </c>
      <c r="J53" t="s">
        <v>14</v>
      </c>
      <c r="K53">
        <v>1987</v>
      </c>
      <c r="L5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6626.1919866444077</v>
      </c>
    </row>
    <row r="54" spans="1:12" x14ac:dyDescent="0.2">
      <c r="A54">
        <v>21</v>
      </c>
      <c r="B54" t="s">
        <v>38</v>
      </c>
      <c r="C54" t="s">
        <v>12</v>
      </c>
      <c r="D54" t="s">
        <v>79</v>
      </c>
      <c r="E54">
        <v>1200</v>
      </c>
      <c r="F54" t="s">
        <v>92</v>
      </c>
      <c r="G54" t="s">
        <v>6</v>
      </c>
      <c r="H54">
        <v>1990</v>
      </c>
      <c r="I54">
        <v>4092000000</v>
      </c>
      <c r="J54" t="s">
        <v>14</v>
      </c>
      <c r="K54">
        <v>1991</v>
      </c>
      <c r="L5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6672.3470000000007</v>
      </c>
    </row>
    <row r="55" spans="1:12" x14ac:dyDescent="0.2">
      <c r="A55">
        <v>129</v>
      </c>
      <c r="B55" t="s">
        <v>24</v>
      </c>
      <c r="C55" t="s">
        <v>329</v>
      </c>
      <c r="D55" t="s">
        <v>79</v>
      </c>
      <c r="E55">
        <v>1598</v>
      </c>
      <c r="F55" t="s">
        <v>92</v>
      </c>
      <c r="G55" t="s">
        <v>6</v>
      </c>
      <c r="H55">
        <v>2002</v>
      </c>
      <c r="I55">
        <v>7705000000</v>
      </c>
      <c r="J55" t="s">
        <v>14</v>
      </c>
      <c r="K55">
        <v>2009</v>
      </c>
      <c r="L5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6853.0140801001253</v>
      </c>
    </row>
    <row r="56" spans="1:12" x14ac:dyDescent="0.2">
      <c r="A56">
        <v>73</v>
      </c>
      <c r="B56" t="s">
        <v>161</v>
      </c>
      <c r="C56" t="s">
        <v>12</v>
      </c>
      <c r="D56" t="s">
        <v>79</v>
      </c>
      <c r="E56">
        <v>100</v>
      </c>
      <c r="F56" t="s">
        <v>92</v>
      </c>
      <c r="G56" t="s">
        <v>21</v>
      </c>
      <c r="H56">
        <v>2020</v>
      </c>
      <c r="I56">
        <v>7219</v>
      </c>
      <c r="J56" t="s">
        <v>131</v>
      </c>
      <c r="K56">
        <v>2023</v>
      </c>
      <c r="L56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7131.2851921367183</v>
      </c>
    </row>
    <row r="57" spans="1:12" x14ac:dyDescent="0.2">
      <c r="A57">
        <v>39</v>
      </c>
      <c r="B57" t="s">
        <v>111</v>
      </c>
      <c r="C57" t="s">
        <v>12</v>
      </c>
      <c r="D57" t="s">
        <v>79</v>
      </c>
      <c r="E57">
        <v>1000</v>
      </c>
      <c r="F57" t="s">
        <v>92</v>
      </c>
      <c r="G57" t="s">
        <v>6</v>
      </c>
      <c r="H57">
        <v>1994</v>
      </c>
      <c r="I57">
        <v>4168300000</v>
      </c>
      <c r="J57" t="s">
        <v>14</v>
      </c>
      <c r="K57">
        <v>1995</v>
      </c>
      <c r="L57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7189.4838400000008</v>
      </c>
    </row>
    <row r="58" spans="1:12" x14ac:dyDescent="0.2">
      <c r="A58">
        <v>40</v>
      </c>
      <c r="B58" t="s">
        <v>112</v>
      </c>
      <c r="C58" t="s">
        <v>12</v>
      </c>
      <c r="D58" t="s">
        <v>79</v>
      </c>
      <c r="E58">
        <v>1000</v>
      </c>
      <c r="F58" t="s">
        <v>92</v>
      </c>
      <c r="G58" t="s">
        <v>6</v>
      </c>
      <c r="H58">
        <v>1994</v>
      </c>
      <c r="I58">
        <v>4241900000</v>
      </c>
      <c r="J58" t="s">
        <v>14</v>
      </c>
      <c r="K58">
        <v>1995</v>
      </c>
      <c r="L58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7316.4291199999998</v>
      </c>
    </row>
    <row r="59" spans="1:12" x14ac:dyDescent="0.2">
      <c r="A59">
        <v>38</v>
      </c>
      <c r="B59" t="s">
        <v>110</v>
      </c>
      <c r="C59" t="s">
        <v>12</v>
      </c>
      <c r="D59" t="s">
        <v>79</v>
      </c>
      <c r="E59">
        <v>1000</v>
      </c>
      <c r="F59" t="s">
        <v>92</v>
      </c>
      <c r="G59" t="s">
        <v>6</v>
      </c>
      <c r="H59">
        <v>1994</v>
      </c>
      <c r="I59">
        <v>4395000000</v>
      </c>
      <c r="J59" t="s">
        <v>14</v>
      </c>
      <c r="K59">
        <v>1995</v>
      </c>
      <c r="L59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7580.4960000000001</v>
      </c>
    </row>
    <row r="60" spans="1:12" x14ac:dyDescent="0.2">
      <c r="A60">
        <v>69</v>
      </c>
      <c r="B60" t="s">
        <v>157</v>
      </c>
      <c r="C60" t="s">
        <v>12</v>
      </c>
      <c r="D60" t="s">
        <v>79</v>
      </c>
      <c r="E60">
        <v>1000</v>
      </c>
      <c r="F60" t="s">
        <v>92</v>
      </c>
      <c r="G60" t="s">
        <v>21</v>
      </c>
      <c r="H60">
        <v>2020</v>
      </c>
      <c r="I60">
        <v>7733</v>
      </c>
      <c r="J60" t="s">
        <v>131</v>
      </c>
      <c r="K60">
        <v>2023</v>
      </c>
      <c r="L60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7639.0398103329053</v>
      </c>
    </row>
    <row r="61" spans="1:12" x14ac:dyDescent="0.2">
      <c r="A61">
        <v>52</v>
      </c>
      <c r="B61" t="s">
        <v>140</v>
      </c>
      <c r="C61" t="s">
        <v>12</v>
      </c>
      <c r="D61" t="s">
        <v>79</v>
      </c>
      <c r="E61">
        <v>1000</v>
      </c>
      <c r="F61" t="s">
        <v>92</v>
      </c>
      <c r="G61" t="s">
        <v>21</v>
      </c>
      <c r="H61">
        <v>2000</v>
      </c>
      <c r="I61">
        <v>5215</v>
      </c>
      <c r="J61" t="s">
        <v>131</v>
      </c>
      <c r="K61">
        <v>2009</v>
      </c>
      <c r="L61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7742.710500000001</v>
      </c>
    </row>
    <row r="62" spans="1:12" x14ac:dyDescent="0.2">
      <c r="A62">
        <v>23</v>
      </c>
      <c r="B62" t="s">
        <v>91</v>
      </c>
      <c r="C62" t="s">
        <v>24</v>
      </c>
      <c r="D62" t="s">
        <v>0</v>
      </c>
      <c r="E62">
        <v>1000</v>
      </c>
      <c r="F62" t="s">
        <v>92</v>
      </c>
      <c r="G62" t="s">
        <v>21</v>
      </c>
      <c r="H62">
        <v>2018</v>
      </c>
      <c r="I62">
        <v>7000</v>
      </c>
      <c r="J62" t="s">
        <v>93</v>
      </c>
      <c r="K62">
        <v>2019</v>
      </c>
      <c r="L6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7839.3700000000008</v>
      </c>
    </row>
    <row r="63" spans="1:12" x14ac:dyDescent="0.2">
      <c r="A63">
        <v>43</v>
      </c>
      <c r="B63" t="s">
        <v>116</v>
      </c>
      <c r="C63" t="s">
        <v>12</v>
      </c>
      <c r="D63" t="s">
        <v>79</v>
      </c>
      <c r="E63">
        <v>953</v>
      </c>
      <c r="F63" t="s">
        <v>92</v>
      </c>
      <c r="G63" t="s">
        <v>6</v>
      </c>
      <c r="H63">
        <v>2018</v>
      </c>
      <c r="I63">
        <v>7516000000</v>
      </c>
      <c r="J63" t="s">
        <v>14</v>
      </c>
      <c r="K63">
        <v>2018</v>
      </c>
      <c r="L6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8029.4224554039874</v>
      </c>
    </row>
    <row r="64" spans="1:12" x14ac:dyDescent="0.2">
      <c r="A64">
        <v>68</v>
      </c>
      <c r="B64" t="s">
        <v>156</v>
      </c>
      <c r="C64" t="s">
        <v>12</v>
      </c>
      <c r="D64" t="s">
        <v>79</v>
      </c>
      <c r="E64">
        <v>1000</v>
      </c>
      <c r="F64" t="s">
        <v>92</v>
      </c>
      <c r="G64" t="s">
        <v>21</v>
      </c>
      <c r="H64">
        <v>2020</v>
      </c>
      <c r="I64">
        <v>8171</v>
      </c>
      <c r="J64" t="s">
        <v>131</v>
      </c>
      <c r="K64">
        <v>2023</v>
      </c>
      <c r="L6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8071.7178701965822</v>
      </c>
    </row>
    <row r="65" spans="1:12" x14ac:dyDescent="0.2">
      <c r="A65">
        <v>51</v>
      </c>
      <c r="B65" t="s">
        <v>139</v>
      </c>
      <c r="C65" t="s">
        <v>12</v>
      </c>
      <c r="D65" t="s">
        <v>79</v>
      </c>
      <c r="E65">
        <v>1000</v>
      </c>
      <c r="F65" t="s">
        <v>92</v>
      </c>
      <c r="G65" t="s">
        <v>21</v>
      </c>
      <c r="H65">
        <v>2000</v>
      </c>
      <c r="I65">
        <v>5625</v>
      </c>
      <c r="J65" t="s">
        <v>131</v>
      </c>
      <c r="K65">
        <v>2009</v>
      </c>
      <c r="L6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8351.4375</v>
      </c>
    </row>
    <row r="66" spans="1:12" x14ac:dyDescent="0.2">
      <c r="A66">
        <v>103</v>
      </c>
      <c r="B66" t="s">
        <v>24</v>
      </c>
      <c r="C66" t="s">
        <v>290</v>
      </c>
      <c r="D66" t="s">
        <v>79</v>
      </c>
      <c r="E66">
        <v>3000</v>
      </c>
      <c r="F66" t="s">
        <v>92</v>
      </c>
      <c r="G66" t="s">
        <v>21</v>
      </c>
      <c r="H66">
        <v>2014</v>
      </c>
      <c r="I66">
        <v>7978</v>
      </c>
      <c r="J66" t="s">
        <v>131</v>
      </c>
      <c r="K66">
        <v>2014</v>
      </c>
      <c r="L66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8615.4422000000013</v>
      </c>
    </row>
    <row r="67" spans="1:12" x14ac:dyDescent="0.2">
      <c r="A67">
        <v>25</v>
      </c>
      <c r="B67" t="s">
        <v>95</v>
      </c>
      <c r="C67" t="s">
        <v>12</v>
      </c>
      <c r="D67" t="s">
        <v>79</v>
      </c>
      <c r="E67">
        <v>1100</v>
      </c>
      <c r="F67" t="s">
        <v>92</v>
      </c>
      <c r="G67" t="s">
        <v>6</v>
      </c>
      <c r="H67">
        <v>1982</v>
      </c>
      <c r="I67">
        <v>3637000000</v>
      </c>
      <c r="J67" t="s">
        <v>14</v>
      </c>
      <c r="K67">
        <v>1987</v>
      </c>
      <c r="L67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8759.5491818181836</v>
      </c>
    </row>
    <row r="68" spans="1:12" x14ac:dyDescent="0.2">
      <c r="A68">
        <v>36</v>
      </c>
      <c r="B68" t="s">
        <v>43</v>
      </c>
      <c r="C68" t="s">
        <v>12</v>
      </c>
      <c r="D68" t="s">
        <v>79</v>
      </c>
      <c r="E68">
        <v>1083</v>
      </c>
      <c r="F68" t="s">
        <v>92</v>
      </c>
      <c r="G68" t="s">
        <v>6</v>
      </c>
      <c r="H68">
        <v>1988</v>
      </c>
      <c r="I68">
        <v>4654700000</v>
      </c>
      <c r="J68" t="s">
        <v>14</v>
      </c>
      <c r="K68">
        <v>1992</v>
      </c>
      <c r="L68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9291.7783287165275</v>
      </c>
    </row>
    <row r="69" spans="1:12" x14ac:dyDescent="0.2">
      <c r="A69">
        <v>24</v>
      </c>
      <c r="B69" t="s">
        <v>90</v>
      </c>
      <c r="C69" t="s">
        <v>24</v>
      </c>
      <c r="D69" t="s">
        <v>0</v>
      </c>
      <c r="E69">
        <v>1000</v>
      </c>
      <c r="F69" t="s">
        <v>92</v>
      </c>
      <c r="G69" t="s">
        <v>21</v>
      </c>
      <c r="H69">
        <v>2018</v>
      </c>
      <c r="I69">
        <v>10000</v>
      </c>
      <c r="J69" t="s">
        <v>93</v>
      </c>
      <c r="K69">
        <v>2019</v>
      </c>
      <c r="L69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11199.1</v>
      </c>
    </row>
    <row r="70" spans="1:12" x14ac:dyDescent="0.2">
      <c r="A70">
        <v>67</v>
      </c>
      <c r="B70" t="s">
        <v>154</v>
      </c>
      <c r="C70" t="s">
        <v>12</v>
      </c>
      <c r="D70" t="s">
        <v>79</v>
      </c>
      <c r="E70">
        <v>1000</v>
      </c>
      <c r="F70" t="s">
        <v>92</v>
      </c>
      <c r="G70" t="s">
        <v>21</v>
      </c>
      <c r="H70">
        <v>2020</v>
      </c>
      <c r="I70">
        <v>11580</v>
      </c>
      <c r="J70" t="s">
        <v>131</v>
      </c>
      <c r="K70">
        <v>2023</v>
      </c>
      <c r="L70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11439.29665119036</v>
      </c>
    </row>
    <row r="71" spans="1:12" x14ac:dyDescent="0.2">
      <c r="A71">
        <v>72</v>
      </c>
      <c r="B71" t="s">
        <v>160</v>
      </c>
      <c r="C71" t="s">
        <v>12</v>
      </c>
      <c r="D71" t="s">
        <v>79</v>
      </c>
      <c r="E71">
        <v>100</v>
      </c>
      <c r="F71" t="s">
        <v>92</v>
      </c>
      <c r="G71" t="s">
        <v>21</v>
      </c>
      <c r="H71">
        <v>2020</v>
      </c>
      <c r="I71">
        <v>12095</v>
      </c>
      <c r="J71" t="s">
        <v>131</v>
      </c>
      <c r="K71">
        <v>2023</v>
      </c>
      <c r="L71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11948.039118838289</v>
      </c>
    </row>
    <row r="72" spans="1:12" x14ac:dyDescent="0.2">
      <c r="A72">
        <v>136</v>
      </c>
      <c r="B72" t="s">
        <v>24</v>
      </c>
      <c r="C72" t="s">
        <v>12</v>
      </c>
      <c r="D72" t="s">
        <v>79</v>
      </c>
      <c r="E72">
        <v>1200</v>
      </c>
      <c r="F72" t="s">
        <v>92</v>
      </c>
      <c r="G72" t="s">
        <v>6</v>
      </c>
      <c r="H72">
        <v>1990</v>
      </c>
      <c r="I72">
        <v>7763000000</v>
      </c>
      <c r="J72" t="s">
        <v>14</v>
      </c>
      <c r="K72">
        <v>1991</v>
      </c>
      <c r="L72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12658.218416666668</v>
      </c>
    </row>
    <row r="73" spans="1:12" x14ac:dyDescent="0.2">
      <c r="A73">
        <v>4</v>
      </c>
      <c r="B73" t="s">
        <v>28</v>
      </c>
      <c r="C73" t="s">
        <v>24</v>
      </c>
      <c r="D73" t="s">
        <v>0</v>
      </c>
      <c r="E73">
        <v>150</v>
      </c>
      <c r="F73" t="s">
        <v>92</v>
      </c>
      <c r="G73" t="s">
        <v>6</v>
      </c>
      <c r="H73">
        <v>2016</v>
      </c>
      <c r="I73">
        <v>1925000000</v>
      </c>
      <c r="J73" t="s">
        <v>14</v>
      </c>
      <c r="K73">
        <v>2017</v>
      </c>
      <c r="L73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13670.066666666666</v>
      </c>
    </row>
    <row r="74" spans="1:12" x14ac:dyDescent="0.2">
      <c r="A74">
        <v>71</v>
      </c>
      <c r="B74" t="s">
        <v>159</v>
      </c>
      <c r="C74" t="s">
        <v>12</v>
      </c>
      <c r="D74" t="s">
        <v>79</v>
      </c>
      <c r="E74">
        <v>100</v>
      </c>
      <c r="F74" t="s">
        <v>92</v>
      </c>
      <c r="G74" t="s">
        <v>21</v>
      </c>
      <c r="H74">
        <v>2020</v>
      </c>
      <c r="I74">
        <v>16343</v>
      </c>
      <c r="J74" t="s">
        <v>131</v>
      </c>
      <c r="K74">
        <v>2023</v>
      </c>
      <c r="L74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16144.423589844908</v>
      </c>
    </row>
    <row r="75" spans="1:12" x14ac:dyDescent="0.2">
      <c r="A75">
        <v>139</v>
      </c>
      <c r="B75" t="s">
        <v>24</v>
      </c>
      <c r="C75" t="s">
        <v>24</v>
      </c>
      <c r="D75" t="s">
        <v>0</v>
      </c>
      <c r="E75">
        <v>1185</v>
      </c>
      <c r="F75" t="s">
        <v>92</v>
      </c>
      <c r="G75" t="s">
        <v>6</v>
      </c>
      <c r="H75">
        <v>1976</v>
      </c>
      <c r="I75">
        <v>3609000000</v>
      </c>
      <c r="J75" t="s">
        <v>14</v>
      </c>
      <c r="K75">
        <v>1981</v>
      </c>
      <c r="L75">
        <f>IF(tab_fusion_cost_total_110[[#This Row],[Relative/Absolute]]="Absolute",IF(IFERROR(FIND("EUR",tab_fusion_cost_total_110[[#This Row],[Unit]]),0)=1,tab_fusion_cost_total_110[[#This Row],[Value]]*Inflationtabelle!$M$9,tab_fusion_cost_total_110[[#This Row],[Value]])/(tab_fusion_cost_total_110[[#This Row],[Capacity '[MW']]]*1000),IF(IFERROR(FIND("EUR",tab_fusion_cost_total_110[[#This Row],[Unit]]),0)=1,tab_fusion_cost_total_110[[#This Row],[Value]]*Inflationtabelle!$M$9,tab_fusion_cost_total_110[[#This Row],[Value]]))*VLOOKUP(tab_fusion_cost_total_110[[#This Row],[Year]],Inflationtabelle!$A$4:$C$50,3,FALSE)</f>
        <v>13681.916962025316</v>
      </c>
    </row>
  </sheetData>
  <phoneticPr fontId="14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60"/>
  <sheetViews>
    <sheetView topLeftCell="B1" zoomScale="160" zoomScaleNormal="160" workbookViewId="0">
      <selection activeCell="H11" sqref="H11"/>
    </sheetView>
  </sheetViews>
  <sheetFormatPr baseColWidth="10" defaultRowHeight="12.75" x14ac:dyDescent="0.2"/>
  <cols>
    <col min="1" max="1" width="27.28515625" bestFit="1" customWidth="1"/>
    <col min="2" max="2" width="15.85546875" bestFit="1" customWidth="1"/>
    <col min="3" max="3" width="12" bestFit="1" customWidth="1"/>
    <col min="4" max="5" width="7.42578125" bestFit="1" customWidth="1"/>
    <col min="8" max="8" width="23.140625" customWidth="1"/>
    <col min="11" max="11" width="27.28515625" bestFit="1" customWidth="1"/>
    <col min="12" max="12" width="21.42578125" customWidth="1"/>
  </cols>
  <sheetData>
    <row r="1" spans="1:16" x14ac:dyDescent="0.2">
      <c r="A1" t="s">
        <v>11</v>
      </c>
      <c r="B1" t="s">
        <v>363</v>
      </c>
      <c r="C1" t="s">
        <v>244</v>
      </c>
      <c r="D1" t="s">
        <v>245</v>
      </c>
      <c r="G1" t="s">
        <v>11</v>
      </c>
      <c r="J1" s="27" t="s">
        <v>363</v>
      </c>
      <c r="K1" s="27" t="s">
        <v>11</v>
      </c>
      <c r="L1" t="s">
        <v>195</v>
      </c>
      <c r="M1" t="s">
        <v>194</v>
      </c>
      <c r="N1" t="s">
        <v>199</v>
      </c>
      <c r="O1" t="s">
        <v>197</v>
      </c>
      <c r="P1" t="s">
        <v>362</v>
      </c>
    </row>
    <row r="2" spans="1:16" x14ac:dyDescent="0.2">
      <c r="A2" t="s">
        <v>305</v>
      </c>
      <c r="B2" t="s">
        <v>364</v>
      </c>
      <c r="C2">
        <v>123.2283</v>
      </c>
      <c r="D2" t="e">
        <f>VLOOKUP(tab_fusion_cost_total__3_1[[#This Row],[Reference]],$G$2:$H$8,2,FALSE)</f>
        <v>#N/A</v>
      </c>
      <c r="G2" t="s">
        <v>23</v>
      </c>
      <c r="H2" t="s">
        <v>246</v>
      </c>
      <c r="J2" t="s">
        <v>364</v>
      </c>
      <c r="K2" t="s">
        <v>305</v>
      </c>
      <c r="L2">
        <f>_xlfn.MAXIFS(tab_fusion_cost_total__3_1[Cost],tab_fusion_cost_total__3_1[Reference],K2)</f>
        <v>149.17110000000002</v>
      </c>
      <c r="M2">
        <f>_xlfn.MINIFS(tab_fusion_cost_total__3_1[Cost],tab_fusion_cost_total__3_1[Reference],K2)</f>
        <v>86.475999999999999</v>
      </c>
      <c r="N2">
        <f>IF(L2-M2=0,1,L2-M2)</f>
        <v>62.695100000000025</v>
      </c>
      <c r="O2">
        <f t="array" ref="O2">MEDIAN(IF(tab_fusion_cost_total__3_1[Reference]=K2, tab_fusion_cost_total__3_1[Cost]))</f>
        <v>123.2283</v>
      </c>
      <c r="P2">
        <f>AVERAGEIFS(tab_fusion_cost_total__3_1[Cost],tab_fusion_cost_total__3_1[Reference],K2)</f>
        <v>119.62513333333334</v>
      </c>
    </row>
    <row r="3" spans="1:16" x14ac:dyDescent="0.2">
      <c r="A3" t="s">
        <v>305</v>
      </c>
      <c r="B3" t="s">
        <v>364</v>
      </c>
      <c r="C3">
        <v>86.475999999999999</v>
      </c>
      <c r="D3" t="e">
        <f>VLOOKUP(tab_fusion_cost_total__3_1[[#This Row],[Reference]],$G$2:$H$8,2,FALSE)</f>
        <v>#N/A</v>
      </c>
      <c r="G3" t="s">
        <v>83</v>
      </c>
      <c r="H3" t="s">
        <v>247</v>
      </c>
      <c r="J3" t="s">
        <v>365</v>
      </c>
      <c r="K3" t="s">
        <v>83</v>
      </c>
      <c r="L3">
        <f>_xlfn.MAXIFS(tab_fusion_cost_total__3_1[Cost],tab_fusion_cost_total__3_1[Reference],K3)</f>
        <v>117.402</v>
      </c>
      <c r="M3">
        <f>_xlfn.MINIFS(tab_fusion_cost_total__3_1[Cost],tab_fusion_cost_total__3_1[Reference],K3)</f>
        <v>117.402</v>
      </c>
      <c r="N3">
        <f t="shared" ref="N3:N15" si="0">IF(L3-M3=0,1,L3-M3)</f>
        <v>1</v>
      </c>
      <c r="O3">
        <f t="array" ref="O3">MEDIAN(IF(tab_fusion_cost_total__3_1[Reference]=K3, tab_fusion_cost_total__3_1[Cost]))</f>
        <v>117.402</v>
      </c>
      <c r="P3">
        <f>AVERAGEIFS(tab_fusion_cost_total__3_1[Cost],tab_fusion_cost_total__3_1[Reference],K3)</f>
        <v>117.402</v>
      </c>
    </row>
    <row r="4" spans="1:16" x14ac:dyDescent="0.2">
      <c r="A4" t="s">
        <v>305</v>
      </c>
      <c r="B4" t="s">
        <v>364</v>
      </c>
      <c r="C4">
        <v>149.17110000000002</v>
      </c>
      <c r="D4" t="e">
        <f>VLOOKUP(tab_fusion_cost_total__3_1[[#This Row],[Reference]],$G$2:$H$8,2,FALSE)</f>
        <v>#N/A</v>
      </c>
      <c r="G4" t="s">
        <v>108</v>
      </c>
      <c r="H4" t="s">
        <v>248</v>
      </c>
      <c r="K4" t="s">
        <v>330</v>
      </c>
      <c r="L4">
        <f>_xlfn.MAXIFS(tab_fusion_cost_total__3_1[Cost],tab_fusion_cost_total__3_1[Reference],K4)</f>
        <v>205.64917</v>
      </c>
      <c r="M4">
        <f>_xlfn.MINIFS(tab_fusion_cost_total__3_1[Cost],tab_fusion_cost_total__3_1[Reference],K4)</f>
        <v>153.99229000000003</v>
      </c>
      <c r="N4">
        <f t="shared" si="0"/>
        <v>51.656879999999973</v>
      </c>
      <c r="O4">
        <f t="array" ref="O4">MEDIAN(IF(tab_fusion_cost_total__3_1[Reference]=K4, tab_fusion_cost_total__3_1[Cost]))</f>
        <v>179.82073000000003</v>
      </c>
      <c r="P4">
        <f>AVERAGEIFS(tab_fusion_cost_total__3_1[Cost],tab_fusion_cost_total__3_1[Reference],K4)</f>
        <v>179.82073000000003</v>
      </c>
    </row>
    <row r="5" spans="1:16" x14ac:dyDescent="0.2">
      <c r="A5" t="s">
        <v>60</v>
      </c>
      <c r="B5" t="s">
        <v>365</v>
      </c>
      <c r="C5">
        <v>123.27210000000001</v>
      </c>
      <c r="D5" t="e">
        <f>VLOOKUP(tab_fusion_cost_total__3_1[[#This Row],[Reference]],$G$2:$H$8,2,FALSE)</f>
        <v>#N/A</v>
      </c>
      <c r="G5" t="s">
        <v>122</v>
      </c>
      <c r="H5" t="s">
        <v>249</v>
      </c>
      <c r="K5" t="s">
        <v>60</v>
      </c>
      <c r="L5">
        <f>_xlfn.MAXIFS(tab_fusion_cost_total__3_1[Cost],tab_fusion_cost_total__3_1[Reference],K5)</f>
        <v>140.88240000000002</v>
      </c>
      <c r="M5">
        <f>_xlfn.MINIFS(tab_fusion_cost_total__3_1[Cost],tab_fusion_cost_total__3_1[Reference],K5)</f>
        <v>111.53190000000001</v>
      </c>
      <c r="N5">
        <f t="shared" si="0"/>
        <v>29.350500000000011</v>
      </c>
      <c r="O5">
        <f t="array" ref="O5">MEDIAN(IF(tab_fusion_cost_total__3_1[Reference]=K5, tab_fusion_cost_total__3_1[Cost]))</f>
        <v>123.27210000000001</v>
      </c>
      <c r="P5">
        <f>AVERAGEIFS(tab_fusion_cost_total__3_1[Cost],tab_fusion_cost_total__3_1[Reference],K5)</f>
        <v>125.62013999999999</v>
      </c>
    </row>
    <row r="6" spans="1:16" x14ac:dyDescent="0.2">
      <c r="A6" t="s">
        <v>83</v>
      </c>
      <c r="B6" t="s">
        <v>365</v>
      </c>
      <c r="C6">
        <v>117.402</v>
      </c>
      <c r="D6" t="str">
        <f>VLOOKUP(tab_fusion_cost_total__3_1[[#This Row],[Reference]],$G$2:$H$8,2,FALSE)</f>
        <v>g</v>
      </c>
      <c r="G6" t="s">
        <v>149</v>
      </c>
      <c r="H6" t="s">
        <v>250</v>
      </c>
      <c r="J6" t="s">
        <v>366</v>
      </c>
      <c r="K6" t="s">
        <v>108</v>
      </c>
      <c r="L6">
        <f>_xlfn.MAXIFS(tab_fusion_cost_total__3_1[Cost],tab_fusion_cost_total__3_1[Reference],K6)</f>
        <v>195.43576000000002</v>
      </c>
      <c r="M6">
        <f>_xlfn.MINIFS(tab_fusion_cost_total__3_1[Cost],tab_fusion_cost_total__3_1[Reference],K6)</f>
        <v>195.43576000000002</v>
      </c>
      <c r="N6">
        <f t="shared" si="0"/>
        <v>1</v>
      </c>
      <c r="O6">
        <f t="array" ref="O6">MEDIAN(IF(tab_fusion_cost_total__3_1[Reference]=K6, tab_fusion_cost_total__3_1[Cost]))</f>
        <v>195.43576000000002</v>
      </c>
      <c r="P6">
        <f>AVERAGEIFS(tab_fusion_cost_total__3_1[Cost],tab_fusion_cost_total__3_1[Reference],K6)</f>
        <v>195.43576000000002</v>
      </c>
    </row>
    <row r="7" spans="1:16" x14ac:dyDescent="0.2">
      <c r="A7" t="s">
        <v>83</v>
      </c>
      <c r="B7" t="s">
        <v>365</v>
      </c>
      <c r="C7">
        <v>117.402</v>
      </c>
      <c r="D7" t="str">
        <f>VLOOKUP(tab_fusion_cost_total__3_1[[#This Row],[Reference]],$G$2:$H$8,2,FALSE)</f>
        <v>g</v>
      </c>
      <c r="G7" t="s">
        <v>155</v>
      </c>
      <c r="H7" t="s">
        <v>248</v>
      </c>
      <c r="J7" t="s">
        <v>367</v>
      </c>
      <c r="K7" t="s">
        <v>324</v>
      </c>
      <c r="L7">
        <f>_xlfn.MAXIFS(tab_fusion_cost_total__3_1[Cost],tab_fusion_cost_total__3_1[Reference],K7)</f>
        <v>185.10382000000001</v>
      </c>
      <c r="M7">
        <f>_xlfn.MINIFS(tab_fusion_cost_total__3_1[Cost],tab_fusion_cost_total__3_1[Reference],K7)</f>
        <v>159.27538000000001</v>
      </c>
      <c r="N7">
        <f t="shared" si="0"/>
        <v>25.828440000000001</v>
      </c>
      <c r="O7">
        <f t="array" ref="O7">MEDIAN(IF(tab_fusion_cost_total__3_1[Reference]=K7, tab_fusion_cost_total__3_1[Cost]))</f>
        <v>163.58012000000002</v>
      </c>
      <c r="P7">
        <f>AVERAGEIFS(tab_fusion_cost_total__3_1[Cost],tab_fusion_cost_total__3_1[Reference],K7)</f>
        <v>169.31977333333336</v>
      </c>
    </row>
    <row r="8" spans="1:16" x14ac:dyDescent="0.2">
      <c r="A8" t="s">
        <v>60</v>
      </c>
      <c r="B8" t="s">
        <v>365</v>
      </c>
      <c r="C8">
        <v>111.53190000000001</v>
      </c>
      <c r="D8" t="e">
        <f>VLOOKUP(tab_fusion_cost_total__3_1[[#This Row],[Reference]],$G$2:$H$8,2,FALSE)</f>
        <v>#N/A</v>
      </c>
      <c r="G8" t="s">
        <v>174</v>
      </c>
      <c r="H8" t="s">
        <v>251</v>
      </c>
      <c r="J8" t="s">
        <v>368</v>
      </c>
      <c r="K8" t="s">
        <v>284</v>
      </c>
      <c r="L8">
        <f>_xlfn.MAXIFS(tab_fusion_cost_total__3_1[Cost],tab_fusion_cost_total__3_1[Reference],K8)</f>
        <v>211.88700000000003</v>
      </c>
      <c r="M8">
        <f>_xlfn.MINIFS(tab_fusion_cost_total__3_1[Cost],tab_fusion_cost_total__3_1[Reference],K8)</f>
        <v>114.093</v>
      </c>
      <c r="N8">
        <f t="shared" si="0"/>
        <v>97.794000000000025</v>
      </c>
      <c r="O8">
        <f t="array" ref="O8">MEDIAN(IF(tab_fusion_cost_total__3_1[Reference]=K8, tab_fusion_cost_total__3_1[Cost]))</f>
        <v>162.99</v>
      </c>
      <c r="P8">
        <f>AVERAGEIFS(tab_fusion_cost_total__3_1[Cost],tab_fusion_cost_total__3_1[Reference],K8)</f>
        <v>162.99</v>
      </c>
    </row>
    <row r="9" spans="1:16" x14ac:dyDescent="0.2">
      <c r="A9" t="s">
        <v>60</v>
      </c>
      <c r="B9" t="s">
        <v>365</v>
      </c>
      <c r="C9">
        <v>140.88240000000002</v>
      </c>
      <c r="D9" t="e">
        <f>VLOOKUP(tab_fusion_cost_total__3_1[[#This Row],[Reference]],$G$2:$H$8,2,FALSE)</f>
        <v>#N/A</v>
      </c>
      <c r="G9" t="s">
        <v>284</v>
      </c>
      <c r="K9" t="s">
        <v>23</v>
      </c>
      <c r="L9">
        <f>_xlfn.MAXIFS(tab_fusion_cost_total__3_1[Cost],tab_fusion_cost_total__3_1[Reference],K9)</f>
        <v>143.5513</v>
      </c>
      <c r="M9">
        <f>_xlfn.MINIFS(tab_fusion_cost_total__3_1[Cost],tab_fusion_cost_total__3_1[Reference],K9)</f>
        <v>143.5513</v>
      </c>
      <c r="N9">
        <f t="shared" si="0"/>
        <v>1</v>
      </c>
      <c r="O9">
        <f t="array" ref="O9">MEDIAN(IF(tab_fusion_cost_total__3_1[Reference]=K9, tab_fusion_cost_total__3_1[Cost]))</f>
        <v>143.5513</v>
      </c>
      <c r="P9">
        <f>AVERAGEIFS(tab_fusion_cost_total__3_1[Cost],tab_fusion_cost_total__3_1[Reference],K9)</f>
        <v>143.5513</v>
      </c>
    </row>
    <row r="10" spans="1:16" x14ac:dyDescent="0.2">
      <c r="A10" t="s">
        <v>60</v>
      </c>
      <c r="B10" t="s">
        <v>365</v>
      </c>
      <c r="C10">
        <v>140.88240000000002</v>
      </c>
      <c r="D10" t="e">
        <f>VLOOKUP(tab_fusion_cost_total__3_1[[#This Row],[Reference]],$G$2:$H$8,2,FALSE)</f>
        <v>#N/A</v>
      </c>
      <c r="G10" t="s">
        <v>287</v>
      </c>
      <c r="J10" t="s">
        <v>369</v>
      </c>
      <c r="K10" t="s">
        <v>334</v>
      </c>
      <c r="L10">
        <f>_xlfn.MAXIFS(tab_fusion_cost_total__3_1[Cost],tab_fusion_cost_total__3_1[Reference],K10)</f>
        <v>180.67399999999998</v>
      </c>
      <c r="M10">
        <f>_xlfn.MINIFS(tab_fusion_cost_total__3_1[Cost],tab_fusion_cost_total__3_1[Reference],K10)</f>
        <v>97.286000000000001</v>
      </c>
      <c r="N10">
        <f t="shared" si="0"/>
        <v>83.387999999999977</v>
      </c>
      <c r="O10">
        <f t="array" ref="O10">MEDIAN(IF(tab_fusion_cost_total__3_1[Reference]=K10, tab_fusion_cost_total__3_1[Cost]))</f>
        <v>138.97999999999999</v>
      </c>
      <c r="P10">
        <f>AVERAGEIFS(tab_fusion_cost_total__3_1[Cost],tab_fusion_cost_total__3_1[Reference],K10)</f>
        <v>138.97999999999999</v>
      </c>
    </row>
    <row r="11" spans="1:16" x14ac:dyDescent="0.2">
      <c r="A11" t="s">
        <v>330</v>
      </c>
      <c r="B11" t="s">
        <v>365</v>
      </c>
      <c r="C11">
        <v>205.64917</v>
      </c>
      <c r="D11" t="e">
        <f>VLOOKUP(tab_fusion_cost_total__3_1[[#This Row],[Reference]],$G$2:$H$8,2,FALSE)</f>
        <v>#N/A</v>
      </c>
      <c r="G11" t="s">
        <v>305</v>
      </c>
      <c r="J11" t="s">
        <v>370</v>
      </c>
      <c r="K11" t="s">
        <v>287</v>
      </c>
      <c r="L11">
        <f>_xlfn.MAXIFS(tab_fusion_cost_total__3_1[Cost],tab_fusion_cost_total__3_1[Reference],K11)</f>
        <v>121.815</v>
      </c>
      <c r="M11">
        <f>_xlfn.MINIFS(tab_fusion_cost_total__3_1[Cost],tab_fusion_cost_total__3_1[Reference],K11)</f>
        <v>60.907499999999999</v>
      </c>
      <c r="N11">
        <f t="shared" si="0"/>
        <v>60.907499999999999</v>
      </c>
      <c r="O11">
        <f t="array" ref="O11">MEDIAN(IF(tab_fusion_cost_total__3_1[Reference]=K11, tab_fusion_cost_total__3_1[Cost]))</f>
        <v>87.977499999999992</v>
      </c>
      <c r="P11">
        <f>AVERAGEIFS(tab_fusion_cost_total__3_1[Cost],tab_fusion_cost_total__3_1[Reference],K11)</f>
        <v>90.233333333333334</v>
      </c>
    </row>
    <row r="12" spans="1:16" x14ac:dyDescent="0.2">
      <c r="A12" t="s">
        <v>330</v>
      </c>
      <c r="B12" t="s">
        <v>365</v>
      </c>
      <c r="C12">
        <v>153.99229000000003</v>
      </c>
      <c r="D12" t="e">
        <f>VLOOKUP(tab_fusion_cost_total__3_1[[#This Row],[Reference]],$G$2:$H$8,2,FALSE)</f>
        <v>#N/A</v>
      </c>
      <c r="G12" t="s">
        <v>318</v>
      </c>
      <c r="J12" t="s">
        <v>371</v>
      </c>
      <c r="K12" t="s">
        <v>174</v>
      </c>
      <c r="L12">
        <f>_xlfn.MAXIFS(tab_fusion_cost_total__3_1[Cost],tab_fusion_cost_total__3_1[Reference],K12)</f>
        <v>133.99650000000003</v>
      </c>
      <c r="M12">
        <f>_xlfn.MINIFS(tab_fusion_cost_total__3_1[Cost],tab_fusion_cost_total__3_1[Reference],K12)</f>
        <v>44.665499999999994</v>
      </c>
      <c r="N12">
        <f t="shared" si="0"/>
        <v>89.331000000000031</v>
      </c>
      <c r="O12">
        <f t="array" ref="O12">MEDIAN(IF(tab_fusion_cost_total__3_1[Reference]=K12, tab_fusion_cost_total__3_1[Cost]))</f>
        <v>74.44250000000001</v>
      </c>
      <c r="P12">
        <f>AVERAGEIFS(tab_fusion_cost_total__3_1[Cost],tab_fusion_cost_total__3_1[Reference],K12)</f>
        <v>87.84214999999999</v>
      </c>
    </row>
    <row r="13" spans="1:16" x14ac:dyDescent="0.2">
      <c r="A13" t="s">
        <v>60</v>
      </c>
      <c r="B13" t="s">
        <v>365</v>
      </c>
      <c r="C13">
        <v>111.53190000000001</v>
      </c>
      <c r="D13" t="e">
        <f>VLOOKUP(tab_fusion_cost_total__3_1[[#This Row],[Reference]],$G$2:$H$8,2,FALSE)</f>
        <v>#N/A</v>
      </c>
      <c r="G13" t="s">
        <v>324</v>
      </c>
      <c r="J13" t="s">
        <v>372</v>
      </c>
      <c r="K13" t="s">
        <v>327</v>
      </c>
      <c r="L13">
        <f>_xlfn.MAXIFS(tab_fusion_cost_total__3_1[Cost],tab_fusion_cost_total__3_1[Reference],K13)</f>
        <v>129.19617</v>
      </c>
      <c r="M13">
        <f>_xlfn.MINIFS(tab_fusion_cost_total__3_1[Cost],tab_fusion_cost_total__3_1[Reference],K13)</f>
        <v>111.57205</v>
      </c>
      <c r="N13">
        <f t="shared" si="0"/>
        <v>17.624119999999991</v>
      </c>
      <c r="O13">
        <f t="array" ref="O13">MEDIAN(IF(tab_fusion_cost_total__3_1[Reference]=K13, tab_fusion_cost_total__3_1[Cost]))</f>
        <v>113.20654500000001</v>
      </c>
      <c r="P13">
        <f>AVERAGEIFS(tab_fusion_cost_total__3_1[Cost],tab_fusion_cost_total__3_1[Reference],K13)</f>
        <v>116.79532749999998</v>
      </c>
    </row>
    <row r="14" spans="1:16" x14ac:dyDescent="0.2">
      <c r="A14" t="s">
        <v>108</v>
      </c>
      <c r="B14" t="s">
        <v>366</v>
      </c>
      <c r="C14">
        <v>195.43576000000002</v>
      </c>
      <c r="D14" t="str">
        <f>VLOOKUP(tab_fusion_cost_total__3_1[[#This Row],[Reference]],$G$2:$H$8,2,FALSE)</f>
        <v>b</v>
      </c>
      <c r="G14" t="s">
        <v>327</v>
      </c>
      <c r="J14" t="s">
        <v>373</v>
      </c>
      <c r="K14" t="s">
        <v>122</v>
      </c>
      <c r="L14">
        <f>_xlfn.MAXIFS(tab_fusion_cost_total__3_1[Cost],tab_fusion_cost_total__3_1[Reference],K14)</f>
        <v>85.852639999999994</v>
      </c>
      <c r="M14">
        <f>_xlfn.MINIFS(tab_fusion_cost_total__3_1[Cost],tab_fusion_cost_total__3_1[Reference],K14)</f>
        <v>85.852639999999994</v>
      </c>
      <c r="N14">
        <f t="shared" si="0"/>
        <v>1</v>
      </c>
      <c r="O14">
        <f t="array" ref="O14">MEDIAN(IF(tab_fusion_cost_total__3_1[Reference]=K14, tab_fusion_cost_total__3_1[Cost]))</f>
        <v>85.852639999999994</v>
      </c>
      <c r="P14">
        <f>AVERAGEIFS(tab_fusion_cost_total__3_1[Cost],tab_fusion_cost_total__3_1[Reference],K14)</f>
        <v>85.852639999999994</v>
      </c>
    </row>
    <row r="15" spans="1:16" x14ac:dyDescent="0.2">
      <c r="A15" t="s">
        <v>324</v>
      </c>
      <c r="B15" t="s">
        <v>367</v>
      </c>
      <c r="C15">
        <v>163.58012000000002</v>
      </c>
      <c r="D15" t="e">
        <f>VLOOKUP(tab_fusion_cost_total__3_1[[#This Row],[Reference]],$G$2:$H$8,2,FALSE)</f>
        <v>#N/A</v>
      </c>
      <c r="G15" t="s">
        <v>334</v>
      </c>
      <c r="J15" t="s">
        <v>374</v>
      </c>
      <c r="K15" t="s">
        <v>318</v>
      </c>
      <c r="L15">
        <f>_xlfn.MAXIFS(tab_fusion_cost_total__3_1[Cost],tab_fusion_cost_total__3_1[Reference],K15)</f>
        <v>98.020384000000021</v>
      </c>
      <c r="M15">
        <f>_xlfn.MINIFS(tab_fusion_cost_total__3_1[Cost],tab_fusion_cost_total__3_1[Reference],K15)</f>
        <v>42.883918000000001</v>
      </c>
      <c r="N15">
        <f t="shared" si="0"/>
        <v>55.13646600000002</v>
      </c>
      <c r="O15">
        <f t="array" ref="O15">MEDIAN(IF(tab_fusion_cost_total__3_1[Reference]=K15, tab_fusion_cost_total__3_1[Cost]))</f>
        <v>70.452151000000015</v>
      </c>
      <c r="P15">
        <f>AVERAGEIFS(tab_fusion_cost_total__3_1[Cost],tab_fusion_cost_total__3_1[Reference],K15)</f>
        <v>70.452151000000015</v>
      </c>
    </row>
    <row r="16" spans="1:16" x14ac:dyDescent="0.2">
      <c r="A16" t="s">
        <v>324</v>
      </c>
      <c r="B16" t="s">
        <v>367</v>
      </c>
      <c r="C16">
        <v>159.27538000000001</v>
      </c>
      <c r="D16" t="e">
        <f>VLOOKUP(tab_fusion_cost_total__3_1[[#This Row],[Reference]],$G$2:$H$8,2,FALSE)</f>
        <v>#N/A</v>
      </c>
      <c r="J16" t="s">
        <v>375</v>
      </c>
      <c r="K16" t="s">
        <v>149</v>
      </c>
      <c r="L16">
        <f>_xlfn.MAXIFS(tab_fusion_cost_total__3_1[Cost],tab_fusion_cost_total__3_1[Reference],K16)</f>
        <v>138.29892324409761</v>
      </c>
      <c r="M16">
        <f>_xlfn.MINIFS(tab_fusion_cost_total__3_1[Cost],tab_fusion_cost_total__3_1[Reference],K16)</f>
        <v>96.809246270868329</v>
      </c>
      <c r="N16">
        <f t="shared" ref="N16" si="1">IF(L16-M16=0,1,L16-M16)</f>
        <v>41.48967697322928</v>
      </c>
      <c r="O16">
        <f t="array" ref="O16">MEDIAN(IF(tab_fusion_cost_total__3_1[Reference]=K16, tab_fusion_cost_total__3_1[Cost]))</f>
        <v>118.04800948335475</v>
      </c>
      <c r="P16">
        <f>AVERAGEIFS(tab_fusion_cost_total__3_1[Cost],tab_fusion_cost_total__3_1[Reference],K16)</f>
        <v>117.80104712041887</v>
      </c>
    </row>
    <row r="17" spans="1:16" x14ac:dyDescent="0.2">
      <c r="A17" t="s">
        <v>324</v>
      </c>
      <c r="B17" t="s">
        <v>367</v>
      </c>
      <c r="C17">
        <v>185.10382000000001</v>
      </c>
      <c r="D17" t="e">
        <f>VLOOKUP(tab_fusion_cost_total__3_1[[#This Row],[Reference]],$G$2:$H$8,2,FALSE)</f>
        <v>#N/A</v>
      </c>
      <c r="J17" t="s">
        <v>376</v>
      </c>
      <c r="K17" t="s">
        <v>155</v>
      </c>
      <c r="L17">
        <f>_xlfn.MAXIFS(tab_fusion_cost_total__3_1[Cost],tab_fusion_cost_total__3_1[Reference],K17)</f>
        <v>251.90161019460635</v>
      </c>
      <c r="M17">
        <f>_xlfn.MINIFS(tab_fusion_cost_total__3_1[Cost],tab_fusion_cost_total__3_1[Reference],K17)</f>
        <v>82.979353946458559</v>
      </c>
      <c r="N17">
        <f t="shared" ref="N17" si="2">IF(L17-M17=0,1,L17-M17)</f>
        <v>168.92225624814779</v>
      </c>
      <c r="O17">
        <f t="array" ref="O17">MEDIAN(IF(tab_fusion_cost_total__3_1[Reference]=K17, tab_fusion_cost_total__3_1[Cost]))</f>
        <v>120.51763311271363</v>
      </c>
      <c r="P17">
        <f>AVERAGEIFS(tab_fusion_cost_total__3_1[Cost],tab_fusion_cost_total__3_1[Reference],K17)</f>
        <v>141.59175474990946</v>
      </c>
    </row>
    <row r="18" spans="1:16" x14ac:dyDescent="0.2">
      <c r="A18" t="s">
        <v>284</v>
      </c>
      <c r="B18" t="s">
        <v>368</v>
      </c>
      <c r="C18">
        <v>211.88700000000003</v>
      </c>
      <c r="D18" t="e">
        <f>VLOOKUP(tab_fusion_cost_total__3_1[[#This Row],[Reference]],$G$2:$H$8,2,FALSE)</f>
        <v>#N/A</v>
      </c>
      <c r="K18" t="s">
        <v>361</v>
      </c>
      <c r="L18">
        <f ca="1">LCOE!D12</f>
        <v>222.30437490262577</v>
      </c>
      <c r="M18">
        <f ca="1">LCOE!C12</f>
        <v>18.287351510930588</v>
      </c>
      <c r="N18">
        <f ca="1">IF(L18-M18=0,1,L18-M18)</f>
        <v>204.01702339169518</v>
      </c>
      <c r="O18">
        <f>LCOE!F12</f>
        <v>86.747374309054905</v>
      </c>
      <c r="P18">
        <f ca="1">LCOE!E12</f>
        <v>90.774653879822253</v>
      </c>
    </row>
    <row r="19" spans="1:16" x14ac:dyDescent="0.2">
      <c r="A19" t="s">
        <v>284</v>
      </c>
      <c r="B19" t="s">
        <v>368</v>
      </c>
      <c r="C19">
        <v>195.58800000000002</v>
      </c>
      <c r="D19" t="e">
        <f>VLOOKUP(tab_fusion_cost_total__3_1[[#This Row],[Reference]],$G$2:$H$8,2,FALSE)</f>
        <v>#N/A</v>
      </c>
    </row>
    <row r="20" spans="1:16" x14ac:dyDescent="0.2">
      <c r="A20" t="s">
        <v>284</v>
      </c>
      <c r="B20" t="s">
        <v>368</v>
      </c>
      <c r="C20">
        <v>179.28900000000002</v>
      </c>
      <c r="D20" t="e">
        <f>VLOOKUP(tab_fusion_cost_total__3_1[[#This Row],[Reference]],$G$2:$H$8,2,FALSE)</f>
        <v>#N/A</v>
      </c>
    </row>
    <row r="21" spans="1:16" x14ac:dyDescent="0.2">
      <c r="A21" t="s">
        <v>284</v>
      </c>
      <c r="B21" t="s">
        <v>368</v>
      </c>
      <c r="C21">
        <v>162.99</v>
      </c>
      <c r="D21" t="e">
        <f>VLOOKUP(tab_fusion_cost_total__3_1[[#This Row],[Reference]],$G$2:$H$8,2,FALSE)</f>
        <v>#N/A</v>
      </c>
    </row>
    <row r="22" spans="1:16" x14ac:dyDescent="0.2">
      <c r="A22" t="s">
        <v>284</v>
      </c>
      <c r="B22" t="s">
        <v>368</v>
      </c>
      <c r="C22">
        <v>146.691</v>
      </c>
      <c r="D22" t="e">
        <f>VLOOKUP(tab_fusion_cost_total__3_1[[#This Row],[Reference]],$G$2:$H$8,2,FALSE)</f>
        <v>#N/A</v>
      </c>
    </row>
    <row r="23" spans="1:16" x14ac:dyDescent="0.2">
      <c r="A23" t="s">
        <v>284</v>
      </c>
      <c r="B23" t="s">
        <v>368</v>
      </c>
      <c r="C23">
        <v>114.093</v>
      </c>
      <c r="D23" t="e">
        <f>VLOOKUP(tab_fusion_cost_total__3_1[[#This Row],[Reference]],$G$2:$H$8,2,FALSE)</f>
        <v>#N/A</v>
      </c>
    </row>
    <row r="24" spans="1:16" x14ac:dyDescent="0.2">
      <c r="A24" t="s">
        <v>284</v>
      </c>
      <c r="B24" t="s">
        <v>368</v>
      </c>
      <c r="C24">
        <v>130.392</v>
      </c>
      <c r="D24" t="e">
        <f>VLOOKUP(tab_fusion_cost_total__3_1[[#This Row],[Reference]],$G$2:$H$8,2,FALSE)</f>
        <v>#N/A</v>
      </c>
    </row>
    <row r="25" spans="1:16" x14ac:dyDescent="0.2">
      <c r="A25" t="s">
        <v>23</v>
      </c>
      <c r="B25" t="s">
        <v>368</v>
      </c>
      <c r="C25">
        <v>143.5513</v>
      </c>
      <c r="D25" t="str">
        <f>VLOOKUP(tab_fusion_cost_total__3_1[[#This Row],[Reference]],$G$2:$H$8,2,FALSE)</f>
        <v>r</v>
      </c>
    </row>
    <row r="26" spans="1:16" x14ac:dyDescent="0.2">
      <c r="A26" t="s">
        <v>334</v>
      </c>
      <c r="B26" t="s">
        <v>369</v>
      </c>
      <c r="C26">
        <v>180.67399999999998</v>
      </c>
      <c r="D26" t="e">
        <f>VLOOKUP(tab_fusion_cost_total__3_1[[#This Row],[Reference]],$G$2:$H$8,2,FALSE)</f>
        <v>#N/A</v>
      </c>
    </row>
    <row r="27" spans="1:16" x14ac:dyDescent="0.2">
      <c r="A27" t="s">
        <v>334</v>
      </c>
      <c r="B27" t="s">
        <v>369</v>
      </c>
      <c r="C27">
        <v>97.286000000000001</v>
      </c>
      <c r="D27" t="e">
        <f>VLOOKUP(tab_fusion_cost_total__3_1[[#This Row],[Reference]],$G$2:$H$8,2,FALSE)</f>
        <v>#N/A</v>
      </c>
    </row>
    <row r="28" spans="1:16" x14ac:dyDescent="0.2">
      <c r="A28" t="s">
        <v>287</v>
      </c>
      <c r="B28" t="s">
        <v>370</v>
      </c>
      <c r="C28">
        <v>121.815</v>
      </c>
      <c r="D28" t="e">
        <f>VLOOKUP(tab_fusion_cost_total__3_1[[#This Row],[Reference]],$G$2:$H$8,2,FALSE)</f>
        <v>#N/A</v>
      </c>
    </row>
    <row r="29" spans="1:16" x14ac:dyDescent="0.2">
      <c r="A29" t="s">
        <v>287</v>
      </c>
      <c r="B29" t="s">
        <v>370</v>
      </c>
      <c r="C29">
        <v>87.977499999999992</v>
      </c>
      <c r="D29" t="e">
        <f>VLOOKUP(tab_fusion_cost_total__3_1[[#This Row],[Reference]],$G$2:$H$8,2,FALSE)</f>
        <v>#N/A</v>
      </c>
    </row>
    <row r="30" spans="1:16" x14ac:dyDescent="0.2">
      <c r="A30" t="s">
        <v>287</v>
      </c>
      <c r="B30" t="s">
        <v>370</v>
      </c>
      <c r="C30">
        <v>60.907499999999999</v>
      </c>
      <c r="D30" t="e">
        <f>VLOOKUP(tab_fusion_cost_total__3_1[[#This Row],[Reference]],$G$2:$H$8,2,FALSE)</f>
        <v>#N/A</v>
      </c>
    </row>
    <row r="31" spans="1:16" x14ac:dyDescent="0.2">
      <c r="A31" t="s">
        <v>174</v>
      </c>
      <c r="B31" t="s">
        <v>371</v>
      </c>
      <c r="C31">
        <v>59.553999999999995</v>
      </c>
      <c r="D31" t="str">
        <f>VLOOKUP(tab_fusion_cost_total__3_1[[#This Row],[Reference]],$G$2:$H$8,2,FALSE)</f>
        <v>o</v>
      </c>
    </row>
    <row r="32" spans="1:16" x14ac:dyDescent="0.2">
      <c r="A32" t="s">
        <v>174</v>
      </c>
      <c r="B32" t="s">
        <v>371</v>
      </c>
      <c r="C32">
        <v>74.44250000000001</v>
      </c>
      <c r="D32" t="str">
        <f>VLOOKUP(tab_fusion_cost_total__3_1[[#This Row],[Reference]],$G$2:$H$8,2,FALSE)</f>
        <v>o</v>
      </c>
    </row>
    <row r="33" spans="1:4" x14ac:dyDescent="0.2">
      <c r="A33" t="s">
        <v>174</v>
      </c>
      <c r="B33" t="s">
        <v>371</v>
      </c>
      <c r="C33">
        <v>119.10799999999999</v>
      </c>
      <c r="D33" t="str">
        <f>VLOOKUP(tab_fusion_cost_total__3_1[[#This Row],[Reference]],$G$2:$H$8,2,FALSE)</f>
        <v>o</v>
      </c>
    </row>
    <row r="34" spans="1:4" x14ac:dyDescent="0.2">
      <c r="A34" t="s">
        <v>174</v>
      </c>
      <c r="B34" t="s">
        <v>371</v>
      </c>
      <c r="C34">
        <v>74.44250000000001</v>
      </c>
      <c r="D34" t="str">
        <f>VLOOKUP(tab_fusion_cost_total__3_1[[#This Row],[Reference]],$G$2:$H$8,2,FALSE)</f>
        <v>o</v>
      </c>
    </row>
    <row r="35" spans="1:4" x14ac:dyDescent="0.2">
      <c r="A35" t="s">
        <v>174</v>
      </c>
      <c r="B35" t="s">
        <v>371</v>
      </c>
      <c r="C35">
        <v>133.99650000000003</v>
      </c>
      <c r="D35" t="str">
        <f>VLOOKUP(tab_fusion_cost_total__3_1[[#This Row],[Reference]],$G$2:$H$8,2,FALSE)</f>
        <v>o</v>
      </c>
    </row>
    <row r="36" spans="1:4" x14ac:dyDescent="0.2">
      <c r="A36" t="s">
        <v>174</v>
      </c>
      <c r="B36" t="s">
        <v>371</v>
      </c>
      <c r="C36">
        <v>74.44250000000001</v>
      </c>
      <c r="D36" t="str">
        <f>VLOOKUP(tab_fusion_cost_total__3_1[[#This Row],[Reference]],$G$2:$H$8,2,FALSE)</f>
        <v>o</v>
      </c>
    </row>
    <row r="37" spans="1:4" x14ac:dyDescent="0.2">
      <c r="A37" t="s">
        <v>174</v>
      </c>
      <c r="B37" t="s">
        <v>371</v>
      </c>
      <c r="C37">
        <v>59.553999999999995</v>
      </c>
      <c r="D37" t="str">
        <f>VLOOKUP(tab_fusion_cost_total__3_1[[#This Row],[Reference]],$G$2:$H$8,2,FALSE)</f>
        <v>o</v>
      </c>
    </row>
    <row r="38" spans="1:4" x14ac:dyDescent="0.2">
      <c r="A38" t="s">
        <v>174</v>
      </c>
      <c r="B38" t="s">
        <v>371</v>
      </c>
      <c r="C38">
        <v>44.665499999999994</v>
      </c>
      <c r="D38" t="str">
        <f>VLOOKUP(tab_fusion_cost_total__3_1[[#This Row],[Reference]],$G$2:$H$8,2,FALSE)</f>
        <v>o</v>
      </c>
    </row>
    <row r="39" spans="1:4" x14ac:dyDescent="0.2">
      <c r="A39" t="s">
        <v>174</v>
      </c>
      <c r="B39" t="s">
        <v>371</v>
      </c>
      <c r="C39">
        <v>104.2195</v>
      </c>
      <c r="D39" t="str">
        <f>VLOOKUP(tab_fusion_cost_total__3_1[[#This Row],[Reference]],$G$2:$H$8,2,FALSE)</f>
        <v>o</v>
      </c>
    </row>
    <row r="40" spans="1:4" x14ac:dyDescent="0.2">
      <c r="A40" t="s">
        <v>174</v>
      </c>
      <c r="B40" t="s">
        <v>371</v>
      </c>
      <c r="C40">
        <v>133.99650000000003</v>
      </c>
      <c r="D40" t="str">
        <f>VLOOKUP(tab_fusion_cost_total__3_1[[#This Row],[Reference]],$G$2:$H$8,2,FALSE)</f>
        <v>o</v>
      </c>
    </row>
    <row r="41" spans="1:4" x14ac:dyDescent="0.2">
      <c r="A41" t="s">
        <v>327</v>
      </c>
      <c r="B41" t="s">
        <v>372</v>
      </c>
      <c r="C41">
        <v>114.13038999999999</v>
      </c>
      <c r="D41" t="e">
        <f>VLOOKUP(tab_fusion_cost_total__3_1[[#This Row],[Reference]],$G$2:$H$8,2,FALSE)</f>
        <v>#N/A</v>
      </c>
    </row>
    <row r="42" spans="1:4" x14ac:dyDescent="0.2">
      <c r="A42" t="s">
        <v>327</v>
      </c>
      <c r="B42" t="s">
        <v>372</v>
      </c>
      <c r="C42">
        <v>111.57205</v>
      </c>
      <c r="D42" t="e">
        <f>VLOOKUP(tab_fusion_cost_total__3_1[[#This Row],[Reference]],$G$2:$H$8,2,FALSE)</f>
        <v>#N/A</v>
      </c>
    </row>
    <row r="43" spans="1:4" x14ac:dyDescent="0.2">
      <c r="A43" t="s">
        <v>327</v>
      </c>
      <c r="B43" t="s">
        <v>372</v>
      </c>
      <c r="C43">
        <v>129.19617</v>
      </c>
      <c r="D43" t="e">
        <f>VLOOKUP(tab_fusion_cost_total__3_1[[#This Row],[Reference]],$G$2:$H$8,2,FALSE)</f>
        <v>#N/A</v>
      </c>
    </row>
    <row r="44" spans="1:4" x14ac:dyDescent="0.2">
      <c r="A44" t="s">
        <v>327</v>
      </c>
      <c r="B44" t="s">
        <v>372</v>
      </c>
      <c r="C44">
        <v>112.28270000000001</v>
      </c>
      <c r="D44" t="e">
        <f>VLOOKUP(tab_fusion_cost_total__3_1[[#This Row],[Reference]],$G$2:$H$8,2,FALSE)</f>
        <v>#N/A</v>
      </c>
    </row>
    <row r="45" spans="1:4" x14ac:dyDescent="0.2">
      <c r="A45" t="s">
        <v>122</v>
      </c>
      <c r="B45" t="s">
        <v>373</v>
      </c>
      <c r="C45">
        <v>85.852639999999994</v>
      </c>
      <c r="D45" t="str">
        <f>VLOOKUP(tab_fusion_cost_total__3_1[[#This Row],[Reference]],$G$2:$H$8,2,FALSE)</f>
        <v>y</v>
      </c>
    </row>
    <row r="46" spans="1:4" x14ac:dyDescent="0.2">
      <c r="A46" t="s">
        <v>318</v>
      </c>
      <c r="B46" t="s">
        <v>374</v>
      </c>
      <c r="C46">
        <v>42.883918000000001</v>
      </c>
      <c r="D46" t="e">
        <f>VLOOKUP(tab_fusion_cost_total__3_1[[#This Row],[Reference]],$G$2:$H$8,2,FALSE)</f>
        <v>#N/A</v>
      </c>
    </row>
    <row r="47" spans="1:4" x14ac:dyDescent="0.2">
      <c r="A47" t="s">
        <v>318</v>
      </c>
      <c r="B47" t="s">
        <v>374</v>
      </c>
      <c r="C47">
        <v>98.020384000000021</v>
      </c>
      <c r="D47" t="e">
        <f>VLOOKUP(tab_fusion_cost_total__3_1[[#This Row],[Reference]],$G$2:$H$8,2,FALSE)</f>
        <v>#N/A</v>
      </c>
    </row>
    <row r="48" spans="1:4" x14ac:dyDescent="0.2">
      <c r="A48" t="s">
        <v>149</v>
      </c>
      <c r="B48" t="s">
        <v>375</v>
      </c>
      <c r="C48">
        <v>128.42042872666207</v>
      </c>
      <c r="D48" t="str">
        <f>VLOOKUP(tab_fusion_cost_total__3_1[[#This Row],[Reference]],$G$2:$H$8,2,FALSE)</f>
        <v>c</v>
      </c>
    </row>
    <row r="49" spans="1:4" x14ac:dyDescent="0.2">
      <c r="A49" t="s">
        <v>149</v>
      </c>
      <c r="B49" t="s">
        <v>375</v>
      </c>
      <c r="C49">
        <v>138.29892324409761</v>
      </c>
      <c r="D49" t="str">
        <f>VLOOKUP(tab_fusion_cost_total__3_1[[#This Row],[Reference]],$G$2:$H$8,2,FALSE)</f>
        <v>c</v>
      </c>
    </row>
    <row r="50" spans="1:4" x14ac:dyDescent="0.2">
      <c r="A50" t="s">
        <v>149</v>
      </c>
      <c r="B50" t="s">
        <v>375</v>
      </c>
      <c r="C50">
        <v>107.67559024004743</v>
      </c>
      <c r="D50" t="str">
        <f>VLOOKUP(tab_fusion_cost_total__3_1[[#This Row],[Reference]],$G$2:$H$8,2,FALSE)</f>
        <v>c</v>
      </c>
    </row>
    <row r="51" spans="1:4" x14ac:dyDescent="0.2">
      <c r="A51" t="s">
        <v>149</v>
      </c>
      <c r="B51" t="s">
        <v>375</v>
      </c>
      <c r="C51">
        <v>96.809246270868329</v>
      </c>
      <c r="D51" t="str">
        <f>VLOOKUP(tab_fusion_cost_total__3_1[[#This Row],[Reference]],$G$2:$H$8,2,FALSE)</f>
        <v>c</v>
      </c>
    </row>
    <row r="52" spans="1:4" x14ac:dyDescent="0.2">
      <c r="A52" t="s">
        <v>155</v>
      </c>
      <c r="B52" t="s">
        <v>376</v>
      </c>
      <c r="C52">
        <v>143.23817050281536</v>
      </c>
      <c r="D52" t="str">
        <f>VLOOKUP(tab_fusion_cost_total__3_1[[#This Row],[Reference]],$G$2:$H$8,2,FALSE)</f>
        <v>b</v>
      </c>
    </row>
    <row r="53" spans="1:4" x14ac:dyDescent="0.2">
      <c r="A53" t="s">
        <v>155</v>
      </c>
      <c r="B53" t="s">
        <v>376</v>
      </c>
      <c r="C53">
        <v>155.09236392373802</v>
      </c>
      <c r="D53" t="str">
        <f>VLOOKUP(tab_fusion_cost_total__3_1[[#This Row],[Reference]],$G$2:$H$8,2,FALSE)</f>
        <v>b</v>
      </c>
    </row>
    <row r="54" spans="1:4" x14ac:dyDescent="0.2">
      <c r="A54" t="s">
        <v>155</v>
      </c>
      <c r="B54" t="s">
        <v>376</v>
      </c>
      <c r="C54">
        <v>98.784945174355428</v>
      </c>
      <c r="D54" t="str">
        <f>VLOOKUP(tab_fusion_cost_total__3_1[[#This Row],[Reference]],$G$2:$H$8,2,FALSE)</f>
        <v>b</v>
      </c>
    </row>
    <row r="55" spans="1:4" x14ac:dyDescent="0.2">
      <c r="A55" t="s">
        <v>155</v>
      </c>
      <c r="B55" t="s">
        <v>376</v>
      </c>
      <c r="C55">
        <v>104.71204188481676</v>
      </c>
      <c r="D55" t="str">
        <f>VLOOKUP(tab_fusion_cost_total__3_1[[#This Row],[Reference]],$G$2:$H$8,2,FALSE)</f>
        <v>b</v>
      </c>
    </row>
    <row r="56" spans="1:4" x14ac:dyDescent="0.2">
      <c r="A56" t="s">
        <v>155</v>
      </c>
      <c r="B56" t="s">
        <v>376</v>
      </c>
      <c r="C56">
        <v>119.52978366097007</v>
      </c>
      <c r="D56" t="str">
        <f>VLOOKUP(tab_fusion_cost_total__3_1[[#This Row],[Reference]],$G$2:$H$8,2,FALSE)</f>
        <v>b</v>
      </c>
    </row>
    <row r="57" spans="1:4" x14ac:dyDescent="0.2">
      <c r="A57" t="s">
        <v>155</v>
      </c>
      <c r="B57" t="s">
        <v>376</v>
      </c>
      <c r="C57">
        <v>251.90161019460635</v>
      </c>
      <c r="D57" t="str">
        <f>VLOOKUP(tab_fusion_cost_total__3_1[[#This Row],[Reference]],$G$2:$H$8,2,FALSE)</f>
        <v>b</v>
      </c>
    </row>
    <row r="58" spans="1:4" x14ac:dyDescent="0.2">
      <c r="A58" t="s">
        <v>155</v>
      </c>
      <c r="B58" t="s">
        <v>376</v>
      </c>
      <c r="C58">
        <v>120.51763311271363</v>
      </c>
      <c r="D58" t="str">
        <f>VLOOKUP(tab_fusion_cost_total__3_1[[#This Row],[Reference]],$G$2:$H$8,2,FALSE)</f>
        <v>b</v>
      </c>
    </row>
    <row r="59" spans="1:4" x14ac:dyDescent="0.2">
      <c r="A59" t="s">
        <v>155</v>
      </c>
      <c r="B59" t="s">
        <v>376</v>
      </c>
      <c r="C59">
        <v>82.979353946458559</v>
      </c>
      <c r="D59" t="str">
        <f>VLOOKUP(tab_fusion_cost_total__3_1[[#This Row],[Reference]],$G$2:$H$8,2,FALSE)</f>
        <v>b</v>
      </c>
    </row>
    <row r="60" spans="1:4" x14ac:dyDescent="0.2">
      <c r="A60" t="s">
        <v>155</v>
      </c>
      <c r="B60" t="s">
        <v>376</v>
      </c>
      <c r="C60">
        <v>197.56989034871086</v>
      </c>
      <c r="D60" t="str">
        <f>VLOOKUP(tab_fusion_cost_total__3_1[[#This Row],[Reference]],$G$2:$H$8,2,FALSE)</f>
        <v>b</v>
      </c>
    </row>
  </sheetData>
  <pageMargins left="0.7" right="0.7" top="0.78740157499999996" bottom="0.78740157499999996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601"/>
  <sheetViews>
    <sheetView workbookViewId="0">
      <selection activeCell="Q18" sqref="Q18"/>
    </sheetView>
  </sheetViews>
  <sheetFormatPr baseColWidth="10" defaultRowHeight="12.75" x14ac:dyDescent="0.2"/>
  <cols>
    <col min="1" max="1" width="12" bestFit="1" customWidth="1"/>
    <col min="2" max="2" width="27.28515625" bestFit="1" customWidth="1"/>
    <col min="3" max="3" width="12" bestFit="1" customWidth="1"/>
  </cols>
  <sheetData>
    <row r="1" spans="1:3" x14ac:dyDescent="0.2">
      <c r="A1" t="s">
        <v>221</v>
      </c>
      <c r="B1" t="s">
        <v>11</v>
      </c>
      <c r="C1" t="s">
        <v>240</v>
      </c>
    </row>
    <row r="2" spans="1:3" x14ac:dyDescent="0.2">
      <c r="A2">
        <v>185.88650000000001</v>
      </c>
      <c r="B2" t="s">
        <v>318</v>
      </c>
      <c r="C2">
        <v>42.883918000000001</v>
      </c>
    </row>
    <row r="3" spans="1:3" x14ac:dyDescent="0.2">
      <c r="A3">
        <v>185.88650000000001</v>
      </c>
      <c r="B3" t="s">
        <v>318</v>
      </c>
      <c r="C3">
        <v>98.020384000000021</v>
      </c>
    </row>
    <row r="4" spans="1:3" x14ac:dyDescent="0.2">
      <c r="A4">
        <v>205.45350000000002</v>
      </c>
      <c r="B4" t="s">
        <v>318</v>
      </c>
      <c r="C4">
        <v>42.883918000000001</v>
      </c>
    </row>
    <row r="5" spans="1:3" x14ac:dyDescent="0.2">
      <c r="A5">
        <v>205.45350000000002</v>
      </c>
      <c r="B5" t="s">
        <v>318</v>
      </c>
      <c r="C5">
        <v>98.020384000000021</v>
      </c>
    </row>
    <row r="6" spans="1:3" x14ac:dyDescent="0.2">
      <c r="A6">
        <v>239.09115168539327</v>
      </c>
      <c r="B6" t="s">
        <v>318</v>
      </c>
      <c r="C6">
        <v>42.883918000000001</v>
      </c>
    </row>
    <row r="7" spans="1:3" x14ac:dyDescent="0.2">
      <c r="A7">
        <v>239.09115168539327</v>
      </c>
      <c r="B7" t="s">
        <v>318</v>
      </c>
      <c r="C7">
        <v>98.020384000000021</v>
      </c>
    </row>
    <row r="8" spans="1:3" x14ac:dyDescent="0.2">
      <c r="A8">
        <v>332.5290730337079</v>
      </c>
      <c r="B8" t="s">
        <v>318</v>
      </c>
      <c r="C8">
        <v>42.883918000000001</v>
      </c>
    </row>
    <row r="9" spans="1:3" x14ac:dyDescent="0.2">
      <c r="A9">
        <v>332.5290730337079</v>
      </c>
      <c r="B9" t="s">
        <v>318</v>
      </c>
      <c r="C9">
        <v>98.020384000000021</v>
      </c>
    </row>
    <row r="10" spans="1:3" x14ac:dyDescent="0.2">
      <c r="A10">
        <v>354.52404181184676</v>
      </c>
      <c r="B10" t="s">
        <v>318</v>
      </c>
      <c r="C10">
        <v>42.883918000000001</v>
      </c>
    </row>
    <row r="11" spans="1:3" x14ac:dyDescent="0.2">
      <c r="A11">
        <v>354.52404181184676</v>
      </c>
      <c r="B11" t="s">
        <v>318</v>
      </c>
      <c r="C11">
        <v>98.020384000000021</v>
      </c>
    </row>
    <row r="12" spans="1:3" x14ac:dyDescent="0.2">
      <c r="A12">
        <v>1062.4881</v>
      </c>
      <c r="B12" t="s">
        <v>318</v>
      </c>
      <c r="C12">
        <v>42.883918000000001</v>
      </c>
    </row>
    <row r="13" spans="1:3" x14ac:dyDescent="0.2">
      <c r="A13">
        <v>1062.4881</v>
      </c>
      <c r="B13" t="s">
        <v>318</v>
      </c>
      <c r="C13">
        <v>98.020384000000021</v>
      </c>
    </row>
    <row r="14" spans="1:3" x14ac:dyDescent="0.2">
      <c r="A14">
        <v>2056.1080550098231</v>
      </c>
      <c r="B14" t="s">
        <v>318</v>
      </c>
      <c r="C14">
        <v>42.883918000000001</v>
      </c>
    </row>
    <row r="15" spans="1:3" x14ac:dyDescent="0.2">
      <c r="A15">
        <v>2056.1080550098231</v>
      </c>
      <c r="B15" t="s">
        <v>318</v>
      </c>
      <c r="C15">
        <v>98.020384000000021</v>
      </c>
    </row>
    <row r="16" spans="1:3" x14ac:dyDescent="0.2">
      <c r="A16">
        <v>2223.8239624119028</v>
      </c>
      <c r="B16" t="s">
        <v>318</v>
      </c>
      <c r="C16">
        <v>42.883918000000001</v>
      </c>
    </row>
    <row r="17" spans="1:3" x14ac:dyDescent="0.2">
      <c r="A17">
        <v>2223.8239624119028</v>
      </c>
      <c r="B17" t="s">
        <v>318</v>
      </c>
      <c r="C17">
        <v>98.020384000000021</v>
      </c>
    </row>
    <row r="18" spans="1:3" x14ac:dyDescent="0.2">
      <c r="A18">
        <v>2414.315976789168</v>
      </c>
      <c r="B18" t="s">
        <v>318</v>
      </c>
      <c r="C18">
        <v>42.883918000000001</v>
      </c>
    </row>
    <row r="19" spans="1:3" x14ac:dyDescent="0.2">
      <c r="A19">
        <v>2414.315976789168</v>
      </c>
      <c r="B19" t="s">
        <v>318</v>
      </c>
      <c r="C19">
        <v>98.020384000000021</v>
      </c>
    </row>
    <row r="20" spans="1:3" x14ac:dyDescent="0.2">
      <c r="A20">
        <v>2821.9566004807534</v>
      </c>
      <c r="B20" t="s">
        <v>318</v>
      </c>
      <c r="C20">
        <v>42.883918000000001</v>
      </c>
    </row>
    <row r="21" spans="1:3" x14ac:dyDescent="0.2">
      <c r="A21">
        <v>2821.9566004807534</v>
      </c>
      <c r="B21" t="s">
        <v>318</v>
      </c>
      <c r="C21">
        <v>98.020384000000021</v>
      </c>
    </row>
    <row r="22" spans="1:3" x14ac:dyDescent="0.2">
      <c r="A22">
        <v>3221.7990000000004</v>
      </c>
      <c r="B22" t="s">
        <v>318</v>
      </c>
      <c r="C22">
        <v>42.883918000000001</v>
      </c>
    </row>
    <row r="23" spans="1:3" x14ac:dyDescent="0.2">
      <c r="A23">
        <v>3221.7990000000004</v>
      </c>
      <c r="B23" t="s">
        <v>318</v>
      </c>
      <c r="C23">
        <v>98.020384000000021</v>
      </c>
    </row>
    <row r="24" spans="1:3" x14ac:dyDescent="0.2">
      <c r="A24">
        <v>3478.3431399420924</v>
      </c>
      <c r="B24" t="s">
        <v>318</v>
      </c>
      <c r="C24">
        <v>42.883918000000001</v>
      </c>
    </row>
    <row r="25" spans="1:3" x14ac:dyDescent="0.2">
      <c r="A25">
        <v>3478.3431399420924</v>
      </c>
      <c r="B25" t="s">
        <v>318</v>
      </c>
      <c r="C25">
        <v>98.020384000000021</v>
      </c>
    </row>
    <row r="26" spans="1:3" x14ac:dyDescent="0.2">
      <c r="A26">
        <v>3704.4354440383286</v>
      </c>
      <c r="B26" t="s">
        <v>318</v>
      </c>
      <c r="C26">
        <v>42.883918000000001</v>
      </c>
    </row>
    <row r="27" spans="1:3" x14ac:dyDescent="0.2">
      <c r="A27">
        <v>3704.4354440383286</v>
      </c>
      <c r="B27" t="s">
        <v>318</v>
      </c>
      <c r="C27">
        <v>98.020384000000021</v>
      </c>
    </row>
    <row r="28" spans="1:3" x14ac:dyDescent="0.2">
      <c r="A28">
        <v>3951.3978069742175</v>
      </c>
      <c r="B28" t="s">
        <v>318</v>
      </c>
      <c r="C28">
        <v>42.883918000000001</v>
      </c>
    </row>
    <row r="29" spans="1:3" x14ac:dyDescent="0.2">
      <c r="A29">
        <v>3951.3978069742175</v>
      </c>
      <c r="B29" t="s">
        <v>318</v>
      </c>
      <c r="C29">
        <v>98.020384000000021</v>
      </c>
    </row>
    <row r="30" spans="1:3" x14ac:dyDescent="0.2">
      <c r="A30">
        <v>4186.8540000000003</v>
      </c>
      <c r="B30" t="s">
        <v>318</v>
      </c>
      <c r="C30">
        <v>42.883918000000001</v>
      </c>
    </row>
    <row r="31" spans="1:3" x14ac:dyDescent="0.2">
      <c r="A31">
        <v>4186.8540000000003</v>
      </c>
      <c r="B31" t="s">
        <v>318</v>
      </c>
      <c r="C31">
        <v>98.020384000000021</v>
      </c>
    </row>
    <row r="32" spans="1:3" x14ac:dyDescent="0.2">
      <c r="A32">
        <v>4229.9103000000005</v>
      </c>
      <c r="B32" t="s">
        <v>318</v>
      </c>
      <c r="C32">
        <v>42.883918000000001</v>
      </c>
    </row>
    <row r="33" spans="1:3" x14ac:dyDescent="0.2">
      <c r="A33">
        <v>4229.9103000000005</v>
      </c>
      <c r="B33" t="s">
        <v>318</v>
      </c>
      <c r="C33">
        <v>98.020384000000021</v>
      </c>
    </row>
    <row r="34" spans="1:3" x14ac:dyDescent="0.2">
      <c r="A34">
        <v>4258.1196</v>
      </c>
      <c r="B34" t="s">
        <v>318</v>
      </c>
      <c r="C34">
        <v>42.883918000000001</v>
      </c>
    </row>
    <row r="35" spans="1:3" x14ac:dyDescent="0.2">
      <c r="A35">
        <v>4258.1196</v>
      </c>
      <c r="B35" t="s">
        <v>318</v>
      </c>
      <c r="C35">
        <v>98.020384000000021</v>
      </c>
    </row>
    <row r="36" spans="1:3" x14ac:dyDescent="0.2">
      <c r="A36">
        <v>4379.8650000000007</v>
      </c>
      <c r="B36" t="s">
        <v>318</v>
      </c>
      <c r="C36">
        <v>42.883918000000001</v>
      </c>
    </row>
    <row r="37" spans="1:3" x14ac:dyDescent="0.2">
      <c r="A37">
        <v>4379.8650000000007</v>
      </c>
      <c r="B37" t="s">
        <v>318</v>
      </c>
      <c r="C37">
        <v>98.020384000000021</v>
      </c>
    </row>
    <row r="38" spans="1:3" x14ac:dyDescent="0.2">
      <c r="A38">
        <v>4397.4881000000005</v>
      </c>
      <c r="B38" t="s">
        <v>318</v>
      </c>
      <c r="C38">
        <v>42.883918000000001</v>
      </c>
    </row>
    <row r="39" spans="1:3" x14ac:dyDescent="0.2">
      <c r="A39">
        <v>4397.4881000000005</v>
      </c>
      <c r="B39" t="s">
        <v>318</v>
      </c>
      <c r="C39">
        <v>98.020384000000021</v>
      </c>
    </row>
    <row r="40" spans="1:3" x14ac:dyDescent="0.2">
      <c r="A40">
        <v>4418.3381250000002</v>
      </c>
      <c r="B40" t="s">
        <v>318</v>
      </c>
      <c r="C40">
        <v>42.883918000000001</v>
      </c>
    </row>
    <row r="41" spans="1:3" x14ac:dyDescent="0.2">
      <c r="A41">
        <v>4418.3381250000002</v>
      </c>
      <c r="B41" t="s">
        <v>318</v>
      </c>
      <c r="C41">
        <v>98.020384000000021</v>
      </c>
    </row>
    <row r="42" spans="1:3" x14ac:dyDescent="0.2">
      <c r="A42">
        <v>4463.3824199999999</v>
      </c>
      <c r="B42" t="s">
        <v>318</v>
      </c>
      <c r="C42">
        <v>42.883918000000001</v>
      </c>
    </row>
    <row r="43" spans="1:3" x14ac:dyDescent="0.2">
      <c r="A43">
        <v>4463.3824199999999</v>
      </c>
      <c r="B43" t="s">
        <v>318</v>
      </c>
      <c r="C43">
        <v>98.020384000000021</v>
      </c>
    </row>
    <row r="44" spans="1:3" x14ac:dyDescent="0.2">
      <c r="A44">
        <v>4917.8393333333343</v>
      </c>
      <c r="B44" t="s">
        <v>318</v>
      </c>
      <c r="C44">
        <v>42.883918000000001</v>
      </c>
    </row>
    <row r="45" spans="1:3" x14ac:dyDescent="0.2">
      <c r="A45">
        <v>4917.8393333333343</v>
      </c>
      <c r="B45" t="s">
        <v>318</v>
      </c>
      <c r="C45">
        <v>98.020384000000021</v>
      </c>
    </row>
    <row r="46" spans="1:3" x14ac:dyDescent="0.2">
      <c r="A46">
        <v>4939.2472587177717</v>
      </c>
      <c r="B46" t="s">
        <v>318</v>
      </c>
      <c r="C46">
        <v>42.883918000000001</v>
      </c>
    </row>
    <row r="47" spans="1:3" x14ac:dyDescent="0.2">
      <c r="A47">
        <v>4939.2472587177717</v>
      </c>
      <c r="B47" t="s">
        <v>318</v>
      </c>
      <c r="C47">
        <v>98.020384000000021</v>
      </c>
    </row>
    <row r="48" spans="1:3" x14ac:dyDescent="0.2">
      <c r="A48">
        <v>4978.0346666666655</v>
      </c>
      <c r="B48" t="s">
        <v>318</v>
      </c>
      <c r="C48">
        <v>42.883918000000001</v>
      </c>
    </row>
    <row r="49" spans="1:3" x14ac:dyDescent="0.2">
      <c r="A49">
        <v>4978.0346666666655</v>
      </c>
      <c r="B49" t="s">
        <v>318</v>
      </c>
      <c r="C49">
        <v>98.020384000000021</v>
      </c>
    </row>
    <row r="50" spans="1:3" x14ac:dyDescent="0.2">
      <c r="A50">
        <v>5560.2891666666665</v>
      </c>
      <c r="B50" t="s">
        <v>318</v>
      </c>
      <c r="C50">
        <v>42.883918000000001</v>
      </c>
    </row>
    <row r="51" spans="1:3" x14ac:dyDescent="0.2">
      <c r="A51">
        <v>5560.2891666666665</v>
      </c>
      <c r="B51" t="s">
        <v>318</v>
      </c>
      <c r="C51">
        <v>98.020384000000021</v>
      </c>
    </row>
    <row r="52" spans="1:3" x14ac:dyDescent="0.2">
      <c r="A52">
        <v>5599.55</v>
      </c>
      <c r="B52" t="s">
        <v>318</v>
      </c>
      <c r="C52">
        <v>42.883918000000001</v>
      </c>
    </row>
    <row r="53" spans="1:3" x14ac:dyDescent="0.2">
      <c r="A53">
        <v>5599.55</v>
      </c>
      <c r="B53" t="s">
        <v>318</v>
      </c>
      <c r="C53">
        <v>98.020384000000021</v>
      </c>
    </row>
    <row r="54" spans="1:3" x14ac:dyDescent="0.2">
      <c r="A54">
        <v>5663.3409068457968</v>
      </c>
      <c r="B54" t="s">
        <v>318</v>
      </c>
      <c r="C54">
        <v>42.883918000000001</v>
      </c>
    </row>
    <row r="55" spans="1:3" x14ac:dyDescent="0.2">
      <c r="A55">
        <v>5663.3409068457968</v>
      </c>
      <c r="B55" t="s">
        <v>318</v>
      </c>
      <c r="C55">
        <v>98.020384000000021</v>
      </c>
    </row>
    <row r="56" spans="1:3" x14ac:dyDescent="0.2">
      <c r="A56">
        <v>5849.7180000000008</v>
      </c>
      <c r="B56" t="s">
        <v>318</v>
      </c>
      <c r="C56">
        <v>42.883918000000001</v>
      </c>
    </row>
    <row r="57" spans="1:3" x14ac:dyDescent="0.2">
      <c r="A57">
        <v>5849.7180000000008</v>
      </c>
      <c r="B57" t="s">
        <v>318</v>
      </c>
      <c r="C57">
        <v>98.020384000000021</v>
      </c>
    </row>
    <row r="58" spans="1:3" x14ac:dyDescent="0.2">
      <c r="A58">
        <v>6057.4175999999998</v>
      </c>
      <c r="B58" t="s">
        <v>318</v>
      </c>
      <c r="C58">
        <v>42.883918000000001</v>
      </c>
    </row>
    <row r="59" spans="1:3" x14ac:dyDescent="0.2">
      <c r="A59">
        <v>6057.4175999999998</v>
      </c>
      <c r="B59" t="s">
        <v>318</v>
      </c>
      <c r="C59">
        <v>98.020384000000021</v>
      </c>
    </row>
    <row r="60" spans="1:3" x14ac:dyDescent="0.2">
      <c r="A60">
        <v>6168.9285000000009</v>
      </c>
      <c r="B60" t="s">
        <v>318</v>
      </c>
      <c r="C60">
        <v>42.883918000000001</v>
      </c>
    </row>
    <row r="61" spans="1:3" x14ac:dyDescent="0.2">
      <c r="A61">
        <v>6168.9285000000009</v>
      </c>
      <c r="B61" t="s">
        <v>318</v>
      </c>
      <c r="C61">
        <v>98.020384000000021</v>
      </c>
    </row>
    <row r="62" spans="1:3" x14ac:dyDescent="0.2">
      <c r="A62">
        <v>6327.9462400000011</v>
      </c>
      <c r="B62" t="s">
        <v>318</v>
      </c>
      <c r="C62">
        <v>42.883918000000001</v>
      </c>
    </row>
    <row r="63" spans="1:3" x14ac:dyDescent="0.2">
      <c r="A63">
        <v>6327.9462400000011</v>
      </c>
      <c r="B63" t="s">
        <v>318</v>
      </c>
      <c r="C63">
        <v>98.020384000000021</v>
      </c>
    </row>
    <row r="64" spans="1:3" x14ac:dyDescent="0.2">
      <c r="A64">
        <v>6513.5062500000004</v>
      </c>
      <c r="B64" t="s">
        <v>318</v>
      </c>
      <c r="C64">
        <v>42.883918000000001</v>
      </c>
    </row>
    <row r="65" spans="1:3" x14ac:dyDescent="0.2">
      <c r="A65">
        <v>6513.5062500000004</v>
      </c>
      <c r="B65" t="s">
        <v>318</v>
      </c>
      <c r="C65">
        <v>98.020384000000021</v>
      </c>
    </row>
    <row r="66" spans="1:3" x14ac:dyDescent="0.2">
      <c r="A66">
        <v>6672.3470000000007</v>
      </c>
      <c r="B66" t="s">
        <v>318</v>
      </c>
      <c r="C66">
        <v>42.883918000000001</v>
      </c>
    </row>
    <row r="67" spans="1:3" x14ac:dyDescent="0.2">
      <c r="A67">
        <v>6672.3470000000007</v>
      </c>
      <c r="B67" t="s">
        <v>318</v>
      </c>
      <c r="C67">
        <v>98.020384000000021</v>
      </c>
    </row>
    <row r="68" spans="1:3" x14ac:dyDescent="0.2">
      <c r="A68">
        <v>7131.2851921367183</v>
      </c>
      <c r="B68" t="s">
        <v>318</v>
      </c>
      <c r="C68">
        <v>42.883918000000001</v>
      </c>
    </row>
    <row r="69" spans="1:3" x14ac:dyDescent="0.2">
      <c r="A69">
        <v>7131.2851921367183</v>
      </c>
      <c r="B69" t="s">
        <v>318</v>
      </c>
      <c r="C69">
        <v>98.020384000000021</v>
      </c>
    </row>
    <row r="70" spans="1:3" x14ac:dyDescent="0.2">
      <c r="A70">
        <v>7189.4838400000008</v>
      </c>
      <c r="B70" t="s">
        <v>318</v>
      </c>
      <c r="C70">
        <v>42.883918000000001</v>
      </c>
    </row>
    <row r="71" spans="1:3" x14ac:dyDescent="0.2">
      <c r="A71">
        <v>7189.4838400000008</v>
      </c>
      <c r="B71" t="s">
        <v>318</v>
      </c>
      <c r="C71">
        <v>98.020384000000021</v>
      </c>
    </row>
    <row r="72" spans="1:3" x14ac:dyDescent="0.2">
      <c r="A72">
        <v>7316.4291199999998</v>
      </c>
      <c r="B72" t="s">
        <v>318</v>
      </c>
      <c r="C72">
        <v>42.883918000000001</v>
      </c>
    </row>
    <row r="73" spans="1:3" x14ac:dyDescent="0.2">
      <c r="A73">
        <v>7316.4291199999998</v>
      </c>
      <c r="B73" t="s">
        <v>318</v>
      </c>
      <c r="C73">
        <v>98.020384000000021</v>
      </c>
    </row>
    <row r="74" spans="1:3" x14ac:dyDescent="0.2">
      <c r="A74">
        <v>7580.4960000000001</v>
      </c>
      <c r="B74" t="s">
        <v>318</v>
      </c>
      <c r="C74">
        <v>42.883918000000001</v>
      </c>
    </row>
    <row r="75" spans="1:3" x14ac:dyDescent="0.2">
      <c r="A75">
        <v>7580.4960000000001</v>
      </c>
      <c r="B75" t="s">
        <v>318</v>
      </c>
      <c r="C75">
        <v>98.020384000000021</v>
      </c>
    </row>
    <row r="76" spans="1:3" x14ac:dyDescent="0.2">
      <c r="A76">
        <v>7639.0398103329053</v>
      </c>
      <c r="B76" t="s">
        <v>318</v>
      </c>
      <c r="C76">
        <v>42.883918000000001</v>
      </c>
    </row>
    <row r="77" spans="1:3" x14ac:dyDescent="0.2">
      <c r="A77">
        <v>7639.0398103329053</v>
      </c>
      <c r="B77" t="s">
        <v>318</v>
      </c>
      <c r="C77">
        <v>98.020384000000021</v>
      </c>
    </row>
    <row r="78" spans="1:3" x14ac:dyDescent="0.2">
      <c r="A78">
        <v>7742.710500000001</v>
      </c>
      <c r="B78" t="s">
        <v>318</v>
      </c>
      <c r="C78">
        <v>42.883918000000001</v>
      </c>
    </row>
    <row r="79" spans="1:3" x14ac:dyDescent="0.2">
      <c r="A79">
        <v>7742.710500000001</v>
      </c>
      <c r="B79" t="s">
        <v>318</v>
      </c>
      <c r="C79">
        <v>98.020384000000021</v>
      </c>
    </row>
    <row r="80" spans="1:3" x14ac:dyDescent="0.2">
      <c r="A80">
        <v>7839.3700000000008</v>
      </c>
      <c r="B80" t="s">
        <v>318</v>
      </c>
      <c r="C80">
        <v>42.883918000000001</v>
      </c>
    </row>
    <row r="81" spans="1:3" x14ac:dyDescent="0.2">
      <c r="A81">
        <v>7839.3700000000008</v>
      </c>
      <c r="B81" t="s">
        <v>318</v>
      </c>
      <c r="C81">
        <v>98.020384000000021</v>
      </c>
    </row>
    <row r="82" spans="1:3" x14ac:dyDescent="0.2">
      <c r="A82">
        <v>8029.4224554039874</v>
      </c>
      <c r="B82" t="s">
        <v>318</v>
      </c>
      <c r="C82">
        <v>42.883918000000001</v>
      </c>
    </row>
    <row r="83" spans="1:3" x14ac:dyDescent="0.2">
      <c r="A83">
        <v>8029.4224554039874</v>
      </c>
      <c r="B83" t="s">
        <v>318</v>
      </c>
      <c r="C83">
        <v>98.020384000000021</v>
      </c>
    </row>
    <row r="84" spans="1:3" x14ac:dyDescent="0.2">
      <c r="A84">
        <v>8071.7178701965822</v>
      </c>
      <c r="B84" t="s">
        <v>318</v>
      </c>
      <c r="C84">
        <v>42.883918000000001</v>
      </c>
    </row>
    <row r="85" spans="1:3" x14ac:dyDescent="0.2">
      <c r="A85">
        <v>8071.7178701965822</v>
      </c>
      <c r="B85" t="s">
        <v>318</v>
      </c>
      <c r="C85">
        <v>98.020384000000021</v>
      </c>
    </row>
    <row r="86" spans="1:3" x14ac:dyDescent="0.2">
      <c r="A86">
        <v>8351.4375</v>
      </c>
      <c r="B86" t="s">
        <v>318</v>
      </c>
      <c r="C86">
        <v>42.883918000000001</v>
      </c>
    </row>
    <row r="87" spans="1:3" x14ac:dyDescent="0.2">
      <c r="A87">
        <v>8351.4375</v>
      </c>
      <c r="B87" t="s">
        <v>318</v>
      </c>
      <c r="C87">
        <v>98.020384000000021</v>
      </c>
    </row>
    <row r="88" spans="1:3" x14ac:dyDescent="0.2">
      <c r="A88">
        <v>8759.5491818181836</v>
      </c>
      <c r="B88" t="s">
        <v>318</v>
      </c>
      <c r="C88">
        <v>42.883918000000001</v>
      </c>
    </row>
    <row r="89" spans="1:3" x14ac:dyDescent="0.2">
      <c r="A89">
        <v>8759.5491818181836</v>
      </c>
      <c r="B89" t="s">
        <v>318</v>
      </c>
      <c r="C89">
        <v>98.020384000000021</v>
      </c>
    </row>
    <row r="90" spans="1:3" x14ac:dyDescent="0.2">
      <c r="A90">
        <v>9291.7783287165275</v>
      </c>
      <c r="B90" t="s">
        <v>318</v>
      </c>
      <c r="C90">
        <v>42.883918000000001</v>
      </c>
    </row>
    <row r="91" spans="1:3" x14ac:dyDescent="0.2">
      <c r="A91">
        <v>9291.7783287165275</v>
      </c>
      <c r="B91" t="s">
        <v>318</v>
      </c>
      <c r="C91">
        <v>98.020384000000021</v>
      </c>
    </row>
    <row r="92" spans="1:3" x14ac:dyDescent="0.2">
      <c r="A92">
        <v>11199.1</v>
      </c>
      <c r="B92" t="s">
        <v>318</v>
      </c>
      <c r="C92">
        <v>42.883918000000001</v>
      </c>
    </row>
    <row r="93" spans="1:3" x14ac:dyDescent="0.2">
      <c r="A93">
        <v>11199.1</v>
      </c>
      <c r="B93" t="s">
        <v>318</v>
      </c>
      <c r="C93">
        <v>98.020384000000021</v>
      </c>
    </row>
    <row r="94" spans="1:3" x14ac:dyDescent="0.2">
      <c r="A94">
        <v>11439.29665119036</v>
      </c>
      <c r="B94" t="s">
        <v>318</v>
      </c>
      <c r="C94">
        <v>42.883918000000001</v>
      </c>
    </row>
    <row r="95" spans="1:3" x14ac:dyDescent="0.2">
      <c r="A95">
        <v>11439.29665119036</v>
      </c>
      <c r="B95" t="s">
        <v>318</v>
      </c>
      <c r="C95">
        <v>98.020384000000021</v>
      </c>
    </row>
    <row r="96" spans="1:3" x14ac:dyDescent="0.2">
      <c r="A96">
        <v>11948.039118838289</v>
      </c>
      <c r="B96" t="s">
        <v>318</v>
      </c>
      <c r="C96">
        <v>42.883918000000001</v>
      </c>
    </row>
    <row r="97" spans="1:3" x14ac:dyDescent="0.2">
      <c r="A97">
        <v>11948.039118838289</v>
      </c>
      <c r="B97" t="s">
        <v>318</v>
      </c>
      <c r="C97">
        <v>98.020384000000021</v>
      </c>
    </row>
    <row r="98" spans="1:3" x14ac:dyDescent="0.2">
      <c r="A98">
        <v>13670.066666666666</v>
      </c>
      <c r="B98" t="s">
        <v>318</v>
      </c>
      <c r="C98">
        <v>42.883918000000001</v>
      </c>
    </row>
    <row r="99" spans="1:3" x14ac:dyDescent="0.2">
      <c r="A99">
        <v>13670.066666666666</v>
      </c>
      <c r="B99" t="s">
        <v>318</v>
      </c>
      <c r="C99">
        <v>98.020384000000021</v>
      </c>
    </row>
    <row r="100" spans="1:3" x14ac:dyDescent="0.2">
      <c r="A100">
        <v>16144.423589844908</v>
      </c>
      <c r="B100" t="s">
        <v>318</v>
      </c>
      <c r="C100">
        <v>42.883918000000001</v>
      </c>
    </row>
    <row r="101" spans="1:3" x14ac:dyDescent="0.2">
      <c r="A101">
        <v>16144.423589844908</v>
      </c>
      <c r="B101" t="s">
        <v>318</v>
      </c>
      <c r="C101">
        <v>98.020384000000021</v>
      </c>
    </row>
    <row r="102" spans="1:3" x14ac:dyDescent="0.2">
      <c r="A102">
        <v>185.88650000000001</v>
      </c>
      <c r="B102" t="s">
        <v>305</v>
      </c>
      <c r="C102">
        <v>123.2283</v>
      </c>
    </row>
    <row r="103" spans="1:3" x14ac:dyDescent="0.2">
      <c r="A103">
        <v>185.88650000000001</v>
      </c>
      <c r="B103" t="s">
        <v>305</v>
      </c>
      <c r="C103">
        <v>86.475999999999999</v>
      </c>
    </row>
    <row r="104" spans="1:3" x14ac:dyDescent="0.2">
      <c r="A104">
        <v>185.88650000000001</v>
      </c>
      <c r="B104" t="s">
        <v>305</v>
      </c>
      <c r="C104">
        <v>149.17110000000002</v>
      </c>
    </row>
    <row r="105" spans="1:3" x14ac:dyDescent="0.2">
      <c r="A105">
        <v>205.45350000000002</v>
      </c>
      <c r="B105" t="s">
        <v>305</v>
      </c>
      <c r="C105">
        <v>123.2283</v>
      </c>
    </row>
    <row r="106" spans="1:3" x14ac:dyDescent="0.2">
      <c r="A106">
        <v>205.45350000000002</v>
      </c>
      <c r="B106" t="s">
        <v>305</v>
      </c>
      <c r="C106">
        <v>86.475999999999999</v>
      </c>
    </row>
    <row r="107" spans="1:3" x14ac:dyDescent="0.2">
      <c r="A107">
        <v>205.45350000000002</v>
      </c>
      <c r="B107" t="s">
        <v>305</v>
      </c>
      <c r="C107">
        <v>149.17110000000002</v>
      </c>
    </row>
    <row r="108" spans="1:3" x14ac:dyDescent="0.2">
      <c r="A108">
        <v>239.09115168539327</v>
      </c>
      <c r="B108" t="s">
        <v>305</v>
      </c>
      <c r="C108">
        <v>123.2283</v>
      </c>
    </row>
    <row r="109" spans="1:3" x14ac:dyDescent="0.2">
      <c r="A109">
        <v>239.09115168539327</v>
      </c>
      <c r="B109" t="s">
        <v>305</v>
      </c>
      <c r="C109">
        <v>86.475999999999999</v>
      </c>
    </row>
    <row r="110" spans="1:3" x14ac:dyDescent="0.2">
      <c r="A110">
        <v>239.09115168539327</v>
      </c>
      <c r="B110" t="s">
        <v>305</v>
      </c>
      <c r="C110">
        <v>149.17110000000002</v>
      </c>
    </row>
    <row r="111" spans="1:3" x14ac:dyDescent="0.2">
      <c r="A111">
        <v>332.5290730337079</v>
      </c>
      <c r="B111" t="s">
        <v>305</v>
      </c>
      <c r="C111">
        <v>123.2283</v>
      </c>
    </row>
    <row r="112" spans="1:3" x14ac:dyDescent="0.2">
      <c r="A112">
        <v>332.5290730337079</v>
      </c>
      <c r="B112" t="s">
        <v>305</v>
      </c>
      <c r="C112">
        <v>86.475999999999999</v>
      </c>
    </row>
    <row r="113" spans="1:3" x14ac:dyDescent="0.2">
      <c r="A113">
        <v>332.5290730337079</v>
      </c>
      <c r="B113" t="s">
        <v>305</v>
      </c>
      <c r="C113">
        <v>149.17110000000002</v>
      </c>
    </row>
    <row r="114" spans="1:3" x14ac:dyDescent="0.2">
      <c r="A114">
        <v>354.52404181184676</v>
      </c>
      <c r="B114" t="s">
        <v>305</v>
      </c>
      <c r="C114">
        <v>123.2283</v>
      </c>
    </row>
    <row r="115" spans="1:3" x14ac:dyDescent="0.2">
      <c r="A115">
        <v>354.52404181184676</v>
      </c>
      <c r="B115" t="s">
        <v>305</v>
      </c>
      <c r="C115">
        <v>86.475999999999999</v>
      </c>
    </row>
    <row r="116" spans="1:3" x14ac:dyDescent="0.2">
      <c r="A116">
        <v>354.52404181184676</v>
      </c>
      <c r="B116" t="s">
        <v>305</v>
      </c>
      <c r="C116">
        <v>149.17110000000002</v>
      </c>
    </row>
    <row r="117" spans="1:3" x14ac:dyDescent="0.2">
      <c r="A117">
        <v>1062.4881</v>
      </c>
      <c r="B117" t="s">
        <v>305</v>
      </c>
      <c r="C117">
        <v>123.2283</v>
      </c>
    </row>
    <row r="118" spans="1:3" x14ac:dyDescent="0.2">
      <c r="A118">
        <v>1062.4881</v>
      </c>
      <c r="B118" t="s">
        <v>305</v>
      </c>
      <c r="C118">
        <v>86.475999999999999</v>
      </c>
    </row>
    <row r="119" spans="1:3" x14ac:dyDescent="0.2">
      <c r="A119">
        <v>1062.4881</v>
      </c>
      <c r="B119" t="s">
        <v>305</v>
      </c>
      <c r="C119">
        <v>149.17110000000002</v>
      </c>
    </row>
    <row r="120" spans="1:3" x14ac:dyDescent="0.2">
      <c r="A120">
        <v>2056.1080550098231</v>
      </c>
      <c r="B120" t="s">
        <v>305</v>
      </c>
      <c r="C120">
        <v>123.2283</v>
      </c>
    </row>
    <row r="121" spans="1:3" x14ac:dyDescent="0.2">
      <c r="A121">
        <v>2056.1080550098231</v>
      </c>
      <c r="B121" t="s">
        <v>305</v>
      </c>
      <c r="C121">
        <v>86.475999999999999</v>
      </c>
    </row>
    <row r="122" spans="1:3" x14ac:dyDescent="0.2">
      <c r="A122">
        <v>2056.1080550098231</v>
      </c>
      <c r="B122" t="s">
        <v>305</v>
      </c>
      <c r="C122">
        <v>149.17110000000002</v>
      </c>
    </row>
    <row r="123" spans="1:3" x14ac:dyDescent="0.2">
      <c r="A123">
        <v>2223.8239624119028</v>
      </c>
      <c r="B123" t="s">
        <v>305</v>
      </c>
      <c r="C123">
        <v>123.2283</v>
      </c>
    </row>
    <row r="124" spans="1:3" x14ac:dyDescent="0.2">
      <c r="A124">
        <v>2223.8239624119028</v>
      </c>
      <c r="B124" t="s">
        <v>305</v>
      </c>
      <c r="C124">
        <v>86.475999999999999</v>
      </c>
    </row>
    <row r="125" spans="1:3" x14ac:dyDescent="0.2">
      <c r="A125">
        <v>2223.8239624119028</v>
      </c>
      <c r="B125" t="s">
        <v>305</v>
      </c>
      <c r="C125">
        <v>149.17110000000002</v>
      </c>
    </row>
    <row r="126" spans="1:3" x14ac:dyDescent="0.2">
      <c r="A126">
        <v>2414.315976789168</v>
      </c>
      <c r="B126" t="s">
        <v>305</v>
      </c>
      <c r="C126">
        <v>123.2283</v>
      </c>
    </row>
    <row r="127" spans="1:3" x14ac:dyDescent="0.2">
      <c r="A127">
        <v>2414.315976789168</v>
      </c>
      <c r="B127" t="s">
        <v>305</v>
      </c>
      <c r="C127">
        <v>86.475999999999999</v>
      </c>
    </row>
    <row r="128" spans="1:3" x14ac:dyDescent="0.2">
      <c r="A128">
        <v>2414.315976789168</v>
      </c>
      <c r="B128" t="s">
        <v>305</v>
      </c>
      <c r="C128">
        <v>149.17110000000002</v>
      </c>
    </row>
    <row r="129" spans="1:3" x14ac:dyDescent="0.2">
      <c r="A129">
        <v>2821.9566004807534</v>
      </c>
      <c r="B129" t="s">
        <v>305</v>
      </c>
      <c r="C129">
        <v>123.2283</v>
      </c>
    </row>
    <row r="130" spans="1:3" x14ac:dyDescent="0.2">
      <c r="A130">
        <v>2821.9566004807534</v>
      </c>
      <c r="B130" t="s">
        <v>305</v>
      </c>
      <c r="C130">
        <v>86.475999999999999</v>
      </c>
    </row>
    <row r="131" spans="1:3" x14ac:dyDescent="0.2">
      <c r="A131">
        <v>2821.9566004807534</v>
      </c>
      <c r="B131" t="s">
        <v>305</v>
      </c>
      <c r="C131">
        <v>149.17110000000002</v>
      </c>
    </row>
    <row r="132" spans="1:3" x14ac:dyDescent="0.2">
      <c r="A132">
        <v>3221.7990000000004</v>
      </c>
      <c r="B132" t="s">
        <v>305</v>
      </c>
      <c r="C132">
        <v>123.2283</v>
      </c>
    </row>
    <row r="133" spans="1:3" x14ac:dyDescent="0.2">
      <c r="A133">
        <v>3221.7990000000004</v>
      </c>
      <c r="B133" t="s">
        <v>305</v>
      </c>
      <c r="C133">
        <v>86.475999999999999</v>
      </c>
    </row>
    <row r="134" spans="1:3" x14ac:dyDescent="0.2">
      <c r="A134">
        <v>3221.7990000000004</v>
      </c>
      <c r="B134" t="s">
        <v>305</v>
      </c>
      <c r="C134">
        <v>149.17110000000002</v>
      </c>
    </row>
    <row r="135" spans="1:3" x14ac:dyDescent="0.2">
      <c r="A135">
        <v>3478.3431399420924</v>
      </c>
      <c r="B135" t="s">
        <v>305</v>
      </c>
      <c r="C135">
        <v>123.2283</v>
      </c>
    </row>
    <row r="136" spans="1:3" x14ac:dyDescent="0.2">
      <c r="A136">
        <v>3478.3431399420924</v>
      </c>
      <c r="B136" t="s">
        <v>305</v>
      </c>
      <c r="C136">
        <v>86.475999999999999</v>
      </c>
    </row>
    <row r="137" spans="1:3" x14ac:dyDescent="0.2">
      <c r="A137">
        <v>3478.3431399420924</v>
      </c>
      <c r="B137" t="s">
        <v>305</v>
      </c>
      <c r="C137">
        <v>149.17110000000002</v>
      </c>
    </row>
    <row r="138" spans="1:3" x14ac:dyDescent="0.2">
      <c r="A138">
        <v>3704.4354440383286</v>
      </c>
      <c r="B138" t="s">
        <v>305</v>
      </c>
      <c r="C138">
        <v>123.2283</v>
      </c>
    </row>
    <row r="139" spans="1:3" x14ac:dyDescent="0.2">
      <c r="A139">
        <v>3704.4354440383286</v>
      </c>
      <c r="B139" t="s">
        <v>305</v>
      </c>
      <c r="C139">
        <v>86.475999999999999</v>
      </c>
    </row>
    <row r="140" spans="1:3" x14ac:dyDescent="0.2">
      <c r="A140">
        <v>3704.4354440383286</v>
      </c>
      <c r="B140" t="s">
        <v>305</v>
      </c>
      <c r="C140">
        <v>149.17110000000002</v>
      </c>
    </row>
    <row r="141" spans="1:3" x14ac:dyDescent="0.2">
      <c r="A141">
        <v>3951.3978069742175</v>
      </c>
      <c r="B141" t="s">
        <v>305</v>
      </c>
      <c r="C141">
        <v>123.2283</v>
      </c>
    </row>
    <row r="142" spans="1:3" x14ac:dyDescent="0.2">
      <c r="A142">
        <v>3951.3978069742175</v>
      </c>
      <c r="B142" t="s">
        <v>305</v>
      </c>
      <c r="C142">
        <v>86.475999999999999</v>
      </c>
    </row>
    <row r="143" spans="1:3" x14ac:dyDescent="0.2">
      <c r="A143">
        <v>3951.3978069742175</v>
      </c>
      <c r="B143" t="s">
        <v>305</v>
      </c>
      <c r="C143">
        <v>149.17110000000002</v>
      </c>
    </row>
    <row r="144" spans="1:3" x14ac:dyDescent="0.2">
      <c r="A144">
        <v>4186.8540000000003</v>
      </c>
      <c r="B144" t="s">
        <v>305</v>
      </c>
      <c r="C144">
        <v>123.2283</v>
      </c>
    </row>
    <row r="145" spans="1:3" x14ac:dyDescent="0.2">
      <c r="A145">
        <v>4186.8540000000003</v>
      </c>
      <c r="B145" t="s">
        <v>305</v>
      </c>
      <c r="C145">
        <v>86.475999999999999</v>
      </c>
    </row>
    <row r="146" spans="1:3" x14ac:dyDescent="0.2">
      <c r="A146">
        <v>4186.8540000000003</v>
      </c>
      <c r="B146" t="s">
        <v>305</v>
      </c>
      <c r="C146">
        <v>149.17110000000002</v>
      </c>
    </row>
    <row r="147" spans="1:3" x14ac:dyDescent="0.2">
      <c r="A147">
        <v>4229.9103000000005</v>
      </c>
      <c r="B147" t="s">
        <v>305</v>
      </c>
      <c r="C147">
        <v>123.2283</v>
      </c>
    </row>
    <row r="148" spans="1:3" x14ac:dyDescent="0.2">
      <c r="A148">
        <v>4229.9103000000005</v>
      </c>
      <c r="B148" t="s">
        <v>305</v>
      </c>
      <c r="C148">
        <v>86.475999999999999</v>
      </c>
    </row>
    <row r="149" spans="1:3" x14ac:dyDescent="0.2">
      <c r="A149">
        <v>4229.9103000000005</v>
      </c>
      <c r="B149" t="s">
        <v>305</v>
      </c>
      <c r="C149">
        <v>149.17110000000002</v>
      </c>
    </row>
    <row r="150" spans="1:3" x14ac:dyDescent="0.2">
      <c r="A150">
        <v>4258.1196</v>
      </c>
      <c r="B150" t="s">
        <v>305</v>
      </c>
      <c r="C150">
        <v>123.2283</v>
      </c>
    </row>
    <row r="151" spans="1:3" x14ac:dyDescent="0.2">
      <c r="A151">
        <v>4258.1196</v>
      </c>
      <c r="B151" t="s">
        <v>305</v>
      </c>
      <c r="C151">
        <v>86.475999999999999</v>
      </c>
    </row>
    <row r="152" spans="1:3" x14ac:dyDescent="0.2">
      <c r="A152">
        <v>4258.1196</v>
      </c>
      <c r="B152" t="s">
        <v>305</v>
      </c>
      <c r="C152">
        <v>149.17110000000002</v>
      </c>
    </row>
    <row r="153" spans="1:3" x14ac:dyDescent="0.2">
      <c r="A153">
        <v>4379.8650000000007</v>
      </c>
      <c r="B153" t="s">
        <v>305</v>
      </c>
      <c r="C153">
        <v>123.2283</v>
      </c>
    </row>
    <row r="154" spans="1:3" x14ac:dyDescent="0.2">
      <c r="A154">
        <v>4379.8650000000007</v>
      </c>
      <c r="B154" t="s">
        <v>305</v>
      </c>
      <c r="C154">
        <v>86.475999999999999</v>
      </c>
    </row>
    <row r="155" spans="1:3" x14ac:dyDescent="0.2">
      <c r="A155">
        <v>4379.8650000000007</v>
      </c>
      <c r="B155" t="s">
        <v>305</v>
      </c>
      <c r="C155">
        <v>149.17110000000002</v>
      </c>
    </row>
    <row r="156" spans="1:3" x14ac:dyDescent="0.2">
      <c r="A156">
        <v>4397.4881000000005</v>
      </c>
      <c r="B156" t="s">
        <v>305</v>
      </c>
      <c r="C156">
        <v>123.2283</v>
      </c>
    </row>
    <row r="157" spans="1:3" x14ac:dyDescent="0.2">
      <c r="A157">
        <v>4397.4881000000005</v>
      </c>
      <c r="B157" t="s">
        <v>305</v>
      </c>
      <c r="C157">
        <v>86.475999999999999</v>
      </c>
    </row>
    <row r="158" spans="1:3" x14ac:dyDescent="0.2">
      <c r="A158">
        <v>4397.4881000000005</v>
      </c>
      <c r="B158" t="s">
        <v>305</v>
      </c>
      <c r="C158">
        <v>149.17110000000002</v>
      </c>
    </row>
    <row r="159" spans="1:3" x14ac:dyDescent="0.2">
      <c r="A159">
        <v>4418.3381250000002</v>
      </c>
      <c r="B159" t="s">
        <v>305</v>
      </c>
      <c r="C159">
        <v>123.2283</v>
      </c>
    </row>
    <row r="160" spans="1:3" x14ac:dyDescent="0.2">
      <c r="A160">
        <v>4418.3381250000002</v>
      </c>
      <c r="B160" t="s">
        <v>305</v>
      </c>
      <c r="C160">
        <v>86.475999999999999</v>
      </c>
    </row>
    <row r="161" spans="1:3" x14ac:dyDescent="0.2">
      <c r="A161">
        <v>4418.3381250000002</v>
      </c>
      <c r="B161" t="s">
        <v>305</v>
      </c>
      <c r="C161">
        <v>149.17110000000002</v>
      </c>
    </row>
    <row r="162" spans="1:3" x14ac:dyDescent="0.2">
      <c r="A162">
        <v>4463.3824199999999</v>
      </c>
      <c r="B162" t="s">
        <v>305</v>
      </c>
      <c r="C162">
        <v>123.2283</v>
      </c>
    </row>
    <row r="163" spans="1:3" x14ac:dyDescent="0.2">
      <c r="A163">
        <v>4463.3824199999999</v>
      </c>
      <c r="B163" t="s">
        <v>305</v>
      </c>
      <c r="C163">
        <v>86.475999999999999</v>
      </c>
    </row>
    <row r="164" spans="1:3" x14ac:dyDescent="0.2">
      <c r="A164">
        <v>4463.3824199999999</v>
      </c>
      <c r="B164" t="s">
        <v>305</v>
      </c>
      <c r="C164">
        <v>149.17110000000002</v>
      </c>
    </row>
    <row r="165" spans="1:3" x14ac:dyDescent="0.2">
      <c r="A165">
        <v>4917.8393333333343</v>
      </c>
      <c r="B165" t="s">
        <v>305</v>
      </c>
      <c r="C165">
        <v>123.2283</v>
      </c>
    </row>
    <row r="166" spans="1:3" x14ac:dyDescent="0.2">
      <c r="A166">
        <v>4917.8393333333343</v>
      </c>
      <c r="B166" t="s">
        <v>305</v>
      </c>
      <c r="C166">
        <v>86.475999999999999</v>
      </c>
    </row>
    <row r="167" spans="1:3" x14ac:dyDescent="0.2">
      <c r="A167">
        <v>4917.8393333333343</v>
      </c>
      <c r="B167" t="s">
        <v>305</v>
      </c>
      <c r="C167">
        <v>149.17110000000002</v>
      </c>
    </row>
    <row r="168" spans="1:3" x14ac:dyDescent="0.2">
      <c r="A168">
        <v>4939.2472587177717</v>
      </c>
      <c r="B168" t="s">
        <v>305</v>
      </c>
      <c r="C168">
        <v>123.2283</v>
      </c>
    </row>
    <row r="169" spans="1:3" x14ac:dyDescent="0.2">
      <c r="A169">
        <v>4939.2472587177717</v>
      </c>
      <c r="B169" t="s">
        <v>305</v>
      </c>
      <c r="C169">
        <v>86.475999999999999</v>
      </c>
    </row>
    <row r="170" spans="1:3" x14ac:dyDescent="0.2">
      <c r="A170">
        <v>4939.2472587177717</v>
      </c>
      <c r="B170" t="s">
        <v>305</v>
      </c>
      <c r="C170">
        <v>149.17110000000002</v>
      </c>
    </row>
    <row r="171" spans="1:3" x14ac:dyDescent="0.2">
      <c r="A171">
        <v>4978.0346666666655</v>
      </c>
      <c r="B171" t="s">
        <v>305</v>
      </c>
      <c r="C171">
        <v>123.2283</v>
      </c>
    </row>
    <row r="172" spans="1:3" x14ac:dyDescent="0.2">
      <c r="A172">
        <v>4978.0346666666655</v>
      </c>
      <c r="B172" t="s">
        <v>305</v>
      </c>
      <c r="C172">
        <v>86.475999999999999</v>
      </c>
    </row>
    <row r="173" spans="1:3" x14ac:dyDescent="0.2">
      <c r="A173">
        <v>4978.0346666666655</v>
      </c>
      <c r="B173" t="s">
        <v>305</v>
      </c>
      <c r="C173">
        <v>149.17110000000002</v>
      </c>
    </row>
    <row r="174" spans="1:3" x14ac:dyDescent="0.2">
      <c r="A174">
        <v>5560.2891666666665</v>
      </c>
      <c r="B174" t="s">
        <v>305</v>
      </c>
      <c r="C174">
        <v>123.2283</v>
      </c>
    </row>
    <row r="175" spans="1:3" x14ac:dyDescent="0.2">
      <c r="A175">
        <v>5560.2891666666665</v>
      </c>
      <c r="B175" t="s">
        <v>305</v>
      </c>
      <c r="C175">
        <v>86.475999999999999</v>
      </c>
    </row>
    <row r="176" spans="1:3" x14ac:dyDescent="0.2">
      <c r="A176">
        <v>5560.2891666666665</v>
      </c>
      <c r="B176" t="s">
        <v>305</v>
      </c>
      <c r="C176">
        <v>149.17110000000002</v>
      </c>
    </row>
    <row r="177" spans="1:3" x14ac:dyDescent="0.2">
      <c r="A177">
        <v>5599.55</v>
      </c>
      <c r="B177" t="s">
        <v>305</v>
      </c>
      <c r="C177">
        <v>123.2283</v>
      </c>
    </row>
    <row r="178" spans="1:3" x14ac:dyDescent="0.2">
      <c r="A178">
        <v>5599.55</v>
      </c>
      <c r="B178" t="s">
        <v>305</v>
      </c>
      <c r="C178">
        <v>86.475999999999999</v>
      </c>
    </row>
    <row r="179" spans="1:3" x14ac:dyDescent="0.2">
      <c r="A179">
        <v>5599.55</v>
      </c>
      <c r="B179" t="s">
        <v>305</v>
      </c>
      <c r="C179">
        <v>149.17110000000002</v>
      </c>
    </row>
    <row r="180" spans="1:3" x14ac:dyDescent="0.2">
      <c r="A180">
        <v>5663.3409068457968</v>
      </c>
      <c r="B180" t="s">
        <v>305</v>
      </c>
      <c r="C180">
        <v>123.2283</v>
      </c>
    </row>
    <row r="181" spans="1:3" x14ac:dyDescent="0.2">
      <c r="A181">
        <v>5663.3409068457968</v>
      </c>
      <c r="B181" t="s">
        <v>305</v>
      </c>
      <c r="C181">
        <v>86.475999999999999</v>
      </c>
    </row>
    <row r="182" spans="1:3" x14ac:dyDescent="0.2">
      <c r="A182">
        <v>5663.3409068457968</v>
      </c>
      <c r="B182" t="s">
        <v>305</v>
      </c>
      <c r="C182">
        <v>149.17110000000002</v>
      </c>
    </row>
    <row r="183" spans="1:3" x14ac:dyDescent="0.2">
      <c r="A183">
        <v>5849.7180000000008</v>
      </c>
      <c r="B183" t="s">
        <v>305</v>
      </c>
      <c r="C183">
        <v>123.2283</v>
      </c>
    </row>
    <row r="184" spans="1:3" x14ac:dyDescent="0.2">
      <c r="A184">
        <v>5849.7180000000008</v>
      </c>
      <c r="B184" t="s">
        <v>305</v>
      </c>
      <c r="C184">
        <v>86.475999999999999</v>
      </c>
    </row>
    <row r="185" spans="1:3" x14ac:dyDescent="0.2">
      <c r="A185">
        <v>5849.7180000000008</v>
      </c>
      <c r="B185" t="s">
        <v>305</v>
      </c>
      <c r="C185">
        <v>149.17110000000002</v>
      </c>
    </row>
    <row r="186" spans="1:3" x14ac:dyDescent="0.2">
      <c r="A186">
        <v>6057.4175999999998</v>
      </c>
      <c r="B186" t="s">
        <v>305</v>
      </c>
      <c r="C186">
        <v>123.2283</v>
      </c>
    </row>
    <row r="187" spans="1:3" x14ac:dyDescent="0.2">
      <c r="A187">
        <v>6057.4175999999998</v>
      </c>
      <c r="B187" t="s">
        <v>305</v>
      </c>
      <c r="C187">
        <v>86.475999999999999</v>
      </c>
    </row>
    <row r="188" spans="1:3" x14ac:dyDescent="0.2">
      <c r="A188">
        <v>6057.4175999999998</v>
      </c>
      <c r="B188" t="s">
        <v>305</v>
      </c>
      <c r="C188">
        <v>149.17110000000002</v>
      </c>
    </row>
    <row r="189" spans="1:3" x14ac:dyDescent="0.2">
      <c r="A189">
        <v>6168.9285000000009</v>
      </c>
      <c r="B189" t="s">
        <v>305</v>
      </c>
      <c r="C189">
        <v>123.2283</v>
      </c>
    </row>
    <row r="190" spans="1:3" x14ac:dyDescent="0.2">
      <c r="A190">
        <v>6168.9285000000009</v>
      </c>
      <c r="B190" t="s">
        <v>305</v>
      </c>
      <c r="C190">
        <v>86.475999999999999</v>
      </c>
    </row>
    <row r="191" spans="1:3" x14ac:dyDescent="0.2">
      <c r="A191">
        <v>6168.9285000000009</v>
      </c>
      <c r="B191" t="s">
        <v>305</v>
      </c>
      <c r="C191">
        <v>149.17110000000002</v>
      </c>
    </row>
    <row r="192" spans="1:3" x14ac:dyDescent="0.2">
      <c r="A192">
        <v>6327.9462400000011</v>
      </c>
      <c r="B192" t="s">
        <v>305</v>
      </c>
      <c r="C192">
        <v>123.2283</v>
      </c>
    </row>
    <row r="193" spans="1:3" x14ac:dyDescent="0.2">
      <c r="A193">
        <v>6327.9462400000011</v>
      </c>
      <c r="B193" t="s">
        <v>305</v>
      </c>
      <c r="C193">
        <v>86.475999999999999</v>
      </c>
    </row>
    <row r="194" spans="1:3" x14ac:dyDescent="0.2">
      <c r="A194">
        <v>6327.9462400000011</v>
      </c>
      <c r="B194" t="s">
        <v>305</v>
      </c>
      <c r="C194">
        <v>149.17110000000002</v>
      </c>
    </row>
    <row r="195" spans="1:3" x14ac:dyDescent="0.2">
      <c r="A195">
        <v>6513.5062500000004</v>
      </c>
      <c r="B195" t="s">
        <v>305</v>
      </c>
      <c r="C195">
        <v>123.2283</v>
      </c>
    </row>
    <row r="196" spans="1:3" x14ac:dyDescent="0.2">
      <c r="A196">
        <v>6513.5062500000004</v>
      </c>
      <c r="B196" t="s">
        <v>305</v>
      </c>
      <c r="C196">
        <v>86.475999999999999</v>
      </c>
    </row>
    <row r="197" spans="1:3" x14ac:dyDescent="0.2">
      <c r="A197">
        <v>6513.5062500000004</v>
      </c>
      <c r="B197" t="s">
        <v>305</v>
      </c>
      <c r="C197">
        <v>149.17110000000002</v>
      </c>
    </row>
    <row r="198" spans="1:3" x14ac:dyDescent="0.2">
      <c r="A198">
        <v>6672.3470000000007</v>
      </c>
      <c r="B198" t="s">
        <v>305</v>
      </c>
      <c r="C198">
        <v>123.2283</v>
      </c>
    </row>
    <row r="199" spans="1:3" x14ac:dyDescent="0.2">
      <c r="A199">
        <v>6672.3470000000007</v>
      </c>
      <c r="B199" t="s">
        <v>305</v>
      </c>
      <c r="C199">
        <v>86.475999999999999</v>
      </c>
    </row>
    <row r="200" spans="1:3" x14ac:dyDescent="0.2">
      <c r="A200">
        <v>6672.3470000000007</v>
      </c>
      <c r="B200" t="s">
        <v>305</v>
      </c>
      <c r="C200">
        <v>149.17110000000002</v>
      </c>
    </row>
    <row r="201" spans="1:3" x14ac:dyDescent="0.2">
      <c r="A201">
        <v>7131.2851921367183</v>
      </c>
      <c r="B201" t="s">
        <v>305</v>
      </c>
      <c r="C201">
        <v>123.2283</v>
      </c>
    </row>
    <row r="202" spans="1:3" x14ac:dyDescent="0.2">
      <c r="A202">
        <v>7131.2851921367183</v>
      </c>
      <c r="B202" t="s">
        <v>305</v>
      </c>
      <c r="C202">
        <v>86.475999999999999</v>
      </c>
    </row>
    <row r="203" spans="1:3" x14ac:dyDescent="0.2">
      <c r="A203">
        <v>7131.2851921367183</v>
      </c>
      <c r="B203" t="s">
        <v>305</v>
      </c>
      <c r="C203">
        <v>149.17110000000002</v>
      </c>
    </row>
    <row r="204" spans="1:3" x14ac:dyDescent="0.2">
      <c r="A204">
        <v>7189.4838400000008</v>
      </c>
      <c r="B204" t="s">
        <v>305</v>
      </c>
      <c r="C204">
        <v>123.2283</v>
      </c>
    </row>
    <row r="205" spans="1:3" x14ac:dyDescent="0.2">
      <c r="A205">
        <v>7189.4838400000008</v>
      </c>
      <c r="B205" t="s">
        <v>305</v>
      </c>
      <c r="C205">
        <v>86.475999999999999</v>
      </c>
    </row>
    <row r="206" spans="1:3" x14ac:dyDescent="0.2">
      <c r="A206">
        <v>7189.4838400000008</v>
      </c>
      <c r="B206" t="s">
        <v>305</v>
      </c>
      <c r="C206">
        <v>149.17110000000002</v>
      </c>
    </row>
    <row r="207" spans="1:3" x14ac:dyDescent="0.2">
      <c r="A207">
        <v>7316.4291199999998</v>
      </c>
      <c r="B207" t="s">
        <v>305</v>
      </c>
      <c r="C207">
        <v>123.2283</v>
      </c>
    </row>
    <row r="208" spans="1:3" x14ac:dyDescent="0.2">
      <c r="A208">
        <v>7316.4291199999998</v>
      </c>
      <c r="B208" t="s">
        <v>305</v>
      </c>
      <c r="C208">
        <v>86.475999999999999</v>
      </c>
    </row>
    <row r="209" spans="1:3" x14ac:dyDescent="0.2">
      <c r="A209">
        <v>7316.4291199999998</v>
      </c>
      <c r="B209" t="s">
        <v>305</v>
      </c>
      <c r="C209">
        <v>149.17110000000002</v>
      </c>
    </row>
    <row r="210" spans="1:3" x14ac:dyDescent="0.2">
      <c r="A210">
        <v>7580.4960000000001</v>
      </c>
      <c r="B210" t="s">
        <v>305</v>
      </c>
      <c r="C210">
        <v>123.2283</v>
      </c>
    </row>
    <row r="211" spans="1:3" x14ac:dyDescent="0.2">
      <c r="A211">
        <v>7580.4960000000001</v>
      </c>
      <c r="B211" t="s">
        <v>305</v>
      </c>
      <c r="C211">
        <v>86.475999999999999</v>
      </c>
    </row>
    <row r="212" spans="1:3" x14ac:dyDescent="0.2">
      <c r="A212">
        <v>7580.4960000000001</v>
      </c>
      <c r="B212" t="s">
        <v>305</v>
      </c>
      <c r="C212">
        <v>149.17110000000002</v>
      </c>
    </row>
    <row r="213" spans="1:3" x14ac:dyDescent="0.2">
      <c r="A213">
        <v>7639.0398103329053</v>
      </c>
      <c r="B213" t="s">
        <v>305</v>
      </c>
      <c r="C213">
        <v>123.2283</v>
      </c>
    </row>
    <row r="214" spans="1:3" x14ac:dyDescent="0.2">
      <c r="A214">
        <v>7639.0398103329053</v>
      </c>
      <c r="B214" t="s">
        <v>305</v>
      </c>
      <c r="C214">
        <v>86.475999999999999</v>
      </c>
    </row>
    <row r="215" spans="1:3" x14ac:dyDescent="0.2">
      <c r="A215">
        <v>7639.0398103329053</v>
      </c>
      <c r="B215" t="s">
        <v>305</v>
      </c>
      <c r="C215">
        <v>149.17110000000002</v>
      </c>
    </row>
    <row r="216" spans="1:3" x14ac:dyDescent="0.2">
      <c r="A216">
        <v>7742.710500000001</v>
      </c>
      <c r="B216" t="s">
        <v>305</v>
      </c>
      <c r="C216">
        <v>123.2283</v>
      </c>
    </row>
    <row r="217" spans="1:3" x14ac:dyDescent="0.2">
      <c r="A217">
        <v>7742.710500000001</v>
      </c>
      <c r="B217" t="s">
        <v>305</v>
      </c>
      <c r="C217">
        <v>86.475999999999999</v>
      </c>
    </row>
    <row r="218" spans="1:3" x14ac:dyDescent="0.2">
      <c r="A218">
        <v>7742.710500000001</v>
      </c>
      <c r="B218" t="s">
        <v>305</v>
      </c>
      <c r="C218">
        <v>149.17110000000002</v>
      </c>
    </row>
    <row r="219" spans="1:3" x14ac:dyDescent="0.2">
      <c r="A219">
        <v>7839.3700000000008</v>
      </c>
      <c r="B219" t="s">
        <v>305</v>
      </c>
      <c r="C219">
        <v>123.2283</v>
      </c>
    </row>
    <row r="220" spans="1:3" x14ac:dyDescent="0.2">
      <c r="A220">
        <v>7839.3700000000008</v>
      </c>
      <c r="B220" t="s">
        <v>305</v>
      </c>
      <c r="C220">
        <v>86.475999999999999</v>
      </c>
    </row>
    <row r="221" spans="1:3" x14ac:dyDescent="0.2">
      <c r="A221">
        <v>7839.3700000000008</v>
      </c>
      <c r="B221" t="s">
        <v>305</v>
      </c>
      <c r="C221">
        <v>149.17110000000002</v>
      </c>
    </row>
    <row r="222" spans="1:3" x14ac:dyDescent="0.2">
      <c r="A222">
        <v>8029.4224554039874</v>
      </c>
      <c r="B222" t="s">
        <v>305</v>
      </c>
      <c r="C222">
        <v>123.2283</v>
      </c>
    </row>
    <row r="223" spans="1:3" x14ac:dyDescent="0.2">
      <c r="A223">
        <v>8029.4224554039874</v>
      </c>
      <c r="B223" t="s">
        <v>305</v>
      </c>
      <c r="C223">
        <v>86.475999999999999</v>
      </c>
    </row>
    <row r="224" spans="1:3" x14ac:dyDescent="0.2">
      <c r="A224">
        <v>8029.4224554039874</v>
      </c>
      <c r="B224" t="s">
        <v>305</v>
      </c>
      <c r="C224">
        <v>149.17110000000002</v>
      </c>
    </row>
    <row r="225" spans="1:3" x14ac:dyDescent="0.2">
      <c r="A225">
        <v>8071.7178701965822</v>
      </c>
      <c r="B225" t="s">
        <v>305</v>
      </c>
      <c r="C225">
        <v>123.2283</v>
      </c>
    </row>
    <row r="226" spans="1:3" x14ac:dyDescent="0.2">
      <c r="A226">
        <v>8071.7178701965822</v>
      </c>
      <c r="B226" t="s">
        <v>305</v>
      </c>
      <c r="C226">
        <v>86.475999999999999</v>
      </c>
    </row>
    <row r="227" spans="1:3" x14ac:dyDescent="0.2">
      <c r="A227">
        <v>8071.7178701965822</v>
      </c>
      <c r="B227" t="s">
        <v>305</v>
      </c>
      <c r="C227">
        <v>149.17110000000002</v>
      </c>
    </row>
    <row r="228" spans="1:3" x14ac:dyDescent="0.2">
      <c r="A228">
        <v>8351.4375</v>
      </c>
      <c r="B228" t="s">
        <v>305</v>
      </c>
      <c r="C228">
        <v>123.2283</v>
      </c>
    </row>
    <row r="229" spans="1:3" x14ac:dyDescent="0.2">
      <c r="A229">
        <v>8351.4375</v>
      </c>
      <c r="B229" t="s">
        <v>305</v>
      </c>
      <c r="C229">
        <v>86.475999999999999</v>
      </c>
    </row>
    <row r="230" spans="1:3" x14ac:dyDescent="0.2">
      <c r="A230">
        <v>8351.4375</v>
      </c>
      <c r="B230" t="s">
        <v>305</v>
      </c>
      <c r="C230">
        <v>149.17110000000002</v>
      </c>
    </row>
    <row r="231" spans="1:3" x14ac:dyDescent="0.2">
      <c r="A231">
        <v>8759.5491818181836</v>
      </c>
      <c r="B231" t="s">
        <v>305</v>
      </c>
      <c r="C231">
        <v>123.2283</v>
      </c>
    </row>
    <row r="232" spans="1:3" x14ac:dyDescent="0.2">
      <c r="A232">
        <v>8759.5491818181836</v>
      </c>
      <c r="B232" t="s">
        <v>305</v>
      </c>
      <c r="C232">
        <v>86.475999999999999</v>
      </c>
    </row>
    <row r="233" spans="1:3" x14ac:dyDescent="0.2">
      <c r="A233">
        <v>8759.5491818181836</v>
      </c>
      <c r="B233" t="s">
        <v>305</v>
      </c>
      <c r="C233">
        <v>149.17110000000002</v>
      </c>
    </row>
    <row r="234" spans="1:3" x14ac:dyDescent="0.2">
      <c r="A234">
        <v>9291.7783287165275</v>
      </c>
      <c r="B234" t="s">
        <v>305</v>
      </c>
      <c r="C234">
        <v>123.2283</v>
      </c>
    </row>
    <row r="235" spans="1:3" x14ac:dyDescent="0.2">
      <c r="A235">
        <v>9291.7783287165275</v>
      </c>
      <c r="B235" t="s">
        <v>305</v>
      </c>
      <c r="C235">
        <v>86.475999999999999</v>
      </c>
    </row>
    <row r="236" spans="1:3" x14ac:dyDescent="0.2">
      <c r="A236">
        <v>9291.7783287165275</v>
      </c>
      <c r="B236" t="s">
        <v>305</v>
      </c>
      <c r="C236">
        <v>149.17110000000002</v>
      </c>
    </row>
    <row r="237" spans="1:3" x14ac:dyDescent="0.2">
      <c r="A237">
        <v>11199.1</v>
      </c>
      <c r="B237" t="s">
        <v>305</v>
      </c>
      <c r="C237">
        <v>123.2283</v>
      </c>
    </row>
    <row r="238" spans="1:3" x14ac:dyDescent="0.2">
      <c r="A238">
        <v>11199.1</v>
      </c>
      <c r="B238" t="s">
        <v>305</v>
      </c>
      <c r="C238">
        <v>86.475999999999999</v>
      </c>
    </row>
    <row r="239" spans="1:3" x14ac:dyDescent="0.2">
      <c r="A239">
        <v>11199.1</v>
      </c>
      <c r="B239" t="s">
        <v>305</v>
      </c>
      <c r="C239">
        <v>149.17110000000002</v>
      </c>
    </row>
    <row r="240" spans="1:3" x14ac:dyDescent="0.2">
      <c r="A240">
        <v>11439.29665119036</v>
      </c>
      <c r="B240" t="s">
        <v>305</v>
      </c>
      <c r="C240">
        <v>123.2283</v>
      </c>
    </row>
    <row r="241" spans="1:3" x14ac:dyDescent="0.2">
      <c r="A241">
        <v>11439.29665119036</v>
      </c>
      <c r="B241" t="s">
        <v>305</v>
      </c>
      <c r="C241">
        <v>86.475999999999999</v>
      </c>
    </row>
    <row r="242" spans="1:3" x14ac:dyDescent="0.2">
      <c r="A242">
        <v>11439.29665119036</v>
      </c>
      <c r="B242" t="s">
        <v>305</v>
      </c>
      <c r="C242">
        <v>149.17110000000002</v>
      </c>
    </row>
    <row r="243" spans="1:3" x14ac:dyDescent="0.2">
      <c r="A243">
        <v>11948.039118838289</v>
      </c>
      <c r="B243" t="s">
        <v>305</v>
      </c>
      <c r="C243">
        <v>123.2283</v>
      </c>
    </row>
    <row r="244" spans="1:3" x14ac:dyDescent="0.2">
      <c r="A244">
        <v>11948.039118838289</v>
      </c>
      <c r="B244" t="s">
        <v>305</v>
      </c>
      <c r="C244">
        <v>86.475999999999999</v>
      </c>
    </row>
    <row r="245" spans="1:3" x14ac:dyDescent="0.2">
      <c r="A245">
        <v>11948.039118838289</v>
      </c>
      <c r="B245" t="s">
        <v>305</v>
      </c>
      <c r="C245">
        <v>149.17110000000002</v>
      </c>
    </row>
    <row r="246" spans="1:3" x14ac:dyDescent="0.2">
      <c r="A246">
        <v>13670.066666666666</v>
      </c>
      <c r="B246" t="s">
        <v>305</v>
      </c>
      <c r="C246">
        <v>123.2283</v>
      </c>
    </row>
    <row r="247" spans="1:3" x14ac:dyDescent="0.2">
      <c r="A247">
        <v>13670.066666666666</v>
      </c>
      <c r="B247" t="s">
        <v>305</v>
      </c>
      <c r="C247">
        <v>86.475999999999999</v>
      </c>
    </row>
    <row r="248" spans="1:3" x14ac:dyDescent="0.2">
      <c r="A248">
        <v>13670.066666666666</v>
      </c>
      <c r="B248" t="s">
        <v>305</v>
      </c>
      <c r="C248">
        <v>149.17110000000002</v>
      </c>
    </row>
    <row r="249" spans="1:3" x14ac:dyDescent="0.2">
      <c r="A249">
        <v>16144.423589844908</v>
      </c>
      <c r="B249" t="s">
        <v>305</v>
      </c>
      <c r="C249">
        <v>123.2283</v>
      </c>
    </row>
    <row r="250" spans="1:3" x14ac:dyDescent="0.2">
      <c r="A250">
        <v>16144.423589844908</v>
      </c>
      <c r="B250" t="s">
        <v>305</v>
      </c>
      <c r="C250">
        <v>86.475999999999999</v>
      </c>
    </row>
    <row r="251" spans="1:3" x14ac:dyDescent="0.2">
      <c r="A251">
        <v>16144.423589844908</v>
      </c>
      <c r="B251" t="s">
        <v>305</v>
      </c>
      <c r="C251">
        <v>149.17110000000002</v>
      </c>
    </row>
    <row r="252" spans="1:3" x14ac:dyDescent="0.2">
      <c r="A252">
        <v>185.88650000000001</v>
      </c>
      <c r="B252" t="s">
        <v>284</v>
      </c>
      <c r="C252">
        <v>114.093</v>
      </c>
    </row>
    <row r="253" spans="1:3" x14ac:dyDescent="0.2">
      <c r="A253">
        <v>185.88650000000001</v>
      </c>
      <c r="B253" t="s">
        <v>284</v>
      </c>
      <c r="C253">
        <v>130.392</v>
      </c>
    </row>
    <row r="254" spans="1:3" x14ac:dyDescent="0.2">
      <c r="A254">
        <v>185.88650000000001</v>
      </c>
      <c r="B254" t="s">
        <v>284</v>
      </c>
      <c r="C254">
        <v>146.691</v>
      </c>
    </row>
    <row r="255" spans="1:3" x14ac:dyDescent="0.2">
      <c r="A255">
        <v>185.88650000000001</v>
      </c>
      <c r="B255" t="s">
        <v>284</v>
      </c>
      <c r="C255">
        <v>162.99</v>
      </c>
    </row>
    <row r="256" spans="1:3" x14ac:dyDescent="0.2">
      <c r="A256">
        <v>185.88650000000001</v>
      </c>
      <c r="B256" t="s">
        <v>284</v>
      </c>
      <c r="C256">
        <v>179.28900000000002</v>
      </c>
    </row>
    <row r="257" spans="1:3" x14ac:dyDescent="0.2">
      <c r="A257">
        <v>185.88650000000001</v>
      </c>
      <c r="B257" t="s">
        <v>284</v>
      </c>
      <c r="C257">
        <v>195.58800000000002</v>
      </c>
    </row>
    <row r="258" spans="1:3" x14ac:dyDescent="0.2">
      <c r="A258">
        <v>185.88650000000001</v>
      </c>
      <c r="B258" t="s">
        <v>284</v>
      </c>
      <c r="C258">
        <v>211.88700000000003</v>
      </c>
    </row>
    <row r="259" spans="1:3" x14ac:dyDescent="0.2">
      <c r="A259">
        <v>205.45350000000002</v>
      </c>
      <c r="B259" t="s">
        <v>284</v>
      </c>
      <c r="C259">
        <v>114.093</v>
      </c>
    </row>
    <row r="260" spans="1:3" x14ac:dyDescent="0.2">
      <c r="A260">
        <v>205.45350000000002</v>
      </c>
      <c r="B260" t="s">
        <v>284</v>
      </c>
      <c r="C260">
        <v>130.392</v>
      </c>
    </row>
    <row r="261" spans="1:3" x14ac:dyDescent="0.2">
      <c r="A261">
        <v>205.45350000000002</v>
      </c>
      <c r="B261" t="s">
        <v>284</v>
      </c>
      <c r="C261">
        <v>146.691</v>
      </c>
    </row>
    <row r="262" spans="1:3" x14ac:dyDescent="0.2">
      <c r="A262">
        <v>205.45350000000002</v>
      </c>
      <c r="B262" t="s">
        <v>284</v>
      </c>
      <c r="C262">
        <v>162.99</v>
      </c>
    </row>
    <row r="263" spans="1:3" x14ac:dyDescent="0.2">
      <c r="A263">
        <v>205.45350000000002</v>
      </c>
      <c r="B263" t="s">
        <v>284</v>
      </c>
      <c r="C263">
        <v>179.28900000000002</v>
      </c>
    </row>
    <row r="264" spans="1:3" x14ac:dyDescent="0.2">
      <c r="A264">
        <v>205.45350000000002</v>
      </c>
      <c r="B264" t="s">
        <v>284</v>
      </c>
      <c r="C264">
        <v>195.58800000000002</v>
      </c>
    </row>
    <row r="265" spans="1:3" x14ac:dyDescent="0.2">
      <c r="A265">
        <v>205.45350000000002</v>
      </c>
      <c r="B265" t="s">
        <v>284</v>
      </c>
      <c r="C265">
        <v>211.88700000000003</v>
      </c>
    </row>
    <row r="266" spans="1:3" x14ac:dyDescent="0.2">
      <c r="A266">
        <v>239.09115168539327</v>
      </c>
      <c r="B266" t="s">
        <v>284</v>
      </c>
      <c r="C266">
        <v>114.093</v>
      </c>
    </row>
    <row r="267" spans="1:3" x14ac:dyDescent="0.2">
      <c r="A267">
        <v>239.09115168539327</v>
      </c>
      <c r="B267" t="s">
        <v>284</v>
      </c>
      <c r="C267">
        <v>130.392</v>
      </c>
    </row>
    <row r="268" spans="1:3" x14ac:dyDescent="0.2">
      <c r="A268">
        <v>239.09115168539327</v>
      </c>
      <c r="B268" t="s">
        <v>284</v>
      </c>
      <c r="C268">
        <v>146.691</v>
      </c>
    </row>
    <row r="269" spans="1:3" x14ac:dyDescent="0.2">
      <c r="A269">
        <v>239.09115168539327</v>
      </c>
      <c r="B269" t="s">
        <v>284</v>
      </c>
      <c r="C269">
        <v>162.99</v>
      </c>
    </row>
    <row r="270" spans="1:3" x14ac:dyDescent="0.2">
      <c r="A270">
        <v>239.09115168539327</v>
      </c>
      <c r="B270" t="s">
        <v>284</v>
      </c>
      <c r="C270">
        <v>179.28900000000002</v>
      </c>
    </row>
    <row r="271" spans="1:3" x14ac:dyDescent="0.2">
      <c r="A271">
        <v>239.09115168539327</v>
      </c>
      <c r="B271" t="s">
        <v>284</v>
      </c>
      <c r="C271">
        <v>195.58800000000002</v>
      </c>
    </row>
    <row r="272" spans="1:3" x14ac:dyDescent="0.2">
      <c r="A272">
        <v>239.09115168539327</v>
      </c>
      <c r="B272" t="s">
        <v>284</v>
      </c>
      <c r="C272">
        <v>211.88700000000003</v>
      </c>
    </row>
    <row r="273" spans="1:3" x14ac:dyDescent="0.2">
      <c r="A273">
        <v>332.5290730337079</v>
      </c>
      <c r="B273" t="s">
        <v>284</v>
      </c>
      <c r="C273">
        <v>114.093</v>
      </c>
    </row>
    <row r="274" spans="1:3" x14ac:dyDescent="0.2">
      <c r="A274">
        <v>332.5290730337079</v>
      </c>
      <c r="B274" t="s">
        <v>284</v>
      </c>
      <c r="C274">
        <v>130.392</v>
      </c>
    </row>
    <row r="275" spans="1:3" x14ac:dyDescent="0.2">
      <c r="A275">
        <v>332.5290730337079</v>
      </c>
      <c r="B275" t="s">
        <v>284</v>
      </c>
      <c r="C275">
        <v>146.691</v>
      </c>
    </row>
    <row r="276" spans="1:3" x14ac:dyDescent="0.2">
      <c r="A276">
        <v>332.5290730337079</v>
      </c>
      <c r="B276" t="s">
        <v>284</v>
      </c>
      <c r="C276">
        <v>162.99</v>
      </c>
    </row>
    <row r="277" spans="1:3" x14ac:dyDescent="0.2">
      <c r="A277">
        <v>332.5290730337079</v>
      </c>
      <c r="B277" t="s">
        <v>284</v>
      </c>
      <c r="C277">
        <v>179.28900000000002</v>
      </c>
    </row>
    <row r="278" spans="1:3" x14ac:dyDescent="0.2">
      <c r="A278">
        <v>332.5290730337079</v>
      </c>
      <c r="B278" t="s">
        <v>284</v>
      </c>
      <c r="C278">
        <v>195.58800000000002</v>
      </c>
    </row>
    <row r="279" spans="1:3" x14ac:dyDescent="0.2">
      <c r="A279">
        <v>332.5290730337079</v>
      </c>
      <c r="B279" t="s">
        <v>284</v>
      </c>
      <c r="C279">
        <v>211.88700000000003</v>
      </c>
    </row>
    <row r="280" spans="1:3" x14ac:dyDescent="0.2">
      <c r="A280">
        <v>354.52404181184676</v>
      </c>
      <c r="B280" t="s">
        <v>284</v>
      </c>
      <c r="C280">
        <v>114.093</v>
      </c>
    </row>
    <row r="281" spans="1:3" x14ac:dyDescent="0.2">
      <c r="A281">
        <v>354.52404181184676</v>
      </c>
      <c r="B281" t="s">
        <v>284</v>
      </c>
      <c r="C281">
        <v>130.392</v>
      </c>
    </row>
    <row r="282" spans="1:3" x14ac:dyDescent="0.2">
      <c r="A282">
        <v>354.52404181184676</v>
      </c>
      <c r="B282" t="s">
        <v>284</v>
      </c>
      <c r="C282">
        <v>146.691</v>
      </c>
    </row>
    <row r="283" spans="1:3" x14ac:dyDescent="0.2">
      <c r="A283">
        <v>354.52404181184676</v>
      </c>
      <c r="B283" t="s">
        <v>284</v>
      </c>
      <c r="C283">
        <v>162.99</v>
      </c>
    </row>
    <row r="284" spans="1:3" x14ac:dyDescent="0.2">
      <c r="A284">
        <v>354.52404181184676</v>
      </c>
      <c r="B284" t="s">
        <v>284</v>
      </c>
      <c r="C284">
        <v>179.28900000000002</v>
      </c>
    </row>
    <row r="285" spans="1:3" x14ac:dyDescent="0.2">
      <c r="A285">
        <v>354.52404181184676</v>
      </c>
      <c r="B285" t="s">
        <v>284</v>
      </c>
      <c r="C285">
        <v>195.58800000000002</v>
      </c>
    </row>
    <row r="286" spans="1:3" x14ac:dyDescent="0.2">
      <c r="A286">
        <v>354.52404181184676</v>
      </c>
      <c r="B286" t="s">
        <v>284</v>
      </c>
      <c r="C286">
        <v>211.88700000000003</v>
      </c>
    </row>
    <row r="287" spans="1:3" x14ac:dyDescent="0.2">
      <c r="A287">
        <v>1062.4881</v>
      </c>
      <c r="B287" t="s">
        <v>284</v>
      </c>
      <c r="C287">
        <v>114.093</v>
      </c>
    </row>
    <row r="288" spans="1:3" x14ac:dyDescent="0.2">
      <c r="A288">
        <v>1062.4881</v>
      </c>
      <c r="B288" t="s">
        <v>284</v>
      </c>
      <c r="C288">
        <v>130.392</v>
      </c>
    </row>
    <row r="289" spans="1:3" x14ac:dyDescent="0.2">
      <c r="A289">
        <v>1062.4881</v>
      </c>
      <c r="B289" t="s">
        <v>284</v>
      </c>
      <c r="C289">
        <v>146.691</v>
      </c>
    </row>
    <row r="290" spans="1:3" x14ac:dyDescent="0.2">
      <c r="A290">
        <v>1062.4881</v>
      </c>
      <c r="B290" t="s">
        <v>284</v>
      </c>
      <c r="C290">
        <v>162.99</v>
      </c>
    </row>
    <row r="291" spans="1:3" x14ac:dyDescent="0.2">
      <c r="A291">
        <v>1062.4881</v>
      </c>
      <c r="B291" t="s">
        <v>284</v>
      </c>
      <c r="C291">
        <v>179.28900000000002</v>
      </c>
    </row>
    <row r="292" spans="1:3" x14ac:dyDescent="0.2">
      <c r="A292">
        <v>1062.4881</v>
      </c>
      <c r="B292" t="s">
        <v>284</v>
      </c>
      <c r="C292">
        <v>195.58800000000002</v>
      </c>
    </row>
    <row r="293" spans="1:3" x14ac:dyDescent="0.2">
      <c r="A293">
        <v>1062.4881</v>
      </c>
      <c r="B293" t="s">
        <v>284</v>
      </c>
      <c r="C293">
        <v>211.88700000000003</v>
      </c>
    </row>
    <row r="294" spans="1:3" x14ac:dyDescent="0.2">
      <c r="A294">
        <v>2056.1080550098231</v>
      </c>
      <c r="B294" t="s">
        <v>284</v>
      </c>
      <c r="C294">
        <v>114.093</v>
      </c>
    </row>
    <row r="295" spans="1:3" x14ac:dyDescent="0.2">
      <c r="A295">
        <v>2056.1080550098231</v>
      </c>
      <c r="B295" t="s">
        <v>284</v>
      </c>
      <c r="C295">
        <v>130.392</v>
      </c>
    </row>
    <row r="296" spans="1:3" x14ac:dyDescent="0.2">
      <c r="A296">
        <v>2056.1080550098231</v>
      </c>
      <c r="B296" t="s">
        <v>284</v>
      </c>
      <c r="C296">
        <v>146.691</v>
      </c>
    </row>
    <row r="297" spans="1:3" x14ac:dyDescent="0.2">
      <c r="A297">
        <v>2056.1080550098231</v>
      </c>
      <c r="B297" t="s">
        <v>284</v>
      </c>
      <c r="C297">
        <v>162.99</v>
      </c>
    </row>
    <row r="298" spans="1:3" x14ac:dyDescent="0.2">
      <c r="A298">
        <v>2056.1080550098231</v>
      </c>
      <c r="B298" t="s">
        <v>284</v>
      </c>
      <c r="C298">
        <v>179.28900000000002</v>
      </c>
    </row>
    <row r="299" spans="1:3" x14ac:dyDescent="0.2">
      <c r="A299">
        <v>2056.1080550098231</v>
      </c>
      <c r="B299" t="s">
        <v>284</v>
      </c>
      <c r="C299">
        <v>195.58800000000002</v>
      </c>
    </row>
    <row r="300" spans="1:3" x14ac:dyDescent="0.2">
      <c r="A300">
        <v>2056.1080550098231</v>
      </c>
      <c r="B300" t="s">
        <v>284</v>
      </c>
      <c r="C300">
        <v>211.88700000000003</v>
      </c>
    </row>
    <row r="301" spans="1:3" x14ac:dyDescent="0.2">
      <c r="A301">
        <v>2223.8239624119028</v>
      </c>
      <c r="B301" t="s">
        <v>284</v>
      </c>
      <c r="C301">
        <v>114.093</v>
      </c>
    </row>
    <row r="302" spans="1:3" x14ac:dyDescent="0.2">
      <c r="A302">
        <v>2223.8239624119028</v>
      </c>
      <c r="B302" t="s">
        <v>284</v>
      </c>
      <c r="C302">
        <v>130.392</v>
      </c>
    </row>
    <row r="303" spans="1:3" x14ac:dyDescent="0.2">
      <c r="A303">
        <v>2223.8239624119028</v>
      </c>
      <c r="B303" t="s">
        <v>284</v>
      </c>
      <c r="C303">
        <v>146.691</v>
      </c>
    </row>
    <row r="304" spans="1:3" x14ac:dyDescent="0.2">
      <c r="A304">
        <v>2223.8239624119028</v>
      </c>
      <c r="B304" t="s">
        <v>284</v>
      </c>
      <c r="C304">
        <v>162.99</v>
      </c>
    </row>
    <row r="305" spans="1:3" x14ac:dyDescent="0.2">
      <c r="A305">
        <v>2223.8239624119028</v>
      </c>
      <c r="B305" t="s">
        <v>284</v>
      </c>
      <c r="C305">
        <v>179.28900000000002</v>
      </c>
    </row>
    <row r="306" spans="1:3" x14ac:dyDescent="0.2">
      <c r="A306">
        <v>2223.8239624119028</v>
      </c>
      <c r="B306" t="s">
        <v>284</v>
      </c>
      <c r="C306">
        <v>195.58800000000002</v>
      </c>
    </row>
    <row r="307" spans="1:3" x14ac:dyDescent="0.2">
      <c r="A307">
        <v>2223.8239624119028</v>
      </c>
      <c r="B307" t="s">
        <v>284</v>
      </c>
      <c r="C307">
        <v>211.88700000000003</v>
      </c>
    </row>
    <row r="308" spans="1:3" x14ac:dyDescent="0.2">
      <c r="A308">
        <v>2414.315976789168</v>
      </c>
      <c r="B308" t="s">
        <v>284</v>
      </c>
      <c r="C308">
        <v>114.093</v>
      </c>
    </row>
    <row r="309" spans="1:3" x14ac:dyDescent="0.2">
      <c r="A309">
        <v>2414.315976789168</v>
      </c>
      <c r="B309" t="s">
        <v>284</v>
      </c>
      <c r="C309">
        <v>130.392</v>
      </c>
    </row>
    <row r="310" spans="1:3" x14ac:dyDescent="0.2">
      <c r="A310">
        <v>2414.315976789168</v>
      </c>
      <c r="B310" t="s">
        <v>284</v>
      </c>
      <c r="C310">
        <v>146.691</v>
      </c>
    </row>
    <row r="311" spans="1:3" x14ac:dyDescent="0.2">
      <c r="A311">
        <v>2414.315976789168</v>
      </c>
      <c r="B311" t="s">
        <v>284</v>
      </c>
      <c r="C311">
        <v>162.99</v>
      </c>
    </row>
    <row r="312" spans="1:3" x14ac:dyDescent="0.2">
      <c r="A312">
        <v>2414.315976789168</v>
      </c>
      <c r="B312" t="s">
        <v>284</v>
      </c>
      <c r="C312">
        <v>179.28900000000002</v>
      </c>
    </row>
    <row r="313" spans="1:3" x14ac:dyDescent="0.2">
      <c r="A313">
        <v>2414.315976789168</v>
      </c>
      <c r="B313" t="s">
        <v>284</v>
      </c>
      <c r="C313">
        <v>195.58800000000002</v>
      </c>
    </row>
    <row r="314" spans="1:3" x14ac:dyDescent="0.2">
      <c r="A314">
        <v>2414.315976789168</v>
      </c>
      <c r="B314" t="s">
        <v>284</v>
      </c>
      <c r="C314">
        <v>211.88700000000003</v>
      </c>
    </row>
    <row r="315" spans="1:3" x14ac:dyDescent="0.2">
      <c r="A315">
        <v>2821.9566004807534</v>
      </c>
      <c r="B315" t="s">
        <v>284</v>
      </c>
      <c r="C315">
        <v>114.093</v>
      </c>
    </row>
    <row r="316" spans="1:3" x14ac:dyDescent="0.2">
      <c r="A316">
        <v>2821.9566004807534</v>
      </c>
      <c r="B316" t="s">
        <v>284</v>
      </c>
      <c r="C316">
        <v>130.392</v>
      </c>
    </row>
    <row r="317" spans="1:3" x14ac:dyDescent="0.2">
      <c r="A317">
        <v>2821.9566004807534</v>
      </c>
      <c r="B317" t="s">
        <v>284</v>
      </c>
      <c r="C317">
        <v>146.691</v>
      </c>
    </row>
    <row r="318" spans="1:3" x14ac:dyDescent="0.2">
      <c r="A318">
        <v>2821.9566004807534</v>
      </c>
      <c r="B318" t="s">
        <v>284</v>
      </c>
      <c r="C318">
        <v>162.99</v>
      </c>
    </row>
    <row r="319" spans="1:3" x14ac:dyDescent="0.2">
      <c r="A319">
        <v>2821.9566004807534</v>
      </c>
      <c r="B319" t="s">
        <v>284</v>
      </c>
      <c r="C319">
        <v>179.28900000000002</v>
      </c>
    </row>
    <row r="320" spans="1:3" x14ac:dyDescent="0.2">
      <c r="A320">
        <v>2821.9566004807534</v>
      </c>
      <c r="B320" t="s">
        <v>284</v>
      </c>
      <c r="C320">
        <v>195.58800000000002</v>
      </c>
    </row>
    <row r="321" spans="1:3" x14ac:dyDescent="0.2">
      <c r="A321">
        <v>2821.9566004807534</v>
      </c>
      <c r="B321" t="s">
        <v>284</v>
      </c>
      <c r="C321">
        <v>211.88700000000003</v>
      </c>
    </row>
    <row r="322" spans="1:3" x14ac:dyDescent="0.2">
      <c r="A322">
        <v>3221.7990000000004</v>
      </c>
      <c r="B322" t="s">
        <v>284</v>
      </c>
      <c r="C322">
        <v>114.093</v>
      </c>
    </row>
    <row r="323" spans="1:3" x14ac:dyDescent="0.2">
      <c r="A323">
        <v>3221.7990000000004</v>
      </c>
      <c r="B323" t="s">
        <v>284</v>
      </c>
      <c r="C323">
        <v>130.392</v>
      </c>
    </row>
    <row r="324" spans="1:3" x14ac:dyDescent="0.2">
      <c r="A324">
        <v>3221.7990000000004</v>
      </c>
      <c r="B324" t="s">
        <v>284</v>
      </c>
      <c r="C324">
        <v>146.691</v>
      </c>
    </row>
    <row r="325" spans="1:3" x14ac:dyDescent="0.2">
      <c r="A325">
        <v>3221.7990000000004</v>
      </c>
      <c r="B325" t="s">
        <v>284</v>
      </c>
      <c r="C325">
        <v>162.99</v>
      </c>
    </row>
    <row r="326" spans="1:3" x14ac:dyDescent="0.2">
      <c r="A326">
        <v>3221.7990000000004</v>
      </c>
      <c r="B326" t="s">
        <v>284</v>
      </c>
      <c r="C326">
        <v>179.28900000000002</v>
      </c>
    </row>
    <row r="327" spans="1:3" x14ac:dyDescent="0.2">
      <c r="A327">
        <v>3221.7990000000004</v>
      </c>
      <c r="B327" t="s">
        <v>284</v>
      </c>
      <c r="C327">
        <v>195.58800000000002</v>
      </c>
    </row>
    <row r="328" spans="1:3" x14ac:dyDescent="0.2">
      <c r="A328">
        <v>3221.7990000000004</v>
      </c>
      <c r="B328" t="s">
        <v>284</v>
      </c>
      <c r="C328">
        <v>211.88700000000003</v>
      </c>
    </row>
    <row r="329" spans="1:3" x14ac:dyDescent="0.2">
      <c r="A329">
        <v>3478.3431399420924</v>
      </c>
      <c r="B329" t="s">
        <v>284</v>
      </c>
      <c r="C329">
        <v>114.093</v>
      </c>
    </row>
    <row r="330" spans="1:3" x14ac:dyDescent="0.2">
      <c r="A330">
        <v>3478.3431399420924</v>
      </c>
      <c r="B330" t="s">
        <v>284</v>
      </c>
      <c r="C330">
        <v>130.392</v>
      </c>
    </row>
    <row r="331" spans="1:3" x14ac:dyDescent="0.2">
      <c r="A331">
        <v>3478.3431399420924</v>
      </c>
      <c r="B331" t="s">
        <v>284</v>
      </c>
      <c r="C331">
        <v>146.691</v>
      </c>
    </row>
    <row r="332" spans="1:3" x14ac:dyDescent="0.2">
      <c r="A332">
        <v>3478.3431399420924</v>
      </c>
      <c r="B332" t="s">
        <v>284</v>
      </c>
      <c r="C332">
        <v>162.99</v>
      </c>
    </row>
    <row r="333" spans="1:3" x14ac:dyDescent="0.2">
      <c r="A333">
        <v>3478.3431399420924</v>
      </c>
      <c r="B333" t="s">
        <v>284</v>
      </c>
      <c r="C333">
        <v>179.28900000000002</v>
      </c>
    </row>
    <row r="334" spans="1:3" x14ac:dyDescent="0.2">
      <c r="A334">
        <v>3478.3431399420924</v>
      </c>
      <c r="B334" t="s">
        <v>284</v>
      </c>
      <c r="C334">
        <v>195.58800000000002</v>
      </c>
    </row>
    <row r="335" spans="1:3" x14ac:dyDescent="0.2">
      <c r="A335">
        <v>3478.3431399420924</v>
      </c>
      <c r="B335" t="s">
        <v>284</v>
      </c>
      <c r="C335">
        <v>211.88700000000003</v>
      </c>
    </row>
    <row r="336" spans="1:3" x14ac:dyDescent="0.2">
      <c r="A336">
        <v>3704.4354440383286</v>
      </c>
      <c r="B336" t="s">
        <v>284</v>
      </c>
      <c r="C336">
        <v>114.093</v>
      </c>
    </row>
    <row r="337" spans="1:3" x14ac:dyDescent="0.2">
      <c r="A337">
        <v>3704.4354440383286</v>
      </c>
      <c r="B337" t="s">
        <v>284</v>
      </c>
      <c r="C337">
        <v>130.392</v>
      </c>
    </row>
    <row r="338" spans="1:3" x14ac:dyDescent="0.2">
      <c r="A338">
        <v>3704.4354440383286</v>
      </c>
      <c r="B338" t="s">
        <v>284</v>
      </c>
      <c r="C338">
        <v>146.691</v>
      </c>
    </row>
    <row r="339" spans="1:3" x14ac:dyDescent="0.2">
      <c r="A339">
        <v>3704.4354440383286</v>
      </c>
      <c r="B339" t="s">
        <v>284</v>
      </c>
      <c r="C339">
        <v>162.99</v>
      </c>
    </row>
    <row r="340" spans="1:3" x14ac:dyDescent="0.2">
      <c r="A340">
        <v>3704.4354440383286</v>
      </c>
      <c r="B340" t="s">
        <v>284</v>
      </c>
      <c r="C340">
        <v>179.28900000000002</v>
      </c>
    </row>
    <row r="341" spans="1:3" x14ac:dyDescent="0.2">
      <c r="A341">
        <v>3704.4354440383286</v>
      </c>
      <c r="B341" t="s">
        <v>284</v>
      </c>
      <c r="C341">
        <v>195.58800000000002</v>
      </c>
    </row>
    <row r="342" spans="1:3" x14ac:dyDescent="0.2">
      <c r="A342">
        <v>3704.4354440383286</v>
      </c>
      <c r="B342" t="s">
        <v>284</v>
      </c>
      <c r="C342">
        <v>211.88700000000003</v>
      </c>
    </row>
    <row r="343" spans="1:3" x14ac:dyDescent="0.2">
      <c r="A343">
        <v>3951.3978069742175</v>
      </c>
      <c r="B343" t="s">
        <v>284</v>
      </c>
      <c r="C343">
        <v>114.093</v>
      </c>
    </row>
    <row r="344" spans="1:3" x14ac:dyDescent="0.2">
      <c r="A344">
        <v>3951.3978069742175</v>
      </c>
      <c r="B344" t="s">
        <v>284</v>
      </c>
      <c r="C344">
        <v>130.392</v>
      </c>
    </row>
    <row r="345" spans="1:3" x14ac:dyDescent="0.2">
      <c r="A345">
        <v>3951.3978069742175</v>
      </c>
      <c r="B345" t="s">
        <v>284</v>
      </c>
      <c r="C345">
        <v>146.691</v>
      </c>
    </row>
    <row r="346" spans="1:3" x14ac:dyDescent="0.2">
      <c r="A346">
        <v>3951.3978069742175</v>
      </c>
      <c r="B346" t="s">
        <v>284</v>
      </c>
      <c r="C346">
        <v>162.99</v>
      </c>
    </row>
    <row r="347" spans="1:3" x14ac:dyDescent="0.2">
      <c r="A347">
        <v>3951.3978069742175</v>
      </c>
      <c r="B347" t="s">
        <v>284</v>
      </c>
      <c r="C347">
        <v>179.28900000000002</v>
      </c>
    </row>
    <row r="348" spans="1:3" x14ac:dyDescent="0.2">
      <c r="A348">
        <v>3951.3978069742175</v>
      </c>
      <c r="B348" t="s">
        <v>284</v>
      </c>
      <c r="C348">
        <v>195.58800000000002</v>
      </c>
    </row>
    <row r="349" spans="1:3" x14ac:dyDescent="0.2">
      <c r="A349">
        <v>3951.3978069742175</v>
      </c>
      <c r="B349" t="s">
        <v>284</v>
      </c>
      <c r="C349">
        <v>211.88700000000003</v>
      </c>
    </row>
    <row r="350" spans="1:3" x14ac:dyDescent="0.2">
      <c r="A350">
        <v>4186.8540000000003</v>
      </c>
      <c r="B350" t="s">
        <v>284</v>
      </c>
      <c r="C350">
        <v>114.093</v>
      </c>
    </row>
    <row r="351" spans="1:3" x14ac:dyDescent="0.2">
      <c r="A351">
        <v>4186.8540000000003</v>
      </c>
      <c r="B351" t="s">
        <v>284</v>
      </c>
      <c r="C351">
        <v>130.392</v>
      </c>
    </row>
    <row r="352" spans="1:3" x14ac:dyDescent="0.2">
      <c r="A352">
        <v>4186.8540000000003</v>
      </c>
      <c r="B352" t="s">
        <v>284</v>
      </c>
      <c r="C352">
        <v>146.691</v>
      </c>
    </row>
    <row r="353" spans="1:3" x14ac:dyDescent="0.2">
      <c r="A353">
        <v>4186.8540000000003</v>
      </c>
      <c r="B353" t="s">
        <v>284</v>
      </c>
      <c r="C353">
        <v>162.99</v>
      </c>
    </row>
    <row r="354" spans="1:3" x14ac:dyDescent="0.2">
      <c r="A354">
        <v>4186.8540000000003</v>
      </c>
      <c r="B354" t="s">
        <v>284</v>
      </c>
      <c r="C354">
        <v>179.28900000000002</v>
      </c>
    </row>
    <row r="355" spans="1:3" x14ac:dyDescent="0.2">
      <c r="A355">
        <v>4186.8540000000003</v>
      </c>
      <c r="B355" t="s">
        <v>284</v>
      </c>
      <c r="C355">
        <v>195.58800000000002</v>
      </c>
    </row>
    <row r="356" spans="1:3" x14ac:dyDescent="0.2">
      <c r="A356">
        <v>4186.8540000000003</v>
      </c>
      <c r="B356" t="s">
        <v>284</v>
      </c>
      <c r="C356">
        <v>211.88700000000003</v>
      </c>
    </row>
    <row r="357" spans="1:3" x14ac:dyDescent="0.2">
      <c r="A357">
        <v>4229.9103000000005</v>
      </c>
      <c r="B357" t="s">
        <v>284</v>
      </c>
      <c r="C357">
        <v>114.093</v>
      </c>
    </row>
    <row r="358" spans="1:3" x14ac:dyDescent="0.2">
      <c r="A358">
        <v>4229.9103000000005</v>
      </c>
      <c r="B358" t="s">
        <v>284</v>
      </c>
      <c r="C358">
        <v>130.392</v>
      </c>
    </row>
    <row r="359" spans="1:3" x14ac:dyDescent="0.2">
      <c r="A359">
        <v>4229.9103000000005</v>
      </c>
      <c r="B359" t="s">
        <v>284</v>
      </c>
      <c r="C359">
        <v>146.691</v>
      </c>
    </row>
    <row r="360" spans="1:3" x14ac:dyDescent="0.2">
      <c r="A360">
        <v>4229.9103000000005</v>
      </c>
      <c r="B360" t="s">
        <v>284</v>
      </c>
      <c r="C360">
        <v>162.99</v>
      </c>
    </row>
    <row r="361" spans="1:3" x14ac:dyDescent="0.2">
      <c r="A361">
        <v>4229.9103000000005</v>
      </c>
      <c r="B361" t="s">
        <v>284</v>
      </c>
      <c r="C361">
        <v>179.28900000000002</v>
      </c>
    </row>
    <row r="362" spans="1:3" x14ac:dyDescent="0.2">
      <c r="A362">
        <v>4229.9103000000005</v>
      </c>
      <c r="B362" t="s">
        <v>284</v>
      </c>
      <c r="C362">
        <v>195.58800000000002</v>
      </c>
    </row>
    <row r="363" spans="1:3" x14ac:dyDescent="0.2">
      <c r="A363">
        <v>4229.9103000000005</v>
      </c>
      <c r="B363" t="s">
        <v>284</v>
      </c>
      <c r="C363">
        <v>211.88700000000003</v>
      </c>
    </row>
    <row r="364" spans="1:3" x14ac:dyDescent="0.2">
      <c r="A364">
        <v>4258.1196</v>
      </c>
      <c r="B364" t="s">
        <v>284</v>
      </c>
      <c r="C364">
        <v>114.093</v>
      </c>
    </row>
    <row r="365" spans="1:3" x14ac:dyDescent="0.2">
      <c r="A365">
        <v>4258.1196</v>
      </c>
      <c r="B365" t="s">
        <v>284</v>
      </c>
      <c r="C365">
        <v>130.392</v>
      </c>
    </row>
    <row r="366" spans="1:3" x14ac:dyDescent="0.2">
      <c r="A366">
        <v>4258.1196</v>
      </c>
      <c r="B366" t="s">
        <v>284</v>
      </c>
      <c r="C366">
        <v>146.691</v>
      </c>
    </row>
    <row r="367" spans="1:3" x14ac:dyDescent="0.2">
      <c r="A367">
        <v>4258.1196</v>
      </c>
      <c r="B367" t="s">
        <v>284</v>
      </c>
      <c r="C367">
        <v>162.99</v>
      </c>
    </row>
    <row r="368" spans="1:3" x14ac:dyDescent="0.2">
      <c r="A368">
        <v>4258.1196</v>
      </c>
      <c r="B368" t="s">
        <v>284</v>
      </c>
      <c r="C368">
        <v>179.28900000000002</v>
      </c>
    </row>
    <row r="369" spans="1:3" x14ac:dyDescent="0.2">
      <c r="A369">
        <v>4258.1196</v>
      </c>
      <c r="B369" t="s">
        <v>284</v>
      </c>
      <c r="C369">
        <v>195.58800000000002</v>
      </c>
    </row>
    <row r="370" spans="1:3" x14ac:dyDescent="0.2">
      <c r="A370">
        <v>4258.1196</v>
      </c>
      <c r="B370" t="s">
        <v>284</v>
      </c>
      <c r="C370">
        <v>211.88700000000003</v>
      </c>
    </row>
    <row r="371" spans="1:3" x14ac:dyDescent="0.2">
      <c r="A371">
        <v>4379.8650000000007</v>
      </c>
      <c r="B371" t="s">
        <v>284</v>
      </c>
      <c r="C371">
        <v>114.093</v>
      </c>
    </row>
    <row r="372" spans="1:3" x14ac:dyDescent="0.2">
      <c r="A372">
        <v>4379.8650000000007</v>
      </c>
      <c r="B372" t="s">
        <v>284</v>
      </c>
      <c r="C372">
        <v>130.392</v>
      </c>
    </row>
    <row r="373" spans="1:3" x14ac:dyDescent="0.2">
      <c r="A373">
        <v>4379.8650000000007</v>
      </c>
      <c r="B373" t="s">
        <v>284</v>
      </c>
      <c r="C373">
        <v>146.691</v>
      </c>
    </row>
    <row r="374" spans="1:3" x14ac:dyDescent="0.2">
      <c r="A374">
        <v>4379.8650000000007</v>
      </c>
      <c r="B374" t="s">
        <v>284</v>
      </c>
      <c r="C374">
        <v>162.99</v>
      </c>
    </row>
    <row r="375" spans="1:3" x14ac:dyDescent="0.2">
      <c r="A375">
        <v>4379.8650000000007</v>
      </c>
      <c r="B375" t="s">
        <v>284</v>
      </c>
      <c r="C375">
        <v>179.28900000000002</v>
      </c>
    </row>
    <row r="376" spans="1:3" x14ac:dyDescent="0.2">
      <c r="A376">
        <v>4379.8650000000007</v>
      </c>
      <c r="B376" t="s">
        <v>284</v>
      </c>
      <c r="C376">
        <v>195.58800000000002</v>
      </c>
    </row>
    <row r="377" spans="1:3" x14ac:dyDescent="0.2">
      <c r="A377">
        <v>4379.8650000000007</v>
      </c>
      <c r="B377" t="s">
        <v>284</v>
      </c>
      <c r="C377">
        <v>211.88700000000003</v>
      </c>
    </row>
    <row r="378" spans="1:3" x14ac:dyDescent="0.2">
      <c r="A378">
        <v>4397.4881000000005</v>
      </c>
      <c r="B378" t="s">
        <v>284</v>
      </c>
      <c r="C378">
        <v>114.093</v>
      </c>
    </row>
    <row r="379" spans="1:3" x14ac:dyDescent="0.2">
      <c r="A379">
        <v>4397.4881000000005</v>
      </c>
      <c r="B379" t="s">
        <v>284</v>
      </c>
      <c r="C379">
        <v>130.392</v>
      </c>
    </row>
    <row r="380" spans="1:3" x14ac:dyDescent="0.2">
      <c r="A380">
        <v>4397.4881000000005</v>
      </c>
      <c r="B380" t="s">
        <v>284</v>
      </c>
      <c r="C380">
        <v>146.691</v>
      </c>
    </row>
    <row r="381" spans="1:3" x14ac:dyDescent="0.2">
      <c r="A381">
        <v>4397.4881000000005</v>
      </c>
      <c r="B381" t="s">
        <v>284</v>
      </c>
      <c r="C381">
        <v>162.99</v>
      </c>
    </row>
    <row r="382" spans="1:3" x14ac:dyDescent="0.2">
      <c r="A382">
        <v>4397.4881000000005</v>
      </c>
      <c r="B382" t="s">
        <v>284</v>
      </c>
      <c r="C382">
        <v>179.28900000000002</v>
      </c>
    </row>
    <row r="383" spans="1:3" x14ac:dyDescent="0.2">
      <c r="A383">
        <v>4397.4881000000005</v>
      </c>
      <c r="B383" t="s">
        <v>284</v>
      </c>
      <c r="C383">
        <v>195.58800000000002</v>
      </c>
    </row>
    <row r="384" spans="1:3" x14ac:dyDescent="0.2">
      <c r="A384">
        <v>4397.4881000000005</v>
      </c>
      <c r="B384" t="s">
        <v>284</v>
      </c>
      <c r="C384">
        <v>211.88700000000003</v>
      </c>
    </row>
    <row r="385" spans="1:3" x14ac:dyDescent="0.2">
      <c r="A385">
        <v>4418.3381250000002</v>
      </c>
      <c r="B385" t="s">
        <v>284</v>
      </c>
      <c r="C385">
        <v>114.093</v>
      </c>
    </row>
    <row r="386" spans="1:3" x14ac:dyDescent="0.2">
      <c r="A386">
        <v>4418.3381250000002</v>
      </c>
      <c r="B386" t="s">
        <v>284</v>
      </c>
      <c r="C386">
        <v>130.392</v>
      </c>
    </row>
    <row r="387" spans="1:3" x14ac:dyDescent="0.2">
      <c r="A387">
        <v>4418.3381250000002</v>
      </c>
      <c r="B387" t="s">
        <v>284</v>
      </c>
      <c r="C387">
        <v>146.691</v>
      </c>
    </row>
    <row r="388" spans="1:3" x14ac:dyDescent="0.2">
      <c r="A388">
        <v>4418.3381250000002</v>
      </c>
      <c r="B388" t="s">
        <v>284</v>
      </c>
      <c r="C388">
        <v>162.99</v>
      </c>
    </row>
    <row r="389" spans="1:3" x14ac:dyDescent="0.2">
      <c r="A389">
        <v>4418.3381250000002</v>
      </c>
      <c r="B389" t="s">
        <v>284</v>
      </c>
      <c r="C389">
        <v>179.28900000000002</v>
      </c>
    </row>
    <row r="390" spans="1:3" x14ac:dyDescent="0.2">
      <c r="A390">
        <v>4418.3381250000002</v>
      </c>
      <c r="B390" t="s">
        <v>284</v>
      </c>
      <c r="C390">
        <v>195.58800000000002</v>
      </c>
    </row>
    <row r="391" spans="1:3" x14ac:dyDescent="0.2">
      <c r="A391">
        <v>4418.3381250000002</v>
      </c>
      <c r="B391" t="s">
        <v>284</v>
      </c>
      <c r="C391">
        <v>211.88700000000003</v>
      </c>
    </row>
    <row r="392" spans="1:3" x14ac:dyDescent="0.2">
      <c r="A392">
        <v>4463.3824199999999</v>
      </c>
      <c r="B392" t="s">
        <v>284</v>
      </c>
      <c r="C392">
        <v>114.093</v>
      </c>
    </row>
    <row r="393" spans="1:3" x14ac:dyDescent="0.2">
      <c r="A393">
        <v>4463.3824199999999</v>
      </c>
      <c r="B393" t="s">
        <v>284</v>
      </c>
      <c r="C393">
        <v>130.392</v>
      </c>
    </row>
    <row r="394" spans="1:3" x14ac:dyDescent="0.2">
      <c r="A394">
        <v>4463.3824199999999</v>
      </c>
      <c r="B394" t="s">
        <v>284</v>
      </c>
      <c r="C394">
        <v>146.691</v>
      </c>
    </row>
    <row r="395" spans="1:3" x14ac:dyDescent="0.2">
      <c r="A395">
        <v>4463.3824199999999</v>
      </c>
      <c r="B395" t="s">
        <v>284</v>
      </c>
      <c r="C395">
        <v>162.99</v>
      </c>
    </row>
    <row r="396" spans="1:3" x14ac:dyDescent="0.2">
      <c r="A396">
        <v>4463.3824199999999</v>
      </c>
      <c r="B396" t="s">
        <v>284</v>
      </c>
      <c r="C396">
        <v>179.28900000000002</v>
      </c>
    </row>
    <row r="397" spans="1:3" x14ac:dyDescent="0.2">
      <c r="A397">
        <v>4463.3824199999999</v>
      </c>
      <c r="B397" t="s">
        <v>284</v>
      </c>
      <c r="C397">
        <v>195.58800000000002</v>
      </c>
    </row>
    <row r="398" spans="1:3" x14ac:dyDescent="0.2">
      <c r="A398">
        <v>4463.3824199999999</v>
      </c>
      <c r="B398" t="s">
        <v>284</v>
      </c>
      <c r="C398">
        <v>211.88700000000003</v>
      </c>
    </row>
    <row r="399" spans="1:3" x14ac:dyDescent="0.2">
      <c r="A399">
        <v>4917.8393333333343</v>
      </c>
      <c r="B399" t="s">
        <v>284</v>
      </c>
      <c r="C399">
        <v>114.093</v>
      </c>
    </row>
    <row r="400" spans="1:3" x14ac:dyDescent="0.2">
      <c r="A400">
        <v>4917.8393333333343</v>
      </c>
      <c r="B400" t="s">
        <v>284</v>
      </c>
      <c r="C400">
        <v>130.392</v>
      </c>
    </row>
    <row r="401" spans="1:3" x14ac:dyDescent="0.2">
      <c r="A401">
        <v>4917.8393333333343</v>
      </c>
      <c r="B401" t="s">
        <v>284</v>
      </c>
      <c r="C401">
        <v>146.691</v>
      </c>
    </row>
    <row r="402" spans="1:3" x14ac:dyDescent="0.2">
      <c r="A402">
        <v>4917.8393333333343</v>
      </c>
      <c r="B402" t="s">
        <v>284</v>
      </c>
      <c r="C402">
        <v>162.99</v>
      </c>
    </row>
    <row r="403" spans="1:3" x14ac:dyDescent="0.2">
      <c r="A403">
        <v>4917.8393333333343</v>
      </c>
      <c r="B403" t="s">
        <v>284</v>
      </c>
      <c r="C403">
        <v>179.28900000000002</v>
      </c>
    </row>
    <row r="404" spans="1:3" x14ac:dyDescent="0.2">
      <c r="A404">
        <v>4917.8393333333343</v>
      </c>
      <c r="B404" t="s">
        <v>284</v>
      </c>
      <c r="C404">
        <v>195.58800000000002</v>
      </c>
    </row>
    <row r="405" spans="1:3" x14ac:dyDescent="0.2">
      <c r="A405">
        <v>4917.8393333333343</v>
      </c>
      <c r="B405" t="s">
        <v>284</v>
      </c>
      <c r="C405">
        <v>211.88700000000003</v>
      </c>
    </row>
    <row r="406" spans="1:3" x14ac:dyDescent="0.2">
      <c r="A406">
        <v>4939.2472587177717</v>
      </c>
      <c r="B406" t="s">
        <v>284</v>
      </c>
      <c r="C406">
        <v>114.093</v>
      </c>
    </row>
    <row r="407" spans="1:3" x14ac:dyDescent="0.2">
      <c r="A407">
        <v>4939.2472587177717</v>
      </c>
      <c r="B407" t="s">
        <v>284</v>
      </c>
      <c r="C407">
        <v>130.392</v>
      </c>
    </row>
    <row r="408" spans="1:3" x14ac:dyDescent="0.2">
      <c r="A408">
        <v>4939.2472587177717</v>
      </c>
      <c r="B408" t="s">
        <v>284</v>
      </c>
      <c r="C408">
        <v>146.691</v>
      </c>
    </row>
    <row r="409" spans="1:3" x14ac:dyDescent="0.2">
      <c r="A409">
        <v>4939.2472587177717</v>
      </c>
      <c r="B409" t="s">
        <v>284</v>
      </c>
      <c r="C409">
        <v>162.99</v>
      </c>
    </row>
    <row r="410" spans="1:3" x14ac:dyDescent="0.2">
      <c r="A410">
        <v>4939.2472587177717</v>
      </c>
      <c r="B410" t="s">
        <v>284</v>
      </c>
      <c r="C410">
        <v>179.28900000000002</v>
      </c>
    </row>
    <row r="411" spans="1:3" x14ac:dyDescent="0.2">
      <c r="A411">
        <v>4939.2472587177717</v>
      </c>
      <c r="B411" t="s">
        <v>284</v>
      </c>
      <c r="C411">
        <v>195.58800000000002</v>
      </c>
    </row>
    <row r="412" spans="1:3" x14ac:dyDescent="0.2">
      <c r="A412">
        <v>4939.2472587177717</v>
      </c>
      <c r="B412" t="s">
        <v>284</v>
      </c>
      <c r="C412">
        <v>211.88700000000003</v>
      </c>
    </row>
    <row r="413" spans="1:3" x14ac:dyDescent="0.2">
      <c r="A413">
        <v>4978.0346666666655</v>
      </c>
      <c r="B413" t="s">
        <v>284</v>
      </c>
      <c r="C413">
        <v>114.093</v>
      </c>
    </row>
    <row r="414" spans="1:3" x14ac:dyDescent="0.2">
      <c r="A414">
        <v>4978.0346666666655</v>
      </c>
      <c r="B414" t="s">
        <v>284</v>
      </c>
      <c r="C414">
        <v>130.392</v>
      </c>
    </row>
    <row r="415" spans="1:3" x14ac:dyDescent="0.2">
      <c r="A415">
        <v>4978.0346666666655</v>
      </c>
      <c r="B415" t="s">
        <v>284</v>
      </c>
      <c r="C415">
        <v>146.691</v>
      </c>
    </row>
    <row r="416" spans="1:3" x14ac:dyDescent="0.2">
      <c r="A416">
        <v>4978.0346666666655</v>
      </c>
      <c r="B416" t="s">
        <v>284</v>
      </c>
      <c r="C416">
        <v>162.99</v>
      </c>
    </row>
    <row r="417" spans="1:3" x14ac:dyDescent="0.2">
      <c r="A417">
        <v>4978.0346666666655</v>
      </c>
      <c r="B417" t="s">
        <v>284</v>
      </c>
      <c r="C417">
        <v>179.28900000000002</v>
      </c>
    </row>
    <row r="418" spans="1:3" x14ac:dyDescent="0.2">
      <c r="A418">
        <v>4978.0346666666655</v>
      </c>
      <c r="B418" t="s">
        <v>284</v>
      </c>
      <c r="C418">
        <v>195.58800000000002</v>
      </c>
    </row>
    <row r="419" spans="1:3" x14ac:dyDescent="0.2">
      <c r="A419">
        <v>4978.0346666666655</v>
      </c>
      <c r="B419" t="s">
        <v>284</v>
      </c>
      <c r="C419">
        <v>211.88700000000003</v>
      </c>
    </row>
    <row r="420" spans="1:3" x14ac:dyDescent="0.2">
      <c r="A420">
        <v>5560.2891666666665</v>
      </c>
      <c r="B420" t="s">
        <v>284</v>
      </c>
      <c r="C420">
        <v>114.093</v>
      </c>
    </row>
    <row r="421" spans="1:3" x14ac:dyDescent="0.2">
      <c r="A421">
        <v>5560.2891666666665</v>
      </c>
      <c r="B421" t="s">
        <v>284</v>
      </c>
      <c r="C421">
        <v>130.392</v>
      </c>
    </row>
    <row r="422" spans="1:3" x14ac:dyDescent="0.2">
      <c r="A422">
        <v>5560.2891666666665</v>
      </c>
      <c r="B422" t="s">
        <v>284</v>
      </c>
      <c r="C422">
        <v>146.691</v>
      </c>
    </row>
    <row r="423" spans="1:3" x14ac:dyDescent="0.2">
      <c r="A423">
        <v>5560.2891666666665</v>
      </c>
      <c r="B423" t="s">
        <v>284</v>
      </c>
      <c r="C423">
        <v>162.99</v>
      </c>
    </row>
    <row r="424" spans="1:3" x14ac:dyDescent="0.2">
      <c r="A424">
        <v>5560.2891666666665</v>
      </c>
      <c r="B424" t="s">
        <v>284</v>
      </c>
      <c r="C424">
        <v>179.28900000000002</v>
      </c>
    </row>
    <row r="425" spans="1:3" x14ac:dyDescent="0.2">
      <c r="A425">
        <v>5560.2891666666665</v>
      </c>
      <c r="B425" t="s">
        <v>284</v>
      </c>
      <c r="C425">
        <v>195.58800000000002</v>
      </c>
    </row>
    <row r="426" spans="1:3" x14ac:dyDescent="0.2">
      <c r="A426">
        <v>5560.2891666666665</v>
      </c>
      <c r="B426" t="s">
        <v>284</v>
      </c>
      <c r="C426">
        <v>211.88700000000003</v>
      </c>
    </row>
    <row r="427" spans="1:3" x14ac:dyDescent="0.2">
      <c r="A427">
        <v>5599.55</v>
      </c>
      <c r="B427" t="s">
        <v>284</v>
      </c>
      <c r="C427">
        <v>114.093</v>
      </c>
    </row>
    <row r="428" spans="1:3" x14ac:dyDescent="0.2">
      <c r="A428">
        <v>5599.55</v>
      </c>
      <c r="B428" t="s">
        <v>284</v>
      </c>
      <c r="C428">
        <v>130.392</v>
      </c>
    </row>
    <row r="429" spans="1:3" x14ac:dyDescent="0.2">
      <c r="A429">
        <v>5599.55</v>
      </c>
      <c r="B429" t="s">
        <v>284</v>
      </c>
      <c r="C429">
        <v>146.691</v>
      </c>
    </row>
    <row r="430" spans="1:3" x14ac:dyDescent="0.2">
      <c r="A430">
        <v>5599.55</v>
      </c>
      <c r="B430" t="s">
        <v>284</v>
      </c>
      <c r="C430">
        <v>162.99</v>
      </c>
    </row>
    <row r="431" spans="1:3" x14ac:dyDescent="0.2">
      <c r="A431">
        <v>5599.55</v>
      </c>
      <c r="B431" t="s">
        <v>284</v>
      </c>
      <c r="C431">
        <v>179.28900000000002</v>
      </c>
    </row>
    <row r="432" spans="1:3" x14ac:dyDescent="0.2">
      <c r="A432">
        <v>5599.55</v>
      </c>
      <c r="B432" t="s">
        <v>284</v>
      </c>
      <c r="C432">
        <v>195.58800000000002</v>
      </c>
    </row>
    <row r="433" spans="1:3" x14ac:dyDescent="0.2">
      <c r="A433">
        <v>5599.55</v>
      </c>
      <c r="B433" t="s">
        <v>284</v>
      </c>
      <c r="C433">
        <v>211.88700000000003</v>
      </c>
    </row>
    <row r="434" spans="1:3" x14ac:dyDescent="0.2">
      <c r="A434">
        <v>5663.3409068457968</v>
      </c>
      <c r="B434" t="s">
        <v>284</v>
      </c>
      <c r="C434">
        <v>114.093</v>
      </c>
    </row>
    <row r="435" spans="1:3" x14ac:dyDescent="0.2">
      <c r="A435">
        <v>5663.3409068457968</v>
      </c>
      <c r="B435" t="s">
        <v>284</v>
      </c>
      <c r="C435">
        <v>130.392</v>
      </c>
    </row>
    <row r="436" spans="1:3" x14ac:dyDescent="0.2">
      <c r="A436">
        <v>5663.3409068457968</v>
      </c>
      <c r="B436" t="s">
        <v>284</v>
      </c>
      <c r="C436">
        <v>146.691</v>
      </c>
    </row>
    <row r="437" spans="1:3" x14ac:dyDescent="0.2">
      <c r="A437">
        <v>5663.3409068457968</v>
      </c>
      <c r="B437" t="s">
        <v>284</v>
      </c>
      <c r="C437">
        <v>162.99</v>
      </c>
    </row>
    <row r="438" spans="1:3" x14ac:dyDescent="0.2">
      <c r="A438">
        <v>5663.3409068457968</v>
      </c>
      <c r="B438" t="s">
        <v>284</v>
      </c>
      <c r="C438">
        <v>179.28900000000002</v>
      </c>
    </row>
    <row r="439" spans="1:3" x14ac:dyDescent="0.2">
      <c r="A439">
        <v>5663.3409068457968</v>
      </c>
      <c r="B439" t="s">
        <v>284</v>
      </c>
      <c r="C439">
        <v>195.58800000000002</v>
      </c>
    </row>
    <row r="440" spans="1:3" x14ac:dyDescent="0.2">
      <c r="A440">
        <v>5663.3409068457968</v>
      </c>
      <c r="B440" t="s">
        <v>284</v>
      </c>
      <c r="C440">
        <v>211.88700000000003</v>
      </c>
    </row>
    <row r="441" spans="1:3" x14ac:dyDescent="0.2">
      <c r="A441">
        <v>5849.7180000000008</v>
      </c>
      <c r="B441" t="s">
        <v>284</v>
      </c>
      <c r="C441">
        <v>114.093</v>
      </c>
    </row>
    <row r="442" spans="1:3" x14ac:dyDescent="0.2">
      <c r="A442">
        <v>5849.7180000000008</v>
      </c>
      <c r="B442" t="s">
        <v>284</v>
      </c>
      <c r="C442">
        <v>130.392</v>
      </c>
    </row>
    <row r="443" spans="1:3" x14ac:dyDescent="0.2">
      <c r="A443">
        <v>5849.7180000000008</v>
      </c>
      <c r="B443" t="s">
        <v>284</v>
      </c>
      <c r="C443">
        <v>146.691</v>
      </c>
    </row>
    <row r="444" spans="1:3" x14ac:dyDescent="0.2">
      <c r="A444">
        <v>5849.7180000000008</v>
      </c>
      <c r="B444" t="s">
        <v>284</v>
      </c>
      <c r="C444">
        <v>162.99</v>
      </c>
    </row>
    <row r="445" spans="1:3" x14ac:dyDescent="0.2">
      <c r="A445">
        <v>5849.7180000000008</v>
      </c>
      <c r="B445" t="s">
        <v>284</v>
      </c>
      <c r="C445">
        <v>179.28900000000002</v>
      </c>
    </row>
    <row r="446" spans="1:3" x14ac:dyDescent="0.2">
      <c r="A446">
        <v>5849.7180000000008</v>
      </c>
      <c r="B446" t="s">
        <v>284</v>
      </c>
      <c r="C446">
        <v>195.58800000000002</v>
      </c>
    </row>
    <row r="447" spans="1:3" x14ac:dyDescent="0.2">
      <c r="A447">
        <v>5849.7180000000008</v>
      </c>
      <c r="B447" t="s">
        <v>284</v>
      </c>
      <c r="C447">
        <v>211.88700000000003</v>
      </c>
    </row>
    <row r="448" spans="1:3" x14ac:dyDescent="0.2">
      <c r="A448">
        <v>6057.4175999999998</v>
      </c>
      <c r="B448" t="s">
        <v>284</v>
      </c>
      <c r="C448">
        <v>114.093</v>
      </c>
    </row>
    <row r="449" spans="1:3" x14ac:dyDescent="0.2">
      <c r="A449">
        <v>6057.4175999999998</v>
      </c>
      <c r="B449" t="s">
        <v>284</v>
      </c>
      <c r="C449">
        <v>130.392</v>
      </c>
    </row>
    <row r="450" spans="1:3" x14ac:dyDescent="0.2">
      <c r="A450">
        <v>6057.4175999999998</v>
      </c>
      <c r="B450" t="s">
        <v>284</v>
      </c>
      <c r="C450">
        <v>146.691</v>
      </c>
    </row>
    <row r="451" spans="1:3" x14ac:dyDescent="0.2">
      <c r="A451">
        <v>6057.4175999999998</v>
      </c>
      <c r="B451" t="s">
        <v>284</v>
      </c>
      <c r="C451">
        <v>162.99</v>
      </c>
    </row>
    <row r="452" spans="1:3" x14ac:dyDescent="0.2">
      <c r="A452">
        <v>6057.4175999999998</v>
      </c>
      <c r="B452" t="s">
        <v>284</v>
      </c>
      <c r="C452">
        <v>179.28900000000002</v>
      </c>
    </row>
    <row r="453" spans="1:3" x14ac:dyDescent="0.2">
      <c r="A453">
        <v>6057.4175999999998</v>
      </c>
      <c r="B453" t="s">
        <v>284</v>
      </c>
      <c r="C453">
        <v>195.58800000000002</v>
      </c>
    </row>
    <row r="454" spans="1:3" x14ac:dyDescent="0.2">
      <c r="A454">
        <v>6057.4175999999998</v>
      </c>
      <c r="B454" t="s">
        <v>284</v>
      </c>
      <c r="C454">
        <v>211.88700000000003</v>
      </c>
    </row>
    <row r="455" spans="1:3" x14ac:dyDescent="0.2">
      <c r="A455">
        <v>6168.9285000000009</v>
      </c>
      <c r="B455" t="s">
        <v>284</v>
      </c>
      <c r="C455">
        <v>114.093</v>
      </c>
    </row>
    <row r="456" spans="1:3" x14ac:dyDescent="0.2">
      <c r="A456">
        <v>6168.9285000000009</v>
      </c>
      <c r="B456" t="s">
        <v>284</v>
      </c>
      <c r="C456">
        <v>130.392</v>
      </c>
    </row>
    <row r="457" spans="1:3" x14ac:dyDescent="0.2">
      <c r="A457">
        <v>6168.9285000000009</v>
      </c>
      <c r="B457" t="s">
        <v>284</v>
      </c>
      <c r="C457">
        <v>146.691</v>
      </c>
    </row>
    <row r="458" spans="1:3" x14ac:dyDescent="0.2">
      <c r="A458">
        <v>6168.9285000000009</v>
      </c>
      <c r="B458" t="s">
        <v>284</v>
      </c>
      <c r="C458">
        <v>162.99</v>
      </c>
    </row>
    <row r="459" spans="1:3" x14ac:dyDescent="0.2">
      <c r="A459">
        <v>6168.9285000000009</v>
      </c>
      <c r="B459" t="s">
        <v>284</v>
      </c>
      <c r="C459">
        <v>179.28900000000002</v>
      </c>
    </row>
    <row r="460" spans="1:3" x14ac:dyDescent="0.2">
      <c r="A460">
        <v>6168.9285000000009</v>
      </c>
      <c r="B460" t="s">
        <v>284</v>
      </c>
      <c r="C460">
        <v>195.58800000000002</v>
      </c>
    </row>
    <row r="461" spans="1:3" x14ac:dyDescent="0.2">
      <c r="A461">
        <v>6168.9285000000009</v>
      </c>
      <c r="B461" t="s">
        <v>284</v>
      </c>
      <c r="C461">
        <v>211.88700000000003</v>
      </c>
    </row>
    <row r="462" spans="1:3" x14ac:dyDescent="0.2">
      <c r="A462">
        <v>6327.9462400000011</v>
      </c>
      <c r="B462" t="s">
        <v>284</v>
      </c>
      <c r="C462">
        <v>114.093</v>
      </c>
    </row>
    <row r="463" spans="1:3" x14ac:dyDescent="0.2">
      <c r="A463">
        <v>6327.9462400000011</v>
      </c>
      <c r="B463" t="s">
        <v>284</v>
      </c>
      <c r="C463">
        <v>130.392</v>
      </c>
    </row>
    <row r="464" spans="1:3" x14ac:dyDescent="0.2">
      <c r="A464">
        <v>6327.9462400000011</v>
      </c>
      <c r="B464" t="s">
        <v>284</v>
      </c>
      <c r="C464">
        <v>146.691</v>
      </c>
    </row>
    <row r="465" spans="1:3" x14ac:dyDescent="0.2">
      <c r="A465">
        <v>6327.9462400000011</v>
      </c>
      <c r="B465" t="s">
        <v>284</v>
      </c>
      <c r="C465">
        <v>162.99</v>
      </c>
    </row>
    <row r="466" spans="1:3" x14ac:dyDescent="0.2">
      <c r="A466">
        <v>6327.9462400000011</v>
      </c>
      <c r="B466" t="s">
        <v>284</v>
      </c>
      <c r="C466">
        <v>179.28900000000002</v>
      </c>
    </row>
    <row r="467" spans="1:3" x14ac:dyDescent="0.2">
      <c r="A467">
        <v>6327.9462400000011</v>
      </c>
      <c r="B467" t="s">
        <v>284</v>
      </c>
      <c r="C467">
        <v>195.58800000000002</v>
      </c>
    </row>
    <row r="468" spans="1:3" x14ac:dyDescent="0.2">
      <c r="A468">
        <v>6327.9462400000011</v>
      </c>
      <c r="B468" t="s">
        <v>284</v>
      </c>
      <c r="C468">
        <v>211.88700000000003</v>
      </c>
    </row>
    <row r="469" spans="1:3" x14ac:dyDescent="0.2">
      <c r="A469">
        <v>6513.5062500000004</v>
      </c>
      <c r="B469" t="s">
        <v>284</v>
      </c>
      <c r="C469">
        <v>114.093</v>
      </c>
    </row>
    <row r="470" spans="1:3" x14ac:dyDescent="0.2">
      <c r="A470">
        <v>6513.5062500000004</v>
      </c>
      <c r="B470" t="s">
        <v>284</v>
      </c>
      <c r="C470">
        <v>130.392</v>
      </c>
    </row>
    <row r="471" spans="1:3" x14ac:dyDescent="0.2">
      <c r="A471">
        <v>6513.5062500000004</v>
      </c>
      <c r="B471" t="s">
        <v>284</v>
      </c>
      <c r="C471">
        <v>146.691</v>
      </c>
    </row>
    <row r="472" spans="1:3" x14ac:dyDescent="0.2">
      <c r="A472">
        <v>6513.5062500000004</v>
      </c>
      <c r="B472" t="s">
        <v>284</v>
      </c>
      <c r="C472">
        <v>162.99</v>
      </c>
    </row>
    <row r="473" spans="1:3" x14ac:dyDescent="0.2">
      <c r="A473">
        <v>6513.5062500000004</v>
      </c>
      <c r="B473" t="s">
        <v>284</v>
      </c>
      <c r="C473">
        <v>179.28900000000002</v>
      </c>
    </row>
    <row r="474" spans="1:3" x14ac:dyDescent="0.2">
      <c r="A474">
        <v>6513.5062500000004</v>
      </c>
      <c r="B474" t="s">
        <v>284</v>
      </c>
      <c r="C474">
        <v>195.58800000000002</v>
      </c>
    </row>
    <row r="475" spans="1:3" x14ac:dyDescent="0.2">
      <c r="A475">
        <v>6513.5062500000004</v>
      </c>
      <c r="B475" t="s">
        <v>284</v>
      </c>
      <c r="C475">
        <v>211.88700000000003</v>
      </c>
    </row>
    <row r="476" spans="1:3" x14ac:dyDescent="0.2">
      <c r="A476">
        <v>6672.3470000000007</v>
      </c>
      <c r="B476" t="s">
        <v>284</v>
      </c>
      <c r="C476">
        <v>114.093</v>
      </c>
    </row>
    <row r="477" spans="1:3" x14ac:dyDescent="0.2">
      <c r="A477">
        <v>6672.3470000000007</v>
      </c>
      <c r="B477" t="s">
        <v>284</v>
      </c>
      <c r="C477">
        <v>130.392</v>
      </c>
    </row>
    <row r="478" spans="1:3" x14ac:dyDescent="0.2">
      <c r="A478">
        <v>6672.3470000000007</v>
      </c>
      <c r="B478" t="s">
        <v>284</v>
      </c>
      <c r="C478">
        <v>146.691</v>
      </c>
    </row>
    <row r="479" spans="1:3" x14ac:dyDescent="0.2">
      <c r="A479">
        <v>6672.3470000000007</v>
      </c>
      <c r="B479" t="s">
        <v>284</v>
      </c>
      <c r="C479">
        <v>162.99</v>
      </c>
    </row>
    <row r="480" spans="1:3" x14ac:dyDescent="0.2">
      <c r="A480">
        <v>6672.3470000000007</v>
      </c>
      <c r="B480" t="s">
        <v>284</v>
      </c>
      <c r="C480">
        <v>179.28900000000002</v>
      </c>
    </row>
    <row r="481" spans="1:3" x14ac:dyDescent="0.2">
      <c r="A481">
        <v>6672.3470000000007</v>
      </c>
      <c r="B481" t="s">
        <v>284</v>
      </c>
      <c r="C481">
        <v>195.58800000000002</v>
      </c>
    </row>
    <row r="482" spans="1:3" x14ac:dyDescent="0.2">
      <c r="A482">
        <v>6672.3470000000007</v>
      </c>
      <c r="B482" t="s">
        <v>284</v>
      </c>
      <c r="C482">
        <v>211.88700000000003</v>
      </c>
    </row>
    <row r="483" spans="1:3" x14ac:dyDescent="0.2">
      <c r="A483">
        <v>7131.2851921367183</v>
      </c>
      <c r="B483" t="s">
        <v>284</v>
      </c>
      <c r="C483">
        <v>114.093</v>
      </c>
    </row>
    <row r="484" spans="1:3" x14ac:dyDescent="0.2">
      <c r="A484">
        <v>7131.2851921367183</v>
      </c>
      <c r="B484" t="s">
        <v>284</v>
      </c>
      <c r="C484">
        <v>130.392</v>
      </c>
    </row>
    <row r="485" spans="1:3" x14ac:dyDescent="0.2">
      <c r="A485">
        <v>7131.2851921367183</v>
      </c>
      <c r="B485" t="s">
        <v>284</v>
      </c>
      <c r="C485">
        <v>146.691</v>
      </c>
    </row>
    <row r="486" spans="1:3" x14ac:dyDescent="0.2">
      <c r="A486">
        <v>7131.2851921367183</v>
      </c>
      <c r="B486" t="s">
        <v>284</v>
      </c>
      <c r="C486">
        <v>162.99</v>
      </c>
    </row>
    <row r="487" spans="1:3" x14ac:dyDescent="0.2">
      <c r="A487">
        <v>7131.2851921367183</v>
      </c>
      <c r="B487" t="s">
        <v>284</v>
      </c>
      <c r="C487">
        <v>179.28900000000002</v>
      </c>
    </row>
    <row r="488" spans="1:3" x14ac:dyDescent="0.2">
      <c r="A488">
        <v>7131.2851921367183</v>
      </c>
      <c r="B488" t="s">
        <v>284</v>
      </c>
      <c r="C488">
        <v>195.58800000000002</v>
      </c>
    </row>
    <row r="489" spans="1:3" x14ac:dyDescent="0.2">
      <c r="A489">
        <v>7131.2851921367183</v>
      </c>
      <c r="B489" t="s">
        <v>284</v>
      </c>
      <c r="C489">
        <v>211.88700000000003</v>
      </c>
    </row>
    <row r="490" spans="1:3" x14ac:dyDescent="0.2">
      <c r="A490">
        <v>7189.4838400000008</v>
      </c>
      <c r="B490" t="s">
        <v>284</v>
      </c>
      <c r="C490">
        <v>114.093</v>
      </c>
    </row>
    <row r="491" spans="1:3" x14ac:dyDescent="0.2">
      <c r="A491">
        <v>7189.4838400000008</v>
      </c>
      <c r="B491" t="s">
        <v>284</v>
      </c>
      <c r="C491">
        <v>130.392</v>
      </c>
    </row>
    <row r="492" spans="1:3" x14ac:dyDescent="0.2">
      <c r="A492">
        <v>7189.4838400000008</v>
      </c>
      <c r="B492" t="s">
        <v>284</v>
      </c>
      <c r="C492">
        <v>146.691</v>
      </c>
    </row>
    <row r="493" spans="1:3" x14ac:dyDescent="0.2">
      <c r="A493">
        <v>7189.4838400000008</v>
      </c>
      <c r="B493" t="s">
        <v>284</v>
      </c>
      <c r="C493">
        <v>162.99</v>
      </c>
    </row>
    <row r="494" spans="1:3" x14ac:dyDescent="0.2">
      <c r="A494">
        <v>7189.4838400000008</v>
      </c>
      <c r="B494" t="s">
        <v>284</v>
      </c>
      <c r="C494">
        <v>179.28900000000002</v>
      </c>
    </row>
    <row r="495" spans="1:3" x14ac:dyDescent="0.2">
      <c r="A495">
        <v>7189.4838400000008</v>
      </c>
      <c r="B495" t="s">
        <v>284</v>
      </c>
      <c r="C495">
        <v>195.58800000000002</v>
      </c>
    </row>
    <row r="496" spans="1:3" x14ac:dyDescent="0.2">
      <c r="A496">
        <v>7189.4838400000008</v>
      </c>
      <c r="B496" t="s">
        <v>284</v>
      </c>
      <c r="C496">
        <v>211.88700000000003</v>
      </c>
    </row>
    <row r="497" spans="1:3" x14ac:dyDescent="0.2">
      <c r="A497">
        <v>7316.4291199999998</v>
      </c>
      <c r="B497" t="s">
        <v>284</v>
      </c>
      <c r="C497">
        <v>114.093</v>
      </c>
    </row>
    <row r="498" spans="1:3" x14ac:dyDescent="0.2">
      <c r="A498">
        <v>7316.4291199999998</v>
      </c>
      <c r="B498" t="s">
        <v>284</v>
      </c>
      <c r="C498">
        <v>130.392</v>
      </c>
    </row>
    <row r="499" spans="1:3" x14ac:dyDescent="0.2">
      <c r="A499">
        <v>7316.4291199999998</v>
      </c>
      <c r="B499" t="s">
        <v>284</v>
      </c>
      <c r="C499">
        <v>146.691</v>
      </c>
    </row>
    <row r="500" spans="1:3" x14ac:dyDescent="0.2">
      <c r="A500">
        <v>7316.4291199999998</v>
      </c>
      <c r="B500" t="s">
        <v>284</v>
      </c>
      <c r="C500">
        <v>162.99</v>
      </c>
    </row>
    <row r="501" spans="1:3" x14ac:dyDescent="0.2">
      <c r="A501">
        <v>7316.4291199999998</v>
      </c>
      <c r="B501" t="s">
        <v>284</v>
      </c>
      <c r="C501">
        <v>179.28900000000002</v>
      </c>
    </row>
    <row r="502" spans="1:3" x14ac:dyDescent="0.2">
      <c r="A502">
        <v>7316.4291199999998</v>
      </c>
      <c r="B502" t="s">
        <v>284</v>
      </c>
      <c r="C502">
        <v>195.58800000000002</v>
      </c>
    </row>
    <row r="503" spans="1:3" x14ac:dyDescent="0.2">
      <c r="A503">
        <v>7316.4291199999998</v>
      </c>
      <c r="B503" t="s">
        <v>284</v>
      </c>
      <c r="C503">
        <v>211.88700000000003</v>
      </c>
    </row>
    <row r="504" spans="1:3" x14ac:dyDescent="0.2">
      <c r="A504">
        <v>7580.4960000000001</v>
      </c>
      <c r="B504" t="s">
        <v>284</v>
      </c>
      <c r="C504">
        <v>114.093</v>
      </c>
    </row>
    <row r="505" spans="1:3" x14ac:dyDescent="0.2">
      <c r="A505">
        <v>7580.4960000000001</v>
      </c>
      <c r="B505" t="s">
        <v>284</v>
      </c>
      <c r="C505">
        <v>130.392</v>
      </c>
    </row>
    <row r="506" spans="1:3" x14ac:dyDescent="0.2">
      <c r="A506">
        <v>7580.4960000000001</v>
      </c>
      <c r="B506" t="s">
        <v>284</v>
      </c>
      <c r="C506">
        <v>146.691</v>
      </c>
    </row>
    <row r="507" spans="1:3" x14ac:dyDescent="0.2">
      <c r="A507">
        <v>7580.4960000000001</v>
      </c>
      <c r="B507" t="s">
        <v>284</v>
      </c>
      <c r="C507">
        <v>162.99</v>
      </c>
    </row>
    <row r="508" spans="1:3" x14ac:dyDescent="0.2">
      <c r="A508">
        <v>7580.4960000000001</v>
      </c>
      <c r="B508" t="s">
        <v>284</v>
      </c>
      <c r="C508">
        <v>179.28900000000002</v>
      </c>
    </row>
    <row r="509" spans="1:3" x14ac:dyDescent="0.2">
      <c r="A509">
        <v>7580.4960000000001</v>
      </c>
      <c r="B509" t="s">
        <v>284</v>
      </c>
      <c r="C509">
        <v>195.58800000000002</v>
      </c>
    </row>
    <row r="510" spans="1:3" x14ac:dyDescent="0.2">
      <c r="A510">
        <v>7580.4960000000001</v>
      </c>
      <c r="B510" t="s">
        <v>284</v>
      </c>
      <c r="C510">
        <v>211.88700000000003</v>
      </c>
    </row>
    <row r="511" spans="1:3" x14ac:dyDescent="0.2">
      <c r="A511">
        <v>7639.0398103329053</v>
      </c>
      <c r="B511" t="s">
        <v>284</v>
      </c>
      <c r="C511">
        <v>114.093</v>
      </c>
    </row>
    <row r="512" spans="1:3" x14ac:dyDescent="0.2">
      <c r="A512">
        <v>7639.0398103329053</v>
      </c>
      <c r="B512" t="s">
        <v>284</v>
      </c>
      <c r="C512">
        <v>130.392</v>
      </c>
    </row>
    <row r="513" spans="1:3" x14ac:dyDescent="0.2">
      <c r="A513">
        <v>7639.0398103329053</v>
      </c>
      <c r="B513" t="s">
        <v>284</v>
      </c>
      <c r="C513">
        <v>146.691</v>
      </c>
    </row>
    <row r="514" spans="1:3" x14ac:dyDescent="0.2">
      <c r="A514">
        <v>7639.0398103329053</v>
      </c>
      <c r="B514" t="s">
        <v>284</v>
      </c>
      <c r="C514">
        <v>162.99</v>
      </c>
    </row>
    <row r="515" spans="1:3" x14ac:dyDescent="0.2">
      <c r="A515">
        <v>7639.0398103329053</v>
      </c>
      <c r="B515" t="s">
        <v>284</v>
      </c>
      <c r="C515">
        <v>179.28900000000002</v>
      </c>
    </row>
    <row r="516" spans="1:3" x14ac:dyDescent="0.2">
      <c r="A516">
        <v>7639.0398103329053</v>
      </c>
      <c r="B516" t="s">
        <v>284</v>
      </c>
      <c r="C516">
        <v>195.58800000000002</v>
      </c>
    </row>
    <row r="517" spans="1:3" x14ac:dyDescent="0.2">
      <c r="A517">
        <v>7639.0398103329053</v>
      </c>
      <c r="B517" t="s">
        <v>284</v>
      </c>
      <c r="C517">
        <v>211.88700000000003</v>
      </c>
    </row>
    <row r="518" spans="1:3" x14ac:dyDescent="0.2">
      <c r="A518">
        <v>7742.710500000001</v>
      </c>
      <c r="B518" t="s">
        <v>284</v>
      </c>
      <c r="C518">
        <v>114.093</v>
      </c>
    </row>
    <row r="519" spans="1:3" x14ac:dyDescent="0.2">
      <c r="A519">
        <v>7742.710500000001</v>
      </c>
      <c r="B519" t="s">
        <v>284</v>
      </c>
      <c r="C519">
        <v>130.392</v>
      </c>
    </row>
    <row r="520" spans="1:3" x14ac:dyDescent="0.2">
      <c r="A520">
        <v>7742.710500000001</v>
      </c>
      <c r="B520" t="s">
        <v>284</v>
      </c>
      <c r="C520">
        <v>146.691</v>
      </c>
    </row>
    <row r="521" spans="1:3" x14ac:dyDescent="0.2">
      <c r="A521">
        <v>7742.710500000001</v>
      </c>
      <c r="B521" t="s">
        <v>284</v>
      </c>
      <c r="C521">
        <v>162.99</v>
      </c>
    </row>
    <row r="522" spans="1:3" x14ac:dyDescent="0.2">
      <c r="A522">
        <v>7742.710500000001</v>
      </c>
      <c r="B522" t="s">
        <v>284</v>
      </c>
      <c r="C522">
        <v>179.28900000000002</v>
      </c>
    </row>
    <row r="523" spans="1:3" x14ac:dyDescent="0.2">
      <c r="A523">
        <v>7742.710500000001</v>
      </c>
      <c r="B523" t="s">
        <v>284</v>
      </c>
      <c r="C523">
        <v>195.58800000000002</v>
      </c>
    </row>
    <row r="524" spans="1:3" x14ac:dyDescent="0.2">
      <c r="A524">
        <v>7742.710500000001</v>
      </c>
      <c r="B524" t="s">
        <v>284</v>
      </c>
      <c r="C524">
        <v>211.88700000000003</v>
      </c>
    </row>
    <row r="525" spans="1:3" x14ac:dyDescent="0.2">
      <c r="A525">
        <v>7839.3700000000008</v>
      </c>
      <c r="B525" t="s">
        <v>284</v>
      </c>
      <c r="C525">
        <v>114.093</v>
      </c>
    </row>
    <row r="526" spans="1:3" x14ac:dyDescent="0.2">
      <c r="A526">
        <v>7839.3700000000008</v>
      </c>
      <c r="B526" t="s">
        <v>284</v>
      </c>
      <c r="C526">
        <v>130.392</v>
      </c>
    </row>
    <row r="527" spans="1:3" x14ac:dyDescent="0.2">
      <c r="A527">
        <v>7839.3700000000008</v>
      </c>
      <c r="B527" t="s">
        <v>284</v>
      </c>
      <c r="C527">
        <v>146.691</v>
      </c>
    </row>
    <row r="528" spans="1:3" x14ac:dyDescent="0.2">
      <c r="A528">
        <v>7839.3700000000008</v>
      </c>
      <c r="B528" t="s">
        <v>284</v>
      </c>
      <c r="C528">
        <v>162.99</v>
      </c>
    </row>
    <row r="529" spans="1:3" x14ac:dyDescent="0.2">
      <c r="A529">
        <v>7839.3700000000008</v>
      </c>
      <c r="B529" t="s">
        <v>284</v>
      </c>
      <c r="C529">
        <v>179.28900000000002</v>
      </c>
    </row>
    <row r="530" spans="1:3" x14ac:dyDescent="0.2">
      <c r="A530">
        <v>7839.3700000000008</v>
      </c>
      <c r="B530" t="s">
        <v>284</v>
      </c>
      <c r="C530">
        <v>195.58800000000002</v>
      </c>
    </row>
    <row r="531" spans="1:3" x14ac:dyDescent="0.2">
      <c r="A531">
        <v>7839.3700000000008</v>
      </c>
      <c r="B531" t="s">
        <v>284</v>
      </c>
      <c r="C531">
        <v>211.88700000000003</v>
      </c>
    </row>
    <row r="532" spans="1:3" x14ac:dyDescent="0.2">
      <c r="A532">
        <v>8029.4224554039874</v>
      </c>
      <c r="B532" t="s">
        <v>284</v>
      </c>
      <c r="C532">
        <v>114.093</v>
      </c>
    </row>
    <row r="533" spans="1:3" x14ac:dyDescent="0.2">
      <c r="A533">
        <v>8029.4224554039874</v>
      </c>
      <c r="B533" t="s">
        <v>284</v>
      </c>
      <c r="C533">
        <v>130.392</v>
      </c>
    </row>
    <row r="534" spans="1:3" x14ac:dyDescent="0.2">
      <c r="A534">
        <v>8029.4224554039874</v>
      </c>
      <c r="B534" t="s">
        <v>284</v>
      </c>
      <c r="C534">
        <v>146.691</v>
      </c>
    </row>
    <row r="535" spans="1:3" x14ac:dyDescent="0.2">
      <c r="A535">
        <v>8029.4224554039874</v>
      </c>
      <c r="B535" t="s">
        <v>284</v>
      </c>
      <c r="C535">
        <v>162.99</v>
      </c>
    </row>
    <row r="536" spans="1:3" x14ac:dyDescent="0.2">
      <c r="A536">
        <v>8029.4224554039874</v>
      </c>
      <c r="B536" t="s">
        <v>284</v>
      </c>
      <c r="C536">
        <v>179.28900000000002</v>
      </c>
    </row>
    <row r="537" spans="1:3" x14ac:dyDescent="0.2">
      <c r="A537">
        <v>8029.4224554039874</v>
      </c>
      <c r="B537" t="s">
        <v>284</v>
      </c>
      <c r="C537">
        <v>195.58800000000002</v>
      </c>
    </row>
    <row r="538" spans="1:3" x14ac:dyDescent="0.2">
      <c r="A538">
        <v>8029.4224554039874</v>
      </c>
      <c r="B538" t="s">
        <v>284</v>
      </c>
      <c r="C538">
        <v>211.88700000000003</v>
      </c>
    </row>
    <row r="539" spans="1:3" x14ac:dyDescent="0.2">
      <c r="A539">
        <v>8071.7178701965822</v>
      </c>
      <c r="B539" t="s">
        <v>284</v>
      </c>
      <c r="C539">
        <v>114.093</v>
      </c>
    </row>
    <row r="540" spans="1:3" x14ac:dyDescent="0.2">
      <c r="A540">
        <v>8071.7178701965822</v>
      </c>
      <c r="B540" t="s">
        <v>284</v>
      </c>
      <c r="C540">
        <v>130.392</v>
      </c>
    </row>
    <row r="541" spans="1:3" x14ac:dyDescent="0.2">
      <c r="A541">
        <v>8071.7178701965822</v>
      </c>
      <c r="B541" t="s">
        <v>284</v>
      </c>
      <c r="C541">
        <v>146.691</v>
      </c>
    </row>
    <row r="542" spans="1:3" x14ac:dyDescent="0.2">
      <c r="A542">
        <v>8071.7178701965822</v>
      </c>
      <c r="B542" t="s">
        <v>284</v>
      </c>
      <c r="C542">
        <v>162.99</v>
      </c>
    </row>
    <row r="543" spans="1:3" x14ac:dyDescent="0.2">
      <c r="A543">
        <v>8071.7178701965822</v>
      </c>
      <c r="B543" t="s">
        <v>284</v>
      </c>
      <c r="C543">
        <v>179.28900000000002</v>
      </c>
    </row>
    <row r="544" spans="1:3" x14ac:dyDescent="0.2">
      <c r="A544">
        <v>8071.7178701965822</v>
      </c>
      <c r="B544" t="s">
        <v>284</v>
      </c>
      <c r="C544">
        <v>195.58800000000002</v>
      </c>
    </row>
    <row r="545" spans="1:3" x14ac:dyDescent="0.2">
      <c r="A545">
        <v>8071.7178701965822</v>
      </c>
      <c r="B545" t="s">
        <v>284</v>
      </c>
      <c r="C545">
        <v>211.88700000000003</v>
      </c>
    </row>
    <row r="546" spans="1:3" x14ac:dyDescent="0.2">
      <c r="A546">
        <v>8351.4375</v>
      </c>
      <c r="B546" t="s">
        <v>284</v>
      </c>
      <c r="C546">
        <v>114.093</v>
      </c>
    </row>
    <row r="547" spans="1:3" x14ac:dyDescent="0.2">
      <c r="A547">
        <v>8351.4375</v>
      </c>
      <c r="B547" t="s">
        <v>284</v>
      </c>
      <c r="C547">
        <v>130.392</v>
      </c>
    </row>
    <row r="548" spans="1:3" x14ac:dyDescent="0.2">
      <c r="A548">
        <v>8351.4375</v>
      </c>
      <c r="B548" t="s">
        <v>284</v>
      </c>
      <c r="C548">
        <v>146.691</v>
      </c>
    </row>
    <row r="549" spans="1:3" x14ac:dyDescent="0.2">
      <c r="A549">
        <v>8351.4375</v>
      </c>
      <c r="B549" t="s">
        <v>284</v>
      </c>
      <c r="C549">
        <v>162.99</v>
      </c>
    </row>
    <row r="550" spans="1:3" x14ac:dyDescent="0.2">
      <c r="A550">
        <v>8351.4375</v>
      </c>
      <c r="B550" t="s">
        <v>284</v>
      </c>
      <c r="C550">
        <v>179.28900000000002</v>
      </c>
    </row>
    <row r="551" spans="1:3" x14ac:dyDescent="0.2">
      <c r="A551">
        <v>8351.4375</v>
      </c>
      <c r="B551" t="s">
        <v>284</v>
      </c>
      <c r="C551">
        <v>195.58800000000002</v>
      </c>
    </row>
    <row r="552" spans="1:3" x14ac:dyDescent="0.2">
      <c r="A552">
        <v>8351.4375</v>
      </c>
      <c r="B552" t="s">
        <v>284</v>
      </c>
      <c r="C552">
        <v>211.88700000000003</v>
      </c>
    </row>
    <row r="553" spans="1:3" x14ac:dyDescent="0.2">
      <c r="A553">
        <v>8759.5491818181836</v>
      </c>
      <c r="B553" t="s">
        <v>284</v>
      </c>
      <c r="C553">
        <v>114.093</v>
      </c>
    </row>
    <row r="554" spans="1:3" x14ac:dyDescent="0.2">
      <c r="A554">
        <v>8759.5491818181836</v>
      </c>
      <c r="B554" t="s">
        <v>284</v>
      </c>
      <c r="C554">
        <v>130.392</v>
      </c>
    </row>
    <row r="555" spans="1:3" x14ac:dyDescent="0.2">
      <c r="A555">
        <v>8759.5491818181836</v>
      </c>
      <c r="B555" t="s">
        <v>284</v>
      </c>
      <c r="C555">
        <v>146.691</v>
      </c>
    </row>
    <row r="556" spans="1:3" x14ac:dyDescent="0.2">
      <c r="A556">
        <v>8759.5491818181836</v>
      </c>
      <c r="B556" t="s">
        <v>284</v>
      </c>
      <c r="C556">
        <v>162.99</v>
      </c>
    </row>
    <row r="557" spans="1:3" x14ac:dyDescent="0.2">
      <c r="A557">
        <v>8759.5491818181836</v>
      </c>
      <c r="B557" t="s">
        <v>284</v>
      </c>
      <c r="C557">
        <v>179.28900000000002</v>
      </c>
    </row>
    <row r="558" spans="1:3" x14ac:dyDescent="0.2">
      <c r="A558">
        <v>8759.5491818181836</v>
      </c>
      <c r="B558" t="s">
        <v>284</v>
      </c>
      <c r="C558">
        <v>195.58800000000002</v>
      </c>
    </row>
    <row r="559" spans="1:3" x14ac:dyDescent="0.2">
      <c r="A559">
        <v>8759.5491818181836</v>
      </c>
      <c r="B559" t="s">
        <v>284</v>
      </c>
      <c r="C559">
        <v>211.88700000000003</v>
      </c>
    </row>
    <row r="560" spans="1:3" x14ac:dyDescent="0.2">
      <c r="A560">
        <v>9291.7783287165275</v>
      </c>
      <c r="B560" t="s">
        <v>284</v>
      </c>
      <c r="C560">
        <v>114.093</v>
      </c>
    </row>
    <row r="561" spans="1:3" x14ac:dyDescent="0.2">
      <c r="A561">
        <v>9291.7783287165275</v>
      </c>
      <c r="B561" t="s">
        <v>284</v>
      </c>
      <c r="C561">
        <v>130.392</v>
      </c>
    </row>
    <row r="562" spans="1:3" x14ac:dyDescent="0.2">
      <c r="A562">
        <v>9291.7783287165275</v>
      </c>
      <c r="B562" t="s">
        <v>284</v>
      </c>
      <c r="C562">
        <v>146.691</v>
      </c>
    </row>
    <row r="563" spans="1:3" x14ac:dyDescent="0.2">
      <c r="A563">
        <v>9291.7783287165275</v>
      </c>
      <c r="B563" t="s">
        <v>284</v>
      </c>
      <c r="C563">
        <v>162.99</v>
      </c>
    </row>
    <row r="564" spans="1:3" x14ac:dyDescent="0.2">
      <c r="A564">
        <v>9291.7783287165275</v>
      </c>
      <c r="B564" t="s">
        <v>284</v>
      </c>
      <c r="C564">
        <v>179.28900000000002</v>
      </c>
    </row>
    <row r="565" spans="1:3" x14ac:dyDescent="0.2">
      <c r="A565">
        <v>9291.7783287165275</v>
      </c>
      <c r="B565" t="s">
        <v>284</v>
      </c>
      <c r="C565">
        <v>195.58800000000002</v>
      </c>
    </row>
    <row r="566" spans="1:3" x14ac:dyDescent="0.2">
      <c r="A566">
        <v>9291.7783287165275</v>
      </c>
      <c r="B566" t="s">
        <v>284</v>
      </c>
      <c r="C566">
        <v>211.88700000000003</v>
      </c>
    </row>
    <row r="567" spans="1:3" x14ac:dyDescent="0.2">
      <c r="A567">
        <v>11199.1</v>
      </c>
      <c r="B567" t="s">
        <v>284</v>
      </c>
      <c r="C567">
        <v>114.093</v>
      </c>
    </row>
    <row r="568" spans="1:3" x14ac:dyDescent="0.2">
      <c r="A568">
        <v>11199.1</v>
      </c>
      <c r="B568" t="s">
        <v>284</v>
      </c>
      <c r="C568">
        <v>130.392</v>
      </c>
    </row>
    <row r="569" spans="1:3" x14ac:dyDescent="0.2">
      <c r="A569">
        <v>11199.1</v>
      </c>
      <c r="B569" t="s">
        <v>284</v>
      </c>
      <c r="C569">
        <v>146.691</v>
      </c>
    </row>
    <row r="570" spans="1:3" x14ac:dyDescent="0.2">
      <c r="A570">
        <v>11199.1</v>
      </c>
      <c r="B570" t="s">
        <v>284</v>
      </c>
      <c r="C570">
        <v>162.99</v>
      </c>
    </row>
    <row r="571" spans="1:3" x14ac:dyDescent="0.2">
      <c r="A571">
        <v>11199.1</v>
      </c>
      <c r="B571" t="s">
        <v>284</v>
      </c>
      <c r="C571">
        <v>179.28900000000002</v>
      </c>
    </row>
    <row r="572" spans="1:3" x14ac:dyDescent="0.2">
      <c r="A572">
        <v>11199.1</v>
      </c>
      <c r="B572" t="s">
        <v>284</v>
      </c>
      <c r="C572">
        <v>195.58800000000002</v>
      </c>
    </row>
    <row r="573" spans="1:3" x14ac:dyDescent="0.2">
      <c r="A573">
        <v>11199.1</v>
      </c>
      <c r="B573" t="s">
        <v>284</v>
      </c>
      <c r="C573">
        <v>211.88700000000003</v>
      </c>
    </row>
    <row r="574" spans="1:3" x14ac:dyDescent="0.2">
      <c r="A574">
        <v>11439.29665119036</v>
      </c>
      <c r="B574" t="s">
        <v>284</v>
      </c>
      <c r="C574">
        <v>114.093</v>
      </c>
    </row>
    <row r="575" spans="1:3" x14ac:dyDescent="0.2">
      <c r="A575">
        <v>11439.29665119036</v>
      </c>
      <c r="B575" t="s">
        <v>284</v>
      </c>
      <c r="C575">
        <v>130.392</v>
      </c>
    </row>
    <row r="576" spans="1:3" x14ac:dyDescent="0.2">
      <c r="A576">
        <v>11439.29665119036</v>
      </c>
      <c r="B576" t="s">
        <v>284</v>
      </c>
      <c r="C576">
        <v>146.691</v>
      </c>
    </row>
    <row r="577" spans="1:3" x14ac:dyDescent="0.2">
      <c r="A577">
        <v>11439.29665119036</v>
      </c>
      <c r="B577" t="s">
        <v>284</v>
      </c>
      <c r="C577">
        <v>162.99</v>
      </c>
    </row>
    <row r="578" spans="1:3" x14ac:dyDescent="0.2">
      <c r="A578">
        <v>11439.29665119036</v>
      </c>
      <c r="B578" t="s">
        <v>284</v>
      </c>
      <c r="C578">
        <v>179.28900000000002</v>
      </c>
    </row>
    <row r="579" spans="1:3" x14ac:dyDescent="0.2">
      <c r="A579">
        <v>11439.29665119036</v>
      </c>
      <c r="B579" t="s">
        <v>284</v>
      </c>
      <c r="C579">
        <v>195.58800000000002</v>
      </c>
    </row>
    <row r="580" spans="1:3" x14ac:dyDescent="0.2">
      <c r="A580">
        <v>11439.29665119036</v>
      </c>
      <c r="B580" t="s">
        <v>284</v>
      </c>
      <c r="C580">
        <v>211.88700000000003</v>
      </c>
    </row>
    <row r="581" spans="1:3" x14ac:dyDescent="0.2">
      <c r="A581">
        <v>11948.039118838289</v>
      </c>
      <c r="B581" t="s">
        <v>284</v>
      </c>
      <c r="C581">
        <v>114.093</v>
      </c>
    </row>
    <row r="582" spans="1:3" x14ac:dyDescent="0.2">
      <c r="A582">
        <v>11948.039118838289</v>
      </c>
      <c r="B582" t="s">
        <v>284</v>
      </c>
      <c r="C582">
        <v>130.392</v>
      </c>
    </row>
    <row r="583" spans="1:3" x14ac:dyDescent="0.2">
      <c r="A583">
        <v>11948.039118838289</v>
      </c>
      <c r="B583" t="s">
        <v>284</v>
      </c>
      <c r="C583">
        <v>146.691</v>
      </c>
    </row>
    <row r="584" spans="1:3" x14ac:dyDescent="0.2">
      <c r="A584">
        <v>11948.039118838289</v>
      </c>
      <c r="B584" t="s">
        <v>284</v>
      </c>
      <c r="C584">
        <v>162.99</v>
      </c>
    </row>
    <row r="585" spans="1:3" x14ac:dyDescent="0.2">
      <c r="A585">
        <v>11948.039118838289</v>
      </c>
      <c r="B585" t="s">
        <v>284</v>
      </c>
      <c r="C585">
        <v>179.28900000000002</v>
      </c>
    </row>
    <row r="586" spans="1:3" x14ac:dyDescent="0.2">
      <c r="A586">
        <v>11948.039118838289</v>
      </c>
      <c r="B586" t="s">
        <v>284</v>
      </c>
      <c r="C586">
        <v>195.58800000000002</v>
      </c>
    </row>
    <row r="587" spans="1:3" x14ac:dyDescent="0.2">
      <c r="A587">
        <v>11948.039118838289</v>
      </c>
      <c r="B587" t="s">
        <v>284</v>
      </c>
      <c r="C587">
        <v>211.88700000000003</v>
      </c>
    </row>
    <row r="588" spans="1:3" x14ac:dyDescent="0.2">
      <c r="A588">
        <v>13670.066666666666</v>
      </c>
      <c r="B588" t="s">
        <v>284</v>
      </c>
      <c r="C588">
        <v>114.093</v>
      </c>
    </row>
    <row r="589" spans="1:3" x14ac:dyDescent="0.2">
      <c r="A589">
        <v>13670.066666666666</v>
      </c>
      <c r="B589" t="s">
        <v>284</v>
      </c>
      <c r="C589">
        <v>130.392</v>
      </c>
    </row>
    <row r="590" spans="1:3" x14ac:dyDescent="0.2">
      <c r="A590">
        <v>13670.066666666666</v>
      </c>
      <c r="B590" t="s">
        <v>284</v>
      </c>
      <c r="C590">
        <v>146.691</v>
      </c>
    </row>
    <row r="591" spans="1:3" x14ac:dyDescent="0.2">
      <c r="A591">
        <v>13670.066666666666</v>
      </c>
      <c r="B591" t="s">
        <v>284</v>
      </c>
      <c r="C591">
        <v>162.99</v>
      </c>
    </row>
    <row r="592" spans="1:3" x14ac:dyDescent="0.2">
      <c r="A592">
        <v>13670.066666666666</v>
      </c>
      <c r="B592" t="s">
        <v>284</v>
      </c>
      <c r="C592">
        <v>179.28900000000002</v>
      </c>
    </row>
    <row r="593" spans="1:3" x14ac:dyDescent="0.2">
      <c r="A593">
        <v>13670.066666666666</v>
      </c>
      <c r="B593" t="s">
        <v>284</v>
      </c>
      <c r="C593">
        <v>195.58800000000002</v>
      </c>
    </row>
    <row r="594" spans="1:3" x14ac:dyDescent="0.2">
      <c r="A594">
        <v>13670.066666666666</v>
      </c>
      <c r="B594" t="s">
        <v>284</v>
      </c>
      <c r="C594">
        <v>211.88700000000003</v>
      </c>
    </row>
    <row r="595" spans="1:3" x14ac:dyDescent="0.2">
      <c r="A595">
        <v>16144.423589844908</v>
      </c>
      <c r="B595" t="s">
        <v>284</v>
      </c>
      <c r="C595">
        <v>114.093</v>
      </c>
    </row>
    <row r="596" spans="1:3" x14ac:dyDescent="0.2">
      <c r="A596">
        <v>16144.423589844908</v>
      </c>
      <c r="B596" t="s">
        <v>284</v>
      </c>
      <c r="C596">
        <v>130.392</v>
      </c>
    </row>
    <row r="597" spans="1:3" x14ac:dyDescent="0.2">
      <c r="A597">
        <v>16144.423589844908</v>
      </c>
      <c r="B597" t="s">
        <v>284</v>
      </c>
      <c r="C597">
        <v>146.691</v>
      </c>
    </row>
    <row r="598" spans="1:3" x14ac:dyDescent="0.2">
      <c r="A598">
        <v>16144.423589844908</v>
      </c>
      <c r="B598" t="s">
        <v>284</v>
      </c>
      <c r="C598">
        <v>162.99</v>
      </c>
    </row>
    <row r="599" spans="1:3" x14ac:dyDescent="0.2">
      <c r="A599">
        <v>16144.423589844908</v>
      </c>
      <c r="B599" t="s">
        <v>284</v>
      </c>
      <c r="C599">
        <v>179.28900000000002</v>
      </c>
    </row>
    <row r="600" spans="1:3" x14ac:dyDescent="0.2">
      <c r="A600">
        <v>16144.423589844908</v>
      </c>
      <c r="B600" t="s">
        <v>284</v>
      </c>
      <c r="C600">
        <v>195.58800000000002</v>
      </c>
    </row>
    <row r="601" spans="1:3" x14ac:dyDescent="0.2">
      <c r="A601">
        <v>16144.423589844908</v>
      </c>
      <c r="B601" t="s">
        <v>284</v>
      </c>
      <c r="C601">
        <v>211.88700000000003</v>
      </c>
    </row>
    <row r="602" spans="1:3" x14ac:dyDescent="0.2">
      <c r="A602">
        <v>185.88650000000001</v>
      </c>
      <c r="B602" t="s">
        <v>83</v>
      </c>
      <c r="C602">
        <v>117.402</v>
      </c>
    </row>
    <row r="603" spans="1:3" x14ac:dyDescent="0.2">
      <c r="A603">
        <v>185.88650000000001</v>
      </c>
      <c r="B603" t="s">
        <v>83</v>
      </c>
      <c r="C603">
        <v>117.402</v>
      </c>
    </row>
    <row r="604" spans="1:3" x14ac:dyDescent="0.2">
      <c r="A604">
        <v>205.45350000000002</v>
      </c>
      <c r="B604" t="s">
        <v>83</v>
      </c>
      <c r="C604">
        <v>117.402</v>
      </c>
    </row>
    <row r="605" spans="1:3" x14ac:dyDescent="0.2">
      <c r="A605">
        <v>205.45350000000002</v>
      </c>
      <c r="B605" t="s">
        <v>83</v>
      </c>
      <c r="C605">
        <v>117.402</v>
      </c>
    </row>
    <row r="606" spans="1:3" x14ac:dyDescent="0.2">
      <c r="A606">
        <v>239.09115168539327</v>
      </c>
      <c r="B606" t="s">
        <v>83</v>
      </c>
      <c r="C606">
        <v>117.402</v>
      </c>
    </row>
    <row r="607" spans="1:3" x14ac:dyDescent="0.2">
      <c r="A607">
        <v>239.09115168539327</v>
      </c>
      <c r="B607" t="s">
        <v>83</v>
      </c>
      <c r="C607">
        <v>117.402</v>
      </c>
    </row>
    <row r="608" spans="1:3" x14ac:dyDescent="0.2">
      <c r="A608">
        <v>332.5290730337079</v>
      </c>
      <c r="B608" t="s">
        <v>83</v>
      </c>
      <c r="C608">
        <v>117.402</v>
      </c>
    </row>
    <row r="609" spans="1:3" x14ac:dyDescent="0.2">
      <c r="A609">
        <v>332.5290730337079</v>
      </c>
      <c r="B609" t="s">
        <v>83</v>
      </c>
      <c r="C609">
        <v>117.402</v>
      </c>
    </row>
    <row r="610" spans="1:3" x14ac:dyDescent="0.2">
      <c r="A610">
        <v>354.52404181184676</v>
      </c>
      <c r="B610" t="s">
        <v>83</v>
      </c>
      <c r="C610">
        <v>117.402</v>
      </c>
    </row>
    <row r="611" spans="1:3" x14ac:dyDescent="0.2">
      <c r="A611">
        <v>354.52404181184676</v>
      </c>
      <c r="B611" t="s">
        <v>83</v>
      </c>
      <c r="C611">
        <v>117.402</v>
      </c>
    </row>
    <row r="612" spans="1:3" x14ac:dyDescent="0.2">
      <c r="A612">
        <v>1062.4881</v>
      </c>
      <c r="B612" t="s">
        <v>83</v>
      </c>
      <c r="C612">
        <v>117.402</v>
      </c>
    </row>
    <row r="613" spans="1:3" x14ac:dyDescent="0.2">
      <c r="A613">
        <v>1062.4881</v>
      </c>
      <c r="B613" t="s">
        <v>83</v>
      </c>
      <c r="C613">
        <v>117.402</v>
      </c>
    </row>
    <row r="614" spans="1:3" x14ac:dyDescent="0.2">
      <c r="A614">
        <v>2056.1080550098231</v>
      </c>
      <c r="B614" t="s">
        <v>83</v>
      </c>
      <c r="C614">
        <v>117.402</v>
      </c>
    </row>
    <row r="615" spans="1:3" x14ac:dyDescent="0.2">
      <c r="A615">
        <v>2056.1080550098231</v>
      </c>
      <c r="B615" t="s">
        <v>83</v>
      </c>
      <c r="C615">
        <v>117.402</v>
      </c>
    </row>
    <row r="616" spans="1:3" x14ac:dyDescent="0.2">
      <c r="A616">
        <v>2223.8239624119028</v>
      </c>
      <c r="B616" t="s">
        <v>83</v>
      </c>
      <c r="C616">
        <v>117.402</v>
      </c>
    </row>
    <row r="617" spans="1:3" x14ac:dyDescent="0.2">
      <c r="A617">
        <v>2223.8239624119028</v>
      </c>
      <c r="B617" t="s">
        <v>83</v>
      </c>
      <c r="C617">
        <v>117.402</v>
      </c>
    </row>
    <row r="618" spans="1:3" x14ac:dyDescent="0.2">
      <c r="A618">
        <v>2414.315976789168</v>
      </c>
      <c r="B618" t="s">
        <v>83</v>
      </c>
      <c r="C618">
        <v>117.402</v>
      </c>
    </row>
    <row r="619" spans="1:3" x14ac:dyDescent="0.2">
      <c r="A619">
        <v>2414.315976789168</v>
      </c>
      <c r="B619" t="s">
        <v>83</v>
      </c>
      <c r="C619">
        <v>117.402</v>
      </c>
    </row>
    <row r="620" spans="1:3" x14ac:dyDescent="0.2">
      <c r="A620">
        <v>2821.9566004807534</v>
      </c>
      <c r="B620" t="s">
        <v>83</v>
      </c>
      <c r="C620">
        <v>117.402</v>
      </c>
    </row>
    <row r="621" spans="1:3" x14ac:dyDescent="0.2">
      <c r="A621">
        <v>2821.9566004807534</v>
      </c>
      <c r="B621" t="s">
        <v>83</v>
      </c>
      <c r="C621">
        <v>117.402</v>
      </c>
    </row>
    <row r="622" spans="1:3" x14ac:dyDescent="0.2">
      <c r="A622">
        <v>3221.7990000000004</v>
      </c>
      <c r="B622" t="s">
        <v>83</v>
      </c>
      <c r="C622">
        <v>117.402</v>
      </c>
    </row>
    <row r="623" spans="1:3" x14ac:dyDescent="0.2">
      <c r="A623">
        <v>3221.7990000000004</v>
      </c>
      <c r="B623" t="s">
        <v>83</v>
      </c>
      <c r="C623">
        <v>117.402</v>
      </c>
    </row>
    <row r="624" spans="1:3" x14ac:dyDescent="0.2">
      <c r="A624">
        <v>3478.3431399420924</v>
      </c>
      <c r="B624" t="s">
        <v>83</v>
      </c>
      <c r="C624">
        <v>117.402</v>
      </c>
    </row>
    <row r="625" spans="1:3" x14ac:dyDescent="0.2">
      <c r="A625">
        <v>3478.3431399420924</v>
      </c>
      <c r="B625" t="s">
        <v>83</v>
      </c>
      <c r="C625">
        <v>117.402</v>
      </c>
    </row>
    <row r="626" spans="1:3" x14ac:dyDescent="0.2">
      <c r="A626">
        <v>3704.4354440383286</v>
      </c>
      <c r="B626" t="s">
        <v>83</v>
      </c>
      <c r="C626">
        <v>117.402</v>
      </c>
    </row>
    <row r="627" spans="1:3" x14ac:dyDescent="0.2">
      <c r="A627">
        <v>3704.4354440383286</v>
      </c>
      <c r="B627" t="s">
        <v>83</v>
      </c>
      <c r="C627">
        <v>117.402</v>
      </c>
    </row>
    <row r="628" spans="1:3" x14ac:dyDescent="0.2">
      <c r="A628">
        <v>3951.3978069742175</v>
      </c>
      <c r="B628" t="s">
        <v>83</v>
      </c>
      <c r="C628">
        <v>117.402</v>
      </c>
    </row>
    <row r="629" spans="1:3" x14ac:dyDescent="0.2">
      <c r="A629">
        <v>3951.3978069742175</v>
      </c>
      <c r="B629" t="s">
        <v>83</v>
      </c>
      <c r="C629">
        <v>117.402</v>
      </c>
    </row>
    <row r="630" spans="1:3" x14ac:dyDescent="0.2">
      <c r="A630">
        <v>4186.8540000000003</v>
      </c>
      <c r="B630" t="s">
        <v>83</v>
      </c>
      <c r="C630">
        <v>117.402</v>
      </c>
    </row>
    <row r="631" spans="1:3" x14ac:dyDescent="0.2">
      <c r="A631">
        <v>4186.8540000000003</v>
      </c>
      <c r="B631" t="s">
        <v>83</v>
      </c>
      <c r="C631">
        <v>117.402</v>
      </c>
    </row>
    <row r="632" spans="1:3" x14ac:dyDescent="0.2">
      <c r="A632">
        <v>4229.9103000000005</v>
      </c>
      <c r="B632" t="s">
        <v>83</v>
      </c>
      <c r="C632">
        <v>117.402</v>
      </c>
    </row>
    <row r="633" spans="1:3" x14ac:dyDescent="0.2">
      <c r="A633">
        <v>4229.9103000000005</v>
      </c>
      <c r="B633" t="s">
        <v>83</v>
      </c>
      <c r="C633">
        <v>117.402</v>
      </c>
    </row>
    <row r="634" spans="1:3" x14ac:dyDescent="0.2">
      <c r="A634">
        <v>4258.1196</v>
      </c>
      <c r="B634" t="s">
        <v>83</v>
      </c>
      <c r="C634">
        <v>117.402</v>
      </c>
    </row>
    <row r="635" spans="1:3" x14ac:dyDescent="0.2">
      <c r="A635">
        <v>4258.1196</v>
      </c>
      <c r="B635" t="s">
        <v>83</v>
      </c>
      <c r="C635">
        <v>117.402</v>
      </c>
    </row>
    <row r="636" spans="1:3" x14ac:dyDescent="0.2">
      <c r="A636">
        <v>4379.8650000000007</v>
      </c>
      <c r="B636" t="s">
        <v>83</v>
      </c>
      <c r="C636">
        <v>117.402</v>
      </c>
    </row>
    <row r="637" spans="1:3" x14ac:dyDescent="0.2">
      <c r="A637">
        <v>4379.8650000000007</v>
      </c>
      <c r="B637" t="s">
        <v>83</v>
      </c>
      <c r="C637">
        <v>117.402</v>
      </c>
    </row>
    <row r="638" spans="1:3" x14ac:dyDescent="0.2">
      <c r="A638">
        <v>4397.4881000000005</v>
      </c>
      <c r="B638" t="s">
        <v>83</v>
      </c>
      <c r="C638">
        <v>117.402</v>
      </c>
    </row>
    <row r="639" spans="1:3" x14ac:dyDescent="0.2">
      <c r="A639">
        <v>4397.4881000000005</v>
      </c>
      <c r="B639" t="s">
        <v>83</v>
      </c>
      <c r="C639">
        <v>117.402</v>
      </c>
    </row>
    <row r="640" spans="1:3" x14ac:dyDescent="0.2">
      <c r="A640">
        <v>4418.3381250000002</v>
      </c>
      <c r="B640" t="s">
        <v>83</v>
      </c>
      <c r="C640">
        <v>117.402</v>
      </c>
    </row>
    <row r="641" spans="1:3" x14ac:dyDescent="0.2">
      <c r="A641">
        <v>4418.3381250000002</v>
      </c>
      <c r="B641" t="s">
        <v>83</v>
      </c>
      <c r="C641">
        <v>117.402</v>
      </c>
    </row>
    <row r="642" spans="1:3" x14ac:dyDescent="0.2">
      <c r="A642">
        <v>4463.3824199999999</v>
      </c>
      <c r="B642" t="s">
        <v>83</v>
      </c>
      <c r="C642">
        <v>117.402</v>
      </c>
    </row>
    <row r="643" spans="1:3" x14ac:dyDescent="0.2">
      <c r="A643">
        <v>4463.3824199999999</v>
      </c>
      <c r="B643" t="s">
        <v>83</v>
      </c>
      <c r="C643">
        <v>117.402</v>
      </c>
    </row>
    <row r="644" spans="1:3" x14ac:dyDescent="0.2">
      <c r="A644">
        <v>4917.8393333333343</v>
      </c>
      <c r="B644" t="s">
        <v>83</v>
      </c>
      <c r="C644">
        <v>117.402</v>
      </c>
    </row>
    <row r="645" spans="1:3" x14ac:dyDescent="0.2">
      <c r="A645">
        <v>4917.8393333333343</v>
      </c>
      <c r="B645" t="s">
        <v>83</v>
      </c>
      <c r="C645">
        <v>117.402</v>
      </c>
    </row>
    <row r="646" spans="1:3" x14ac:dyDescent="0.2">
      <c r="A646">
        <v>4939.2472587177717</v>
      </c>
      <c r="B646" t="s">
        <v>83</v>
      </c>
      <c r="C646">
        <v>117.402</v>
      </c>
    </row>
    <row r="647" spans="1:3" x14ac:dyDescent="0.2">
      <c r="A647">
        <v>4939.2472587177717</v>
      </c>
      <c r="B647" t="s">
        <v>83</v>
      </c>
      <c r="C647">
        <v>117.402</v>
      </c>
    </row>
    <row r="648" spans="1:3" x14ac:dyDescent="0.2">
      <c r="A648">
        <v>4978.0346666666655</v>
      </c>
      <c r="B648" t="s">
        <v>83</v>
      </c>
      <c r="C648">
        <v>117.402</v>
      </c>
    </row>
    <row r="649" spans="1:3" x14ac:dyDescent="0.2">
      <c r="A649">
        <v>4978.0346666666655</v>
      </c>
      <c r="B649" t="s">
        <v>83</v>
      </c>
      <c r="C649">
        <v>117.402</v>
      </c>
    </row>
    <row r="650" spans="1:3" x14ac:dyDescent="0.2">
      <c r="A650">
        <v>5560.2891666666665</v>
      </c>
      <c r="B650" t="s">
        <v>83</v>
      </c>
      <c r="C650">
        <v>117.402</v>
      </c>
    </row>
    <row r="651" spans="1:3" x14ac:dyDescent="0.2">
      <c r="A651">
        <v>5560.2891666666665</v>
      </c>
      <c r="B651" t="s">
        <v>83</v>
      </c>
      <c r="C651">
        <v>117.402</v>
      </c>
    </row>
    <row r="652" spans="1:3" x14ac:dyDescent="0.2">
      <c r="A652">
        <v>5599.55</v>
      </c>
      <c r="B652" t="s">
        <v>83</v>
      </c>
      <c r="C652">
        <v>117.402</v>
      </c>
    </row>
    <row r="653" spans="1:3" x14ac:dyDescent="0.2">
      <c r="A653">
        <v>5599.55</v>
      </c>
      <c r="B653" t="s">
        <v>83</v>
      </c>
      <c r="C653">
        <v>117.402</v>
      </c>
    </row>
    <row r="654" spans="1:3" x14ac:dyDescent="0.2">
      <c r="A654">
        <v>5663.3409068457968</v>
      </c>
      <c r="B654" t="s">
        <v>83</v>
      </c>
      <c r="C654">
        <v>117.402</v>
      </c>
    </row>
    <row r="655" spans="1:3" x14ac:dyDescent="0.2">
      <c r="A655">
        <v>5663.3409068457968</v>
      </c>
      <c r="B655" t="s">
        <v>83</v>
      </c>
      <c r="C655">
        <v>117.402</v>
      </c>
    </row>
    <row r="656" spans="1:3" x14ac:dyDescent="0.2">
      <c r="A656">
        <v>5849.7180000000008</v>
      </c>
      <c r="B656" t="s">
        <v>83</v>
      </c>
      <c r="C656">
        <v>117.402</v>
      </c>
    </row>
    <row r="657" spans="1:3" x14ac:dyDescent="0.2">
      <c r="A657">
        <v>5849.7180000000008</v>
      </c>
      <c r="B657" t="s">
        <v>83</v>
      </c>
      <c r="C657">
        <v>117.402</v>
      </c>
    </row>
    <row r="658" spans="1:3" x14ac:dyDescent="0.2">
      <c r="A658">
        <v>6057.4175999999998</v>
      </c>
      <c r="B658" t="s">
        <v>83</v>
      </c>
      <c r="C658">
        <v>117.402</v>
      </c>
    </row>
    <row r="659" spans="1:3" x14ac:dyDescent="0.2">
      <c r="A659">
        <v>6057.4175999999998</v>
      </c>
      <c r="B659" t="s">
        <v>83</v>
      </c>
      <c r="C659">
        <v>117.402</v>
      </c>
    </row>
    <row r="660" spans="1:3" x14ac:dyDescent="0.2">
      <c r="A660">
        <v>6168.9285000000009</v>
      </c>
      <c r="B660" t="s">
        <v>83</v>
      </c>
      <c r="C660">
        <v>117.402</v>
      </c>
    </row>
    <row r="661" spans="1:3" x14ac:dyDescent="0.2">
      <c r="A661">
        <v>6168.9285000000009</v>
      </c>
      <c r="B661" t="s">
        <v>83</v>
      </c>
      <c r="C661">
        <v>117.402</v>
      </c>
    </row>
    <row r="662" spans="1:3" x14ac:dyDescent="0.2">
      <c r="A662">
        <v>6327.9462400000011</v>
      </c>
      <c r="B662" t="s">
        <v>83</v>
      </c>
      <c r="C662">
        <v>117.402</v>
      </c>
    </row>
    <row r="663" spans="1:3" x14ac:dyDescent="0.2">
      <c r="A663">
        <v>6327.9462400000011</v>
      </c>
      <c r="B663" t="s">
        <v>83</v>
      </c>
      <c r="C663">
        <v>117.402</v>
      </c>
    </row>
    <row r="664" spans="1:3" x14ac:dyDescent="0.2">
      <c r="A664">
        <v>6513.5062500000004</v>
      </c>
      <c r="B664" t="s">
        <v>83</v>
      </c>
      <c r="C664">
        <v>117.402</v>
      </c>
    </row>
    <row r="665" spans="1:3" x14ac:dyDescent="0.2">
      <c r="A665">
        <v>6513.5062500000004</v>
      </c>
      <c r="B665" t="s">
        <v>83</v>
      </c>
      <c r="C665">
        <v>117.402</v>
      </c>
    </row>
    <row r="666" spans="1:3" x14ac:dyDescent="0.2">
      <c r="A666">
        <v>6672.3470000000007</v>
      </c>
      <c r="B666" t="s">
        <v>83</v>
      </c>
      <c r="C666">
        <v>117.402</v>
      </c>
    </row>
    <row r="667" spans="1:3" x14ac:dyDescent="0.2">
      <c r="A667">
        <v>6672.3470000000007</v>
      </c>
      <c r="B667" t="s">
        <v>83</v>
      </c>
      <c r="C667">
        <v>117.402</v>
      </c>
    </row>
    <row r="668" spans="1:3" x14ac:dyDescent="0.2">
      <c r="A668">
        <v>7131.2851921367183</v>
      </c>
      <c r="B668" t="s">
        <v>83</v>
      </c>
      <c r="C668">
        <v>117.402</v>
      </c>
    </row>
    <row r="669" spans="1:3" x14ac:dyDescent="0.2">
      <c r="A669">
        <v>7131.2851921367183</v>
      </c>
      <c r="B669" t="s">
        <v>83</v>
      </c>
      <c r="C669">
        <v>117.402</v>
      </c>
    </row>
    <row r="670" spans="1:3" x14ac:dyDescent="0.2">
      <c r="A670">
        <v>7189.4838400000008</v>
      </c>
      <c r="B670" t="s">
        <v>83</v>
      </c>
      <c r="C670">
        <v>117.402</v>
      </c>
    </row>
    <row r="671" spans="1:3" x14ac:dyDescent="0.2">
      <c r="A671">
        <v>7189.4838400000008</v>
      </c>
      <c r="B671" t="s">
        <v>83</v>
      </c>
      <c r="C671">
        <v>117.402</v>
      </c>
    </row>
    <row r="672" spans="1:3" x14ac:dyDescent="0.2">
      <c r="A672">
        <v>7316.4291199999998</v>
      </c>
      <c r="B672" t="s">
        <v>83</v>
      </c>
      <c r="C672">
        <v>117.402</v>
      </c>
    </row>
    <row r="673" spans="1:3" x14ac:dyDescent="0.2">
      <c r="A673">
        <v>7316.4291199999998</v>
      </c>
      <c r="B673" t="s">
        <v>83</v>
      </c>
      <c r="C673">
        <v>117.402</v>
      </c>
    </row>
    <row r="674" spans="1:3" x14ac:dyDescent="0.2">
      <c r="A674">
        <v>7580.4960000000001</v>
      </c>
      <c r="B674" t="s">
        <v>83</v>
      </c>
      <c r="C674">
        <v>117.402</v>
      </c>
    </row>
    <row r="675" spans="1:3" x14ac:dyDescent="0.2">
      <c r="A675">
        <v>7580.4960000000001</v>
      </c>
      <c r="B675" t="s">
        <v>83</v>
      </c>
      <c r="C675">
        <v>117.402</v>
      </c>
    </row>
    <row r="676" spans="1:3" x14ac:dyDescent="0.2">
      <c r="A676">
        <v>7639.0398103329053</v>
      </c>
      <c r="B676" t="s">
        <v>83</v>
      </c>
      <c r="C676">
        <v>117.402</v>
      </c>
    </row>
    <row r="677" spans="1:3" x14ac:dyDescent="0.2">
      <c r="A677">
        <v>7639.0398103329053</v>
      </c>
      <c r="B677" t="s">
        <v>83</v>
      </c>
      <c r="C677">
        <v>117.402</v>
      </c>
    </row>
    <row r="678" spans="1:3" x14ac:dyDescent="0.2">
      <c r="A678">
        <v>7742.710500000001</v>
      </c>
      <c r="B678" t="s">
        <v>83</v>
      </c>
      <c r="C678">
        <v>117.402</v>
      </c>
    </row>
    <row r="679" spans="1:3" x14ac:dyDescent="0.2">
      <c r="A679">
        <v>7742.710500000001</v>
      </c>
      <c r="B679" t="s">
        <v>83</v>
      </c>
      <c r="C679">
        <v>117.402</v>
      </c>
    </row>
    <row r="680" spans="1:3" x14ac:dyDescent="0.2">
      <c r="A680">
        <v>7839.3700000000008</v>
      </c>
      <c r="B680" t="s">
        <v>83</v>
      </c>
      <c r="C680">
        <v>117.402</v>
      </c>
    </row>
    <row r="681" spans="1:3" x14ac:dyDescent="0.2">
      <c r="A681">
        <v>7839.3700000000008</v>
      </c>
      <c r="B681" t="s">
        <v>83</v>
      </c>
      <c r="C681">
        <v>117.402</v>
      </c>
    </row>
    <row r="682" spans="1:3" x14ac:dyDescent="0.2">
      <c r="A682">
        <v>8029.4224554039874</v>
      </c>
      <c r="B682" t="s">
        <v>83</v>
      </c>
      <c r="C682">
        <v>117.402</v>
      </c>
    </row>
    <row r="683" spans="1:3" x14ac:dyDescent="0.2">
      <c r="A683">
        <v>8029.4224554039874</v>
      </c>
      <c r="B683" t="s">
        <v>83</v>
      </c>
      <c r="C683">
        <v>117.402</v>
      </c>
    </row>
    <row r="684" spans="1:3" x14ac:dyDescent="0.2">
      <c r="A684">
        <v>8071.7178701965822</v>
      </c>
      <c r="B684" t="s">
        <v>83</v>
      </c>
      <c r="C684">
        <v>117.402</v>
      </c>
    </row>
    <row r="685" spans="1:3" x14ac:dyDescent="0.2">
      <c r="A685">
        <v>8071.7178701965822</v>
      </c>
      <c r="B685" t="s">
        <v>83</v>
      </c>
      <c r="C685">
        <v>117.402</v>
      </c>
    </row>
    <row r="686" spans="1:3" x14ac:dyDescent="0.2">
      <c r="A686">
        <v>8351.4375</v>
      </c>
      <c r="B686" t="s">
        <v>83</v>
      </c>
      <c r="C686">
        <v>117.402</v>
      </c>
    </row>
    <row r="687" spans="1:3" x14ac:dyDescent="0.2">
      <c r="A687">
        <v>8351.4375</v>
      </c>
      <c r="B687" t="s">
        <v>83</v>
      </c>
      <c r="C687">
        <v>117.402</v>
      </c>
    </row>
    <row r="688" spans="1:3" x14ac:dyDescent="0.2">
      <c r="A688">
        <v>8759.5491818181836</v>
      </c>
      <c r="B688" t="s">
        <v>83</v>
      </c>
      <c r="C688">
        <v>117.402</v>
      </c>
    </row>
    <row r="689" spans="1:3" x14ac:dyDescent="0.2">
      <c r="A689">
        <v>8759.5491818181836</v>
      </c>
      <c r="B689" t="s">
        <v>83</v>
      </c>
      <c r="C689">
        <v>117.402</v>
      </c>
    </row>
    <row r="690" spans="1:3" x14ac:dyDescent="0.2">
      <c r="A690">
        <v>9291.7783287165275</v>
      </c>
      <c r="B690" t="s">
        <v>83</v>
      </c>
      <c r="C690">
        <v>117.402</v>
      </c>
    </row>
    <row r="691" spans="1:3" x14ac:dyDescent="0.2">
      <c r="A691">
        <v>9291.7783287165275</v>
      </c>
      <c r="B691" t="s">
        <v>83</v>
      </c>
      <c r="C691">
        <v>117.402</v>
      </c>
    </row>
    <row r="692" spans="1:3" x14ac:dyDescent="0.2">
      <c r="A692">
        <v>11199.1</v>
      </c>
      <c r="B692" t="s">
        <v>83</v>
      </c>
      <c r="C692">
        <v>117.402</v>
      </c>
    </row>
    <row r="693" spans="1:3" x14ac:dyDescent="0.2">
      <c r="A693">
        <v>11199.1</v>
      </c>
      <c r="B693" t="s">
        <v>83</v>
      </c>
      <c r="C693">
        <v>117.402</v>
      </c>
    </row>
    <row r="694" spans="1:3" x14ac:dyDescent="0.2">
      <c r="A694">
        <v>11439.29665119036</v>
      </c>
      <c r="B694" t="s">
        <v>83</v>
      </c>
      <c r="C694">
        <v>117.402</v>
      </c>
    </row>
    <row r="695" spans="1:3" x14ac:dyDescent="0.2">
      <c r="A695">
        <v>11439.29665119036</v>
      </c>
      <c r="B695" t="s">
        <v>83</v>
      </c>
      <c r="C695">
        <v>117.402</v>
      </c>
    </row>
    <row r="696" spans="1:3" x14ac:dyDescent="0.2">
      <c r="A696">
        <v>11948.039118838289</v>
      </c>
      <c r="B696" t="s">
        <v>83</v>
      </c>
      <c r="C696">
        <v>117.402</v>
      </c>
    </row>
    <row r="697" spans="1:3" x14ac:dyDescent="0.2">
      <c r="A697">
        <v>11948.039118838289</v>
      </c>
      <c r="B697" t="s">
        <v>83</v>
      </c>
      <c r="C697">
        <v>117.402</v>
      </c>
    </row>
    <row r="698" spans="1:3" x14ac:dyDescent="0.2">
      <c r="A698">
        <v>13670.066666666666</v>
      </c>
      <c r="B698" t="s">
        <v>83</v>
      </c>
      <c r="C698">
        <v>117.402</v>
      </c>
    </row>
    <row r="699" spans="1:3" x14ac:dyDescent="0.2">
      <c r="A699">
        <v>13670.066666666666</v>
      </c>
      <c r="B699" t="s">
        <v>83</v>
      </c>
      <c r="C699">
        <v>117.402</v>
      </c>
    </row>
    <row r="700" spans="1:3" x14ac:dyDescent="0.2">
      <c r="A700">
        <v>16144.423589844908</v>
      </c>
      <c r="B700" t="s">
        <v>83</v>
      </c>
      <c r="C700">
        <v>117.402</v>
      </c>
    </row>
    <row r="701" spans="1:3" x14ac:dyDescent="0.2">
      <c r="A701">
        <v>16144.423589844908</v>
      </c>
      <c r="B701" t="s">
        <v>83</v>
      </c>
      <c r="C701">
        <v>117.402</v>
      </c>
    </row>
    <row r="702" spans="1:3" x14ac:dyDescent="0.2">
      <c r="A702">
        <v>185.88650000000001</v>
      </c>
      <c r="B702" t="s">
        <v>122</v>
      </c>
      <c r="C702">
        <v>85.852639999999994</v>
      </c>
    </row>
    <row r="703" spans="1:3" x14ac:dyDescent="0.2">
      <c r="A703">
        <v>205.45350000000002</v>
      </c>
      <c r="B703" t="s">
        <v>122</v>
      </c>
      <c r="C703">
        <v>85.852639999999994</v>
      </c>
    </row>
    <row r="704" spans="1:3" x14ac:dyDescent="0.2">
      <c r="A704">
        <v>239.09115168539327</v>
      </c>
      <c r="B704" t="s">
        <v>122</v>
      </c>
      <c r="C704">
        <v>85.852639999999994</v>
      </c>
    </row>
    <row r="705" spans="1:3" x14ac:dyDescent="0.2">
      <c r="A705">
        <v>332.5290730337079</v>
      </c>
      <c r="B705" t="s">
        <v>122</v>
      </c>
      <c r="C705">
        <v>85.852639999999994</v>
      </c>
    </row>
    <row r="706" spans="1:3" x14ac:dyDescent="0.2">
      <c r="A706">
        <v>354.52404181184676</v>
      </c>
      <c r="B706" t="s">
        <v>122</v>
      </c>
      <c r="C706">
        <v>85.852639999999994</v>
      </c>
    </row>
    <row r="707" spans="1:3" x14ac:dyDescent="0.2">
      <c r="A707">
        <v>1062.4881</v>
      </c>
      <c r="B707" t="s">
        <v>122</v>
      </c>
      <c r="C707">
        <v>85.852639999999994</v>
      </c>
    </row>
    <row r="708" spans="1:3" x14ac:dyDescent="0.2">
      <c r="A708">
        <v>2056.1080550098231</v>
      </c>
      <c r="B708" t="s">
        <v>122</v>
      </c>
      <c r="C708">
        <v>85.852639999999994</v>
      </c>
    </row>
    <row r="709" spans="1:3" x14ac:dyDescent="0.2">
      <c r="A709">
        <v>2223.8239624119028</v>
      </c>
      <c r="B709" t="s">
        <v>122</v>
      </c>
      <c r="C709">
        <v>85.852639999999994</v>
      </c>
    </row>
    <row r="710" spans="1:3" x14ac:dyDescent="0.2">
      <c r="A710">
        <v>2414.315976789168</v>
      </c>
      <c r="B710" t="s">
        <v>122</v>
      </c>
      <c r="C710">
        <v>85.852639999999994</v>
      </c>
    </row>
    <row r="711" spans="1:3" x14ac:dyDescent="0.2">
      <c r="A711">
        <v>2821.9566004807534</v>
      </c>
      <c r="B711" t="s">
        <v>122</v>
      </c>
      <c r="C711">
        <v>85.852639999999994</v>
      </c>
    </row>
    <row r="712" spans="1:3" x14ac:dyDescent="0.2">
      <c r="A712">
        <v>3221.7990000000004</v>
      </c>
      <c r="B712" t="s">
        <v>122</v>
      </c>
      <c r="C712">
        <v>85.852639999999994</v>
      </c>
    </row>
    <row r="713" spans="1:3" x14ac:dyDescent="0.2">
      <c r="A713">
        <v>3478.3431399420924</v>
      </c>
      <c r="B713" t="s">
        <v>122</v>
      </c>
      <c r="C713">
        <v>85.852639999999994</v>
      </c>
    </row>
    <row r="714" spans="1:3" x14ac:dyDescent="0.2">
      <c r="A714">
        <v>3704.4354440383286</v>
      </c>
      <c r="B714" t="s">
        <v>122</v>
      </c>
      <c r="C714">
        <v>85.852639999999994</v>
      </c>
    </row>
    <row r="715" spans="1:3" x14ac:dyDescent="0.2">
      <c r="A715">
        <v>3951.3978069742175</v>
      </c>
      <c r="B715" t="s">
        <v>122</v>
      </c>
      <c r="C715">
        <v>85.852639999999994</v>
      </c>
    </row>
    <row r="716" spans="1:3" x14ac:dyDescent="0.2">
      <c r="A716">
        <v>4186.8540000000003</v>
      </c>
      <c r="B716" t="s">
        <v>122</v>
      </c>
      <c r="C716">
        <v>85.852639999999994</v>
      </c>
    </row>
    <row r="717" spans="1:3" x14ac:dyDescent="0.2">
      <c r="A717">
        <v>4229.9103000000005</v>
      </c>
      <c r="B717" t="s">
        <v>122</v>
      </c>
      <c r="C717">
        <v>85.852639999999994</v>
      </c>
    </row>
    <row r="718" spans="1:3" x14ac:dyDescent="0.2">
      <c r="A718">
        <v>4258.1196</v>
      </c>
      <c r="B718" t="s">
        <v>122</v>
      </c>
      <c r="C718">
        <v>85.852639999999994</v>
      </c>
    </row>
    <row r="719" spans="1:3" x14ac:dyDescent="0.2">
      <c r="A719">
        <v>4379.8650000000007</v>
      </c>
      <c r="B719" t="s">
        <v>122</v>
      </c>
      <c r="C719">
        <v>85.852639999999994</v>
      </c>
    </row>
    <row r="720" spans="1:3" x14ac:dyDescent="0.2">
      <c r="A720">
        <v>4397.4881000000005</v>
      </c>
      <c r="B720" t="s">
        <v>122</v>
      </c>
      <c r="C720">
        <v>85.852639999999994</v>
      </c>
    </row>
    <row r="721" spans="1:3" x14ac:dyDescent="0.2">
      <c r="A721">
        <v>4418.3381250000002</v>
      </c>
      <c r="B721" t="s">
        <v>122</v>
      </c>
      <c r="C721">
        <v>85.852639999999994</v>
      </c>
    </row>
    <row r="722" spans="1:3" x14ac:dyDescent="0.2">
      <c r="A722">
        <v>4463.3824199999999</v>
      </c>
      <c r="B722" t="s">
        <v>122</v>
      </c>
      <c r="C722">
        <v>85.852639999999994</v>
      </c>
    </row>
    <row r="723" spans="1:3" x14ac:dyDescent="0.2">
      <c r="A723">
        <v>4917.8393333333343</v>
      </c>
      <c r="B723" t="s">
        <v>122</v>
      </c>
      <c r="C723">
        <v>85.852639999999994</v>
      </c>
    </row>
    <row r="724" spans="1:3" x14ac:dyDescent="0.2">
      <c r="A724">
        <v>4939.2472587177717</v>
      </c>
      <c r="B724" t="s">
        <v>122</v>
      </c>
      <c r="C724">
        <v>85.852639999999994</v>
      </c>
    </row>
    <row r="725" spans="1:3" x14ac:dyDescent="0.2">
      <c r="A725">
        <v>4978.0346666666655</v>
      </c>
      <c r="B725" t="s">
        <v>122</v>
      </c>
      <c r="C725">
        <v>85.852639999999994</v>
      </c>
    </row>
    <row r="726" spans="1:3" x14ac:dyDescent="0.2">
      <c r="A726">
        <v>5560.2891666666665</v>
      </c>
      <c r="B726" t="s">
        <v>122</v>
      </c>
      <c r="C726">
        <v>85.852639999999994</v>
      </c>
    </row>
    <row r="727" spans="1:3" x14ac:dyDescent="0.2">
      <c r="A727">
        <v>5599.55</v>
      </c>
      <c r="B727" t="s">
        <v>122</v>
      </c>
      <c r="C727">
        <v>85.852639999999994</v>
      </c>
    </row>
    <row r="728" spans="1:3" x14ac:dyDescent="0.2">
      <c r="A728">
        <v>5663.3409068457968</v>
      </c>
      <c r="B728" t="s">
        <v>122</v>
      </c>
      <c r="C728">
        <v>85.852639999999994</v>
      </c>
    </row>
    <row r="729" spans="1:3" x14ac:dyDescent="0.2">
      <c r="A729">
        <v>5849.7180000000008</v>
      </c>
      <c r="B729" t="s">
        <v>122</v>
      </c>
      <c r="C729">
        <v>85.852639999999994</v>
      </c>
    </row>
    <row r="730" spans="1:3" x14ac:dyDescent="0.2">
      <c r="A730">
        <v>6057.4175999999998</v>
      </c>
      <c r="B730" t="s">
        <v>122</v>
      </c>
      <c r="C730">
        <v>85.852639999999994</v>
      </c>
    </row>
    <row r="731" spans="1:3" x14ac:dyDescent="0.2">
      <c r="A731">
        <v>6168.9285000000009</v>
      </c>
      <c r="B731" t="s">
        <v>122</v>
      </c>
      <c r="C731">
        <v>85.852639999999994</v>
      </c>
    </row>
    <row r="732" spans="1:3" x14ac:dyDescent="0.2">
      <c r="A732">
        <v>6327.9462400000011</v>
      </c>
      <c r="B732" t="s">
        <v>122</v>
      </c>
      <c r="C732">
        <v>85.852639999999994</v>
      </c>
    </row>
    <row r="733" spans="1:3" x14ac:dyDescent="0.2">
      <c r="A733">
        <v>6513.5062500000004</v>
      </c>
      <c r="B733" t="s">
        <v>122</v>
      </c>
      <c r="C733">
        <v>85.852639999999994</v>
      </c>
    </row>
    <row r="734" spans="1:3" x14ac:dyDescent="0.2">
      <c r="A734">
        <v>6672.3470000000007</v>
      </c>
      <c r="B734" t="s">
        <v>122</v>
      </c>
      <c r="C734">
        <v>85.852639999999994</v>
      </c>
    </row>
    <row r="735" spans="1:3" x14ac:dyDescent="0.2">
      <c r="A735">
        <v>7131.2851921367183</v>
      </c>
      <c r="B735" t="s">
        <v>122</v>
      </c>
      <c r="C735">
        <v>85.852639999999994</v>
      </c>
    </row>
    <row r="736" spans="1:3" x14ac:dyDescent="0.2">
      <c r="A736">
        <v>7189.4838400000008</v>
      </c>
      <c r="B736" t="s">
        <v>122</v>
      </c>
      <c r="C736">
        <v>85.852639999999994</v>
      </c>
    </row>
    <row r="737" spans="1:3" x14ac:dyDescent="0.2">
      <c r="A737">
        <v>7316.4291199999998</v>
      </c>
      <c r="B737" t="s">
        <v>122</v>
      </c>
      <c r="C737">
        <v>85.852639999999994</v>
      </c>
    </row>
    <row r="738" spans="1:3" x14ac:dyDescent="0.2">
      <c r="A738">
        <v>7580.4960000000001</v>
      </c>
      <c r="B738" t="s">
        <v>122</v>
      </c>
      <c r="C738">
        <v>85.852639999999994</v>
      </c>
    </row>
    <row r="739" spans="1:3" x14ac:dyDescent="0.2">
      <c r="A739">
        <v>7639.0398103329053</v>
      </c>
      <c r="B739" t="s">
        <v>122</v>
      </c>
      <c r="C739">
        <v>85.852639999999994</v>
      </c>
    </row>
    <row r="740" spans="1:3" x14ac:dyDescent="0.2">
      <c r="A740">
        <v>7742.710500000001</v>
      </c>
      <c r="B740" t="s">
        <v>122</v>
      </c>
      <c r="C740">
        <v>85.852639999999994</v>
      </c>
    </row>
    <row r="741" spans="1:3" x14ac:dyDescent="0.2">
      <c r="A741">
        <v>7839.3700000000008</v>
      </c>
      <c r="B741" t="s">
        <v>122</v>
      </c>
      <c r="C741">
        <v>85.852639999999994</v>
      </c>
    </row>
    <row r="742" spans="1:3" x14ac:dyDescent="0.2">
      <c r="A742">
        <v>8029.4224554039874</v>
      </c>
      <c r="B742" t="s">
        <v>122</v>
      </c>
      <c r="C742">
        <v>85.852639999999994</v>
      </c>
    </row>
    <row r="743" spans="1:3" x14ac:dyDescent="0.2">
      <c r="A743">
        <v>8071.7178701965822</v>
      </c>
      <c r="B743" t="s">
        <v>122</v>
      </c>
      <c r="C743">
        <v>85.852639999999994</v>
      </c>
    </row>
    <row r="744" spans="1:3" x14ac:dyDescent="0.2">
      <c r="A744">
        <v>8351.4375</v>
      </c>
      <c r="B744" t="s">
        <v>122</v>
      </c>
      <c r="C744">
        <v>85.852639999999994</v>
      </c>
    </row>
    <row r="745" spans="1:3" x14ac:dyDescent="0.2">
      <c r="A745">
        <v>8759.5491818181836</v>
      </c>
      <c r="B745" t="s">
        <v>122</v>
      </c>
      <c r="C745">
        <v>85.852639999999994</v>
      </c>
    </row>
    <row r="746" spans="1:3" x14ac:dyDescent="0.2">
      <c r="A746">
        <v>9291.7783287165275</v>
      </c>
      <c r="B746" t="s">
        <v>122</v>
      </c>
      <c r="C746">
        <v>85.852639999999994</v>
      </c>
    </row>
    <row r="747" spans="1:3" x14ac:dyDescent="0.2">
      <c r="A747">
        <v>11199.1</v>
      </c>
      <c r="B747" t="s">
        <v>122</v>
      </c>
      <c r="C747">
        <v>85.852639999999994</v>
      </c>
    </row>
    <row r="748" spans="1:3" x14ac:dyDescent="0.2">
      <c r="A748">
        <v>11439.29665119036</v>
      </c>
      <c r="B748" t="s">
        <v>122</v>
      </c>
      <c r="C748">
        <v>85.852639999999994</v>
      </c>
    </row>
    <row r="749" spans="1:3" x14ac:dyDescent="0.2">
      <c r="A749">
        <v>11948.039118838289</v>
      </c>
      <c r="B749" t="s">
        <v>122</v>
      </c>
      <c r="C749">
        <v>85.852639999999994</v>
      </c>
    </row>
    <row r="750" spans="1:3" x14ac:dyDescent="0.2">
      <c r="A750">
        <v>13670.066666666666</v>
      </c>
      <c r="B750" t="s">
        <v>122</v>
      </c>
      <c r="C750">
        <v>85.852639999999994</v>
      </c>
    </row>
    <row r="751" spans="1:3" x14ac:dyDescent="0.2">
      <c r="A751">
        <v>16144.423589844908</v>
      </c>
      <c r="B751" t="s">
        <v>122</v>
      </c>
      <c r="C751">
        <v>85.852639999999994</v>
      </c>
    </row>
    <row r="752" spans="1:3" x14ac:dyDescent="0.2">
      <c r="A752">
        <v>185.88650000000001</v>
      </c>
      <c r="B752" t="s">
        <v>324</v>
      </c>
      <c r="C752">
        <v>185.10382000000001</v>
      </c>
    </row>
    <row r="753" spans="1:3" x14ac:dyDescent="0.2">
      <c r="A753">
        <v>185.88650000000001</v>
      </c>
      <c r="B753" t="s">
        <v>324</v>
      </c>
      <c r="C753">
        <v>163.58012000000002</v>
      </c>
    </row>
    <row r="754" spans="1:3" x14ac:dyDescent="0.2">
      <c r="A754">
        <v>185.88650000000001</v>
      </c>
      <c r="B754" t="s">
        <v>324</v>
      </c>
      <c r="C754">
        <v>159.27538000000001</v>
      </c>
    </row>
    <row r="755" spans="1:3" x14ac:dyDescent="0.2">
      <c r="A755">
        <v>205.45350000000002</v>
      </c>
      <c r="B755" t="s">
        <v>324</v>
      </c>
      <c r="C755">
        <v>185.10382000000001</v>
      </c>
    </row>
    <row r="756" spans="1:3" x14ac:dyDescent="0.2">
      <c r="A756">
        <v>205.45350000000002</v>
      </c>
      <c r="B756" t="s">
        <v>324</v>
      </c>
      <c r="C756">
        <v>163.58012000000002</v>
      </c>
    </row>
    <row r="757" spans="1:3" x14ac:dyDescent="0.2">
      <c r="A757">
        <v>205.45350000000002</v>
      </c>
      <c r="B757" t="s">
        <v>324</v>
      </c>
      <c r="C757">
        <v>159.27538000000001</v>
      </c>
    </row>
    <row r="758" spans="1:3" x14ac:dyDescent="0.2">
      <c r="A758">
        <v>239.09115168539327</v>
      </c>
      <c r="B758" t="s">
        <v>324</v>
      </c>
      <c r="C758">
        <v>185.10382000000001</v>
      </c>
    </row>
    <row r="759" spans="1:3" x14ac:dyDescent="0.2">
      <c r="A759">
        <v>239.09115168539327</v>
      </c>
      <c r="B759" t="s">
        <v>324</v>
      </c>
      <c r="C759">
        <v>163.58012000000002</v>
      </c>
    </row>
    <row r="760" spans="1:3" x14ac:dyDescent="0.2">
      <c r="A760">
        <v>239.09115168539327</v>
      </c>
      <c r="B760" t="s">
        <v>324</v>
      </c>
      <c r="C760">
        <v>159.27538000000001</v>
      </c>
    </row>
    <row r="761" spans="1:3" x14ac:dyDescent="0.2">
      <c r="A761">
        <v>332.5290730337079</v>
      </c>
      <c r="B761" t="s">
        <v>324</v>
      </c>
      <c r="C761">
        <v>185.10382000000001</v>
      </c>
    </row>
    <row r="762" spans="1:3" x14ac:dyDescent="0.2">
      <c r="A762">
        <v>332.5290730337079</v>
      </c>
      <c r="B762" t="s">
        <v>324</v>
      </c>
      <c r="C762">
        <v>163.58012000000002</v>
      </c>
    </row>
    <row r="763" spans="1:3" x14ac:dyDescent="0.2">
      <c r="A763">
        <v>332.5290730337079</v>
      </c>
      <c r="B763" t="s">
        <v>324</v>
      </c>
      <c r="C763">
        <v>159.27538000000001</v>
      </c>
    </row>
    <row r="764" spans="1:3" x14ac:dyDescent="0.2">
      <c r="A764">
        <v>354.52404181184676</v>
      </c>
      <c r="B764" t="s">
        <v>324</v>
      </c>
      <c r="C764">
        <v>185.10382000000001</v>
      </c>
    </row>
    <row r="765" spans="1:3" x14ac:dyDescent="0.2">
      <c r="A765">
        <v>354.52404181184676</v>
      </c>
      <c r="B765" t="s">
        <v>324</v>
      </c>
      <c r="C765">
        <v>163.58012000000002</v>
      </c>
    </row>
    <row r="766" spans="1:3" x14ac:dyDescent="0.2">
      <c r="A766">
        <v>354.52404181184676</v>
      </c>
      <c r="B766" t="s">
        <v>324</v>
      </c>
      <c r="C766">
        <v>159.27538000000001</v>
      </c>
    </row>
    <row r="767" spans="1:3" x14ac:dyDescent="0.2">
      <c r="A767">
        <v>1062.4881</v>
      </c>
      <c r="B767" t="s">
        <v>324</v>
      </c>
      <c r="C767">
        <v>185.10382000000001</v>
      </c>
    </row>
    <row r="768" spans="1:3" x14ac:dyDescent="0.2">
      <c r="A768">
        <v>1062.4881</v>
      </c>
      <c r="B768" t="s">
        <v>324</v>
      </c>
      <c r="C768">
        <v>163.58012000000002</v>
      </c>
    </row>
    <row r="769" spans="1:3" x14ac:dyDescent="0.2">
      <c r="A769">
        <v>1062.4881</v>
      </c>
      <c r="B769" t="s">
        <v>324</v>
      </c>
      <c r="C769">
        <v>159.27538000000001</v>
      </c>
    </row>
    <row r="770" spans="1:3" x14ac:dyDescent="0.2">
      <c r="A770">
        <v>2056.1080550098231</v>
      </c>
      <c r="B770" t="s">
        <v>324</v>
      </c>
      <c r="C770">
        <v>185.10382000000001</v>
      </c>
    </row>
    <row r="771" spans="1:3" x14ac:dyDescent="0.2">
      <c r="A771">
        <v>2056.1080550098231</v>
      </c>
      <c r="B771" t="s">
        <v>324</v>
      </c>
      <c r="C771">
        <v>163.58012000000002</v>
      </c>
    </row>
    <row r="772" spans="1:3" x14ac:dyDescent="0.2">
      <c r="A772">
        <v>2056.1080550098231</v>
      </c>
      <c r="B772" t="s">
        <v>324</v>
      </c>
      <c r="C772">
        <v>159.27538000000001</v>
      </c>
    </row>
    <row r="773" spans="1:3" x14ac:dyDescent="0.2">
      <c r="A773">
        <v>2223.8239624119028</v>
      </c>
      <c r="B773" t="s">
        <v>324</v>
      </c>
      <c r="C773">
        <v>185.10382000000001</v>
      </c>
    </row>
    <row r="774" spans="1:3" x14ac:dyDescent="0.2">
      <c r="A774">
        <v>2223.8239624119028</v>
      </c>
      <c r="B774" t="s">
        <v>324</v>
      </c>
      <c r="C774">
        <v>163.58012000000002</v>
      </c>
    </row>
    <row r="775" spans="1:3" x14ac:dyDescent="0.2">
      <c r="A775">
        <v>2223.8239624119028</v>
      </c>
      <c r="B775" t="s">
        <v>324</v>
      </c>
      <c r="C775">
        <v>159.27538000000001</v>
      </c>
    </row>
    <row r="776" spans="1:3" x14ac:dyDescent="0.2">
      <c r="A776">
        <v>2414.315976789168</v>
      </c>
      <c r="B776" t="s">
        <v>324</v>
      </c>
      <c r="C776">
        <v>185.10382000000001</v>
      </c>
    </row>
    <row r="777" spans="1:3" x14ac:dyDescent="0.2">
      <c r="A777">
        <v>2414.315976789168</v>
      </c>
      <c r="B777" t="s">
        <v>324</v>
      </c>
      <c r="C777">
        <v>163.58012000000002</v>
      </c>
    </row>
    <row r="778" spans="1:3" x14ac:dyDescent="0.2">
      <c r="A778">
        <v>2414.315976789168</v>
      </c>
      <c r="B778" t="s">
        <v>324</v>
      </c>
      <c r="C778">
        <v>159.27538000000001</v>
      </c>
    </row>
    <row r="779" spans="1:3" x14ac:dyDescent="0.2">
      <c r="A779">
        <v>2821.9566004807534</v>
      </c>
      <c r="B779" t="s">
        <v>324</v>
      </c>
      <c r="C779">
        <v>185.10382000000001</v>
      </c>
    </row>
    <row r="780" spans="1:3" x14ac:dyDescent="0.2">
      <c r="A780">
        <v>2821.9566004807534</v>
      </c>
      <c r="B780" t="s">
        <v>324</v>
      </c>
      <c r="C780">
        <v>163.58012000000002</v>
      </c>
    </row>
    <row r="781" spans="1:3" x14ac:dyDescent="0.2">
      <c r="A781">
        <v>2821.9566004807534</v>
      </c>
      <c r="B781" t="s">
        <v>324</v>
      </c>
      <c r="C781">
        <v>159.27538000000001</v>
      </c>
    </row>
    <row r="782" spans="1:3" x14ac:dyDescent="0.2">
      <c r="A782">
        <v>3221.7990000000004</v>
      </c>
      <c r="B782" t="s">
        <v>324</v>
      </c>
      <c r="C782">
        <v>185.10382000000001</v>
      </c>
    </row>
    <row r="783" spans="1:3" x14ac:dyDescent="0.2">
      <c r="A783">
        <v>3221.7990000000004</v>
      </c>
      <c r="B783" t="s">
        <v>324</v>
      </c>
      <c r="C783">
        <v>163.58012000000002</v>
      </c>
    </row>
    <row r="784" spans="1:3" x14ac:dyDescent="0.2">
      <c r="A784">
        <v>3221.7990000000004</v>
      </c>
      <c r="B784" t="s">
        <v>324</v>
      </c>
      <c r="C784">
        <v>159.27538000000001</v>
      </c>
    </row>
    <row r="785" spans="1:3" x14ac:dyDescent="0.2">
      <c r="A785">
        <v>3478.3431399420924</v>
      </c>
      <c r="B785" t="s">
        <v>324</v>
      </c>
      <c r="C785">
        <v>185.10382000000001</v>
      </c>
    </row>
    <row r="786" spans="1:3" x14ac:dyDescent="0.2">
      <c r="A786">
        <v>3478.3431399420924</v>
      </c>
      <c r="B786" t="s">
        <v>324</v>
      </c>
      <c r="C786">
        <v>163.58012000000002</v>
      </c>
    </row>
    <row r="787" spans="1:3" x14ac:dyDescent="0.2">
      <c r="A787">
        <v>3478.3431399420924</v>
      </c>
      <c r="B787" t="s">
        <v>324</v>
      </c>
      <c r="C787">
        <v>159.27538000000001</v>
      </c>
    </row>
    <row r="788" spans="1:3" x14ac:dyDescent="0.2">
      <c r="A788">
        <v>3704.4354440383286</v>
      </c>
      <c r="B788" t="s">
        <v>324</v>
      </c>
      <c r="C788">
        <v>185.10382000000001</v>
      </c>
    </row>
    <row r="789" spans="1:3" x14ac:dyDescent="0.2">
      <c r="A789">
        <v>3704.4354440383286</v>
      </c>
      <c r="B789" t="s">
        <v>324</v>
      </c>
      <c r="C789">
        <v>163.58012000000002</v>
      </c>
    </row>
    <row r="790" spans="1:3" x14ac:dyDescent="0.2">
      <c r="A790">
        <v>3704.4354440383286</v>
      </c>
      <c r="B790" t="s">
        <v>324</v>
      </c>
      <c r="C790">
        <v>159.27538000000001</v>
      </c>
    </row>
    <row r="791" spans="1:3" x14ac:dyDescent="0.2">
      <c r="A791">
        <v>3951.3978069742175</v>
      </c>
      <c r="B791" t="s">
        <v>324</v>
      </c>
      <c r="C791">
        <v>185.10382000000001</v>
      </c>
    </row>
    <row r="792" spans="1:3" x14ac:dyDescent="0.2">
      <c r="A792">
        <v>3951.3978069742175</v>
      </c>
      <c r="B792" t="s">
        <v>324</v>
      </c>
      <c r="C792">
        <v>163.58012000000002</v>
      </c>
    </row>
    <row r="793" spans="1:3" x14ac:dyDescent="0.2">
      <c r="A793">
        <v>3951.3978069742175</v>
      </c>
      <c r="B793" t="s">
        <v>324</v>
      </c>
      <c r="C793">
        <v>159.27538000000001</v>
      </c>
    </row>
    <row r="794" spans="1:3" x14ac:dyDescent="0.2">
      <c r="A794">
        <v>4186.8540000000003</v>
      </c>
      <c r="B794" t="s">
        <v>324</v>
      </c>
      <c r="C794">
        <v>185.10382000000001</v>
      </c>
    </row>
    <row r="795" spans="1:3" x14ac:dyDescent="0.2">
      <c r="A795">
        <v>4186.8540000000003</v>
      </c>
      <c r="B795" t="s">
        <v>324</v>
      </c>
      <c r="C795">
        <v>163.58012000000002</v>
      </c>
    </row>
    <row r="796" spans="1:3" x14ac:dyDescent="0.2">
      <c r="A796">
        <v>4186.8540000000003</v>
      </c>
      <c r="B796" t="s">
        <v>324</v>
      </c>
      <c r="C796">
        <v>159.27538000000001</v>
      </c>
    </row>
    <row r="797" spans="1:3" x14ac:dyDescent="0.2">
      <c r="A797">
        <v>4229.9103000000005</v>
      </c>
      <c r="B797" t="s">
        <v>324</v>
      </c>
      <c r="C797">
        <v>185.10382000000001</v>
      </c>
    </row>
    <row r="798" spans="1:3" x14ac:dyDescent="0.2">
      <c r="A798">
        <v>4229.9103000000005</v>
      </c>
      <c r="B798" t="s">
        <v>324</v>
      </c>
      <c r="C798">
        <v>163.58012000000002</v>
      </c>
    </row>
    <row r="799" spans="1:3" x14ac:dyDescent="0.2">
      <c r="A799">
        <v>4229.9103000000005</v>
      </c>
      <c r="B799" t="s">
        <v>324</v>
      </c>
      <c r="C799">
        <v>159.27538000000001</v>
      </c>
    </row>
    <row r="800" spans="1:3" x14ac:dyDescent="0.2">
      <c r="A800">
        <v>4258.1196</v>
      </c>
      <c r="B800" t="s">
        <v>324</v>
      </c>
      <c r="C800">
        <v>185.10382000000001</v>
      </c>
    </row>
    <row r="801" spans="1:3" x14ac:dyDescent="0.2">
      <c r="A801">
        <v>4258.1196</v>
      </c>
      <c r="B801" t="s">
        <v>324</v>
      </c>
      <c r="C801">
        <v>163.58012000000002</v>
      </c>
    </row>
    <row r="802" spans="1:3" x14ac:dyDescent="0.2">
      <c r="A802">
        <v>4258.1196</v>
      </c>
      <c r="B802" t="s">
        <v>324</v>
      </c>
      <c r="C802">
        <v>159.27538000000001</v>
      </c>
    </row>
    <row r="803" spans="1:3" x14ac:dyDescent="0.2">
      <c r="A803">
        <v>4379.8650000000007</v>
      </c>
      <c r="B803" t="s">
        <v>324</v>
      </c>
      <c r="C803">
        <v>185.10382000000001</v>
      </c>
    </row>
    <row r="804" spans="1:3" x14ac:dyDescent="0.2">
      <c r="A804">
        <v>4379.8650000000007</v>
      </c>
      <c r="B804" t="s">
        <v>324</v>
      </c>
      <c r="C804">
        <v>163.58012000000002</v>
      </c>
    </row>
    <row r="805" spans="1:3" x14ac:dyDescent="0.2">
      <c r="A805">
        <v>4379.8650000000007</v>
      </c>
      <c r="B805" t="s">
        <v>324</v>
      </c>
      <c r="C805">
        <v>159.27538000000001</v>
      </c>
    </row>
    <row r="806" spans="1:3" x14ac:dyDescent="0.2">
      <c r="A806">
        <v>4397.4881000000005</v>
      </c>
      <c r="B806" t="s">
        <v>324</v>
      </c>
      <c r="C806">
        <v>185.10382000000001</v>
      </c>
    </row>
    <row r="807" spans="1:3" x14ac:dyDescent="0.2">
      <c r="A807">
        <v>4397.4881000000005</v>
      </c>
      <c r="B807" t="s">
        <v>324</v>
      </c>
      <c r="C807">
        <v>163.58012000000002</v>
      </c>
    </row>
    <row r="808" spans="1:3" x14ac:dyDescent="0.2">
      <c r="A808">
        <v>4397.4881000000005</v>
      </c>
      <c r="B808" t="s">
        <v>324</v>
      </c>
      <c r="C808">
        <v>159.27538000000001</v>
      </c>
    </row>
    <row r="809" spans="1:3" x14ac:dyDescent="0.2">
      <c r="A809">
        <v>4418.3381250000002</v>
      </c>
      <c r="B809" t="s">
        <v>324</v>
      </c>
      <c r="C809">
        <v>185.10382000000001</v>
      </c>
    </row>
    <row r="810" spans="1:3" x14ac:dyDescent="0.2">
      <c r="A810">
        <v>4418.3381250000002</v>
      </c>
      <c r="B810" t="s">
        <v>324</v>
      </c>
      <c r="C810">
        <v>163.58012000000002</v>
      </c>
    </row>
    <row r="811" spans="1:3" x14ac:dyDescent="0.2">
      <c r="A811">
        <v>4418.3381250000002</v>
      </c>
      <c r="B811" t="s">
        <v>324</v>
      </c>
      <c r="C811">
        <v>159.27538000000001</v>
      </c>
    </row>
    <row r="812" spans="1:3" x14ac:dyDescent="0.2">
      <c r="A812">
        <v>4463.3824199999999</v>
      </c>
      <c r="B812" t="s">
        <v>324</v>
      </c>
      <c r="C812">
        <v>185.10382000000001</v>
      </c>
    </row>
    <row r="813" spans="1:3" x14ac:dyDescent="0.2">
      <c r="A813">
        <v>4463.3824199999999</v>
      </c>
      <c r="B813" t="s">
        <v>324</v>
      </c>
      <c r="C813">
        <v>163.58012000000002</v>
      </c>
    </row>
    <row r="814" spans="1:3" x14ac:dyDescent="0.2">
      <c r="A814">
        <v>4463.3824199999999</v>
      </c>
      <c r="B814" t="s">
        <v>324</v>
      </c>
      <c r="C814">
        <v>159.27538000000001</v>
      </c>
    </row>
    <row r="815" spans="1:3" x14ac:dyDescent="0.2">
      <c r="A815">
        <v>4917.8393333333343</v>
      </c>
      <c r="B815" t="s">
        <v>324</v>
      </c>
      <c r="C815">
        <v>185.10382000000001</v>
      </c>
    </row>
    <row r="816" spans="1:3" x14ac:dyDescent="0.2">
      <c r="A816">
        <v>4917.8393333333343</v>
      </c>
      <c r="B816" t="s">
        <v>324</v>
      </c>
      <c r="C816">
        <v>163.58012000000002</v>
      </c>
    </row>
    <row r="817" spans="1:3" x14ac:dyDescent="0.2">
      <c r="A817">
        <v>4917.8393333333343</v>
      </c>
      <c r="B817" t="s">
        <v>324</v>
      </c>
      <c r="C817">
        <v>159.27538000000001</v>
      </c>
    </row>
    <row r="818" spans="1:3" x14ac:dyDescent="0.2">
      <c r="A818">
        <v>4939.2472587177717</v>
      </c>
      <c r="B818" t="s">
        <v>324</v>
      </c>
      <c r="C818">
        <v>185.10382000000001</v>
      </c>
    </row>
    <row r="819" spans="1:3" x14ac:dyDescent="0.2">
      <c r="A819">
        <v>4939.2472587177717</v>
      </c>
      <c r="B819" t="s">
        <v>324</v>
      </c>
      <c r="C819">
        <v>163.58012000000002</v>
      </c>
    </row>
    <row r="820" spans="1:3" x14ac:dyDescent="0.2">
      <c r="A820">
        <v>4939.2472587177717</v>
      </c>
      <c r="B820" t="s">
        <v>324</v>
      </c>
      <c r="C820">
        <v>159.27538000000001</v>
      </c>
    </row>
    <row r="821" spans="1:3" x14ac:dyDescent="0.2">
      <c r="A821">
        <v>4978.0346666666655</v>
      </c>
      <c r="B821" t="s">
        <v>324</v>
      </c>
      <c r="C821">
        <v>185.10382000000001</v>
      </c>
    </row>
    <row r="822" spans="1:3" x14ac:dyDescent="0.2">
      <c r="A822">
        <v>4978.0346666666655</v>
      </c>
      <c r="B822" t="s">
        <v>324</v>
      </c>
      <c r="C822">
        <v>163.58012000000002</v>
      </c>
    </row>
    <row r="823" spans="1:3" x14ac:dyDescent="0.2">
      <c r="A823">
        <v>4978.0346666666655</v>
      </c>
      <c r="B823" t="s">
        <v>324</v>
      </c>
      <c r="C823">
        <v>159.27538000000001</v>
      </c>
    </row>
    <row r="824" spans="1:3" x14ac:dyDescent="0.2">
      <c r="A824">
        <v>5560.2891666666665</v>
      </c>
      <c r="B824" t="s">
        <v>324</v>
      </c>
      <c r="C824">
        <v>185.10382000000001</v>
      </c>
    </row>
    <row r="825" spans="1:3" x14ac:dyDescent="0.2">
      <c r="A825">
        <v>5560.2891666666665</v>
      </c>
      <c r="B825" t="s">
        <v>324</v>
      </c>
      <c r="C825">
        <v>163.58012000000002</v>
      </c>
    </row>
    <row r="826" spans="1:3" x14ac:dyDescent="0.2">
      <c r="A826">
        <v>5560.2891666666665</v>
      </c>
      <c r="B826" t="s">
        <v>324</v>
      </c>
      <c r="C826">
        <v>159.27538000000001</v>
      </c>
    </row>
    <row r="827" spans="1:3" x14ac:dyDescent="0.2">
      <c r="A827">
        <v>5599.55</v>
      </c>
      <c r="B827" t="s">
        <v>324</v>
      </c>
      <c r="C827">
        <v>185.10382000000001</v>
      </c>
    </row>
    <row r="828" spans="1:3" x14ac:dyDescent="0.2">
      <c r="A828">
        <v>5599.55</v>
      </c>
      <c r="B828" t="s">
        <v>324</v>
      </c>
      <c r="C828">
        <v>163.58012000000002</v>
      </c>
    </row>
    <row r="829" spans="1:3" x14ac:dyDescent="0.2">
      <c r="A829">
        <v>5599.55</v>
      </c>
      <c r="B829" t="s">
        <v>324</v>
      </c>
      <c r="C829">
        <v>159.27538000000001</v>
      </c>
    </row>
    <row r="830" spans="1:3" x14ac:dyDescent="0.2">
      <c r="A830">
        <v>5663.3409068457968</v>
      </c>
      <c r="B830" t="s">
        <v>324</v>
      </c>
      <c r="C830">
        <v>185.10382000000001</v>
      </c>
    </row>
    <row r="831" spans="1:3" x14ac:dyDescent="0.2">
      <c r="A831">
        <v>5663.3409068457968</v>
      </c>
      <c r="B831" t="s">
        <v>324</v>
      </c>
      <c r="C831">
        <v>163.58012000000002</v>
      </c>
    </row>
    <row r="832" spans="1:3" x14ac:dyDescent="0.2">
      <c r="A832">
        <v>5663.3409068457968</v>
      </c>
      <c r="B832" t="s">
        <v>324</v>
      </c>
      <c r="C832">
        <v>159.27538000000001</v>
      </c>
    </row>
    <row r="833" spans="1:3" x14ac:dyDescent="0.2">
      <c r="A833">
        <v>5849.7180000000008</v>
      </c>
      <c r="B833" t="s">
        <v>324</v>
      </c>
      <c r="C833">
        <v>185.10382000000001</v>
      </c>
    </row>
    <row r="834" spans="1:3" x14ac:dyDescent="0.2">
      <c r="A834">
        <v>5849.7180000000008</v>
      </c>
      <c r="B834" t="s">
        <v>324</v>
      </c>
      <c r="C834">
        <v>163.58012000000002</v>
      </c>
    </row>
    <row r="835" spans="1:3" x14ac:dyDescent="0.2">
      <c r="A835">
        <v>5849.7180000000008</v>
      </c>
      <c r="B835" t="s">
        <v>324</v>
      </c>
      <c r="C835">
        <v>159.27538000000001</v>
      </c>
    </row>
    <row r="836" spans="1:3" x14ac:dyDescent="0.2">
      <c r="A836">
        <v>6057.4175999999998</v>
      </c>
      <c r="B836" t="s">
        <v>324</v>
      </c>
      <c r="C836">
        <v>185.10382000000001</v>
      </c>
    </row>
    <row r="837" spans="1:3" x14ac:dyDescent="0.2">
      <c r="A837">
        <v>6057.4175999999998</v>
      </c>
      <c r="B837" t="s">
        <v>324</v>
      </c>
      <c r="C837">
        <v>163.58012000000002</v>
      </c>
    </row>
    <row r="838" spans="1:3" x14ac:dyDescent="0.2">
      <c r="A838">
        <v>6057.4175999999998</v>
      </c>
      <c r="B838" t="s">
        <v>324</v>
      </c>
      <c r="C838">
        <v>159.27538000000001</v>
      </c>
    </row>
    <row r="839" spans="1:3" x14ac:dyDescent="0.2">
      <c r="A839">
        <v>6168.9285000000009</v>
      </c>
      <c r="B839" t="s">
        <v>324</v>
      </c>
      <c r="C839">
        <v>185.10382000000001</v>
      </c>
    </row>
    <row r="840" spans="1:3" x14ac:dyDescent="0.2">
      <c r="A840">
        <v>6168.9285000000009</v>
      </c>
      <c r="B840" t="s">
        <v>324</v>
      </c>
      <c r="C840">
        <v>163.58012000000002</v>
      </c>
    </row>
    <row r="841" spans="1:3" x14ac:dyDescent="0.2">
      <c r="A841">
        <v>6168.9285000000009</v>
      </c>
      <c r="B841" t="s">
        <v>324</v>
      </c>
      <c r="C841">
        <v>159.27538000000001</v>
      </c>
    </row>
    <row r="842" spans="1:3" x14ac:dyDescent="0.2">
      <c r="A842">
        <v>6327.9462400000011</v>
      </c>
      <c r="B842" t="s">
        <v>324</v>
      </c>
      <c r="C842">
        <v>185.10382000000001</v>
      </c>
    </row>
    <row r="843" spans="1:3" x14ac:dyDescent="0.2">
      <c r="A843">
        <v>6327.9462400000011</v>
      </c>
      <c r="B843" t="s">
        <v>324</v>
      </c>
      <c r="C843">
        <v>163.58012000000002</v>
      </c>
    </row>
    <row r="844" spans="1:3" x14ac:dyDescent="0.2">
      <c r="A844">
        <v>6327.9462400000011</v>
      </c>
      <c r="B844" t="s">
        <v>324</v>
      </c>
      <c r="C844">
        <v>159.27538000000001</v>
      </c>
    </row>
    <row r="845" spans="1:3" x14ac:dyDescent="0.2">
      <c r="A845">
        <v>6513.5062500000004</v>
      </c>
      <c r="B845" t="s">
        <v>324</v>
      </c>
      <c r="C845">
        <v>185.10382000000001</v>
      </c>
    </row>
    <row r="846" spans="1:3" x14ac:dyDescent="0.2">
      <c r="A846">
        <v>6513.5062500000004</v>
      </c>
      <c r="B846" t="s">
        <v>324</v>
      </c>
      <c r="C846">
        <v>163.58012000000002</v>
      </c>
    </row>
    <row r="847" spans="1:3" x14ac:dyDescent="0.2">
      <c r="A847">
        <v>6513.5062500000004</v>
      </c>
      <c r="B847" t="s">
        <v>324</v>
      </c>
      <c r="C847">
        <v>159.27538000000001</v>
      </c>
    </row>
    <row r="848" spans="1:3" x14ac:dyDescent="0.2">
      <c r="A848">
        <v>6672.3470000000007</v>
      </c>
      <c r="B848" t="s">
        <v>324</v>
      </c>
      <c r="C848">
        <v>185.10382000000001</v>
      </c>
    </row>
    <row r="849" spans="1:3" x14ac:dyDescent="0.2">
      <c r="A849">
        <v>6672.3470000000007</v>
      </c>
      <c r="B849" t="s">
        <v>324</v>
      </c>
      <c r="C849">
        <v>163.58012000000002</v>
      </c>
    </row>
    <row r="850" spans="1:3" x14ac:dyDescent="0.2">
      <c r="A850">
        <v>6672.3470000000007</v>
      </c>
      <c r="B850" t="s">
        <v>324</v>
      </c>
      <c r="C850">
        <v>159.27538000000001</v>
      </c>
    </row>
    <row r="851" spans="1:3" x14ac:dyDescent="0.2">
      <c r="A851">
        <v>7131.2851921367183</v>
      </c>
      <c r="B851" t="s">
        <v>324</v>
      </c>
      <c r="C851">
        <v>185.10382000000001</v>
      </c>
    </row>
    <row r="852" spans="1:3" x14ac:dyDescent="0.2">
      <c r="A852">
        <v>7131.2851921367183</v>
      </c>
      <c r="B852" t="s">
        <v>324</v>
      </c>
      <c r="C852">
        <v>163.58012000000002</v>
      </c>
    </row>
    <row r="853" spans="1:3" x14ac:dyDescent="0.2">
      <c r="A853">
        <v>7131.2851921367183</v>
      </c>
      <c r="B853" t="s">
        <v>324</v>
      </c>
      <c r="C853">
        <v>159.27538000000001</v>
      </c>
    </row>
    <row r="854" spans="1:3" x14ac:dyDescent="0.2">
      <c r="A854">
        <v>7189.4838400000008</v>
      </c>
      <c r="B854" t="s">
        <v>324</v>
      </c>
      <c r="C854">
        <v>185.10382000000001</v>
      </c>
    </row>
    <row r="855" spans="1:3" x14ac:dyDescent="0.2">
      <c r="A855">
        <v>7189.4838400000008</v>
      </c>
      <c r="B855" t="s">
        <v>324</v>
      </c>
      <c r="C855">
        <v>163.58012000000002</v>
      </c>
    </row>
    <row r="856" spans="1:3" x14ac:dyDescent="0.2">
      <c r="A856">
        <v>7189.4838400000008</v>
      </c>
      <c r="B856" t="s">
        <v>324</v>
      </c>
      <c r="C856">
        <v>159.27538000000001</v>
      </c>
    </row>
    <row r="857" spans="1:3" x14ac:dyDescent="0.2">
      <c r="A857">
        <v>7316.4291199999998</v>
      </c>
      <c r="B857" t="s">
        <v>324</v>
      </c>
      <c r="C857">
        <v>185.10382000000001</v>
      </c>
    </row>
    <row r="858" spans="1:3" x14ac:dyDescent="0.2">
      <c r="A858">
        <v>7316.4291199999998</v>
      </c>
      <c r="B858" t="s">
        <v>324</v>
      </c>
      <c r="C858">
        <v>163.58012000000002</v>
      </c>
    </row>
    <row r="859" spans="1:3" x14ac:dyDescent="0.2">
      <c r="A859">
        <v>7316.4291199999998</v>
      </c>
      <c r="B859" t="s">
        <v>324</v>
      </c>
      <c r="C859">
        <v>159.27538000000001</v>
      </c>
    </row>
    <row r="860" spans="1:3" x14ac:dyDescent="0.2">
      <c r="A860">
        <v>7580.4960000000001</v>
      </c>
      <c r="B860" t="s">
        <v>324</v>
      </c>
      <c r="C860">
        <v>185.10382000000001</v>
      </c>
    </row>
    <row r="861" spans="1:3" x14ac:dyDescent="0.2">
      <c r="A861">
        <v>7580.4960000000001</v>
      </c>
      <c r="B861" t="s">
        <v>324</v>
      </c>
      <c r="C861">
        <v>163.58012000000002</v>
      </c>
    </row>
    <row r="862" spans="1:3" x14ac:dyDescent="0.2">
      <c r="A862">
        <v>7580.4960000000001</v>
      </c>
      <c r="B862" t="s">
        <v>324</v>
      </c>
      <c r="C862">
        <v>159.27538000000001</v>
      </c>
    </row>
    <row r="863" spans="1:3" x14ac:dyDescent="0.2">
      <c r="A863">
        <v>7639.0398103329053</v>
      </c>
      <c r="B863" t="s">
        <v>324</v>
      </c>
      <c r="C863">
        <v>185.10382000000001</v>
      </c>
    </row>
    <row r="864" spans="1:3" x14ac:dyDescent="0.2">
      <c r="A864">
        <v>7639.0398103329053</v>
      </c>
      <c r="B864" t="s">
        <v>324</v>
      </c>
      <c r="C864">
        <v>163.58012000000002</v>
      </c>
    </row>
    <row r="865" spans="1:3" x14ac:dyDescent="0.2">
      <c r="A865">
        <v>7639.0398103329053</v>
      </c>
      <c r="B865" t="s">
        <v>324</v>
      </c>
      <c r="C865">
        <v>159.27538000000001</v>
      </c>
    </row>
    <row r="866" spans="1:3" x14ac:dyDescent="0.2">
      <c r="A866">
        <v>7742.710500000001</v>
      </c>
      <c r="B866" t="s">
        <v>324</v>
      </c>
      <c r="C866">
        <v>185.10382000000001</v>
      </c>
    </row>
    <row r="867" spans="1:3" x14ac:dyDescent="0.2">
      <c r="A867">
        <v>7742.710500000001</v>
      </c>
      <c r="B867" t="s">
        <v>324</v>
      </c>
      <c r="C867">
        <v>163.58012000000002</v>
      </c>
    </row>
    <row r="868" spans="1:3" x14ac:dyDescent="0.2">
      <c r="A868">
        <v>7742.710500000001</v>
      </c>
      <c r="B868" t="s">
        <v>324</v>
      </c>
      <c r="C868">
        <v>159.27538000000001</v>
      </c>
    </row>
    <row r="869" spans="1:3" x14ac:dyDescent="0.2">
      <c r="A869">
        <v>7839.3700000000008</v>
      </c>
      <c r="B869" t="s">
        <v>324</v>
      </c>
      <c r="C869">
        <v>185.10382000000001</v>
      </c>
    </row>
    <row r="870" spans="1:3" x14ac:dyDescent="0.2">
      <c r="A870">
        <v>7839.3700000000008</v>
      </c>
      <c r="B870" t="s">
        <v>324</v>
      </c>
      <c r="C870">
        <v>163.58012000000002</v>
      </c>
    </row>
    <row r="871" spans="1:3" x14ac:dyDescent="0.2">
      <c r="A871">
        <v>7839.3700000000008</v>
      </c>
      <c r="B871" t="s">
        <v>324</v>
      </c>
      <c r="C871">
        <v>159.27538000000001</v>
      </c>
    </row>
    <row r="872" spans="1:3" x14ac:dyDescent="0.2">
      <c r="A872">
        <v>8029.4224554039874</v>
      </c>
      <c r="B872" t="s">
        <v>324</v>
      </c>
      <c r="C872">
        <v>185.10382000000001</v>
      </c>
    </row>
    <row r="873" spans="1:3" x14ac:dyDescent="0.2">
      <c r="A873">
        <v>8029.4224554039874</v>
      </c>
      <c r="B873" t="s">
        <v>324</v>
      </c>
      <c r="C873">
        <v>163.58012000000002</v>
      </c>
    </row>
    <row r="874" spans="1:3" x14ac:dyDescent="0.2">
      <c r="A874">
        <v>8029.4224554039874</v>
      </c>
      <c r="B874" t="s">
        <v>324</v>
      </c>
      <c r="C874">
        <v>159.27538000000001</v>
      </c>
    </row>
    <row r="875" spans="1:3" x14ac:dyDescent="0.2">
      <c r="A875">
        <v>8071.7178701965822</v>
      </c>
      <c r="B875" t="s">
        <v>324</v>
      </c>
      <c r="C875">
        <v>185.10382000000001</v>
      </c>
    </row>
    <row r="876" spans="1:3" x14ac:dyDescent="0.2">
      <c r="A876">
        <v>8071.7178701965822</v>
      </c>
      <c r="B876" t="s">
        <v>324</v>
      </c>
      <c r="C876">
        <v>163.58012000000002</v>
      </c>
    </row>
    <row r="877" spans="1:3" x14ac:dyDescent="0.2">
      <c r="A877">
        <v>8071.7178701965822</v>
      </c>
      <c r="B877" t="s">
        <v>324</v>
      </c>
      <c r="C877">
        <v>159.27538000000001</v>
      </c>
    </row>
    <row r="878" spans="1:3" x14ac:dyDescent="0.2">
      <c r="A878">
        <v>8351.4375</v>
      </c>
      <c r="B878" t="s">
        <v>324</v>
      </c>
      <c r="C878">
        <v>185.10382000000001</v>
      </c>
    </row>
    <row r="879" spans="1:3" x14ac:dyDescent="0.2">
      <c r="A879">
        <v>8351.4375</v>
      </c>
      <c r="B879" t="s">
        <v>324</v>
      </c>
      <c r="C879">
        <v>163.58012000000002</v>
      </c>
    </row>
    <row r="880" spans="1:3" x14ac:dyDescent="0.2">
      <c r="A880">
        <v>8351.4375</v>
      </c>
      <c r="B880" t="s">
        <v>324</v>
      </c>
      <c r="C880">
        <v>159.27538000000001</v>
      </c>
    </row>
    <row r="881" spans="1:3" x14ac:dyDescent="0.2">
      <c r="A881">
        <v>8759.5491818181836</v>
      </c>
      <c r="B881" t="s">
        <v>324</v>
      </c>
      <c r="C881">
        <v>185.10382000000001</v>
      </c>
    </row>
    <row r="882" spans="1:3" x14ac:dyDescent="0.2">
      <c r="A882">
        <v>8759.5491818181836</v>
      </c>
      <c r="B882" t="s">
        <v>324</v>
      </c>
      <c r="C882">
        <v>163.58012000000002</v>
      </c>
    </row>
    <row r="883" spans="1:3" x14ac:dyDescent="0.2">
      <c r="A883">
        <v>8759.5491818181836</v>
      </c>
      <c r="B883" t="s">
        <v>324</v>
      </c>
      <c r="C883">
        <v>159.27538000000001</v>
      </c>
    </row>
    <row r="884" spans="1:3" x14ac:dyDescent="0.2">
      <c r="A884">
        <v>9291.7783287165275</v>
      </c>
      <c r="B884" t="s">
        <v>324</v>
      </c>
      <c r="C884">
        <v>185.10382000000001</v>
      </c>
    </row>
    <row r="885" spans="1:3" x14ac:dyDescent="0.2">
      <c r="A885">
        <v>9291.7783287165275</v>
      </c>
      <c r="B885" t="s">
        <v>324</v>
      </c>
      <c r="C885">
        <v>163.58012000000002</v>
      </c>
    </row>
    <row r="886" spans="1:3" x14ac:dyDescent="0.2">
      <c r="A886">
        <v>9291.7783287165275</v>
      </c>
      <c r="B886" t="s">
        <v>324</v>
      </c>
      <c r="C886">
        <v>159.27538000000001</v>
      </c>
    </row>
    <row r="887" spans="1:3" x14ac:dyDescent="0.2">
      <c r="A887">
        <v>11199.1</v>
      </c>
      <c r="B887" t="s">
        <v>324</v>
      </c>
      <c r="C887">
        <v>185.10382000000001</v>
      </c>
    </row>
    <row r="888" spans="1:3" x14ac:dyDescent="0.2">
      <c r="A888">
        <v>11199.1</v>
      </c>
      <c r="B888" t="s">
        <v>324</v>
      </c>
      <c r="C888">
        <v>163.58012000000002</v>
      </c>
    </row>
    <row r="889" spans="1:3" x14ac:dyDescent="0.2">
      <c r="A889">
        <v>11199.1</v>
      </c>
      <c r="B889" t="s">
        <v>324</v>
      </c>
      <c r="C889">
        <v>159.27538000000001</v>
      </c>
    </row>
    <row r="890" spans="1:3" x14ac:dyDescent="0.2">
      <c r="A890">
        <v>11439.29665119036</v>
      </c>
      <c r="B890" t="s">
        <v>324</v>
      </c>
      <c r="C890">
        <v>185.10382000000001</v>
      </c>
    </row>
    <row r="891" spans="1:3" x14ac:dyDescent="0.2">
      <c r="A891">
        <v>11439.29665119036</v>
      </c>
      <c r="B891" t="s">
        <v>324</v>
      </c>
      <c r="C891">
        <v>163.58012000000002</v>
      </c>
    </row>
    <row r="892" spans="1:3" x14ac:dyDescent="0.2">
      <c r="A892">
        <v>11439.29665119036</v>
      </c>
      <c r="B892" t="s">
        <v>324</v>
      </c>
      <c r="C892">
        <v>159.27538000000001</v>
      </c>
    </row>
    <row r="893" spans="1:3" x14ac:dyDescent="0.2">
      <c r="A893">
        <v>11948.039118838289</v>
      </c>
      <c r="B893" t="s">
        <v>324</v>
      </c>
      <c r="C893">
        <v>185.10382000000001</v>
      </c>
    </row>
    <row r="894" spans="1:3" x14ac:dyDescent="0.2">
      <c r="A894">
        <v>11948.039118838289</v>
      </c>
      <c r="B894" t="s">
        <v>324</v>
      </c>
      <c r="C894">
        <v>163.58012000000002</v>
      </c>
    </row>
    <row r="895" spans="1:3" x14ac:dyDescent="0.2">
      <c r="A895">
        <v>11948.039118838289</v>
      </c>
      <c r="B895" t="s">
        <v>324</v>
      </c>
      <c r="C895">
        <v>159.27538000000001</v>
      </c>
    </row>
    <row r="896" spans="1:3" x14ac:dyDescent="0.2">
      <c r="A896">
        <v>13670.066666666666</v>
      </c>
      <c r="B896" t="s">
        <v>324</v>
      </c>
      <c r="C896">
        <v>185.10382000000001</v>
      </c>
    </row>
    <row r="897" spans="1:3" x14ac:dyDescent="0.2">
      <c r="A897">
        <v>13670.066666666666</v>
      </c>
      <c r="B897" t="s">
        <v>324</v>
      </c>
      <c r="C897">
        <v>163.58012000000002</v>
      </c>
    </row>
    <row r="898" spans="1:3" x14ac:dyDescent="0.2">
      <c r="A898">
        <v>13670.066666666666</v>
      </c>
      <c r="B898" t="s">
        <v>324</v>
      </c>
      <c r="C898">
        <v>159.27538000000001</v>
      </c>
    </row>
    <row r="899" spans="1:3" x14ac:dyDescent="0.2">
      <c r="A899">
        <v>16144.423589844908</v>
      </c>
      <c r="B899" t="s">
        <v>324</v>
      </c>
      <c r="C899">
        <v>185.10382000000001</v>
      </c>
    </row>
    <row r="900" spans="1:3" x14ac:dyDescent="0.2">
      <c r="A900">
        <v>16144.423589844908</v>
      </c>
      <c r="B900" t="s">
        <v>324</v>
      </c>
      <c r="C900">
        <v>163.58012000000002</v>
      </c>
    </row>
    <row r="901" spans="1:3" x14ac:dyDescent="0.2">
      <c r="A901">
        <v>16144.423589844908</v>
      </c>
      <c r="B901" t="s">
        <v>324</v>
      </c>
      <c r="C901">
        <v>159.27538000000001</v>
      </c>
    </row>
    <row r="902" spans="1:3" x14ac:dyDescent="0.2">
      <c r="A902">
        <v>185.88650000000001</v>
      </c>
      <c r="B902" t="s">
        <v>149</v>
      </c>
      <c r="C902">
        <v>107.67559024004743</v>
      </c>
    </row>
    <row r="903" spans="1:3" x14ac:dyDescent="0.2">
      <c r="A903">
        <v>185.88650000000001</v>
      </c>
      <c r="B903" t="s">
        <v>149</v>
      </c>
      <c r="C903">
        <v>138.29892324409761</v>
      </c>
    </row>
    <row r="904" spans="1:3" x14ac:dyDescent="0.2">
      <c r="A904">
        <v>185.88650000000001</v>
      </c>
      <c r="B904" t="s">
        <v>149</v>
      </c>
      <c r="C904">
        <v>96.809246270868329</v>
      </c>
    </row>
    <row r="905" spans="1:3" x14ac:dyDescent="0.2">
      <c r="A905">
        <v>185.88650000000001</v>
      </c>
      <c r="B905" t="s">
        <v>149</v>
      </c>
      <c r="C905">
        <v>128.42042872666207</v>
      </c>
    </row>
    <row r="906" spans="1:3" x14ac:dyDescent="0.2">
      <c r="A906">
        <v>205.45350000000002</v>
      </c>
      <c r="B906" t="s">
        <v>149</v>
      </c>
      <c r="C906">
        <v>107.67559024004743</v>
      </c>
    </row>
    <row r="907" spans="1:3" x14ac:dyDescent="0.2">
      <c r="A907">
        <v>205.45350000000002</v>
      </c>
      <c r="B907" t="s">
        <v>149</v>
      </c>
      <c r="C907">
        <v>138.29892324409761</v>
      </c>
    </row>
    <row r="908" spans="1:3" x14ac:dyDescent="0.2">
      <c r="A908">
        <v>205.45350000000002</v>
      </c>
      <c r="B908" t="s">
        <v>149</v>
      </c>
      <c r="C908">
        <v>96.809246270868329</v>
      </c>
    </row>
    <row r="909" spans="1:3" x14ac:dyDescent="0.2">
      <c r="A909">
        <v>205.45350000000002</v>
      </c>
      <c r="B909" t="s">
        <v>149</v>
      </c>
      <c r="C909">
        <v>128.42042872666207</v>
      </c>
    </row>
    <row r="910" spans="1:3" x14ac:dyDescent="0.2">
      <c r="A910">
        <v>239.09115168539327</v>
      </c>
      <c r="B910" t="s">
        <v>149</v>
      </c>
      <c r="C910">
        <v>107.67559024004743</v>
      </c>
    </row>
    <row r="911" spans="1:3" x14ac:dyDescent="0.2">
      <c r="A911">
        <v>239.09115168539327</v>
      </c>
      <c r="B911" t="s">
        <v>149</v>
      </c>
      <c r="C911">
        <v>138.29892324409761</v>
      </c>
    </row>
    <row r="912" spans="1:3" x14ac:dyDescent="0.2">
      <c r="A912">
        <v>239.09115168539327</v>
      </c>
      <c r="B912" t="s">
        <v>149</v>
      </c>
      <c r="C912">
        <v>96.809246270868329</v>
      </c>
    </row>
    <row r="913" spans="1:3" x14ac:dyDescent="0.2">
      <c r="A913">
        <v>239.09115168539327</v>
      </c>
      <c r="B913" t="s">
        <v>149</v>
      </c>
      <c r="C913">
        <v>128.42042872666207</v>
      </c>
    </row>
    <row r="914" spans="1:3" x14ac:dyDescent="0.2">
      <c r="A914">
        <v>332.5290730337079</v>
      </c>
      <c r="B914" t="s">
        <v>149</v>
      </c>
      <c r="C914">
        <v>107.67559024004743</v>
      </c>
    </row>
    <row r="915" spans="1:3" x14ac:dyDescent="0.2">
      <c r="A915">
        <v>332.5290730337079</v>
      </c>
      <c r="B915" t="s">
        <v>149</v>
      </c>
      <c r="C915">
        <v>138.29892324409761</v>
      </c>
    </row>
    <row r="916" spans="1:3" x14ac:dyDescent="0.2">
      <c r="A916">
        <v>332.5290730337079</v>
      </c>
      <c r="B916" t="s">
        <v>149</v>
      </c>
      <c r="C916">
        <v>96.809246270868329</v>
      </c>
    </row>
    <row r="917" spans="1:3" x14ac:dyDescent="0.2">
      <c r="A917">
        <v>332.5290730337079</v>
      </c>
      <c r="B917" t="s">
        <v>149</v>
      </c>
      <c r="C917">
        <v>128.42042872666207</v>
      </c>
    </row>
    <row r="918" spans="1:3" x14ac:dyDescent="0.2">
      <c r="A918">
        <v>354.52404181184676</v>
      </c>
      <c r="B918" t="s">
        <v>149</v>
      </c>
      <c r="C918">
        <v>107.67559024004743</v>
      </c>
    </row>
    <row r="919" spans="1:3" x14ac:dyDescent="0.2">
      <c r="A919">
        <v>354.52404181184676</v>
      </c>
      <c r="B919" t="s">
        <v>149</v>
      </c>
      <c r="C919">
        <v>138.29892324409761</v>
      </c>
    </row>
    <row r="920" spans="1:3" x14ac:dyDescent="0.2">
      <c r="A920">
        <v>354.52404181184676</v>
      </c>
      <c r="B920" t="s">
        <v>149</v>
      </c>
      <c r="C920">
        <v>96.809246270868329</v>
      </c>
    </row>
    <row r="921" spans="1:3" x14ac:dyDescent="0.2">
      <c r="A921">
        <v>354.52404181184676</v>
      </c>
      <c r="B921" t="s">
        <v>149</v>
      </c>
      <c r="C921">
        <v>128.42042872666207</v>
      </c>
    </row>
    <row r="922" spans="1:3" x14ac:dyDescent="0.2">
      <c r="A922">
        <v>1062.4881</v>
      </c>
      <c r="B922" t="s">
        <v>149</v>
      </c>
      <c r="C922">
        <v>107.67559024004743</v>
      </c>
    </row>
    <row r="923" spans="1:3" x14ac:dyDescent="0.2">
      <c r="A923">
        <v>1062.4881</v>
      </c>
      <c r="B923" t="s">
        <v>149</v>
      </c>
      <c r="C923">
        <v>138.29892324409761</v>
      </c>
    </row>
    <row r="924" spans="1:3" x14ac:dyDescent="0.2">
      <c r="A924">
        <v>1062.4881</v>
      </c>
      <c r="B924" t="s">
        <v>149</v>
      </c>
      <c r="C924">
        <v>96.809246270868329</v>
      </c>
    </row>
    <row r="925" spans="1:3" x14ac:dyDescent="0.2">
      <c r="A925">
        <v>1062.4881</v>
      </c>
      <c r="B925" t="s">
        <v>149</v>
      </c>
      <c r="C925">
        <v>128.42042872666207</v>
      </c>
    </row>
    <row r="926" spans="1:3" x14ac:dyDescent="0.2">
      <c r="A926">
        <v>2056.1080550098231</v>
      </c>
      <c r="B926" t="s">
        <v>149</v>
      </c>
      <c r="C926">
        <v>107.67559024004743</v>
      </c>
    </row>
    <row r="927" spans="1:3" x14ac:dyDescent="0.2">
      <c r="A927">
        <v>2056.1080550098231</v>
      </c>
      <c r="B927" t="s">
        <v>149</v>
      </c>
      <c r="C927">
        <v>138.29892324409761</v>
      </c>
    </row>
    <row r="928" spans="1:3" x14ac:dyDescent="0.2">
      <c r="A928">
        <v>2056.1080550098231</v>
      </c>
      <c r="B928" t="s">
        <v>149</v>
      </c>
      <c r="C928">
        <v>96.809246270868329</v>
      </c>
    </row>
    <row r="929" spans="1:3" x14ac:dyDescent="0.2">
      <c r="A929">
        <v>2056.1080550098231</v>
      </c>
      <c r="B929" t="s">
        <v>149</v>
      </c>
      <c r="C929">
        <v>128.42042872666207</v>
      </c>
    </row>
    <row r="930" spans="1:3" x14ac:dyDescent="0.2">
      <c r="A930">
        <v>2223.8239624119028</v>
      </c>
      <c r="B930" t="s">
        <v>149</v>
      </c>
      <c r="C930">
        <v>107.67559024004743</v>
      </c>
    </row>
    <row r="931" spans="1:3" x14ac:dyDescent="0.2">
      <c r="A931">
        <v>2223.8239624119028</v>
      </c>
      <c r="B931" t="s">
        <v>149</v>
      </c>
      <c r="C931">
        <v>138.29892324409761</v>
      </c>
    </row>
    <row r="932" spans="1:3" x14ac:dyDescent="0.2">
      <c r="A932">
        <v>2223.8239624119028</v>
      </c>
      <c r="B932" t="s">
        <v>149</v>
      </c>
      <c r="C932">
        <v>96.809246270868329</v>
      </c>
    </row>
    <row r="933" spans="1:3" x14ac:dyDescent="0.2">
      <c r="A933">
        <v>2223.8239624119028</v>
      </c>
      <c r="B933" t="s">
        <v>149</v>
      </c>
      <c r="C933">
        <v>128.42042872666207</v>
      </c>
    </row>
    <row r="934" spans="1:3" x14ac:dyDescent="0.2">
      <c r="A934">
        <v>2414.315976789168</v>
      </c>
      <c r="B934" t="s">
        <v>149</v>
      </c>
      <c r="C934">
        <v>107.67559024004743</v>
      </c>
    </row>
    <row r="935" spans="1:3" x14ac:dyDescent="0.2">
      <c r="A935">
        <v>2414.315976789168</v>
      </c>
      <c r="B935" t="s">
        <v>149</v>
      </c>
      <c r="C935">
        <v>138.29892324409761</v>
      </c>
    </row>
    <row r="936" spans="1:3" x14ac:dyDescent="0.2">
      <c r="A936">
        <v>2414.315976789168</v>
      </c>
      <c r="B936" t="s">
        <v>149</v>
      </c>
      <c r="C936">
        <v>96.809246270868329</v>
      </c>
    </row>
    <row r="937" spans="1:3" x14ac:dyDescent="0.2">
      <c r="A937">
        <v>2414.315976789168</v>
      </c>
      <c r="B937" t="s">
        <v>149</v>
      </c>
      <c r="C937">
        <v>128.42042872666207</v>
      </c>
    </row>
    <row r="938" spans="1:3" x14ac:dyDescent="0.2">
      <c r="A938">
        <v>2821.9566004807534</v>
      </c>
      <c r="B938" t="s">
        <v>149</v>
      </c>
      <c r="C938">
        <v>107.67559024004743</v>
      </c>
    </row>
    <row r="939" spans="1:3" x14ac:dyDescent="0.2">
      <c r="A939">
        <v>2821.9566004807534</v>
      </c>
      <c r="B939" t="s">
        <v>149</v>
      </c>
      <c r="C939">
        <v>138.29892324409761</v>
      </c>
    </row>
    <row r="940" spans="1:3" x14ac:dyDescent="0.2">
      <c r="A940">
        <v>2821.9566004807534</v>
      </c>
      <c r="B940" t="s">
        <v>149</v>
      </c>
      <c r="C940">
        <v>96.809246270868329</v>
      </c>
    </row>
    <row r="941" spans="1:3" x14ac:dyDescent="0.2">
      <c r="A941">
        <v>2821.9566004807534</v>
      </c>
      <c r="B941" t="s">
        <v>149</v>
      </c>
      <c r="C941">
        <v>128.42042872666207</v>
      </c>
    </row>
    <row r="942" spans="1:3" x14ac:dyDescent="0.2">
      <c r="A942">
        <v>3221.7990000000004</v>
      </c>
      <c r="B942" t="s">
        <v>149</v>
      </c>
      <c r="C942">
        <v>107.67559024004743</v>
      </c>
    </row>
    <row r="943" spans="1:3" x14ac:dyDescent="0.2">
      <c r="A943">
        <v>3221.7990000000004</v>
      </c>
      <c r="B943" t="s">
        <v>149</v>
      </c>
      <c r="C943">
        <v>138.29892324409761</v>
      </c>
    </row>
    <row r="944" spans="1:3" x14ac:dyDescent="0.2">
      <c r="A944">
        <v>3221.7990000000004</v>
      </c>
      <c r="B944" t="s">
        <v>149</v>
      </c>
      <c r="C944">
        <v>96.809246270868329</v>
      </c>
    </row>
    <row r="945" spans="1:3" x14ac:dyDescent="0.2">
      <c r="A945">
        <v>3221.7990000000004</v>
      </c>
      <c r="B945" t="s">
        <v>149</v>
      </c>
      <c r="C945">
        <v>128.42042872666207</v>
      </c>
    </row>
    <row r="946" spans="1:3" x14ac:dyDescent="0.2">
      <c r="A946">
        <v>3478.3431399420924</v>
      </c>
      <c r="B946" t="s">
        <v>149</v>
      </c>
      <c r="C946">
        <v>107.67559024004743</v>
      </c>
    </row>
    <row r="947" spans="1:3" x14ac:dyDescent="0.2">
      <c r="A947">
        <v>3478.3431399420924</v>
      </c>
      <c r="B947" t="s">
        <v>149</v>
      </c>
      <c r="C947">
        <v>138.29892324409761</v>
      </c>
    </row>
    <row r="948" spans="1:3" x14ac:dyDescent="0.2">
      <c r="A948">
        <v>3478.3431399420924</v>
      </c>
      <c r="B948" t="s">
        <v>149</v>
      </c>
      <c r="C948">
        <v>96.809246270868329</v>
      </c>
    </row>
    <row r="949" spans="1:3" x14ac:dyDescent="0.2">
      <c r="A949">
        <v>3478.3431399420924</v>
      </c>
      <c r="B949" t="s">
        <v>149</v>
      </c>
      <c r="C949">
        <v>128.42042872666207</v>
      </c>
    </row>
    <row r="950" spans="1:3" x14ac:dyDescent="0.2">
      <c r="A950">
        <v>3704.4354440383286</v>
      </c>
      <c r="B950" t="s">
        <v>149</v>
      </c>
      <c r="C950">
        <v>107.67559024004743</v>
      </c>
    </row>
    <row r="951" spans="1:3" x14ac:dyDescent="0.2">
      <c r="A951">
        <v>3704.4354440383286</v>
      </c>
      <c r="B951" t="s">
        <v>149</v>
      </c>
      <c r="C951">
        <v>138.29892324409761</v>
      </c>
    </row>
    <row r="952" spans="1:3" x14ac:dyDescent="0.2">
      <c r="A952">
        <v>3704.4354440383286</v>
      </c>
      <c r="B952" t="s">
        <v>149</v>
      </c>
      <c r="C952">
        <v>96.809246270868329</v>
      </c>
    </row>
    <row r="953" spans="1:3" x14ac:dyDescent="0.2">
      <c r="A953">
        <v>3704.4354440383286</v>
      </c>
      <c r="B953" t="s">
        <v>149</v>
      </c>
      <c r="C953">
        <v>128.42042872666207</v>
      </c>
    </row>
    <row r="954" spans="1:3" x14ac:dyDescent="0.2">
      <c r="A954">
        <v>3951.3978069742175</v>
      </c>
      <c r="B954" t="s">
        <v>149</v>
      </c>
      <c r="C954">
        <v>107.67559024004743</v>
      </c>
    </row>
    <row r="955" spans="1:3" x14ac:dyDescent="0.2">
      <c r="A955">
        <v>3951.3978069742175</v>
      </c>
      <c r="B955" t="s">
        <v>149</v>
      </c>
      <c r="C955">
        <v>138.29892324409761</v>
      </c>
    </row>
    <row r="956" spans="1:3" x14ac:dyDescent="0.2">
      <c r="A956">
        <v>3951.3978069742175</v>
      </c>
      <c r="B956" t="s">
        <v>149</v>
      </c>
      <c r="C956">
        <v>96.809246270868329</v>
      </c>
    </row>
    <row r="957" spans="1:3" x14ac:dyDescent="0.2">
      <c r="A957">
        <v>3951.3978069742175</v>
      </c>
      <c r="B957" t="s">
        <v>149</v>
      </c>
      <c r="C957">
        <v>128.42042872666207</v>
      </c>
    </row>
    <row r="958" spans="1:3" x14ac:dyDescent="0.2">
      <c r="A958">
        <v>4186.8540000000003</v>
      </c>
      <c r="B958" t="s">
        <v>149</v>
      </c>
      <c r="C958">
        <v>107.67559024004743</v>
      </c>
    </row>
    <row r="959" spans="1:3" x14ac:dyDescent="0.2">
      <c r="A959">
        <v>4186.8540000000003</v>
      </c>
      <c r="B959" t="s">
        <v>149</v>
      </c>
      <c r="C959">
        <v>138.29892324409761</v>
      </c>
    </row>
    <row r="960" spans="1:3" x14ac:dyDescent="0.2">
      <c r="A960">
        <v>4186.8540000000003</v>
      </c>
      <c r="B960" t="s">
        <v>149</v>
      </c>
      <c r="C960">
        <v>96.809246270868329</v>
      </c>
    </row>
    <row r="961" spans="1:3" x14ac:dyDescent="0.2">
      <c r="A961">
        <v>4186.8540000000003</v>
      </c>
      <c r="B961" t="s">
        <v>149</v>
      </c>
      <c r="C961">
        <v>128.42042872666207</v>
      </c>
    </row>
    <row r="962" spans="1:3" x14ac:dyDescent="0.2">
      <c r="A962">
        <v>4229.9103000000005</v>
      </c>
      <c r="B962" t="s">
        <v>149</v>
      </c>
      <c r="C962">
        <v>107.67559024004743</v>
      </c>
    </row>
    <row r="963" spans="1:3" x14ac:dyDescent="0.2">
      <c r="A963">
        <v>4229.9103000000005</v>
      </c>
      <c r="B963" t="s">
        <v>149</v>
      </c>
      <c r="C963">
        <v>138.29892324409761</v>
      </c>
    </row>
    <row r="964" spans="1:3" x14ac:dyDescent="0.2">
      <c r="A964">
        <v>4229.9103000000005</v>
      </c>
      <c r="B964" t="s">
        <v>149</v>
      </c>
      <c r="C964">
        <v>96.809246270868329</v>
      </c>
    </row>
    <row r="965" spans="1:3" x14ac:dyDescent="0.2">
      <c r="A965">
        <v>4229.9103000000005</v>
      </c>
      <c r="B965" t="s">
        <v>149</v>
      </c>
      <c r="C965">
        <v>128.42042872666207</v>
      </c>
    </row>
    <row r="966" spans="1:3" x14ac:dyDescent="0.2">
      <c r="A966">
        <v>4258.1196</v>
      </c>
      <c r="B966" t="s">
        <v>149</v>
      </c>
      <c r="C966">
        <v>107.67559024004743</v>
      </c>
    </row>
    <row r="967" spans="1:3" x14ac:dyDescent="0.2">
      <c r="A967">
        <v>4258.1196</v>
      </c>
      <c r="B967" t="s">
        <v>149</v>
      </c>
      <c r="C967">
        <v>138.29892324409761</v>
      </c>
    </row>
    <row r="968" spans="1:3" x14ac:dyDescent="0.2">
      <c r="A968">
        <v>4258.1196</v>
      </c>
      <c r="B968" t="s">
        <v>149</v>
      </c>
      <c r="C968">
        <v>96.809246270868329</v>
      </c>
    </row>
    <row r="969" spans="1:3" x14ac:dyDescent="0.2">
      <c r="A969">
        <v>4258.1196</v>
      </c>
      <c r="B969" t="s">
        <v>149</v>
      </c>
      <c r="C969">
        <v>128.42042872666207</v>
      </c>
    </row>
    <row r="970" spans="1:3" x14ac:dyDescent="0.2">
      <c r="A970">
        <v>4379.8650000000007</v>
      </c>
      <c r="B970" t="s">
        <v>149</v>
      </c>
      <c r="C970">
        <v>107.67559024004743</v>
      </c>
    </row>
    <row r="971" spans="1:3" x14ac:dyDescent="0.2">
      <c r="A971">
        <v>4379.8650000000007</v>
      </c>
      <c r="B971" t="s">
        <v>149</v>
      </c>
      <c r="C971">
        <v>138.29892324409761</v>
      </c>
    </row>
    <row r="972" spans="1:3" x14ac:dyDescent="0.2">
      <c r="A972">
        <v>4379.8650000000007</v>
      </c>
      <c r="B972" t="s">
        <v>149</v>
      </c>
      <c r="C972">
        <v>96.809246270868329</v>
      </c>
    </row>
    <row r="973" spans="1:3" x14ac:dyDescent="0.2">
      <c r="A973">
        <v>4379.8650000000007</v>
      </c>
      <c r="B973" t="s">
        <v>149</v>
      </c>
      <c r="C973">
        <v>128.42042872666207</v>
      </c>
    </row>
    <row r="974" spans="1:3" x14ac:dyDescent="0.2">
      <c r="A974">
        <v>4397.4881000000005</v>
      </c>
      <c r="B974" t="s">
        <v>149</v>
      </c>
      <c r="C974">
        <v>107.67559024004743</v>
      </c>
    </row>
    <row r="975" spans="1:3" x14ac:dyDescent="0.2">
      <c r="A975">
        <v>4397.4881000000005</v>
      </c>
      <c r="B975" t="s">
        <v>149</v>
      </c>
      <c r="C975">
        <v>138.29892324409761</v>
      </c>
    </row>
    <row r="976" spans="1:3" x14ac:dyDescent="0.2">
      <c r="A976">
        <v>4397.4881000000005</v>
      </c>
      <c r="B976" t="s">
        <v>149</v>
      </c>
      <c r="C976">
        <v>96.809246270868329</v>
      </c>
    </row>
    <row r="977" spans="1:3" x14ac:dyDescent="0.2">
      <c r="A977">
        <v>4397.4881000000005</v>
      </c>
      <c r="B977" t="s">
        <v>149</v>
      </c>
      <c r="C977">
        <v>128.42042872666207</v>
      </c>
    </row>
    <row r="978" spans="1:3" x14ac:dyDescent="0.2">
      <c r="A978">
        <v>4418.3381250000002</v>
      </c>
      <c r="B978" t="s">
        <v>149</v>
      </c>
      <c r="C978">
        <v>107.67559024004743</v>
      </c>
    </row>
    <row r="979" spans="1:3" x14ac:dyDescent="0.2">
      <c r="A979">
        <v>4418.3381250000002</v>
      </c>
      <c r="B979" t="s">
        <v>149</v>
      </c>
      <c r="C979">
        <v>138.29892324409761</v>
      </c>
    </row>
    <row r="980" spans="1:3" x14ac:dyDescent="0.2">
      <c r="A980">
        <v>4418.3381250000002</v>
      </c>
      <c r="B980" t="s">
        <v>149</v>
      </c>
      <c r="C980">
        <v>96.809246270868329</v>
      </c>
    </row>
    <row r="981" spans="1:3" x14ac:dyDescent="0.2">
      <c r="A981">
        <v>4418.3381250000002</v>
      </c>
      <c r="B981" t="s">
        <v>149</v>
      </c>
      <c r="C981">
        <v>128.42042872666207</v>
      </c>
    </row>
    <row r="982" spans="1:3" x14ac:dyDescent="0.2">
      <c r="A982">
        <v>4463.3824199999999</v>
      </c>
      <c r="B982" t="s">
        <v>149</v>
      </c>
      <c r="C982">
        <v>107.67559024004743</v>
      </c>
    </row>
    <row r="983" spans="1:3" x14ac:dyDescent="0.2">
      <c r="A983">
        <v>4463.3824199999999</v>
      </c>
      <c r="B983" t="s">
        <v>149</v>
      </c>
      <c r="C983">
        <v>138.29892324409761</v>
      </c>
    </row>
    <row r="984" spans="1:3" x14ac:dyDescent="0.2">
      <c r="A984">
        <v>4463.3824199999999</v>
      </c>
      <c r="B984" t="s">
        <v>149</v>
      </c>
      <c r="C984">
        <v>96.809246270868329</v>
      </c>
    </row>
    <row r="985" spans="1:3" x14ac:dyDescent="0.2">
      <c r="A985">
        <v>4463.3824199999999</v>
      </c>
      <c r="B985" t="s">
        <v>149</v>
      </c>
      <c r="C985">
        <v>128.42042872666207</v>
      </c>
    </row>
    <row r="986" spans="1:3" x14ac:dyDescent="0.2">
      <c r="A986">
        <v>4917.8393333333343</v>
      </c>
      <c r="B986" t="s">
        <v>149</v>
      </c>
      <c r="C986">
        <v>107.67559024004743</v>
      </c>
    </row>
    <row r="987" spans="1:3" x14ac:dyDescent="0.2">
      <c r="A987">
        <v>4917.8393333333343</v>
      </c>
      <c r="B987" t="s">
        <v>149</v>
      </c>
      <c r="C987">
        <v>138.29892324409761</v>
      </c>
    </row>
    <row r="988" spans="1:3" x14ac:dyDescent="0.2">
      <c r="A988">
        <v>4917.8393333333343</v>
      </c>
      <c r="B988" t="s">
        <v>149</v>
      </c>
      <c r="C988">
        <v>96.809246270868329</v>
      </c>
    </row>
    <row r="989" spans="1:3" x14ac:dyDescent="0.2">
      <c r="A989">
        <v>4917.8393333333343</v>
      </c>
      <c r="B989" t="s">
        <v>149</v>
      </c>
      <c r="C989">
        <v>128.42042872666207</v>
      </c>
    </row>
    <row r="990" spans="1:3" x14ac:dyDescent="0.2">
      <c r="A990">
        <v>4939.2472587177717</v>
      </c>
      <c r="B990" t="s">
        <v>149</v>
      </c>
      <c r="C990">
        <v>107.67559024004743</v>
      </c>
    </row>
    <row r="991" spans="1:3" x14ac:dyDescent="0.2">
      <c r="A991">
        <v>4939.2472587177717</v>
      </c>
      <c r="B991" t="s">
        <v>149</v>
      </c>
      <c r="C991">
        <v>138.29892324409761</v>
      </c>
    </row>
    <row r="992" spans="1:3" x14ac:dyDescent="0.2">
      <c r="A992">
        <v>4939.2472587177717</v>
      </c>
      <c r="B992" t="s">
        <v>149</v>
      </c>
      <c r="C992">
        <v>96.809246270868329</v>
      </c>
    </row>
    <row r="993" spans="1:3" x14ac:dyDescent="0.2">
      <c r="A993">
        <v>4939.2472587177717</v>
      </c>
      <c r="B993" t="s">
        <v>149</v>
      </c>
      <c r="C993">
        <v>128.42042872666207</v>
      </c>
    </row>
    <row r="994" spans="1:3" x14ac:dyDescent="0.2">
      <c r="A994">
        <v>4978.0346666666655</v>
      </c>
      <c r="B994" t="s">
        <v>149</v>
      </c>
      <c r="C994">
        <v>107.67559024004743</v>
      </c>
    </row>
    <row r="995" spans="1:3" x14ac:dyDescent="0.2">
      <c r="A995">
        <v>4978.0346666666655</v>
      </c>
      <c r="B995" t="s">
        <v>149</v>
      </c>
      <c r="C995">
        <v>138.29892324409761</v>
      </c>
    </row>
    <row r="996" spans="1:3" x14ac:dyDescent="0.2">
      <c r="A996">
        <v>4978.0346666666655</v>
      </c>
      <c r="B996" t="s">
        <v>149</v>
      </c>
      <c r="C996">
        <v>96.809246270868329</v>
      </c>
    </row>
    <row r="997" spans="1:3" x14ac:dyDescent="0.2">
      <c r="A997">
        <v>4978.0346666666655</v>
      </c>
      <c r="B997" t="s">
        <v>149</v>
      </c>
      <c r="C997">
        <v>128.42042872666207</v>
      </c>
    </row>
    <row r="998" spans="1:3" x14ac:dyDescent="0.2">
      <c r="A998">
        <v>5560.2891666666665</v>
      </c>
      <c r="B998" t="s">
        <v>149</v>
      </c>
      <c r="C998">
        <v>107.67559024004743</v>
      </c>
    </row>
    <row r="999" spans="1:3" x14ac:dyDescent="0.2">
      <c r="A999">
        <v>5560.2891666666665</v>
      </c>
      <c r="B999" t="s">
        <v>149</v>
      </c>
      <c r="C999">
        <v>138.29892324409761</v>
      </c>
    </row>
    <row r="1000" spans="1:3" x14ac:dyDescent="0.2">
      <c r="A1000">
        <v>5560.2891666666665</v>
      </c>
      <c r="B1000" t="s">
        <v>149</v>
      </c>
      <c r="C1000">
        <v>96.809246270868329</v>
      </c>
    </row>
    <row r="1001" spans="1:3" x14ac:dyDescent="0.2">
      <c r="A1001">
        <v>5560.2891666666665</v>
      </c>
      <c r="B1001" t="s">
        <v>149</v>
      </c>
      <c r="C1001">
        <v>128.42042872666207</v>
      </c>
    </row>
    <row r="1002" spans="1:3" x14ac:dyDescent="0.2">
      <c r="A1002">
        <v>5599.55</v>
      </c>
      <c r="B1002" t="s">
        <v>149</v>
      </c>
      <c r="C1002">
        <v>107.67559024004743</v>
      </c>
    </row>
    <row r="1003" spans="1:3" x14ac:dyDescent="0.2">
      <c r="A1003">
        <v>5599.55</v>
      </c>
      <c r="B1003" t="s">
        <v>149</v>
      </c>
      <c r="C1003">
        <v>138.29892324409761</v>
      </c>
    </row>
    <row r="1004" spans="1:3" x14ac:dyDescent="0.2">
      <c r="A1004">
        <v>5599.55</v>
      </c>
      <c r="B1004" t="s">
        <v>149</v>
      </c>
      <c r="C1004">
        <v>96.809246270868329</v>
      </c>
    </row>
    <row r="1005" spans="1:3" x14ac:dyDescent="0.2">
      <c r="A1005">
        <v>5599.55</v>
      </c>
      <c r="B1005" t="s">
        <v>149</v>
      </c>
      <c r="C1005">
        <v>128.42042872666207</v>
      </c>
    </row>
    <row r="1006" spans="1:3" x14ac:dyDescent="0.2">
      <c r="A1006">
        <v>5663.3409068457968</v>
      </c>
      <c r="B1006" t="s">
        <v>149</v>
      </c>
      <c r="C1006">
        <v>107.67559024004743</v>
      </c>
    </row>
    <row r="1007" spans="1:3" x14ac:dyDescent="0.2">
      <c r="A1007">
        <v>5663.3409068457968</v>
      </c>
      <c r="B1007" t="s">
        <v>149</v>
      </c>
      <c r="C1007">
        <v>138.29892324409761</v>
      </c>
    </row>
    <row r="1008" spans="1:3" x14ac:dyDescent="0.2">
      <c r="A1008">
        <v>5663.3409068457968</v>
      </c>
      <c r="B1008" t="s">
        <v>149</v>
      </c>
      <c r="C1008">
        <v>96.809246270868329</v>
      </c>
    </row>
    <row r="1009" spans="1:3" x14ac:dyDescent="0.2">
      <c r="A1009">
        <v>5663.3409068457968</v>
      </c>
      <c r="B1009" t="s">
        <v>149</v>
      </c>
      <c r="C1009">
        <v>128.42042872666207</v>
      </c>
    </row>
    <row r="1010" spans="1:3" x14ac:dyDescent="0.2">
      <c r="A1010">
        <v>5849.7180000000008</v>
      </c>
      <c r="B1010" t="s">
        <v>149</v>
      </c>
      <c r="C1010">
        <v>107.67559024004743</v>
      </c>
    </row>
    <row r="1011" spans="1:3" x14ac:dyDescent="0.2">
      <c r="A1011">
        <v>5849.7180000000008</v>
      </c>
      <c r="B1011" t="s">
        <v>149</v>
      </c>
      <c r="C1011">
        <v>138.29892324409761</v>
      </c>
    </row>
    <row r="1012" spans="1:3" x14ac:dyDescent="0.2">
      <c r="A1012">
        <v>5849.7180000000008</v>
      </c>
      <c r="B1012" t="s">
        <v>149</v>
      </c>
      <c r="C1012">
        <v>96.809246270868329</v>
      </c>
    </row>
    <row r="1013" spans="1:3" x14ac:dyDescent="0.2">
      <c r="A1013">
        <v>5849.7180000000008</v>
      </c>
      <c r="B1013" t="s">
        <v>149</v>
      </c>
      <c r="C1013">
        <v>128.42042872666207</v>
      </c>
    </row>
    <row r="1014" spans="1:3" x14ac:dyDescent="0.2">
      <c r="A1014">
        <v>6057.4175999999998</v>
      </c>
      <c r="B1014" t="s">
        <v>149</v>
      </c>
      <c r="C1014">
        <v>107.67559024004743</v>
      </c>
    </row>
    <row r="1015" spans="1:3" x14ac:dyDescent="0.2">
      <c r="A1015">
        <v>6057.4175999999998</v>
      </c>
      <c r="B1015" t="s">
        <v>149</v>
      </c>
      <c r="C1015">
        <v>138.29892324409761</v>
      </c>
    </row>
    <row r="1016" spans="1:3" x14ac:dyDescent="0.2">
      <c r="A1016">
        <v>6057.4175999999998</v>
      </c>
      <c r="B1016" t="s">
        <v>149</v>
      </c>
      <c r="C1016">
        <v>96.809246270868329</v>
      </c>
    </row>
    <row r="1017" spans="1:3" x14ac:dyDescent="0.2">
      <c r="A1017">
        <v>6057.4175999999998</v>
      </c>
      <c r="B1017" t="s">
        <v>149</v>
      </c>
      <c r="C1017">
        <v>128.42042872666207</v>
      </c>
    </row>
    <row r="1018" spans="1:3" x14ac:dyDescent="0.2">
      <c r="A1018">
        <v>6168.9285000000009</v>
      </c>
      <c r="B1018" t="s">
        <v>149</v>
      </c>
      <c r="C1018">
        <v>107.67559024004743</v>
      </c>
    </row>
    <row r="1019" spans="1:3" x14ac:dyDescent="0.2">
      <c r="A1019">
        <v>6168.9285000000009</v>
      </c>
      <c r="B1019" t="s">
        <v>149</v>
      </c>
      <c r="C1019">
        <v>138.29892324409761</v>
      </c>
    </row>
    <row r="1020" spans="1:3" x14ac:dyDescent="0.2">
      <c r="A1020">
        <v>6168.9285000000009</v>
      </c>
      <c r="B1020" t="s">
        <v>149</v>
      </c>
      <c r="C1020">
        <v>96.809246270868329</v>
      </c>
    </row>
    <row r="1021" spans="1:3" x14ac:dyDescent="0.2">
      <c r="A1021">
        <v>6168.9285000000009</v>
      </c>
      <c r="B1021" t="s">
        <v>149</v>
      </c>
      <c r="C1021">
        <v>128.42042872666207</v>
      </c>
    </row>
    <row r="1022" spans="1:3" x14ac:dyDescent="0.2">
      <c r="A1022">
        <v>6327.9462400000011</v>
      </c>
      <c r="B1022" t="s">
        <v>149</v>
      </c>
      <c r="C1022">
        <v>107.67559024004743</v>
      </c>
    </row>
    <row r="1023" spans="1:3" x14ac:dyDescent="0.2">
      <c r="A1023">
        <v>6327.9462400000011</v>
      </c>
      <c r="B1023" t="s">
        <v>149</v>
      </c>
      <c r="C1023">
        <v>138.29892324409761</v>
      </c>
    </row>
    <row r="1024" spans="1:3" x14ac:dyDescent="0.2">
      <c r="A1024">
        <v>6327.9462400000011</v>
      </c>
      <c r="B1024" t="s">
        <v>149</v>
      </c>
      <c r="C1024">
        <v>96.809246270868329</v>
      </c>
    </row>
    <row r="1025" spans="1:3" x14ac:dyDescent="0.2">
      <c r="A1025">
        <v>6327.9462400000011</v>
      </c>
      <c r="B1025" t="s">
        <v>149</v>
      </c>
      <c r="C1025">
        <v>128.42042872666207</v>
      </c>
    </row>
    <row r="1026" spans="1:3" x14ac:dyDescent="0.2">
      <c r="A1026">
        <v>6513.5062500000004</v>
      </c>
      <c r="B1026" t="s">
        <v>149</v>
      </c>
      <c r="C1026">
        <v>107.67559024004743</v>
      </c>
    </row>
    <row r="1027" spans="1:3" x14ac:dyDescent="0.2">
      <c r="A1027">
        <v>6513.5062500000004</v>
      </c>
      <c r="B1027" t="s">
        <v>149</v>
      </c>
      <c r="C1027">
        <v>138.29892324409761</v>
      </c>
    </row>
    <row r="1028" spans="1:3" x14ac:dyDescent="0.2">
      <c r="A1028">
        <v>6513.5062500000004</v>
      </c>
      <c r="B1028" t="s">
        <v>149</v>
      </c>
      <c r="C1028">
        <v>96.809246270868329</v>
      </c>
    </row>
    <row r="1029" spans="1:3" x14ac:dyDescent="0.2">
      <c r="A1029">
        <v>6513.5062500000004</v>
      </c>
      <c r="B1029" t="s">
        <v>149</v>
      </c>
      <c r="C1029">
        <v>128.42042872666207</v>
      </c>
    </row>
    <row r="1030" spans="1:3" x14ac:dyDescent="0.2">
      <c r="A1030">
        <v>6672.3470000000007</v>
      </c>
      <c r="B1030" t="s">
        <v>149</v>
      </c>
      <c r="C1030">
        <v>107.67559024004743</v>
      </c>
    </row>
    <row r="1031" spans="1:3" x14ac:dyDescent="0.2">
      <c r="A1031">
        <v>6672.3470000000007</v>
      </c>
      <c r="B1031" t="s">
        <v>149</v>
      </c>
      <c r="C1031">
        <v>138.29892324409761</v>
      </c>
    </row>
    <row r="1032" spans="1:3" x14ac:dyDescent="0.2">
      <c r="A1032">
        <v>6672.3470000000007</v>
      </c>
      <c r="B1032" t="s">
        <v>149</v>
      </c>
      <c r="C1032">
        <v>96.809246270868329</v>
      </c>
    </row>
    <row r="1033" spans="1:3" x14ac:dyDescent="0.2">
      <c r="A1033">
        <v>6672.3470000000007</v>
      </c>
      <c r="B1033" t="s">
        <v>149</v>
      </c>
      <c r="C1033">
        <v>128.42042872666207</v>
      </c>
    </row>
    <row r="1034" spans="1:3" x14ac:dyDescent="0.2">
      <c r="A1034">
        <v>7131.2851921367183</v>
      </c>
      <c r="B1034" t="s">
        <v>149</v>
      </c>
      <c r="C1034">
        <v>107.67559024004743</v>
      </c>
    </row>
    <row r="1035" spans="1:3" x14ac:dyDescent="0.2">
      <c r="A1035">
        <v>7131.2851921367183</v>
      </c>
      <c r="B1035" t="s">
        <v>149</v>
      </c>
      <c r="C1035">
        <v>138.29892324409761</v>
      </c>
    </row>
    <row r="1036" spans="1:3" x14ac:dyDescent="0.2">
      <c r="A1036">
        <v>7131.2851921367183</v>
      </c>
      <c r="B1036" t="s">
        <v>149</v>
      </c>
      <c r="C1036">
        <v>96.809246270868329</v>
      </c>
    </row>
    <row r="1037" spans="1:3" x14ac:dyDescent="0.2">
      <c r="A1037">
        <v>7131.2851921367183</v>
      </c>
      <c r="B1037" t="s">
        <v>149</v>
      </c>
      <c r="C1037">
        <v>128.42042872666207</v>
      </c>
    </row>
    <row r="1038" spans="1:3" x14ac:dyDescent="0.2">
      <c r="A1038">
        <v>7189.4838400000008</v>
      </c>
      <c r="B1038" t="s">
        <v>149</v>
      </c>
      <c r="C1038">
        <v>107.67559024004743</v>
      </c>
    </row>
    <row r="1039" spans="1:3" x14ac:dyDescent="0.2">
      <c r="A1039">
        <v>7189.4838400000008</v>
      </c>
      <c r="B1039" t="s">
        <v>149</v>
      </c>
      <c r="C1039">
        <v>138.29892324409761</v>
      </c>
    </row>
    <row r="1040" spans="1:3" x14ac:dyDescent="0.2">
      <c r="A1040">
        <v>7189.4838400000008</v>
      </c>
      <c r="B1040" t="s">
        <v>149</v>
      </c>
      <c r="C1040">
        <v>96.809246270868329</v>
      </c>
    </row>
    <row r="1041" spans="1:3" x14ac:dyDescent="0.2">
      <c r="A1041">
        <v>7189.4838400000008</v>
      </c>
      <c r="B1041" t="s">
        <v>149</v>
      </c>
      <c r="C1041">
        <v>128.42042872666207</v>
      </c>
    </row>
    <row r="1042" spans="1:3" x14ac:dyDescent="0.2">
      <c r="A1042">
        <v>7316.4291199999998</v>
      </c>
      <c r="B1042" t="s">
        <v>149</v>
      </c>
      <c r="C1042">
        <v>107.67559024004743</v>
      </c>
    </row>
    <row r="1043" spans="1:3" x14ac:dyDescent="0.2">
      <c r="A1043">
        <v>7316.4291199999998</v>
      </c>
      <c r="B1043" t="s">
        <v>149</v>
      </c>
      <c r="C1043">
        <v>138.29892324409761</v>
      </c>
    </row>
    <row r="1044" spans="1:3" x14ac:dyDescent="0.2">
      <c r="A1044">
        <v>7316.4291199999998</v>
      </c>
      <c r="B1044" t="s">
        <v>149</v>
      </c>
      <c r="C1044">
        <v>96.809246270868329</v>
      </c>
    </row>
    <row r="1045" spans="1:3" x14ac:dyDescent="0.2">
      <c r="A1045">
        <v>7316.4291199999998</v>
      </c>
      <c r="B1045" t="s">
        <v>149</v>
      </c>
      <c r="C1045">
        <v>128.42042872666207</v>
      </c>
    </row>
    <row r="1046" spans="1:3" x14ac:dyDescent="0.2">
      <c r="A1046">
        <v>7580.4960000000001</v>
      </c>
      <c r="B1046" t="s">
        <v>149</v>
      </c>
      <c r="C1046">
        <v>107.67559024004743</v>
      </c>
    </row>
    <row r="1047" spans="1:3" x14ac:dyDescent="0.2">
      <c r="A1047">
        <v>7580.4960000000001</v>
      </c>
      <c r="B1047" t="s">
        <v>149</v>
      </c>
      <c r="C1047">
        <v>138.29892324409761</v>
      </c>
    </row>
    <row r="1048" spans="1:3" x14ac:dyDescent="0.2">
      <c r="A1048">
        <v>7580.4960000000001</v>
      </c>
      <c r="B1048" t="s">
        <v>149</v>
      </c>
      <c r="C1048">
        <v>96.809246270868329</v>
      </c>
    </row>
    <row r="1049" spans="1:3" x14ac:dyDescent="0.2">
      <c r="A1049">
        <v>7580.4960000000001</v>
      </c>
      <c r="B1049" t="s">
        <v>149</v>
      </c>
      <c r="C1049">
        <v>128.42042872666207</v>
      </c>
    </row>
    <row r="1050" spans="1:3" x14ac:dyDescent="0.2">
      <c r="A1050">
        <v>7639.0398103329053</v>
      </c>
      <c r="B1050" t="s">
        <v>149</v>
      </c>
      <c r="C1050">
        <v>107.67559024004743</v>
      </c>
    </row>
    <row r="1051" spans="1:3" x14ac:dyDescent="0.2">
      <c r="A1051">
        <v>7639.0398103329053</v>
      </c>
      <c r="B1051" t="s">
        <v>149</v>
      </c>
      <c r="C1051">
        <v>138.29892324409761</v>
      </c>
    </row>
    <row r="1052" spans="1:3" x14ac:dyDescent="0.2">
      <c r="A1052">
        <v>7639.0398103329053</v>
      </c>
      <c r="B1052" t="s">
        <v>149</v>
      </c>
      <c r="C1052">
        <v>96.809246270868329</v>
      </c>
    </row>
    <row r="1053" spans="1:3" x14ac:dyDescent="0.2">
      <c r="A1053">
        <v>7639.0398103329053</v>
      </c>
      <c r="B1053" t="s">
        <v>149</v>
      </c>
      <c r="C1053">
        <v>128.42042872666207</v>
      </c>
    </row>
    <row r="1054" spans="1:3" x14ac:dyDescent="0.2">
      <c r="A1054">
        <v>7742.710500000001</v>
      </c>
      <c r="B1054" t="s">
        <v>149</v>
      </c>
      <c r="C1054">
        <v>107.67559024004743</v>
      </c>
    </row>
    <row r="1055" spans="1:3" x14ac:dyDescent="0.2">
      <c r="A1055">
        <v>7742.710500000001</v>
      </c>
      <c r="B1055" t="s">
        <v>149</v>
      </c>
      <c r="C1055">
        <v>138.29892324409761</v>
      </c>
    </row>
    <row r="1056" spans="1:3" x14ac:dyDescent="0.2">
      <c r="A1056">
        <v>7742.710500000001</v>
      </c>
      <c r="B1056" t="s">
        <v>149</v>
      </c>
      <c r="C1056">
        <v>96.809246270868329</v>
      </c>
    </row>
    <row r="1057" spans="1:3" x14ac:dyDescent="0.2">
      <c r="A1057">
        <v>7742.710500000001</v>
      </c>
      <c r="B1057" t="s">
        <v>149</v>
      </c>
      <c r="C1057">
        <v>128.42042872666207</v>
      </c>
    </row>
    <row r="1058" spans="1:3" x14ac:dyDescent="0.2">
      <c r="A1058">
        <v>7839.3700000000008</v>
      </c>
      <c r="B1058" t="s">
        <v>149</v>
      </c>
      <c r="C1058">
        <v>107.67559024004743</v>
      </c>
    </row>
    <row r="1059" spans="1:3" x14ac:dyDescent="0.2">
      <c r="A1059">
        <v>7839.3700000000008</v>
      </c>
      <c r="B1059" t="s">
        <v>149</v>
      </c>
      <c r="C1059">
        <v>138.29892324409761</v>
      </c>
    </row>
    <row r="1060" spans="1:3" x14ac:dyDescent="0.2">
      <c r="A1060">
        <v>7839.3700000000008</v>
      </c>
      <c r="B1060" t="s">
        <v>149</v>
      </c>
      <c r="C1060">
        <v>96.809246270868329</v>
      </c>
    </row>
    <row r="1061" spans="1:3" x14ac:dyDescent="0.2">
      <c r="A1061">
        <v>7839.3700000000008</v>
      </c>
      <c r="B1061" t="s">
        <v>149</v>
      </c>
      <c r="C1061">
        <v>128.42042872666207</v>
      </c>
    </row>
    <row r="1062" spans="1:3" x14ac:dyDescent="0.2">
      <c r="A1062">
        <v>8029.4224554039874</v>
      </c>
      <c r="B1062" t="s">
        <v>149</v>
      </c>
      <c r="C1062">
        <v>107.67559024004743</v>
      </c>
    </row>
    <row r="1063" spans="1:3" x14ac:dyDescent="0.2">
      <c r="A1063">
        <v>8029.4224554039874</v>
      </c>
      <c r="B1063" t="s">
        <v>149</v>
      </c>
      <c r="C1063">
        <v>138.29892324409761</v>
      </c>
    </row>
    <row r="1064" spans="1:3" x14ac:dyDescent="0.2">
      <c r="A1064">
        <v>8029.4224554039874</v>
      </c>
      <c r="B1064" t="s">
        <v>149</v>
      </c>
      <c r="C1064">
        <v>96.809246270868329</v>
      </c>
    </row>
    <row r="1065" spans="1:3" x14ac:dyDescent="0.2">
      <c r="A1065">
        <v>8029.4224554039874</v>
      </c>
      <c r="B1065" t="s">
        <v>149</v>
      </c>
      <c r="C1065">
        <v>128.42042872666207</v>
      </c>
    </row>
    <row r="1066" spans="1:3" x14ac:dyDescent="0.2">
      <c r="A1066">
        <v>8071.7178701965822</v>
      </c>
      <c r="B1066" t="s">
        <v>149</v>
      </c>
      <c r="C1066">
        <v>107.67559024004743</v>
      </c>
    </row>
    <row r="1067" spans="1:3" x14ac:dyDescent="0.2">
      <c r="A1067">
        <v>8071.7178701965822</v>
      </c>
      <c r="B1067" t="s">
        <v>149</v>
      </c>
      <c r="C1067">
        <v>138.29892324409761</v>
      </c>
    </row>
    <row r="1068" spans="1:3" x14ac:dyDescent="0.2">
      <c r="A1068">
        <v>8071.7178701965822</v>
      </c>
      <c r="B1068" t="s">
        <v>149</v>
      </c>
      <c r="C1068">
        <v>96.809246270868329</v>
      </c>
    </row>
    <row r="1069" spans="1:3" x14ac:dyDescent="0.2">
      <c r="A1069">
        <v>8071.7178701965822</v>
      </c>
      <c r="B1069" t="s">
        <v>149</v>
      </c>
      <c r="C1069">
        <v>128.42042872666207</v>
      </c>
    </row>
    <row r="1070" spans="1:3" x14ac:dyDescent="0.2">
      <c r="A1070">
        <v>8351.4375</v>
      </c>
      <c r="B1070" t="s">
        <v>149</v>
      </c>
      <c r="C1070">
        <v>107.67559024004743</v>
      </c>
    </row>
    <row r="1071" spans="1:3" x14ac:dyDescent="0.2">
      <c r="A1071">
        <v>8351.4375</v>
      </c>
      <c r="B1071" t="s">
        <v>149</v>
      </c>
      <c r="C1071">
        <v>138.29892324409761</v>
      </c>
    </row>
    <row r="1072" spans="1:3" x14ac:dyDescent="0.2">
      <c r="A1072">
        <v>8351.4375</v>
      </c>
      <c r="B1072" t="s">
        <v>149</v>
      </c>
      <c r="C1072">
        <v>96.809246270868329</v>
      </c>
    </row>
    <row r="1073" spans="1:3" x14ac:dyDescent="0.2">
      <c r="A1073">
        <v>8351.4375</v>
      </c>
      <c r="B1073" t="s">
        <v>149</v>
      </c>
      <c r="C1073">
        <v>128.42042872666207</v>
      </c>
    </row>
    <row r="1074" spans="1:3" x14ac:dyDescent="0.2">
      <c r="A1074">
        <v>8759.5491818181836</v>
      </c>
      <c r="B1074" t="s">
        <v>149</v>
      </c>
      <c r="C1074">
        <v>107.67559024004743</v>
      </c>
    </row>
    <row r="1075" spans="1:3" x14ac:dyDescent="0.2">
      <c r="A1075">
        <v>8759.5491818181836</v>
      </c>
      <c r="B1075" t="s">
        <v>149</v>
      </c>
      <c r="C1075">
        <v>138.29892324409761</v>
      </c>
    </row>
    <row r="1076" spans="1:3" x14ac:dyDescent="0.2">
      <c r="A1076">
        <v>8759.5491818181836</v>
      </c>
      <c r="B1076" t="s">
        <v>149</v>
      </c>
      <c r="C1076">
        <v>96.809246270868329</v>
      </c>
    </row>
    <row r="1077" spans="1:3" x14ac:dyDescent="0.2">
      <c r="A1077">
        <v>8759.5491818181836</v>
      </c>
      <c r="B1077" t="s">
        <v>149</v>
      </c>
      <c r="C1077">
        <v>128.42042872666207</v>
      </c>
    </row>
    <row r="1078" spans="1:3" x14ac:dyDescent="0.2">
      <c r="A1078">
        <v>9291.7783287165275</v>
      </c>
      <c r="B1078" t="s">
        <v>149</v>
      </c>
      <c r="C1078">
        <v>107.67559024004743</v>
      </c>
    </row>
    <row r="1079" spans="1:3" x14ac:dyDescent="0.2">
      <c r="A1079">
        <v>9291.7783287165275</v>
      </c>
      <c r="B1079" t="s">
        <v>149</v>
      </c>
      <c r="C1079">
        <v>138.29892324409761</v>
      </c>
    </row>
    <row r="1080" spans="1:3" x14ac:dyDescent="0.2">
      <c r="A1080">
        <v>9291.7783287165275</v>
      </c>
      <c r="B1080" t="s">
        <v>149</v>
      </c>
      <c r="C1080">
        <v>96.809246270868329</v>
      </c>
    </row>
    <row r="1081" spans="1:3" x14ac:dyDescent="0.2">
      <c r="A1081">
        <v>9291.7783287165275</v>
      </c>
      <c r="B1081" t="s">
        <v>149</v>
      </c>
      <c r="C1081">
        <v>128.42042872666207</v>
      </c>
    </row>
    <row r="1082" spans="1:3" x14ac:dyDescent="0.2">
      <c r="A1082">
        <v>11199.1</v>
      </c>
      <c r="B1082" t="s">
        <v>149</v>
      </c>
      <c r="C1082">
        <v>107.67559024004743</v>
      </c>
    </row>
    <row r="1083" spans="1:3" x14ac:dyDescent="0.2">
      <c r="A1083">
        <v>11199.1</v>
      </c>
      <c r="B1083" t="s">
        <v>149</v>
      </c>
      <c r="C1083">
        <v>138.29892324409761</v>
      </c>
    </row>
    <row r="1084" spans="1:3" x14ac:dyDescent="0.2">
      <c r="A1084">
        <v>11199.1</v>
      </c>
      <c r="B1084" t="s">
        <v>149</v>
      </c>
      <c r="C1084">
        <v>96.809246270868329</v>
      </c>
    </row>
    <row r="1085" spans="1:3" x14ac:dyDescent="0.2">
      <c r="A1085">
        <v>11199.1</v>
      </c>
      <c r="B1085" t="s">
        <v>149</v>
      </c>
      <c r="C1085">
        <v>128.42042872666207</v>
      </c>
    </row>
    <row r="1086" spans="1:3" x14ac:dyDescent="0.2">
      <c r="A1086">
        <v>11439.29665119036</v>
      </c>
      <c r="B1086" t="s">
        <v>149</v>
      </c>
      <c r="C1086">
        <v>107.67559024004743</v>
      </c>
    </row>
    <row r="1087" spans="1:3" x14ac:dyDescent="0.2">
      <c r="A1087">
        <v>11439.29665119036</v>
      </c>
      <c r="B1087" t="s">
        <v>149</v>
      </c>
      <c r="C1087">
        <v>138.29892324409761</v>
      </c>
    </row>
    <row r="1088" spans="1:3" x14ac:dyDescent="0.2">
      <c r="A1088">
        <v>11439.29665119036</v>
      </c>
      <c r="B1088" t="s">
        <v>149</v>
      </c>
      <c r="C1088">
        <v>96.809246270868329</v>
      </c>
    </row>
    <row r="1089" spans="1:3" x14ac:dyDescent="0.2">
      <c r="A1089">
        <v>11439.29665119036</v>
      </c>
      <c r="B1089" t="s">
        <v>149</v>
      </c>
      <c r="C1089">
        <v>128.42042872666207</v>
      </c>
    </row>
    <row r="1090" spans="1:3" x14ac:dyDescent="0.2">
      <c r="A1090">
        <v>11948.039118838289</v>
      </c>
      <c r="B1090" t="s">
        <v>149</v>
      </c>
      <c r="C1090">
        <v>107.67559024004743</v>
      </c>
    </row>
    <row r="1091" spans="1:3" x14ac:dyDescent="0.2">
      <c r="A1091">
        <v>11948.039118838289</v>
      </c>
      <c r="B1091" t="s">
        <v>149</v>
      </c>
      <c r="C1091">
        <v>138.29892324409761</v>
      </c>
    </row>
    <row r="1092" spans="1:3" x14ac:dyDescent="0.2">
      <c r="A1092">
        <v>11948.039118838289</v>
      </c>
      <c r="B1092" t="s">
        <v>149</v>
      </c>
      <c r="C1092">
        <v>96.809246270868329</v>
      </c>
    </row>
    <row r="1093" spans="1:3" x14ac:dyDescent="0.2">
      <c r="A1093">
        <v>11948.039118838289</v>
      </c>
      <c r="B1093" t="s">
        <v>149</v>
      </c>
      <c r="C1093">
        <v>128.42042872666207</v>
      </c>
    </row>
    <row r="1094" spans="1:3" x14ac:dyDescent="0.2">
      <c r="A1094">
        <v>13670.066666666666</v>
      </c>
      <c r="B1094" t="s">
        <v>149</v>
      </c>
      <c r="C1094">
        <v>107.67559024004743</v>
      </c>
    </row>
    <row r="1095" spans="1:3" x14ac:dyDescent="0.2">
      <c r="A1095">
        <v>13670.066666666666</v>
      </c>
      <c r="B1095" t="s">
        <v>149</v>
      </c>
      <c r="C1095">
        <v>138.29892324409761</v>
      </c>
    </row>
    <row r="1096" spans="1:3" x14ac:dyDescent="0.2">
      <c r="A1096">
        <v>13670.066666666666</v>
      </c>
      <c r="B1096" t="s">
        <v>149</v>
      </c>
      <c r="C1096">
        <v>96.809246270868329</v>
      </c>
    </row>
    <row r="1097" spans="1:3" x14ac:dyDescent="0.2">
      <c r="A1097">
        <v>13670.066666666666</v>
      </c>
      <c r="B1097" t="s">
        <v>149</v>
      </c>
      <c r="C1097">
        <v>128.42042872666207</v>
      </c>
    </row>
    <row r="1098" spans="1:3" x14ac:dyDescent="0.2">
      <c r="A1098">
        <v>16144.423589844908</v>
      </c>
      <c r="B1098" t="s">
        <v>149</v>
      </c>
      <c r="C1098">
        <v>107.67559024004743</v>
      </c>
    </row>
    <row r="1099" spans="1:3" x14ac:dyDescent="0.2">
      <c r="A1099">
        <v>16144.423589844908</v>
      </c>
      <c r="B1099" t="s">
        <v>149</v>
      </c>
      <c r="C1099">
        <v>138.29892324409761</v>
      </c>
    </row>
    <row r="1100" spans="1:3" x14ac:dyDescent="0.2">
      <c r="A1100">
        <v>16144.423589844908</v>
      </c>
      <c r="B1100" t="s">
        <v>149</v>
      </c>
      <c r="C1100">
        <v>96.809246270868329</v>
      </c>
    </row>
    <row r="1101" spans="1:3" x14ac:dyDescent="0.2">
      <c r="A1101">
        <v>16144.423589844908</v>
      </c>
      <c r="B1101" t="s">
        <v>149</v>
      </c>
      <c r="C1101">
        <v>128.42042872666207</v>
      </c>
    </row>
    <row r="1102" spans="1:3" x14ac:dyDescent="0.2">
      <c r="A1102">
        <v>185.88650000000001</v>
      </c>
      <c r="B1102" t="s">
        <v>327</v>
      </c>
      <c r="C1102">
        <v>112.28270000000001</v>
      </c>
    </row>
    <row r="1103" spans="1:3" x14ac:dyDescent="0.2">
      <c r="A1103">
        <v>185.88650000000001</v>
      </c>
      <c r="B1103" t="s">
        <v>327</v>
      </c>
      <c r="C1103">
        <v>111.57205</v>
      </c>
    </row>
    <row r="1104" spans="1:3" x14ac:dyDescent="0.2">
      <c r="A1104">
        <v>185.88650000000001</v>
      </c>
      <c r="B1104" t="s">
        <v>327</v>
      </c>
      <c r="C1104">
        <v>114.13038999999999</v>
      </c>
    </row>
    <row r="1105" spans="1:3" x14ac:dyDescent="0.2">
      <c r="A1105">
        <v>185.88650000000001</v>
      </c>
      <c r="B1105" t="s">
        <v>327</v>
      </c>
      <c r="C1105">
        <v>129.19617</v>
      </c>
    </row>
    <row r="1106" spans="1:3" x14ac:dyDescent="0.2">
      <c r="A1106">
        <v>205.45350000000002</v>
      </c>
      <c r="B1106" t="s">
        <v>327</v>
      </c>
      <c r="C1106">
        <v>112.28270000000001</v>
      </c>
    </row>
    <row r="1107" spans="1:3" x14ac:dyDescent="0.2">
      <c r="A1107">
        <v>205.45350000000002</v>
      </c>
      <c r="B1107" t="s">
        <v>327</v>
      </c>
      <c r="C1107">
        <v>111.57205</v>
      </c>
    </row>
    <row r="1108" spans="1:3" x14ac:dyDescent="0.2">
      <c r="A1108">
        <v>205.45350000000002</v>
      </c>
      <c r="B1108" t="s">
        <v>327</v>
      </c>
      <c r="C1108">
        <v>114.13038999999999</v>
      </c>
    </row>
    <row r="1109" spans="1:3" x14ac:dyDescent="0.2">
      <c r="A1109">
        <v>205.45350000000002</v>
      </c>
      <c r="B1109" t="s">
        <v>327</v>
      </c>
      <c r="C1109">
        <v>129.19617</v>
      </c>
    </row>
    <row r="1110" spans="1:3" x14ac:dyDescent="0.2">
      <c r="A1110">
        <v>239.09115168539327</v>
      </c>
      <c r="B1110" t="s">
        <v>327</v>
      </c>
      <c r="C1110">
        <v>112.28270000000001</v>
      </c>
    </row>
    <row r="1111" spans="1:3" x14ac:dyDescent="0.2">
      <c r="A1111">
        <v>239.09115168539327</v>
      </c>
      <c r="B1111" t="s">
        <v>327</v>
      </c>
      <c r="C1111">
        <v>111.57205</v>
      </c>
    </row>
    <row r="1112" spans="1:3" x14ac:dyDescent="0.2">
      <c r="A1112">
        <v>239.09115168539327</v>
      </c>
      <c r="B1112" t="s">
        <v>327</v>
      </c>
      <c r="C1112">
        <v>114.13038999999999</v>
      </c>
    </row>
    <row r="1113" spans="1:3" x14ac:dyDescent="0.2">
      <c r="A1113">
        <v>239.09115168539327</v>
      </c>
      <c r="B1113" t="s">
        <v>327</v>
      </c>
      <c r="C1113">
        <v>129.19617</v>
      </c>
    </row>
    <row r="1114" spans="1:3" x14ac:dyDescent="0.2">
      <c r="A1114">
        <v>332.5290730337079</v>
      </c>
      <c r="B1114" t="s">
        <v>327</v>
      </c>
      <c r="C1114">
        <v>112.28270000000001</v>
      </c>
    </row>
    <row r="1115" spans="1:3" x14ac:dyDescent="0.2">
      <c r="A1115">
        <v>332.5290730337079</v>
      </c>
      <c r="B1115" t="s">
        <v>327</v>
      </c>
      <c r="C1115">
        <v>111.57205</v>
      </c>
    </row>
    <row r="1116" spans="1:3" x14ac:dyDescent="0.2">
      <c r="A1116">
        <v>332.5290730337079</v>
      </c>
      <c r="B1116" t="s">
        <v>327</v>
      </c>
      <c r="C1116">
        <v>114.13038999999999</v>
      </c>
    </row>
    <row r="1117" spans="1:3" x14ac:dyDescent="0.2">
      <c r="A1117">
        <v>332.5290730337079</v>
      </c>
      <c r="B1117" t="s">
        <v>327</v>
      </c>
      <c r="C1117">
        <v>129.19617</v>
      </c>
    </row>
    <row r="1118" spans="1:3" x14ac:dyDescent="0.2">
      <c r="A1118">
        <v>354.52404181184676</v>
      </c>
      <c r="B1118" t="s">
        <v>327</v>
      </c>
      <c r="C1118">
        <v>112.28270000000001</v>
      </c>
    </row>
    <row r="1119" spans="1:3" x14ac:dyDescent="0.2">
      <c r="A1119">
        <v>354.52404181184676</v>
      </c>
      <c r="B1119" t="s">
        <v>327</v>
      </c>
      <c r="C1119">
        <v>111.57205</v>
      </c>
    </row>
    <row r="1120" spans="1:3" x14ac:dyDescent="0.2">
      <c r="A1120">
        <v>354.52404181184676</v>
      </c>
      <c r="B1120" t="s">
        <v>327</v>
      </c>
      <c r="C1120">
        <v>114.13038999999999</v>
      </c>
    </row>
    <row r="1121" spans="1:3" x14ac:dyDescent="0.2">
      <c r="A1121">
        <v>354.52404181184676</v>
      </c>
      <c r="B1121" t="s">
        <v>327</v>
      </c>
      <c r="C1121">
        <v>129.19617</v>
      </c>
    </row>
    <row r="1122" spans="1:3" x14ac:dyDescent="0.2">
      <c r="A1122">
        <v>1062.4881</v>
      </c>
      <c r="B1122" t="s">
        <v>327</v>
      </c>
      <c r="C1122">
        <v>112.28270000000001</v>
      </c>
    </row>
    <row r="1123" spans="1:3" x14ac:dyDescent="0.2">
      <c r="A1123">
        <v>1062.4881</v>
      </c>
      <c r="B1123" t="s">
        <v>327</v>
      </c>
      <c r="C1123">
        <v>111.57205</v>
      </c>
    </row>
    <row r="1124" spans="1:3" x14ac:dyDescent="0.2">
      <c r="A1124">
        <v>1062.4881</v>
      </c>
      <c r="B1124" t="s">
        <v>327</v>
      </c>
      <c r="C1124">
        <v>114.13038999999999</v>
      </c>
    </row>
    <row r="1125" spans="1:3" x14ac:dyDescent="0.2">
      <c r="A1125">
        <v>1062.4881</v>
      </c>
      <c r="B1125" t="s">
        <v>327</v>
      </c>
      <c r="C1125">
        <v>129.19617</v>
      </c>
    </row>
    <row r="1126" spans="1:3" x14ac:dyDescent="0.2">
      <c r="A1126">
        <v>2056.1080550098231</v>
      </c>
      <c r="B1126" t="s">
        <v>327</v>
      </c>
      <c r="C1126">
        <v>112.28270000000001</v>
      </c>
    </row>
    <row r="1127" spans="1:3" x14ac:dyDescent="0.2">
      <c r="A1127">
        <v>2056.1080550098231</v>
      </c>
      <c r="B1127" t="s">
        <v>327</v>
      </c>
      <c r="C1127">
        <v>111.57205</v>
      </c>
    </row>
    <row r="1128" spans="1:3" x14ac:dyDescent="0.2">
      <c r="A1128">
        <v>2056.1080550098231</v>
      </c>
      <c r="B1128" t="s">
        <v>327</v>
      </c>
      <c r="C1128">
        <v>114.13038999999999</v>
      </c>
    </row>
    <row r="1129" spans="1:3" x14ac:dyDescent="0.2">
      <c r="A1129">
        <v>2056.1080550098231</v>
      </c>
      <c r="B1129" t="s">
        <v>327</v>
      </c>
      <c r="C1129">
        <v>129.19617</v>
      </c>
    </row>
    <row r="1130" spans="1:3" x14ac:dyDescent="0.2">
      <c r="A1130">
        <v>2223.8239624119028</v>
      </c>
      <c r="B1130" t="s">
        <v>327</v>
      </c>
      <c r="C1130">
        <v>112.28270000000001</v>
      </c>
    </row>
    <row r="1131" spans="1:3" x14ac:dyDescent="0.2">
      <c r="A1131">
        <v>2223.8239624119028</v>
      </c>
      <c r="B1131" t="s">
        <v>327</v>
      </c>
      <c r="C1131">
        <v>111.57205</v>
      </c>
    </row>
    <row r="1132" spans="1:3" x14ac:dyDescent="0.2">
      <c r="A1132">
        <v>2223.8239624119028</v>
      </c>
      <c r="B1132" t="s">
        <v>327</v>
      </c>
      <c r="C1132">
        <v>114.13038999999999</v>
      </c>
    </row>
    <row r="1133" spans="1:3" x14ac:dyDescent="0.2">
      <c r="A1133">
        <v>2223.8239624119028</v>
      </c>
      <c r="B1133" t="s">
        <v>327</v>
      </c>
      <c r="C1133">
        <v>129.19617</v>
      </c>
    </row>
    <row r="1134" spans="1:3" x14ac:dyDescent="0.2">
      <c r="A1134">
        <v>2414.315976789168</v>
      </c>
      <c r="B1134" t="s">
        <v>327</v>
      </c>
      <c r="C1134">
        <v>112.28270000000001</v>
      </c>
    </row>
    <row r="1135" spans="1:3" x14ac:dyDescent="0.2">
      <c r="A1135">
        <v>2414.315976789168</v>
      </c>
      <c r="B1135" t="s">
        <v>327</v>
      </c>
      <c r="C1135">
        <v>111.57205</v>
      </c>
    </row>
    <row r="1136" spans="1:3" x14ac:dyDescent="0.2">
      <c r="A1136">
        <v>2414.315976789168</v>
      </c>
      <c r="B1136" t="s">
        <v>327</v>
      </c>
      <c r="C1136">
        <v>114.13038999999999</v>
      </c>
    </row>
    <row r="1137" spans="1:3" x14ac:dyDescent="0.2">
      <c r="A1137">
        <v>2414.315976789168</v>
      </c>
      <c r="B1137" t="s">
        <v>327</v>
      </c>
      <c r="C1137">
        <v>129.19617</v>
      </c>
    </row>
    <row r="1138" spans="1:3" x14ac:dyDescent="0.2">
      <c r="A1138">
        <v>2821.9566004807534</v>
      </c>
      <c r="B1138" t="s">
        <v>327</v>
      </c>
      <c r="C1138">
        <v>112.28270000000001</v>
      </c>
    </row>
    <row r="1139" spans="1:3" x14ac:dyDescent="0.2">
      <c r="A1139">
        <v>2821.9566004807534</v>
      </c>
      <c r="B1139" t="s">
        <v>327</v>
      </c>
      <c r="C1139">
        <v>111.57205</v>
      </c>
    </row>
    <row r="1140" spans="1:3" x14ac:dyDescent="0.2">
      <c r="A1140">
        <v>2821.9566004807534</v>
      </c>
      <c r="B1140" t="s">
        <v>327</v>
      </c>
      <c r="C1140">
        <v>114.13038999999999</v>
      </c>
    </row>
    <row r="1141" spans="1:3" x14ac:dyDescent="0.2">
      <c r="A1141">
        <v>2821.9566004807534</v>
      </c>
      <c r="B1141" t="s">
        <v>327</v>
      </c>
      <c r="C1141">
        <v>129.19617</v>
      </c>
    </row>
    <row r="1142" spans="1:3" x14ac:dyDescent="0.2">
      <c r="A1142">
        <v>3221.7990000000004</v>
      </c>
      <c r="B1142" t="s">
        <v>327</v>
      </c>
      <c r="C1142">
        <v>112.28270000000001</v>
      </c>
    </row>
    <row r="1143" spans="1:3" x14ac:dyDescent="0.2">
      <c r="A1143">
        <v>3221.7990000000004</v>
      </c>
      <c r="B1143" t="s">
        <v>327</v>
      </c>
      <c r="C1143">
        <v>111.57205</v>
      </c>
    </row>
    <row r="1144" spans="1:3" x14ac:dyDescent="0.2">
      <c r="A1144">
        <v>3221.7990000000004</v>
      </c>
      <c r="B1144" t="s">
        <v>327</v>
      </c>
      <c r="C1144">
        <v>114.13038999999999</v>
      </c>
    </row>
    <row r="1145" spans="1:3" x14ac:dyDescent="0.2">
      <c r="A1145">
        <v>3221.7990000000004</v>
      </c>
      <c r="B1145" t="s">
        <v>327</v>
      </c>
      <c r="C1145">
        <v>129.19617</v>
      </c>
    </row>
    <row r="1146" spans="1:3" x14ac:dyDescent="0.2">
      <c r="A1146">
        <v>3478.3431399420924</v>
      </c>
      <c r="B1146" t="s">
        <v>327</v>
      </c>
      <c r="C1146">
        <v>112.28270000000001</v>
      </c>
    </row>
    <row r="1147" spans="1:3" x14ac:dyDescent="0.2">
      <c r="A1147">
        <v>3478.3431399420924</v>
      </c>
      <c r="B1147" t="s">
        <v>327</v>
      </c>
      <c r="C1147">
        <v>111.57205</v>
      </c>
    </row>
    <row r="1148" spans="1:3" x14ac:dyDescent="0.2">
      <c r="A1148">
        <v>3478.3431399420924</v>
      </c>
      <c r="B1148" t="s">
        <v>327</v>
      </c>
      <c r="C1148">
        <v>114.13038999999999</v>
      </c>
    </row>
    <row r="1149" spans="1:3" x14ac:dyDescent="0.2">
      <c r="A1149">
        <v>3478.3431399420924</v>
      </c>
      <c r="B1149" t="s">
        <v>327</v>
      </c>
      <c r="C1149">
        <v>129.19617</v>
      </c>
    </row>
    <row r="1150" spans="1:3" x14ac:dyDescent="0.2">
      <c r="A1150">
        <v>3704.4354440383286</v>
      </c>
      <c r="B1150" t="s">
        <v>327</v>
      </c>
      <c r="C1150">
        <v>112.28270000000001</v>
      </c>
    </row>
    <row r="1151" spans="1:3" x14ac:dyDescent="0.2">
      <c r="A1151">
        <v>3704.4354440383286</v>
      </c>
      <c r="B1151" t="s">
        <v>327</v>
      </c>
      <c r="C1151">
        <v>111.57205</v>
      </c>
    </row>
    <row r="1152" spans="1:3" x14ac:dyDescent="0.2">
      <c r="A1152">
        <v>3704.4354440383286</v>
      </c>
      <c r="B1152" t="s">
        <v>327</v>
      </c>
      <c r="C1152">
        <v>114.13038999999999</v>
      </c>
    </row>
    <row r="1153" spans="1:3" x14ac:dyDescent="0.2">
      <c r="A1153">
        <v>3704.4354440383286</v>
      </c>
      <c r="B1153" t="s">
        <v>327</v>
      </c>
      <c r="C1153">
        <v>129.19617</v>
      </c>
    </row>
    <row r="1154" spans="1:3" x14ac:dyDescent="0.2">
      <c r="A1154">
        <v>3951.3978069742175</v>
      </c>
      <c r="B1154" t="s">
        <v>327</v>
      </c>
      <c r="C1154">
        <v>112.28270000000001</v>
      </c>
    </row>
    <row r="1155" spans="1:3" x14ac:dyDescent="0.2">
      <c r="A1155">
        <v>3951.3978069742175</v>
      </c>
      <c r="B1155" t="s">
        <v>327</v>
      </c>
      <c r="C1155">
        <v>111.57205</v>
      </c>
    </row>
    <row r="1156" spans="1:3" x14ac:dyDescent="0.2">
      <c r="A1156">
        <v>3951.3978069742175</v>
      </c>
      <c r="B1156" t="s">
        <v>327</v>
      </c>
      <c r="C1156">
        <v>114.13038999999999</v>
      </c>
    </row>
    <row r="1157" spans="1:3" x14ac:dyDescent="0.2">
      <c r="A1157">
        <v>3951.3978069742175</v>
      </c>
      <c r="B1157" t="s">
        <v>327</v>
      </c>
      <c r="C1157">
        <v>129.19617</v>
      </c>
    </row>
    <row r="1158" spans="1:3" x14ac:dyDescent="0.2">
      <c r="A1158">
        <v>4186.8540000000003</v>
      </c>
      <c r="B1158" t="s">
        <v>327</v>
      </c>
      <c r="C1158">
        <v>112.28270000000001</v>
      </c>
    </row>
    <row r="1159" spans="1:3" x14ac:dyDescent="0.2">
      <c r="A1159">
        <v>4186.8540000000003</v>
      </c>
      <c r="B1159" t="s">
        <v>327</v>
      </c>
      <c r="C1159">
        <v>111.57205</v>
      </c>
    </row>
    <row r="1160" spans="1:3" x14ac:dyDescent="0.2">
      <c r="A1160">
        <v>4186.8540000000003</v>
      </c>
      <c r="B1160" t="s">
        <v>327</v>
      </c>
      <c r="C1160">
        <v>114.13038999999999</v>
      </c>
    </row>
    <row r="1161" spans="1:3" x14ac:dyDescent="0.2">
      <c r="A1161">
        <v>4186.8540000000003</v>
      </c>
      <c r="B1161" t="s">
        <v>327</v>
      </c>
      <c r="C1161">
        <v>129.19617</v>
      </c>
    </row>
    <row r="1162" spans="1:3" x14ac:dyDescent="0.2">
      <c r="A1162">
        <v>4229.9103000000005</v>
      </c>
      <c r="B1162" t="s">
        <v>327</v>
      </c>
      <c r="C1162">
        <v>112.28270000000001</v>
      </c>
    </row>
    <row r="1163" spans="1:3" x14ac:dyDescent="0.2">
      <c r="A1163">
        <v>4229.9103000000005</v>
      </c>
      <c r="B1163" t="s">
        <v>327</v>
      </c>
      <c r="C1163">
        <v>111.57205</v>
      </c>
    </row>
    <row r="1164" spans="1:3" x14ac:dyDescent="0.2">
      <c r="A1164">
        <v>4229.9103000000005</v>
      </c>
      <c r="B1164" t="s">
        <v>327</v>
      </c>
      <c r="C1164">
        <v>114.13038999999999</v>
      </c>
    </row>
    <row r="1165" spans="1:3" x14ac:dyDescent="0.2">
      <c r="A1165">
        <v>4229.9103000000005</v>
      </c>
      <c r="B1165" t="s">
        <v>327</v>
      </c>
      <c r="C1165">
        <v>129.19617</v>
      </c>
    </row>
    <row r="1166" spans="1:3" x14ac:dyDescent="0.2">
      <c r="A1166">
        <v>4258.1196</v>
      </c>
      <c r="B1166" t="s">
        <v>327</v>
      </c>
      <c r="C1166">
        <v>112.28270000000001</v>
      </c>
    </row>
    <row r="1167" spans="1:3" x14ac:dyDescent="0.2">
      <c r="A1167">
        <v>4258.1196</v>
      </c>
      <c r="B1167" t="s">
        <v>327</v>
      </c>
      <c r="C1167">
        <v>111.57205</v>
      </c>
    </row>
    <row r="1168" spans="1:3" x14ac:dyDescent="0.2">
      <c r="A1168">
        <v>4258.1196</v>
      </c>
      <c r="B1168" t="s">
        <v>327</v>
      </c>
      <c r="C1168">
        <v>114.13038999999999</v>
      </c>
    </row>
    <row r="1169" spans="1:3" x14ac:dyDescent="0.2">
      <c r="A1169">
        <v>4258.1196</v>
      </c>
      <c r="B1169" t="s">
        <v>327</v>
      </c>
      <c r="C1169">
        <v>129.19617</v>
      </c>
    </row>
    <row r="1170" spans="1:3" x14ac:dyDescent="0.2">
      <c r="A1170">
        <v>4379.8650000000007</v>
      </c>
      <c r="B1170" t="s">
        <v>327</v>
      </c>
      <c r="C1170">
        <v>112.28270000000001</v>
      </c>
    </row>
    <row r="1171" spans="1:3" x14ac:dyDescent="0.2">
      <c r="A1171">
        <v>4379.8650000000007</v>
      </c>
      <c r="B1171" t="s">
        <v>327</v>
      </c>
      <c r="C1171">
        <v>111.57205</v>
      </c>
    </row>
    <row r="1172" spans="1:3" x14ac:dyDescent="0.2">
      <c r="A1172">
        <v>4379.8650000000007</v>
      </c>
      <c r="B1172" t="s">
        <v>327</v>
      </c>
      <c r="C1172">
        <v>114.13038999999999</v>
      </c>
    </row>
    <row r="1173" spans="1:3" x14ac:dyDescent="0.2">
      <c r="A1173">
        <v>4379.8650000000007</v>
      </c>
      <c r="B1173" t="s">
        <v>327</v>
      </c>
      <c r="C1173">
        <v>129.19617</v>
      </c>
    </row>
    <row r="1174" spans="1:3" x14ac:dyDescent="0.2">
      <c r="A1174">
        <v>4397.4881000000005</v>
      </c>
      <c r="B1174" t="s">
        <v>327</v>
      </c>
      <c r="C1174">
        <v>112.28270000000001</v>
      </c>
    </row>
    <row r="1175" spans="1:3" x14ac:dyDescent="0.2">
      <c r="A1175">
        <v>4397.4881000000005</v>
      </c>
      <c r="B1175" t="s">
        <v>327</v>
      </c>
      <c r="C1175">
        <v>111.57205</v>
      </c>
    </row>
    <row r="1176" spans="1:3" x14ac:dyDescent="0.2">
      <c r="A1176">
        <v>4397.4881000000005</v>
      </c>
      <c r="B1176" t="s">
        <v>327</v>
      </c>
      <c r="C1176">
        <v>114.13038999999999</v>
      </c>
    </row>
    <row r="1177" spans="1:3" x14ac:dyDescent="0.2">
      <c r="A1177">
        <v>4397.4881000000005</v>
      </c>
      <c r="B1177" t="s">
        <v>327</v>
      </c>
      <c r="C1177">
        <v>129.19617</v>
      </c>
    </row>
    <row r="1178" spans="1:3" x14ac:dyDescent="0.2">
      <c r="A1178">
        <v>4418.3381250000002</v>
      </c>
      <c r="B1178" t="s">
        <v>327</v>
      </c>
      <c r="C1178">
        <v>112.28270000000001</v>
      </c>
    </row>
    <row r="1179" spans="1:3" x14ac:dyDescent="0.2">
      <c r="A1179">
        <v>4418.3381250000002</v>
      </c>
      <c r="B1179" t="s">
        <v>327</v>
      </c>
      <c r="C1179">
        <v>111.57205</v>
      </c>
    </row>
    <row r="1180" spans="1:3" x14ac:dyDescent="0.2">
      <c r="A1180">
        <v>4418.3381250000002</v>
      </c>
      <c r="B1180" t="s">
        <v>327</v>
      </c>
      <c r="C1180">
        <v>114.13038999999999</v>
      </c>
    </row>
    <row r="1181" spans="1:3" x14ac:dyDescent="0.2">
      <c r="A1181">
        <v>4418.3381250000002</v>
      </c>
      <c r="B1181" t="s">
        <v>327</v>
      </c>
      <c r="C1181">
        <v>129.19617</v>
      </c>
    </row>
    <row r="1182" spans="1:3" x14ac:dyDescent="0.2">
      <c r="A1182">
        <v>4463.3824199999999</v>
      </c>
      <c r="B1182" t="s">
        <v>327</v>
      </c>
      <c r="C1182">
        <v>112.28270000000001</v>
      </c>
    </row>
    <row r="1183" spans="1:3" x14ac:dyDescent="0.2">
      <c r="A1183">
        <v>4463.3824199999999</v>
      </c>
      <c r="B1183" t="s">
        <v>327</v>
      </c>
      <c r="C1183">
        <v>111.57205</v>
      </c>
    </row>
    <row r="1184" spans="1:3" x14ac:dyDescent="0.2">
      <c r="A1184">
        <v>4463.3824199999999</v>
      </c>
      <c r="B1184" t="s">
        <v>327</v>
      </c>
      <c r="C1184">
        <v>114.13038999999999</v>
      </c>
    </row>
    <row r="1185" spans="1:3" x14ac:dyDescent="0.2">
      <c r="A1185">
        <v>4463.3824199999999</v>
      </c>
      <c r="B1185" t="s">
        <v>327</v>
      </c>
      <c r="C1185">
        <v>129.19617</v>
      </c>
    </row>
    <row r="1186" spans="1:3" x14ac:dyDescent="0.2">
      <c r="A1186">
        <v>4917.8393333333343</v>
      </c>
      <c r="B1186" t="s">
        <v>327</v>
      </c>
      <c r="C1186">
        <v>112.28270000000001</v>
      </c>
    </row>
    <row r="1187" spans="1:3" x14ac:dyDescent="0.2">
      <c r="A1187">
        <v>4917.8393333333343</v>
      </c>
      <c r="B1187" t="s">
        <v>327</v>
      </c>
      <c r="C1187">
        <v>111.57205</v>
      </c>
    </row>
    <row r="1188" spans="1:3" x14ac:dyDescent="0.2">
      <c r="A1188">
        <v>4917.8393333333343</v>
      </c>
      <c r="B1188" t="s">
        <v>327</v>
      </c>
      <c r="C1188">
        <v>114.13038999999999</v>
      </c>
    </row>
    <row r="1189" spans="1:3" x14ac:dyDescent="0.2">
      <c r="A1189">
        <v>4917.8393333333343</v>
      </c>
      <c r="B1189" t="s">
        <v>327</v>
      </c>
      <c r="C1189">
        <v>129.19617</v>
      </c>
    </row>
    <row r="1190" spans="1:3" x14ac:dyDescent="0.2">
      <c r="A1190">
        <v>4939.2472587177717</v>
      </c>
      <c r="B1190" t="s">
        <v>327</v>
      </c>
      <c r="C1190">
        <v>112.28270000000001</v>
      </c>
    </row>
    <row r="1191" spans="1:3" x14ac:dyDescent="0.2">
      <c r="A1191">
        <v>4939.2472587177717</v>
      </c>
      <c r="B1191" t="s">
        <v>327</v>
      </c>
      <c r="C1191">
        <v>111.57205</v>
      </c>
    </row>
    <row r="1192" spans="1:3" x14ac:dyDescent="0.2">
      <c r="A1192">
        <v>4939.2472587177717</v>
      </c>
      <c r="B1192" t="s">
        <v>327</v>
      </c>
      <c r="C1192">
        <v>114.13038999999999</v>
      </c>
    </row>
    <row r="1193" spans="1:3" x14ac:dyDescent="0.2">
      <c r="A1193">
        <v>4939.2472587177717</v>
      </c>
      <c r="B1193" t="s">
        <v>327</v>
      </c>
      <c r="C1193">
        <v>129.19617</v>
      </c>
    </row>
    <row r="1194" spans="1:3" x14ac:dyDescent="0.2">
      <c r="A1194">
        <v>4978.0346666666655</v>
      </c>
      <c r="B1194" t="s">
        <v>327</v>
      </c>
      <c r="C1194">
        <v>112.28270000000001</v>
      </c>
    </row>
    <row r="1195" spans="1:3" x14ac:dyDescent="0.2">
      <c r="A1195">
        <v>4978.0346666666655</v>
      </c>
      <c r="B1195" t="s">
        <v>327</v>
      </c>
      <c r="C1195">
        <v>111.57205</v>
      </c>
    </row>
    <row r="1196" spans="1:3" x14ac:dyDescent="0.2">
      <c r="A1196">
        <v>4978.0346666666655</v>
      </c>
      <c r="B1196" t="s">
        <v>327</v>
      </c>
      <c r="C1196">
        <v>114.13038999999999</v>
      </c>
    </row>
    <row r="1197" spans="1:3" x14ac:dyDescent="0.2">
      <c r="A1197">
        <v>4978.0346666666655</v>
      </c>
      <c r="B1197" t="s">
        <v>327</v>
      </c>
      <c r="C1197">
        <v>129.19617</v>
      </c>
    </row>
    <row r="1198" spans="1:3" x14ac:dyDescent="0.2">
      <c r="A1198">
        <v>5560.2891666666665</v>
      </c>
      <c r="B1198" t="s">
        <v>327</v>
      </c>
      <c r="C1198">
        <v>112.28270000000001</v>
      </c>
    </row>
    <row r="1199" spans="1:3" x14ac:dyDescent="0.2">
      <c r="A1199">
        <v>5560.2891666666665</v>
      </c>
      <c r="B1199" t="s">
        <v>327</v>
      </c>
      <c r="C1199">
        <v>111.57205</v>
      </c>
    </row>
    <row r="1200" spans="1:3" x14ac:dyDescent="0.2">
      <c r="A1200">
        <v>5560.2891666666665</v>
      </c>
      <c r="B1200" t="s">
        <v>327</v>
      </c>
      <c r="C1200">
        <v>114.13038999999999</v>
      </c>
    </row>
    <row r="1201" spans="1:3" x14ac:dyDescent="0.2">
      <c r="A1201">
        <v>5560.2891666666665</v>
      </c>
      <c r="B1201" t="s">
        <v>327</v>
      </c>
      <c r="C1201">
        <v>129.19617</v>
      </c>
    </row>
    <row r="1202" spans="1:3" x14ac:dyDescent="0.2">
      <c r="A1202">
        <v>5599.55</v>
      </c>
      <c r="B1202" t="s">
        <v>327</v>
      </c>
      <c r="C1202">
        <v>112.28270000000001</v>
      </c>
    </row>
    <row r="1203" spans="1:3" x14ac:dyDescent="0.2">
      <c r="A1203">
        <v>5599.55</v>
      </c>
      <c r="B1203" t="s">
        <v>327</v>
      </c>
      <c r="C1203">
        <v>111.57205</v>
      </c>
    </row>
    <row r="1204" spans="1:3" x14ac:dyDescent="0.2">
      <c r="A1204">
        <v>5599.55</v>
      </c>
      <c r="B1204" t="s">
        <v>327</v>
      </c>
      <c r="C1204">
        <v>114.13038999999999</v>
      </c>
    </row>
    <row r="1205" spans="1:3" x14ac:dyDescent="0.2">
      <c r="A1205">
        <v>5599.55</v>
      </c>
      <c r="B1205" t="s">
        <v>327</v>
      </c>
      <c r="C1205">
        <v>129.19617</v>
      </c>
    </row>
    <row r="1206" spans="1:3" x14ac:dyDescent="0.2">
      <c r="A1206">
        <v>5663.3409068457968</v>
      </c>
      <c r="B1206" t="s">
        <v>327</v>
      </c>
      <c r="C1206">
        <v>112.28270000000001</v>
      </c>
    </row>
    <row r="1207" spans="1:3" x14ac:dyDescent="0.2">
      <c r="A1207">
        <v>5663.3409068457968</v>
      </c>
      <c r="B1207" t="s">
        <v>327</v>
      </c>
      <c r="C1207">
        <v>111.57205</v>
      </c>
    </row>
    <row r="1208" spans="1:3" x14ac:dyDescent="0.2">
      <c r="A1208">
        <v>5663.3409068457968</v>
      </c>
      <c r="B1208" t="s">
        <v>327</v>
      </c>
      <c r="C1208">
        <v>114.13038999999999</v>
      </c>
    </row>
    <row r="1209" spans="1:3" x14ac:dyDescent="0.2">
      <c r="A1209">
        <v>5663.3409068457968</v>
      </c>
      <c r="B1209" t="s">
        <v>327</v>
      </c>
      <c r="C1209">
        <v>129.19617</v>
      </c>
    </row>
    <row r="1210" spans="1:3" x14ac:dyDescent="0.2">
      <c r="A1210">
        <v>5849.7180000000008</v>
      </c>
      <c r="B1210" t="s">
        <v>327</v>
      </c>
      <c r="C1210">
        <v>112.28270000000001</v>
      </c>
    </row>
    <row r="1211" spans="1:3" x14ac:dyDescent="0.2">
      <c r="A1211">
        <v>5849.7180000000008</v>
      </c>
      <c r="B1211" t="s">
        <v>327</v>
      </c>
      <c r="C1211">
        <v>111.57205</v>
      </c>
    </row>
    <row r="1212" spans="1:3" x14ac:dyDescent="0.2">
      <c r="A1212">
        <v>5849.7180000000008</v>
      </c>
      <c r="B1212" t="s">
        <v>327</v>
      </c>
      <c r="C1212">
        <v>114.13038999999999</v>
      </c>
    </row>
    <row r="1213" spans="1:3" x14ac:dyDescent="0.2">
      <c r="A1213">
        <v>5849.7180000000008</v>
      </c>
      <c r="B1213" t="s">
        <v>327</v>
      </c>
      <c r="C1213">
        <v>129.19617</v>
      </c>
    </row>
    <row r="1214" spans="1:3" x14ac:dyDescent="0.2">
      <c r="A1214">
        <v>6057.4175999999998</v>
      </c>
      <c r="B1214" t="s">
        <v>327</v>
      </c>
      <c r="C1214">
        <v>112.28270000000001</v>
      </c>
    </row>
    <row r="1215" spans="1:3" x14ac:dyDescent="0.2">
      <c r="A1215">
        <v>6057.4175999999998</v>
      </c>
      <c r="B1215" t="s">
        <v>327</v>
      </c>
      <c r="C1215">
        <v>111.57205</v>
      </c>
    </row>
    <row r="1216" spans="1:3" x14ac:dyDescent="0.2">
      <c r="A1216">
        <v>6057.4175999999998</v>
      </c>
      <c r="B1216" t="s">
        <v>327</v>
      </c>
      <c r="C1216">
        <v>114.13038999999999</v>
      </c>
    </row>
    <row r="1217" spans="1:3" x14ac:dyDescent="0.2">
      <c r="A1217">
        <v>6057.4175999999998</v>
      </c>
      <c r="B1217" t="s">
        <v>327</v>
      </c>
      <c r="C1217">
        <v>129.19617</v>
      </c>
    </row>
    <row r="1218" spans="1:3" x14ac:dyDescent="0.2">
      <c r="A1218">
        <v>6168.9285000000009</v>
      </c>
      <c r="B1218" t="s">
        <v>327</v>
      </c>
      <c r="C1218">
        <v>112.28270000000001</v>
      </c>
    </row>
    <row r="1219" spans="1:3" x14ac:dyDescent="0.2">
      <c r="A1219">
        <v>6168.9285000000009</v>
      </c>
      <c r="B1219" t="s">
        <v>327</v>
      </c>
      <c r="C1219">
        <v>111.57205</v>
      </c>
    </row>
    <row r="1220" spans="1:3" x14ac:dyDescent="0.2">
      <c r="A1220">
        <v>6168.9285000000009</v>
      </c>
      <c r="B1220" t="s">
        <v>327</v>
      </c>
      <c r="C1220">
        <v>114.13038999999999</v>
      </c>
    </row>
    <row r="1221" spans="1:3" x14ac:dyDescent="0.2">
      <c r="A1221">
        <v>6168.9285000000009</v>
      </c>
      <c r="B1221" t="s">
        <v>327</v>
      </c>
      <c r="C1221">
        <v>129.19617</v>
      </c>
    </row>
    <row r="1222" spans="1:3" x14ac:dyDescent="0.2">
      <c r="A1222">
        <v>6327.9462400000011</v>
      </c>
      <c r="B1222" t="s">
        <v>327</v>
      </c>
      <c r="C1222">
        <v>112.28270000000001</v>
      </c>
    </row>
    <row r="1223" spans="1:3" x14ac:dyDescent="0.2">
      <c r="A1223">
        <v>6327.9462400000011</v>
      </c>
      <c r="B1223" t="s">
        <v>327</v>
      </c>
      <c r="C1223">
        <v>111.57205</v>
      </c>
    </row>
    <row r="1224" spans="1:3" x14ac:dyDescent="0.2">
      <c r="A1224">
        <v>6327.9462400000011</v>
      </c>
      <c r="B1224" t="s">
        <v>327</v>
      </c>
      <c r="C1224">
        <v>114.13038999999999</v>
      </c>
    </row>
    <row r="1225" spans="1:3" x14ac:dyDescent="0.2">
      <c r="A1225">
        <v>6327.9462400000011</v>
      </c>
      <c r="B1225" t="s">
        <v>327</v>
      </c>
      <c r="C1225">
        <v>129.19617</v>
      </c>
    </row>
    <row r="1226" spans="1:3" x14ac:dyDescent="0.2">
      <c r="A1226">
        <v>6513.5062500000004</v>
      </c>
      <c r="B1226" t="s">
        <v>327</v>
      </c>
      <c r="C1226">
        <v>112.28270000000001</v>
      </c>
    </row>
    <row r="1227" spans="1:3" x14ac:dyDescent="0.2">
      <c r="A1227">
        <v>6513.5062500000004</v>
      </c>
      <c r="B1227" t="s">
        <v>327</v>
      </c>
      <c r="C1227">
        <v>111.57205</v>
      </c>
    </row>
    <row r="1228" spans="1:3" x14ac:dyDescent="0.2">
      <c r="A1228">
        <v>6513.5062500000004</v>
      </c>
      <c r="B1228" t="s">
        <v>327</v>
      </c>
      <c r="C1228">
        <v>114.13038999999999</v>
      </c>
    </row>
    <row r="1229" spans="1:3" x14ac:dyDescent="0.2">
      <c r="A1229">
        <v>6513.5062500000004</v>
      </c>
      <c r="B1229" t="s">
        <v>327</v>
      </c>
      <c r="C1229">
        <v>129.19617</v>
      </c>
    </row>
    <row r="1230" spans="1:3" x14ac:dyDescent="0.2">
      <c r="A1230">
        <v>6672.3470000000007</v>
      </c>
      <c r="B1230" t="s">
        <v>327</v>
      </c>
      <c r="C1230">
        <v>112.28270000000001</v>
      </c>
    </row>
    <row r="1231" spans="1:3" x14ac:dyDescent="0.2">
      <c r="A1231">
        <v>6672.3470000000007</v>
      </c>
      <c r="B1231" t="s">
        <v>327</v>
      </c>
      <c r="C1231">
        <v>111.57205</v>
      </c>
    </row>
    <row r="1232" spans="1:3" x14ac:dyDescent="0.2">
      <c r="A1232">
        <v>6672.3470000000007</v>
      </c>
      <c r="B1232" t="s">
        <v>327</v>
      </c>
      <c r="C1232">
        <v>114.13038999999999</v>
      </c>
    </row>
    <row r="1233" spans="1:3" x14ac:dyDescent="0.2">
      <c r="A1233">
        <v>6672.3470000000007</v>
      </c>
      <c r="B1233" t="s">
        <v>327</v>
      </c>
      <c r="C1233">
        <v>129.19617</v>
      </c>
    </row>
    <row r="1234" spans="1:3" x14ac:dyDescent="0.2">
      <c r="A1234">
        <v>7131.2851921367183</v>
      </c>
      <c r="B1234" t="s">
        <v>327</v>
      </c>
      <c r="C1234">
        <v>112.28270000000001</v>
      </c>
    </row>
    <row r="1235" spans="1:3" x14ac:dyDescent="0.2">
      <c r="A1235">
        <v>7131.2851921367183</v>
      </c>
      <c r="B1235" t="s">
        <v>327</v>
      </c>
      <c r="C1235">
        <v>111.57205</v>
      </c>
    </row>
    <row r="1236" spans="1:3" x14ac:dyDescent="0.2">
      <c r="A1236">
        <v>7131.2851921367183</v>
      </c>
      <c r="B1236" t="s">
        <v>327</v>
      </c>
      <c r="C1236">
        <v>114.13038999999999</v>
      </c>
    </row>
    <row r="1237" spans="1:3" x14ac:dyDescent="0.2">
      <c r="A1237">
        <v>7131.2851921367183</v>
      </c>
      <c r="B1237" t="s">
        <v>327</v>
      </c>
      <c r="C1237">
        <v>129.19617</v>
      </c>
    </row>
    <row r="1238" spans="1:3" x14ac:dyDescent="0.2">
      <c r="A1238">
        <v>7189.4838400000008</v>
      </c>
      <c r="B1238" t="s">
        <v>327</v>
      </c>
      <c r="C1238">
        <v>112.28270000000001</v>
      </c>
    </row>
    <row r="1239" spans="1:3" x14ac:dyDescent="0.2">
      <c r="A1239">
        <v>7189.4838400000008</v>
      </c>
      <c r="B1239" t="s">
        <v>327</v>
      </c>
      <c r="C1239">
        <v>111.57205</v>
      </c>
    </row>
    <row r="1240" spans="1:3" x14ac:dyDescent="0.2">
      <c r="A1240">
        <v>7189.4838400000008</v>
      </c>
      <c r="B1240" t="s">
        <v>327</v>
      </c>
      <c r="C1240">
        <v>114.13038999999999</v>
      </c>
    </row>
    <row r="1241" spans="1:3" x14ac:dyDescent="0.2">
      <c r="A1241">
        <v>7189.4838400000008</v>
      </c>
      <c r="B1241" t="s">
        <v>327</v>
      </c>
      <c r="C1241">
        <v>129.19617</v>
      </c>
    </row>
    <row r="1242" spans="1:3" x14ac:dyDescent="0.2">
      <c r="A1242">
        <v>7316.4291199999998</v>
      </c>
      <c r="B1242" t="s">
        <v>327</v>
      </c>
      <c r="C1242">
        <v>112.28270000000001</v>
      </c>
    </row>
    <row r="1243" spans="1:3" x14ac:dyDescent="0.2">
      <c r="A1243">
        <v>7316.4291199999998</v>
      </c>
      <c r="B1243" t="s">
        <v>327</v>
      </c>
      <c r="C1243">
        <v>111.57205</v>
      </c>
    </row>
    <row r="1244" spans="1:3" x14ac:dyDescent="0.2">
      <c r="A1244">
        <v>7316.4291199999998</v>
      </c>
      <c r="B1244" t="s">
        <v>327</v>
      </c>
      <c r="C1244">
        <v>114.13038999999999</v>
      </c>
    </row>
    <row r="1245" spans="1:3" x14ac:dyDescent="0.2">
      <c r="A1245">
        <v>7316.4291199999998</v>
      </c>
      <c r="B1245" t="s">
        <v>327</v>
      </c>
      <c r="C1245">
        <v>129.19617</v>
      </c>
    </row>
    <row r="1246" spans="1:3" x14ac:dyDescent="0.2">
      <c r="A1246">
        <v>7580.4960000000001</v>
      </c>
      <c r="B1246" t="s">
        <v>327</v>
      </c>
      <c r="C1246">
        <v>112.28270000000001</v>
      </c>
    </row>
    <row r="1247" spans="1:3" x14ac:dyDescent="0.2">
      <c r="A1247">
        <v>7580.4960000000001</v>
      </c>
      <c r="B1247" t="s">
        <v>327</v>
      </c>
      <c r="C1247">
        <v>111.57205</v>
      </c>
    </row>
    <row r="1248" spans="1:3" x14ac:dyDescent="0.2">
      <c r="A1248">
        <v>7580.4960000000001</v>
      </c>
      <c r="B1248" t="s">
        <v>327</v>
      </c>
      <c r="C1248">
        <v>114.13038999999999</v>
      </c>
    </row>
    <row r="1249" spans="1:3" x14ac:dyDescent="0.2">
      <c r="A1249">
        <v>7580.4960000000001</v>
      </c>
      <c r="B1249" t="s">
        <v>327</v>
      </c>
      <c r="C1249">
        <v>129.19617</v>
      </c>
    </row>
    <row r="1250" spans="1:3" x14ac:dyDescent="0.2">
      <c r="A1250">
        <v>7639.0398103329053</v>
      </c>
      <c r="B1250" t="s">
        <v>327</v>
      </c>
      <c r="C1250">
        <v>112.28270000000001</v>
      </c>
    </row>
    <row r="1251" spans="1:3" x14ac:dyDescent="0.2">
      <c r="A1251">
        <v>7639.0398103329053</v>
      </c>
      <c r="B1251" t="s">
        <v>327</v>
      </c>
      <c r="C1251">
        <v>111.57205</v>
      </c>
    </row>
    <row r="1252" spans="1:3" x14ac:dyDescent="0.2">
      <c r="A1252">
        <v>7639.0398103329053</v>
      </c>
      <c r="B1252" t="s">
        <v>327</v>
      </c>
      <c r="C1252">
        <v>114.13038999999999</v>
      </c>
    </row>
    <row r="1253" spans="1:3" x14ac:dyDescent="0.2">
      <c r="A1253">
        <v>7639.0398103329053</v>
      </c>
      <c r="B1253" t="s">
        <v>327</v>
      </c>
      <c r="C1253">
        <v>129.19617</v>
      </c>
    </row>
    <row r="1254" spans="1:3" x14ac:dyDescent="0.2">
      <c r="A1254">
        <v>7742.710500000001</v>
      </c>
      <c r="B1254" t="s">
        <v>327</v>
      </c>
      <c r="C1254">
        <v>112.28270000000001</v>
      </c>
    </row>
    <row r="1255" spans="1:3" x14ac:dyDescent="0.2">
      <c r="A1255">
        <v>7742.710500000001</v>
      </c>
      <c r="B1255" t="s">
        <v>327</v>
      </c>
      <c r="C1255">
        <v>111.57205</v>
      </c>
    </row>
    <row r="1256" spans="1:3" x14ac:dyDescent="0.2">
      <c r="A1256">
        <v>7742.710500000001</v>
      </c>
      <c r="B1256" t="s">
        <v>327</v>
      </c>
      <c r="C1256">
        <v>114.13038999999999</v>
      </c>
    </row>
    <row r="1257" spans="1:3" x14ac:dyDescent="0.2">
      <c r="A1257">
        <v>7742.710500000001</v>
      </c>
      <c r="B1257" t="s">
        <v>327</v>
      </c>
      <c r="C1257">
        <v>129.19617</v>
      </c>
    </row>
    <row r="1258" spans="1:3" x14ac:dyDescent="0.2">
      <c r="A1258">
        <v>7839.3700000000008</v>
      </c>
      <c r="B1258" t="s">
        <v>327</v>
      </c>
      <c r="C1258">
        <v>112.28270000000001</v>
      </c>
    </row>
    <row r="1259" spans="1:3" x14ac:dyDescent="0.2">
      <c r="A1259">
        <v>7839.3700000000008</v>
      </c>
      <c r="B1259" t="s">
        <v>327</v>
      </c>
      <c r="C1259">
        <v>111.57205</v>
      </c>
    </row>
    <row r="1260" spans="1:3" x14ac:dyDescent="0.2">
      <c r="A1260">
        <v>7839.3700000000008</v>
      </c>
      <c r="B1260" t="s">
        <v>327</v>
      </c>
      <c r="C1260">
        <v>114.13038999999999</v>
      </c>
    </row>
    <row r="1261" spans="1:3" x14ac:dyDescent="0.2">
      <c r="A1261">
        <v>7839.3700000000008</v>
      </c>
      <c r="B1261" t="s">
        <v>327</v>
      </c>
      <c r="C1261">
        <v>129.19617</v>
      </c>
    </row>
    <row r="1262" spans="1:3" x14ac:dyDescent="0.2">
      <c r="A1262">
        <v>8029.4224554039874</v>
      </c>
      <c r="B1262" t="s">
        <v>327</v>
      </c>
      <c r="C1262">
        <v>112.28270000000001</v>
      </c>
    </row>
    <row r="1263" spans="1:3" x14ac:dyDescent="0.2">
      <c r="A1263">
        <v>8029.4224554039874</v>
      </c>
      <c r="B1263" t="s">
        <v>327</v>
      </c>
      <c r="C1263">
        <v>111.57205</v>
      </c>
    </row>
    <row r="1264" spans="1:3" x14ac:dyDescent="0.2">
      <c r="A1264">
        <v>8029.4224554039874</v>
      </c>
      <c r="B1264" t="s">
        <v>327</v>
      </c>
      <c r="C1264">
        <v>114.13038999999999</v>
      </c>
    </row>
    <row r="1265" spans="1:3" x14ac:dyDescent="0.2">
      <c r="A1265">
        <v>8029.4224554039874</v>
      </c>
      <c r="B1265" t="s">
        <v>327</v>
      </c>
      <c r="C1265">
        <v>129.19617</v>
      </c>
    </row>
    <row r="1266" spans="1:3" x14ac:dyDescent="0.2">
      <c r="A1266">
        <v>8071.7178701965822</v>
      </c>
      <c r="B1266" t="s">
        <v>327</v>
      </c>
      <c r="C1266">
        <v>112.28270000000001</v>
      </c>
    </row>
    <row r="1267" spans="1:3" x14ac:dyDescent="0.2">
      <c r="A1267">
        <v>8071.7178701965822</v>
      </c>
      <c r="B1267" t="s">
        <v>327</v>
      </c>
      <c r="C1267">
        <v>111.57205</v>
      </c>
    </row>
    <row r="1268" spans="1:3" x14ac:dyDescent="0.2">
      <c r="A1268">
        <v>8071.7178701965822</v>
      </c>
      <c r="B1268" t="s">
        <v>327</v>
      </c>
      <c r="C1268">
        <v>114.13038999999999</v>
      </c>
    </row>
    <row r="1269" spans="1:3" x14ac:dyDescent="0.2">
      <c r="A1269">
        <v>8071.7178701965822</v>
      </c>
      <c r="B1269" t="s">
        <v>327</v>
      </c>
      <c r="C1269">
        <v>129.19617</v>
      </c>
    </row>
    <row r="1270" spans="1:3" x14ac:dyDescent="0.2">
      <c r="A1270">
        <v>8351.4375</v>
      </c>
      <c r="B1270" t="s">
        <v>327</v>
      </c>
      <c r="C1270">
        <v>112.28270000000001</v>
      </c>
    </row>
    <row r="1271" spans="1:3" x14ac:dyDescent="0.2">
      <c r="A1271">
        <v>8351.4375</v>
      </c>
      <c r="B1271" t="s">
        <v>327</v>
      </c>
      <c r="C1271">
        <v>111.57205</v>
      </c>
    </row>
    <row r="1272" spans="1:3" x14ac:dyDescent="0.2">
      <c r="A1272">
        <v>8351.4375</v>
      </c>
      <c r="B1272" t="s">
        <v>327</v>
      </c>
      <c r="C1272">
        <v>114.13038999999999</v>
      </c>
    </row>
    <row r="1273" spans="1:3" x14ac:dyDescent="0.2">
      <c r="A1273">
        <v>8351.4375</v>
      </c>
      <c r="B1273" t="s">
        <v>327</v>
      </c>
      <c r="C1273">
        <v>129.19617</v>
      </c>
    </row>
    <row r="1274" spans="1:3" x14ac:dyDescent="0.2">
      <c r="A1274">
        <v>8759.5491818181836</v>
      </c>
      <c r="B1274" t="s">
        <v>327</v>
      </c>
      <c r="C1274">
        <v>112.28270000000001</v>
      </c>
    </row>
    <row r="1275" spans="1:3" x14ac:dyDescent="0.2">
      <c r="A1275">
        <v>8759.5491818181836</v>
      </c>
      <c r="B1275" t="s">
        <v>327</v>
      </c>
      <c r="C1275">
        <v>111.57205</v>
      </c>
    </row>
    <row r="1276" spans="1:3" x14ac:dyDescent="0.2">
      <c r="A1276">
        <v>8759.5491818181836</v>
      </c>
      <c r="B1276" t="s">
        <v>327</v>
      </c>
      <c r="C1276">
        <v>114.13038999999999</v>
      </c>
    </row>
    <row r="1277" spans="1:3" x14ac:dyDescent="0.2">
      <c r="A1277">
        <v>8759.5491818181836</v>
      </c>
      <c r="B1277" t="s">
        <v>327</v>
      </c>
      <c r="C1277">
        <v>129.19617</v>
      </c>
    </row>
    <row r="1278" spans="1:3" x14ac:dyDescent="0.2">
      <c r="A1278">
        <v>9291.7783287165275</v>
      </c>
      <c r="B1278" t="s">
        <v>327</v>
      </c>
      <c r="C1278">
        <v>112.28270000000001</v>
      </c>
    </row>
    <row r="1279" spans="1:3" x14ac:dyDescent="0.2">
      <c r="A1279">
        <v>9291.7783287165275</v>
      </c>
      <c r="B1279" t="s">
        <v>327</v>
      </c>
      <c r="C1279">
        <v>111.57205</v>
      </c>
    </row>
    <row r="1280" spans="1:3" x14ac:dyDescent="0.2">
      <c r="A1280">
        <v>9291.7783287165275</v>
      </c>
      <c r="B1280" t="s">
        <v>327</v>
      </c>
      <c r="C1280">
        <v>114.13038999999999</v>
      </c>
    </row>
    <row r="1281" spans="1:3" x14ac:dyDescent="0.2">
      <c r="A1281">
        <v>9291.7783287165275</v>
      </c>
      <c r="B1281" t="s">
        <v>327</v>
      </c>
      <c r="C1281">
        <v>129.19617</v>
      </c>
    </row>
    <row r="1282" spans="1:3" x14ac:dyDescent="0.2">
      <c r="A1282">
        <v>11199.1</v>
      </c>
      <c r="B1282" t="s">
        <v>327</v>
      </c>
      <c r="C1282">
        <v>112.28270000000001</v>
      </c>
    </row>
    <row r="1283" spans="1:3" x14ac:dyDescent="0.2">
      <c r="A1283">
        <v>11199.1</v>
      </c>
      <c r="B1283" t="s">
        <v>327</v>
      </c>
      <c r="C1283">
        <v>111.57205</v>
      </c>
    </row>
    <row r="1284" spans="1:3" x14ac:dyDescent="0.2">
      <c r="A1284">
        <v>11199.1</v>
      </c>
      <c r="B1284" t="s">
        <v>327</v>
      </c>
      <c r="C1284">
        <v>114.13038999999999</v>
      </c>
    </row>
    <row r="1285" spans="1:3" x14ac:dyDescent="0.2">
      <c r="A1285">
        <v>11199.1</v>
      </c>
      <c r="B1285" t="s">
        <v>327</v>
      </c>
      <c r="C1285">
        <v>129.19617</v>
      </c>
    </row>
    <row r="1286" spans="1:3" x14ac:dyDescent="0.2">
      <c r="A1286">
        <v>11439.29665119036</v>
      </c>
      <c r="B1286" t="s">
        <v>327</v>
      </c>
      <c r="C1286">
        <v>112.28270000000001</v>
      </c>
    </row>
    <row r="1287" spans="1:3" x14ac:dyDescent="0.2">
      <c r="A1287">
        <v>11439.29665119036</v>
      </c>
      <c r="B1287" t="s">
        <v>327</v>
      </c>
      <c r="C1287">
        <v>111.57205</v>
      </c>
    </row>
    <row r="1288" spans="1:3" x14ac:dyDescent="0.2">
      <c r="A1288">
        <v>11439.29665119036</v>
      </c>
      <c r="B1288" t="s">
        <v>327</v>
      </c>
      <c r="C1288">
        <v>114.13038999999999</v>
      </c>
    </row>
    <row r="1289" spans="1:3" x14ac:dyDescent="0.2">
      <c r="A1289">
        <v>11439.29665119036</v>
      </c>
      <c r="B1289" t="s">
        <v>327</v>
      </c>
      <c r="C1289">
        <v>129.19617</v>
      </c>
    </row>
    <row r="1290" spans="1:3" x14ac:dyDescent="0.2">
      <c r="A1290">
        <v>11948.039118838289</v>
      </c>
      <c r="B1290" t="s">
        <v>327</v>
      </c>
      <c r="C1290">
        <v>112.28270000000001</v>
      </c>
    </row>
    <row r="1291" spans="1:3" x14ac:dyDescent="0.2">
      <c r="A1291">
        <v>11948.039118838289</v>
      </c>
      <c r="B1291" t="s">
        <v>327</v>
      </c>
      <c r="C1291">
        <v>111.57205</v>
      </c>
    </row>
    <row r="1292" spans="1:3" x14ac:dyDescent="0.2">
      <c r="A1292">
        <v>11948.039118838289</v>
      </c>
      <c r="B1292" t="s">
        <v>327</v>
      </c>
      <c r="C1292">
        <v>114.13038999999999</v>
      </c>
    </row>
    <row r="1293" spans="1:3" x14ac:dyDescent="0.2">
      <c r="A1293">
        <v>11948.039118838289</v>
      </c>
      <c r="B1293" t="s">
        <v>327</v>
      </c>
      <c r="C1293">
        <v>129.19617</v>
      </c>
    </row>
    <row r="1294" spans="1:3" x14ac:dyDescent="0.2">
      <c r="A1294">
        <v>13670.066666666666</v>
      </c>
      <c r="B1294" t="s">
        <v>327</v>
      </c>
      <c r="C1294">
        <v>112.28270000000001</v>
      </c>
    </row>
    <row r="1295" spans="1:3" x14ac:dyDescent="0.2">
      <c r="A1295">
        <v>13670.066666666666</v>
      </c>
      <c r="B1295" t="s">
        <v>327</v>
      </c>
      <c r="C1295">
        <v>111.57205</v>
      </c>
    </row>
    <row r="1296" spans="1:3" x14ac:dyDescent="0.2">
      <c r="A1296">
        <v>13670.066666666666</v>
      </c>
      <c r="B1296" t="s">
        <v>327</v>
      </c>
      <c r="C1296">
        <v>114.13038999999999</v>
      </c>
    </row>
    <row r="1297" spans="1:3" x14ac:dyDescent="0.2">
      <c r="A1297">
        <v>13670.066666666666</v>
      </c>
      <c r="B1297" t="s">
        <v>327</v>
      </c>
      <c r="C1297">
        <v>129.19617</v>
      </c>
    </row>
    <row r="1298" spans="1:3" x14ac:dyDescent="0.2">
      <c r="A1298">
        <v>16144.423589844908</v>
      </c>
      <c r="B1298" t="s">
        <v>327</v>
      </c>
      <c r="C1298">
        <v>112.28270000000001</v>
      </c>
    </row>
    <row r="1299" spans="1:3" x14ac:dyDescent="0.2">
      <c r="A1299">
        <v>16144.423589844908</v>
      </c>
      <c r="B1299" t="s">
        <v>327</v>
      </c>
      <c r="C1299">
        <v>111.57205</v>
      </c>
    </row>
    <row r="1300" spans="1:3" x14ac:dyDescent="0.2">
      <c r="A1300">
        <v>16144.423589844908</v>
      </c>
      <c r="B1300" t="s">
        <v>327</v>
      </c>
      <c r="C1300">
        <v>114.13038999999999</v>
      </c>
    </row>
    <row r="1301" spans="1:3" x14ac:dyDescent="0.2">
      <c r="A1301">
        <v>16144.423589844908</v>
      </c>
      <c r="B1301" t="s">
        <v>327</v>
      </c>
      <c r="C1301">
        <v>129.19617</v>
      </c>
    </row>
    <row r="1302" spans="1:3" x14ac:dyDescent="0.2">
      <c r="A1302">
        <v>185.88650000000001</v>
      </c>
      <c r="B1302" t="s">
        <v>155</v>
      </c>
      <c r="C1302">
        <v>155.09236392373802</v>
      </c>
    </row>
    <row r="1303" spans="1:3" x14ac:dyDescent="0.2">
      <c r="A1303">
        <v>185.88650000000001</v>
      </c>
      <c r="B1303" t="s">
        <v>155</v>
      </c>
      <c r="C1303">
        <v>82.979353946458559</v>
      </c>
    </row>
    <row r="1304" spans="1:3" x14ac:dyDescent="0.2">
      <c r="A1304">
        <v>185.88650000000001</v>
      </c>
      <c r="B1304" t="s">
        <v>155</v>
      </c>
      <c r="C1304">
        <v>98.784945174355428</v>
      </c>
    </row>
    <row r="1305" spans="1:3" x14ac:dyDescent="0.2">
      <c r="A1305">
        <v>185.88650000000001</v>
      </c>
      <c r="B1305" t="s">
        <v>155</v>
      </c>
      <c r="C1305">
        <v>197.56989034871086</v>
      </c>
    </row>
    <row r="1306" spans="1:3" x14ac:dyDescent="0.2">
      <c r="A1306">
        <v>185.88650000000001</v>
      </c>
      <c r="B1306" t="s">
        <v>155</v>
      </c>
      <c r="C1306">
        <v>104.71204188481676</v>
      </c>
    </row>
    <row r="1307" spans="1:3" x14ac:dyDescent="0.2">
      <c r="A1307">
        <v>185.88650000000001</v>
      </c>
      <c r="B1307" t="s">
        <v>155</v>
      </c>
      <c r="C1307">
        <v>119.52978366097007</v>
      </c>
    </row>
    <row r="1308" spans="1:3" x14ac:dyDescent="0.2">
      <c r="A1308">
        <v>185.88650000000001</v>
      </c>
      <c r="B1308" t="s">
        <v>155</v>
      </c>
      <c r="C1308">
        <v>251.90161019460635</v>
      </c>
    </row>
    <row r="1309" spans="1:3" x14ac:dyDescent="0.2">
      <c r="A1309">
        <v>185.88650000000001</v>
      </c>
      <c r="B1309" t="s">
        <v>155</v>
      </c>
      <c r="C1309">
        <v>120.51763311271363</v>
      </c>
    </row>
    <row r="1310" spans="1:3" x14ac:dyDescent="0.2">
      <c r="A1310">
        <v>185.88650000000001</v>
      </c>
      <c r="B1310" t="s">
        <v>155</v>
      </c>
      <c r="C1310">
        <v>143.23817050281536</v>
      </c>
    </row>
    <row r="1311" spans="1:3" x14ac:dyDescent="0.2">
      <c r="A1311">
        <v>205.45350000000002</v>
      </c>
      <c r="B1311" t="s">
        <v>155</v>
      </c>
      <c r="C1311">
        <v>155.09236392373802</v>
      </c>
    </row>
    <row r="1312" spans="1:3" x14ac:dyDescent="0.2">
      <c r="A1312">
        <v>205.45350000000002</v>
      </c>
      <c r="B1312" t="s">
        <v>155</v>
      </c>
      <c r="C1312">
        <v>82.979353946458559</v>
      </c>
    </row>
    <row r="1313" spans="1:3" x14ac:dyDescent="0.2">
      <c r="A1313">
        <v>205.45350000000002</v>
      </c>
      <c r="B1313" t="s">
        <v>155</v>
      </c>
      <c r="C1313">
        <v>98.784945174355428</v>
      </c>
    </row>
    <row r="1314" spans="1:3" x14ac:dyDescent="0.2">
      <c r="A1314">
        <v>205.45350000000002</v>
      </c>
      <c r="B1314" t="s">
        <v>155</v>
      </c>
      <c r="C1314">
        <v>197.56989034871086</v>
      </c>
    </row>
    <row r="1315" spans="1:3" x14ac:dyDescent="0.2">
      <c r="A1315">
        <v>205.45350000000002</v>
      </c>
      <c r="B1315" t="s">
        <v>155</v>
      </c>
      <c r="C1315">
        <v>104.71204188481676</v>
      </c>
    </row>
    <row r="1316" spans="1:3" x14ac:dyDescent="0.2">
      <c r="A1316">
        <v>205.45350000000002</v>
      </c>
      <c r="B1316" t="s">
        <v>155</v>
      </c>
      <c r="C1316">
        <v>119.52978366097007</v>
      </c>
    </row>
    <row r="1317" spans="1:3" x14ac:dyDescent="0.2">
      <c r="A1317">
        <v>205.45350000000002</v>
      </c>
      <c r="B1317" t="s">
        <v>155</v>
      </c>
      <c r="C1317">
        <v>251.90161019460635</v>
      </c>
    </row>
    <row r="1318" spans="1:3" x14ac:dyDescent="0.2">
      <c r="A1318">
        <v>205.45350000000002</v>
      </c>
      <c r="B1318" t="s">
        <v>155</v>
      </c>
      <c r="C1318">
        <v>120.51763311271363</v>
      </c>
    </row>
    <row r="1319" spans="1:3" x14ac:dyDescent="0.2">
      <c r="A1319">
        <v>205.45350000000002</v>
      </c>
      <c r="B1319" t="s">
        <v>155</v>
      </c>
      <c r="C1319">
        <v>143.23817050281536</v>
      </c>
    </row>
    <row r="1320" spans="1:3" x14ac:dyDescent="0.2">
      <c r="A1320">
        <v>239.09115168539327</v>
      </c>
      <c r="B1320" t="s">
        <v>155</v>
      </c>
      <c r="C1320">
        <v>155.09236392373802</v>
      </c>
    </row>
    <row r="1321" spans="1:3" x14ac:dyDescent="0.2">
      <c r="A1321">
        <v>239.09115168539327</v>
      </c>
      <c r="B1321" t="s">
        <v>155</v>
      </c>
      <c r="C1321">
        <v>82.979353946458559</v>
      </c>
    </row>
    <row r="1322" spans="1:3" x14ac:dyDescent="0.2">
      <c r="A1322">
        <v>239.09115168539327</v>
      </c>
      <c r="B1322" t="s">
        <v>155</v>
      </c>
      <c r="C1322">
        <v>98.784945174355428</v>
      </c>
    </row>
    <row r="1323" spans="1:3" x14ac:dyDescent="0.2">
      <c r="A1323">
        <v>239.09115168539327</v>
      </c>
      <c r="B1323" t="s">
        <v>155</v>
      </c>
      <c r="C1323">
        <v>197.56989034871086</v>
      </c>
    </row>
    <row r="1324" spans="1:3" x14ac:dyDescent="0.2">
      <c r="A1324">
        <v>239.09115168539327</v>
      </c>
      <c r="B1324" t="s">
        <v>155</v>
      </c>
      <c r="C1324">
        <v>104.71204188481676</v>
      </c>
    </row>
    <row r="1325" spans="1:3" x14ac:dyDescent="0.2">
      <c r="A1325">
        <v>239.09115168539327</v>
      </c>
      <c r="B1325" t="s">
        <v>155</v>
      </c>
      <c r="C1325">
        <v>119.52978366097007</v>
      </c>
    </row>
    <row r="1326" spans="1:3" x14ac:dyDescent="0.2">
      <c r="A1326">
        <v>239.09115168539327</v>
      </c>
      <c r="B1326" t="s">
        <v>155</v>
      </c>
      <c r="C1326">
        <v>251.90161019460635</v>
      </c>
    </row>
    <row r="1327" spans="1:3" x14ac:dyDescent="0.2">
      <c r="A1327">
        <v>239.09115168539327</v>
      </c>
      <c r="B1327" t="s">
        <v>155</v>
      </c>
      <c r="C1327">
        <v>120.51763311271363</v>
      </c>
    </row>
    <row r="1328" spans="1:3" x14ac:dyDescent="0.2">
      <c r="A1328">
        <v>239.09115168539327</v>
      </c>
      <c r="B1328" t="s">
        <v>155</v>
      </c>
      <c r="C1328">
        <v>143.23817050281536</v>
      </c>
    </row>
    <row r="1329" spans="1:3" x14ac:dyDescent="0.2">
      <c r="A1329">
        <v>332.5290730337079</v>
      </c>
      <c r="B1329" t="s">
        <v>155</v>
      </c>
      <c r="C1329">
        <v>155.09236392373802</v>
      </c>
    </row>
    <row r="1330" spans="1:3" x14ac:dyDescent="0.2">
      <c r="A1330">
        <v>332.5290730337079</v>
      </c>
      <c r="B1330" t="s">
        <v>155</v>
      </c>
      <c r="C1330">
        <v>82.979353946458559</v>
      </c>
    </row>
    <row r="1331" spans="1:3" x14ac:dyDescent="0.2">
      <c r="A1331">
        <v>332.5290730337079</v>
      </c>
      <c r="B1331" t="s">
        <v>155</v>
      </c>
      <c r="C1331">
        <v>98.784945174355428</v>
      </c>
    </row>
    <row r="1332" spans="1:3" x14ac:dyDescent="0.2">
      <c r="A1332">
        <v>332.5290730337079</v>
      </c>
      <c r="B1332" t="s">
        <v>155</v>
      </c>
      <c r="C1332">
        <v>197.56989034871086</v>
      </c>
    </row>
    <row r="1333" spans="1:3" x14ac:dyDescent="0.2">
      <c r="A1333">
        <v>332.5290730337079</v>
      </c>
      <c r="B1333" t="s">
        <v>155</v>
      </c>
      <c r="C1333">
        <v>104.71204188481676</v>
      </c>
    </row>
    <row r="1334" spans="1:3" x14ac:dyDescent="0.2">
      <c r="A1334">
        <v>332.5290730337079</v>
      </c>
      <c r="B1334" t="s">
        <v>155</v>
      </c>
      <c r="C1334">
        <v>119.52978366097007</v>
      </c>
    </row>
    <row r="1335" spans="1:3" x14ac:dyDescent="0.2">
      <c r="A1335">
        <v>332.5290730337079</v>
      </c>
      <c r="B1335" t="s">
        <v>155</v>
      </c>
      <c r="C1335">
        <v>251.90161019460635</v>
      </c>
    </row>
    <row r="1336" spans="1:3" x14ac:dyDescent="0.2">
      <c r="A1336">
        <v>332.5290730337079</v>
      </c>
      <c r="B1336" t="s">
        <v>155</v>
      </c>
      <c r="C1336">
        <v>120.51763311271363</v>
      </c>
    </row>
    <row r="1337" spans="1:3" x14ac:dyDescent="0.2">
      <c r="A1337">
        <v>332.5290730337079</v>
      </c>
      <c r="B1337" t="s">
        <v>155</v>
      </c>
      <c r="C1337">
        <v>143.23817050281536</v>
      </c>
    </row>
    <row r="1338" spans="1:3" x14ac:dyDescent="0.2">
      <c r="A1338">
        <v>354.52404181184676</v>
      </c>
      <c r="B1338" t="s">
        <v>155</v>
      </c>
      <c r="C1338">
        <v>155.09236392373802</v>
      </c>
    </row>
    <row r="1339" spans="1:3" x14ac:dyDescent="0.2">
      <c r="A1339">
        <v>354.52404181184676</v>
      </c>
      <c r="B1339" t="s">
        <v>155</v>
      </c>
      <c r="C1339">
        <v>82.979353946458559</v>
      </c>
    </row>
    <row r="1340" spans="1:3" x14ac:dyDescent="0.2">
      <c r="A1340">
        <v>354.52404181184676</v>
      </c>
      <c r="B1340" t="s">
        <v>155</v>
      </c>
      <c r="C1340">
        <v>98.784945174355428</v>
      </c>
    </row>
    <row r="1341" spans="1:3" x14ac:dyDescent="0.2">
      <c r="A1341">
        <v>354.52404181184676</v>
      </c>
      <c r="B1341" t="s">
        <v>155</v>
      </c>
      <c r="C1341">
        <v>197.56989034871086</v>
      </c>
    </row>
    <row r="1342" spans="1:3" x14ac:dyDescent="0.2">
      <c r="A1342">
        <v>354.52404181184676</v>
      </c>
      <c r="B1342" t="s">
        <v>155</v>
      </c>
      <c r="C1342">
        <v>104.71204188481676</v>
      </c>
    </row>
    <row r="1343" spans="1:3" x14ac:dyDescent="0.2">
      <c r="A1343">
        <v>354.52404181184676</v>
      </c>
      <c r="B1343" t="s">
        <v>155</v>
      </c>
      <c r="C1343">
        <v>119.52978366097007</v>
      </c>
    </row>
    <row r="1344" spans="1:3" x14ac:dyDescent="0.2">
      <c r="A1344">
        <v>354.52404181184676</v>
      </c>
      <c r="B1344" t="s">
        <v>155</v>
      </c>
      <c r="C1344">
        <v>251.90161019460635</v>
      </c>
    </row>
    <row r="1345" spans="1:3" x14ac:dyDescent="0.2">
      <c r="A1345">
        <v>354.52404181184676</v>
      </c>
      <c r="B1345" t="s">
        <v>155</v>
      </c>
      <c r="C1345">
        <v>120.51763311271363</v>
      </c>
    </row>
    <row r="1346" spans="1:3" x14ac:dyDescent="0.2">
      <c r="A1346">
        <v>354.52404181184676</v>
      </c>
      <c r="B1346" t="s">
        <v>155</v>
      </c>
      <c r="C1346">
        <v>143.23817050281536</v>
      </c>
    </row>
    <row r="1347" spans="1:3" x14ac:dyDescent="0.2">
      <c r="A1347">
        <v>1062.4881</v>
      </c>
      <c r="B1347" t="s">
        <v>155</v>
      </c>
      <c r="C1347">
        <v>155.09236392373802</v>
      </c>
    </row>
    <row r="1348" spans="1:3" x14ac:dyDescent="0.2">
      <c r="A1348">
        <v>1062.4881</v>
      </c>
      <c r="B1348" t="s">
        <v>155</v>
      </c>
      <c r="C1348">
        <v>82.979353946458559</v>
      </c>
    </row>
    <row r="1349" spans="1:3" x14ac:dyDescent="0.2">
      <c r="A1349">
        <v>1062.4881</v>
      </c>
      <c r="B1349" t="s">
        <v>155</v>
      </c>
      <c r="C1349">
        <v>98.784945174355428</v>
      </c>
    </row>
    <row r="1350" spans="1:3" x14ac:dyDescent="0.2">
      <c r="A1350">
        <v>1062.4881</v>
      </c>
      <c r="B1350" t="s">
        <v>155</v>
      </c>
      <c r="C1350">
        <v>197.56989034871086</v>
      </c>
    </row>
    <row r="1351" spans="1:3" x14ac:dyDescent="0.2">
      <c r="A1351">
        <v>1062.4881</v>
      </c>
      <c r="B1351" t="s">
        <v>155</v>
      </c>
      <c r="C1351">
        <v>104.71204188481676</v>
      </c>
    </row>
    <row r="1352" spans="1:3" x14ac:dyDescent="0.2">
      <c r="A1352">
        <v>1062.4881</v>
      </c>
      <c r="B1352" t="s">
        <v>155</v>
      </c>
      <c r="C1352">
        <v>119.52978366097007</v>
      </c>
    </row>
    <row r="1353" spans="1:3" x14ac:dyDescent="0.2">
      <c r="A1353">
        <v>1062.4881</v>
      </c>
      <c r="B1353" t="s">
        <v>155</v>
      </c>
      <c r="C1353">
        <v>251.90161019460635</v>
      </c>
    </row>
    <row r="1354" spans="1:3" x14ac:dyDescent="0.2">
      <c r="A1354">
        <v>1062.4881</v>
      </c>
      <c r="B1354" t="s">
        <v>155</v>
      </c>
      <c r="C1354">
        <v>120.51763311271363</v>
      </c>
    </row>
    <row r="1355" spans="1:3" x14ac:dyDescent="0.2">
      <c r="A1355">
        <v>1062.4881</v>
      </c>
      <c r="B1355" t="s">
        <v>155</v>
      </c>
      <c r="C1355">
        <v>143.23817050281536</v>
      </c>
    </row>
    <row r="1356" spans="1:3" x14ac:dyDescent="0.2">
      <c r="A1356">
        <v>2056.1080550098231</v>
      </c>
      <c r="B1356" t="s">
        <v>155</v>
      </c>
      <c r="C1356">
        <v>155.09236392373802</v>
      </c>
    </row>
    <row r="1357" spans="1:3" x14ac:dyDescent="0.2">
      <c r="A1357">
        <v>2056.1080550098231</v>
      </c>
      <c r="B1357" t="s">
        <v>155</v>
      </c>
      <c r="C1357">
        <v>82.979353946458559</v>
      </c>
    </row>
    <row r="1358" spans="1:3" x14ac:dyDescent="0.2">
      <c r="A1358">
        <v>2056.1080550098231</v>
      </c>
      <c r="B1358" t="s">
        <v>155</v>
      </c>
      <c r="C1358">
        <v>98.784945174355428</v>
      </c>
    </row>
    <row r="1359" spans="1:3" x14ac:dyDescent="0.2">
      <c r="A1359">
        <v>2056.1080550098231</v>
      </c>
      <c r="B1359" t="s">
        <v>155</v>
      </c>
      <c r="C1359">
        <v>197.56989034871086</v>
      </c>
    </row>
    <row r="1360" spans="1:3" x14ac:dyDescent="0.2">
      <c r="A1360">
        <v>2056.1080550098231</v>
      </c>
      <c r="B1360" t="s">
        <v>155</v>
      </c>
      <c r="C1360">
        <v>104.71204188481676</v>
      </c>
    </row>
    <row r="1361" spans="1:3" x14ac:dyDescent="0.2">
      <c r="A1361">
        <v>2056.1080550098231</v>
      </c>
      <c r="B1361" t="s">
        <v>155</v>
      </c>
      <c r="C1361">
        <v>119.52978366097007</v>
      </c>
    </row>
    <row r="1362" spans="1:3" x14ac:dyDescent="0.2">
      <c r="A1362">
        <v>2056.1080550098231</v>
      </c>
      <c r="B1362" t="s">
        <v>155</v>
      </c>
      <c r="C1362">
        <v>251.90161019460635</v>
      </c>
    </row>
    <row r="1363" spans="1:3" x14ac:dyDescent="0.2">
      <c r="A1363">
        <v>2056.1080550098231</v>
      </c>
      <c r="B1363" t="s">
        <v>155</v>
      </c>
      <c r="C1363">
        <v>120.51763311271363</v>
      </c>
    </row>
    <row r="1364" spans="1:3" x14ac:dyDescent="0.2">
      <c r="A1364">
        <v>2056.1080550098231</v>
      </c>
      <c r="B1364" t="s">
        <v>155</v>
      </c>
      <c r="C1364">
        <v>143.23817050281536</v>
      </c>
    </row>
    <row r="1365" spans="1:3" x14ac:dyDescent="0.2">
      <c r="A1365">
        <v>2223.8239624119028</v>
      </c>
      <c r="B1365" t="s">
        <v>155</v>
      </c>
      <c r="C1365">
        <v>155.09236392373802</v>
      </c>
    </row>
    <row r="1366" spans="1:3" x14ac:dyDescent="0.2">
      <c r="A1366">
        <v>2223.8239624119028</v>
      </c>
      <c r="B1366" t="s">
        <v>155</v>
      </c>
      <c r="C1366">
        <v>82.979353946458559</v>
      </c>
    </row>
    <row r="1367" spans="1:3" x14ac:dyDescent="0.2">
      <c r="A1367">
        <v>2223.8239624119028</v>
      </c>
      <c r="B1367" t="s">
        <v>155</v>
      </c>
      <c r="C1367">
        <v>98.784945174355428</v>
      </c>
    </row>
    <row r="1368" spans="1:3" x14ac:dyDescent="0.2">
      <c r="A1368">
        <v>2223.8239624119028</v>
      </c>
      <c r="B1368" t="s">
        <v>155</v>
      </c>
      <c r="C1368">
        <v>197.56989034871086</v>
      </c>
    </row>
    <row r="1369" spans="1:3" x14ac:dyDescent="0.2">
      <c r="A1369">
        <v>2223.8239624119028</v>
      </c>
      <c r="B1369" t="s">
        <v>155</v>
      </c>
      <c r="C1369">
        <v>104.71204188481676</v>
      </c>
    </row>
    <row r="1370" spans="1:3" x14ac:dyDescent="0.2">
      <c r="A1370">
        <v>2223.8239624119028</v>
      </c>
      <c r="B1370" t="s">
        <v>155</v>
      </c>
      <c r="C1370">
        <v>119.52978366097007</v>
      </c>
    </row>
    <row r="1371" spans="1:3" x14ac:dyDescent="0.2">
      <c r="A1371">
        <v>2223.8239624119028</v>
      </c>
      <c r="B1371" t="s">
        <v>155</v>
      </c>
      <c r="C1371">
        <v>251.90161019460635</v>
      </c>
    </row>
    <row r="1372" spans="1:3" x14ac:dyDescent="0.2">
      <c r="A1372">
        <v>2223.8239624119028</v>
      </c>
      <c r="B1372" t="s">
        <v>155</v>
      </c>
      <c r="C1372">
        <v>120.51763311271363</v>
      </c>
    </row>
    <row r="1373" spans="1:3" x14ac:dyDescent="0.2">
      <c r="A1373">
        <v>2223.8239624119028</v>
      </c>
      <c r="B1373" t="s">
        <v>155</v>
      </c>
      <c r="C1373">
        <v>143.23817050281536</v>
      </c>
    </row>
    <row r="1374" spans="1:3" x14ac:dyDescent="0.2">
      <c r="A1374">
        <v>2414.315976789168</v>
      </c>
      <c r="B1374" t="s">
        <v>155</v>
      </c>
      <c r="C1374">
        <v>155.09236392373802</v>
      </c>
    </row>
    <row r="1375" spans="1:3" x14ac:dyDescent="0.2">
      <c r="A1375">
        <v>2414.315976789168</v>
      </c>
      <c r="B1375" t="s">
        <v>155</v>
      </c>
      <c r="C1375">
        <v>82.979353946458559</v>
      </c>
    </row>
    <row r="1376" spans="1:3" x14ac:dyDescent="0.2">
      <c r="A1376">
        <v>2414.315976789168</v>
      </c>
      <c r="B1376" t="s">
        <v>155</v>
      </c>
      <c r="C1376">
        <v>98.784945174355428</v>
      </c>
    </row>
    <row r="1377" spans="1:3" x14ac:dyDescent="0.2">
      <c r="A1377">
        <v>2414.315976789168</v>
      </c>
      <c r="B1377" t="s">
        <v>155</v>
      </c>
      <c r="C1377">
        <v>197.56989034871086</v>
      </c>
    </row>
    <row r="1378" spans="1:3" x14ac:dyDescent="0.2">
      <c r="A1378">
        <v>2414.315976789168</v>
      </c>
      <c r="B1378" t="s">
        <v>155</v>
      </c>
      <c r="C1378">
        <v>104.71204188481676</v>
      </c>
    </row>
    <row r="1379" spans="1:3" x14ac:dyDescent="0.2">
      <c r="A1379">
        <v>2414.315976789168</v>
      </c>
      <c r="B1379" t="s">
        <v>155</v>
      </c>
      <c r="C1379">
        <v>119.52978366097007</v>
      </c>
    </row>
    <row r="1380" spans="1:3" x14ac:dyDescent="0.2">
      <c r="A1380">
        <v>2414.315976789168</v>
      </c>
      <c r="B1380" t="s">
        <v>155</v>
      </c>
      <c r="C1380">
        <v>251.90161019460635</v>
      </c>
    </row>
    <row r="1381" spans="1:3" x14ac:dyDescent="0.2">
      <c r="A1381">
        <v>2414.315976789168</v>
      </c>
      <c r="B1381" t="s">
        <v>155</v>
      </c>
      <c r="C1381">
        <v>120.51763311271363</v>
      </c>
    </row>
    <row r="1382" spans="1:3" x14ac:dyDescent="0.2">
      <c r="A1382">
        <v>2414.315976789168</v>
      </c>
      <c r="B1382" t="s">
        <v>155</v>
      </c>
      <c r="C1382">
        <v>143.23817050281536</v>
      </c>
    </row>
    <row r="1383" spans="1:3" x14ac:dyDescent="0.2">
      <c r="A1383">
        <v>2821.9566004807534</v>
      </c>
      <c r="B1383" t="s">
        <v>155</v>
      </c>
      <c r="C1383">
        <v>155.09236392373802</v>
      </c>
    </row>
    <row r="1384" spans="1:3" x14ac:dyDescent="0.2">
      <c r="A1384">
        <v>2821.9566004807534</v>
      </c>
      <c r="B1384" t="s">
        <v>155</v>
      </c>
      <c r="C1384">
        <v>82.979353946458559</v>
      </c>
    </row>
    <row r="1385" spans="1:3" x14ac:dyDescent="0.2">
      <c r="A1385">
        <v>2821.9566004807534</v>
      </c>
      <c r="B1385" t="s">
        <v>155</v>
      </c>
      <c r="C1385">
        <v>98.784945174355428</v>
      </c>
    </row>
    <row r="1386" spans="1:3" x14ac:dyDescent="0.2">
      <c r="A1386">
        <v>2821.9566004807534</v>
      </c>
      <c r="B1386" t="s">
        <v>155</v>
      </c>
      <c r="C1386">
        <v>197.56989034871086</v>
      </c>
    </row>
    <row r="1387" spans="1:3" x14ac:dyDescent="0.2">
      <c r="A1387">
        <v>2821.9566004807534</v>
      </c>
      <c r="B1387" t="s">
        <v>155</v>
      </c>
      <c r="C1387">
        <v>104.71204188481676</v>
      </c>
    </row>
    <row r="1388" spans="1:3" x14ac:dyDescent="0.2">
      <c r="A1388">
        <v>2821.9566004807534</v>
      </c>
      <c r="B1388" t="s">
        <v>155</v>
      </c>
      <c r="C1388">
        <v>119.52978366097007</v>
      </c>
    </row>
    <row r="1389" spans="1:3" x14ac:dyDescent="0.2">
      <c r="A1389">
        <v>2821.9566004807534</v>
      </c>
      <c r="B1389" t="s">
        <v>155</v>
      </c>
      <c r="C1389">
        <v>251.90161019460635</v>
      </c>
    </row>
    <row r="1390" spans="1:3" x14ac:dyDescent="0.2">
      <c r="A1390">
        <v>2821.9566004807534</v>
      </c>
      <c r="B1390" t="s">
        <v>155</v>
      </c>
      <c r="C1390">
        <v>120.51763311271363</v>
      </c>
    </row>
    <row r="1391" spans="1:3" x14ac:dyDescent="0.2">
      <c r="A1391">
        <v>2821.9566004807534</v>
      </c>
      <c r="B1391" t="s">
        <v>155</v>
      </c>
      <c r="C1391">
        <v>143.23817050281536</v>
      </c>
    </row>
    <row r="1392" spans="1:3" x14ac:dyDescent="0.2">
      <c r="A1392">
        <v>3221.7990000000004</v>
      </c>
      <c r="B1392" t="s">
        <v>155</v>
      </c>
      <c r="C1392">
        <v>155.09236392373802</v>
      </c>
    </row>
    <row r="1393" spans="1:3" x14ac:dyDescent="0.2">
      <c r="A1393">
        <v>3221.7990000000004</v>
      </c>
      <c r="B1393" t="s">
        <v>155</v>
      </c>
      <c r="C1393">
        <v>82.979353946458559</v>
      </c>
    </row>
    <row r="1394" spans="1:3" x14ac:dyDescent="0.2">
      <c r="A1394">
        <v>3221.7990000000004</v>
      </c>
      <c r="B1394" t="s">
        <v>155</v>
      </c>
      <c r="C1394">
        <v>98.784945174355428</v>
      </c>
    </row>
    <row r="1395" spans="1:3" x14ac:dyDescent="0.2">
      <c r="A1395">
        <v>3221.7990000000004</v>
      </c>
      <c r="B1395" t="s">
        <v>155</v>
      </c>
      <c r="C1395">
        <v>197.56989034871086</v>
      </c>
    </row>
    <row r="1396" spans="1:3" x14ac:dyDescent="0.2">
      <c r="A1396">
        <v>3221.7990000000004</v>
      </c>
      <c r="B1396" t="s">
        <v>155</v>
      </c>
      <c r="C1396">
        <v>104.71204188481676</v>
      </c>
    </row>
    <row r="1397" spans="1:3" x14ac:dyDescent="0.2">
      <c r="A1397">
        <v>3221.7990000000004</v>
      </c>
      <c r="B1397" t="s">
        <v>155</v>
      </c>
      <c r="C1397">
        <v>119.52978366097007</v>
      </c>
    </row>
    <row r="1398" spans="1:3" x14ac:dyDescent="0.2">
      <c r="A1398">
        <v>3221.7990000000004</v>
      </c>
      <c r="B1398" t="s">
        <v>155</v>
      </c>
      <c r="C1398">
        <v>251.90161019460635</v>
      </c>
    </row>
    <row r="1399" spans="1:3" x14ac:dyDescent="0.2">
      <c r="A1399">
        <v>3221.7990000000004</v>
      </c>
      <c r="B1399" t="s">
        <v>155</v>
      </c>
      <c r="C1399">
        <v>120.51763311271363</v>
      </c>
    </row>
    <row r="1400" spans="1:3" x14ac:dyDescent="0.2">
      <c r="A1400">
        <v>3221.7990000000004</v>
      </c>
      <c r="B1400" t="s">
        <v>155</v>
      </c>
      <c r="C1400">
        <v>143.23817050281536</v>
      </c>
    </row>
    <row r="1401" spans="1:3" x14ac:dyDescent="0.2">
      <c r="A1401">
        <v>3478.3431399420924</v>
      </c>
      <c r="B1401" t="s">
        <v>155</v>
      </c>
      <c r="C1401">
        <v>155.09236392373802</v>
      </c>
    </row>
    <row r="1402" spans="1:3" x14ac:dyDescent="0.2">
      <c r="A1402">
        <v>3478.3431399420924</v>
      </c>
      <c r="B1402" t="s">
        <v>155</v>
      </c>
      <c r="C1402">
        <v>82.979353946458559</v>
      </c>
    </row>
    <row r="1403" spans="1:3" x14ac:dyDescent="0.2">
      <c r="A1403">
        <v>3478.3431399420924</v>
      </c>
      <c r="B1403" t="s">
        <v>155</v>
      </c>
      <c r="C1403">
        <v>98.784945174355428</v>
      </c>
    </row>
    <row r="1404" spans="1:3" x14ac:dyDescent="0.2">
      <c r="A1404">
        <v>3478.3431399420924</v>
      </c>
      <c r="B1404" t="s">
        <v>155</v>
      </c>
      <c r="C1404">
        <v>197.56989034871086</v>
      </c>
    </row>
    <row r="1405" spans="1:3" x14ac:dyDescent="0.2">
      <c r="A1405">
        <v>3478.3431399420924</v>
      </c>
      <c r="B1405" t="s">
        <v>155</v>
      </c>
      <c r="C1405">
        <v>104.71204188481676</v>
      </c>
    </row>
    <row r="1406" spans="1:3" x14ac:dyDescent="0.2">
      <c r="A1406">
        <v>3478.3431399420924</v>
      </c>
      <c r="B1406" t="s">
        <v>155</v>
      </c>
      <c r="C1406">
        <v>119.52978366097007</v>
      </c>
    </row>
    <row r="1407" spans="1:3" x14ac:dyDescent="0.2">
      <c r="A1407">
        <v>3478.3431399420924</v>
      </c>
      <c r="B1407" t="s">
        <v>155</v>
      </c>
      <c r="C1407">
        <v>251.90161019460635</v>
      </c>
    </row>
    <row r="1408" spans="1:3" x14ac:dyDescent="0.2">
      <c r="A1408">
        <v>3478.3431399420924</v>
      </c>
      <c r="B1408" t="s">
        <v>155</v>
      </c>
      <c r="C1408">
        <v>120.51763311271363</v>
      </c>
    </row>
    <row r="1409" spans="1:3" x14ac:dyDescent="0.2">
      <c r="A1409">
        <v>3478.3431399420924</v>
      </c>
      <c r="B1409" t="s">
        <v>155</v>
      </c>
      <c r="C1409">
        <v>143.23817050281536</v>
      </c>
    </row>
    <row r="1410" spans="1:3" x14ac:dyDescent="0.2">
      <c r="A1410">
        <v>3704.4354440383286</v>
      </c>
      <c r="B1410" t="s">
        <v>155</v>
      </c>
      <c r="C1410">
        <v>155.09236392373802</v>
      </c>
    </row>
    <row r="1411" spans="1:3" x14ac:dyDescent="0.2">
      <c r="A1411">
        <v>3704.4354440383286</v>
      </c>
      <c r="B1411" t="s">
        <v>155</v>
      </c>
      <c r="C1411">
        <v>82.979353946458559</v>
      </c>
    </row>
    <row r="1412" spans="1:3" x14ac:dyDescent="0.2">
      <c r="A1412">
        <v>3704.4354440383286</v>
      </c>
      <c r="B1412" t="s">
        <v>155</v>
      </c>
      <c r="C1412">
        <v>98.784945174355428</v>
      </c>
    </row>
    <row r="1413" spans="1:3" x14ac:dyDescent="0.2">
      <c r="A1413">
        <v>3704.4354440383286</v>
      </c>
      <c r="B1413" t="s">
        <v>155</v>
      </c>
      <c r="C1413">
        <v>197.56989034871086</v>
      </c>
    </row>
    <row r="1414" spans="1:3" x14ac:dyDescent="0.2">
      <c r="A1414">
        <v>3704.4354440383286</v>
      </c>
      <c r="B1414" t="s">
        <v>155</v>
      </c>
      <c r="C1414">
        <v>104.71204188481676</v>
      </c>
    </row>
    <row r="1415" spans="1:3" x14ac:dyDescent="0.2">
      <c r="A1415">
        <v>3704.4354440383286</v>
      </c>
      <c r="B1415" t="s">
        <v>155</v>
      </c>
      <c r="C1415">
        <v>119.52978366097007</v>
      </c>
    </row>
    <row r="1416" spans="1:3" x14ac:dyDescent="0.2">
      <c r="A1416">
        <v>3704.4354440383286</v>
      </c>
      <c r="B1416" t="s">
        <v>155</v>
      </c>
      <c r="C1416">
        <v>251.90161019460635</v>
      </c>
    </row>
    <row r="1417" spans="1:3" x14ac:dyDescent="0.2">
      <c r="A1417">
        <v>3704.4354440383286</v>
      </c>
      <c r="B1417" t="s">
        <v>155</v>
      </c>
      <c r="C1417">
        <v>120.51763311271363</v>
      </c>
    </row>
    <row r="1418" spans="1:3" x14ac:dyDescent="0.2">
      <c r="A1418">
        <v>3704.4354440383286</v>
      </c>
      <c r="B1418" t="s">
        <v>155</v>
      </c>
      <c r="C1418">
        <v>143.23817050281536</v>
      </c>
    </row>
    <row r="1419" spans="1:3" x14ac:dyDescent="0.2">
      <c r="A1419">
        <v>3951.3978069742175</v>
      </c>
      <c r="B1419" t="s">
        <v>155</v>
      </c>
      <c r="C1419">
        <v>155.09236392373802</v>
      </c>
    </row>
    <row r="1420" spans="1:3" x14ac:dyDescent="0.2">
      <c r="A1420">
        <v>3951.3978069742175</v>
      </c>
      <c r="B1420" t="s">
        <v>155</v>
      </c>
      <c r="C1420">
        <v>82.979353946458559</v>
      </c>
    </row>
    <row r="1421" spans="1:3" x14ac:dyDescent="0.2">
      <c r="A1421">
        <v>3951.3978069742175</v>
      </c>
      <c r="B1421" t="s">
        <v>155</v>
      </c>
      <c r="C1421">
        <v>98.784945174355428</v>
      </c>
    </row>
    <row r="1422" spans="1:3" x14ac:dyDescent="0.2">
      <c r="A1422">
        <v>3951.3978069742175</v>
      </c>
      <c r="B1422" t="s">
        <v>155</v>
      </c>
      <c r="C1422">
        <v>197.56989034871086</v>
      </c>
    </row>
    <row r="1423" spans="1:3" x14ac:dyDescent="0.2">
      <c r="A1423">
        <v>3951.3978069742175</v>
      </c>
      <c r="B1423" t="s">
        <v>155</v>
      </c>
      <c r="C1423">
        <v>104.71204188481676</v>
      </c>
    </row>
    <row r="1424" spans="1:3" x14ac:dyDescent="0.2">
      <c r="A1424">
        <v>3951.3978069742175</v>
      </c>
      <c r="B1424" t="s">
        <v>155</v>
      </c>
      <c r="C1424">
        <v>119.52978366097007</v>
      </c>
    </row>
    <row r="1425" spans="1:3" x14ac:dyDescent="0.2">
      <c r="A1425">
        <v>3951.3978069742175</v>
      </c>
      <c r="B1425" t="s">
        <v>155</v>
      </c>
      <c r="C1425">
        <v>251.90161019460635</v>
      </c>
    </row>
    <row r="1426" spans="1:3" x14ac:dyDescent="0.2">
      <c r="A1426">
        <v>3951.3978069742175</v>
      </c>
      <c r="B1426" t="s">
        <v>155</v>
      </c>
      <c r="C1426">
        <v>120.51763311271363</v>
      </c>
    </row>
    <row r="1427" spans="1:3" x14ac:dyDescent="0.2">
      <c r="A1427">
        <v>3951.3978069742175</v>
      </c>
      <c r="B1427" t="s">
        <v>155</v>
      </c>
      <c r="C1427">
        <v>143.23817050281536</v>
      </c>
    </row>
    <row r="1428" spans="1:3" x14ac:dyDescent="0.2">
      <c r="A1428">
        <v>4186.8540000000003</v>
      </c>
      <c r="B1428" t="s">
        <v>155</v>
      </c>
      <c r="C1428">
        <v>155.09236392373802</v>
      </c>
    </row>
    <row r="1429" spans="1:3" x14ac:dyDescent="0.2">
      <c r="A1429">
        <v>4186.8540000000003</v>
      </c>
      <c r="B1429" t="s">
        <v>155</v>
      </c>
      <c r="C1429">
        <v>82.979353946458559</v>
      </c>
    </row>
    <row r="1430" spans="1:3" x14ac:dyDescent="0.2">
      <c r="A1430">
        <v>4186.8540000000003</v>
      </c>
      <c r="B1430" t="s">
        <v>155</v>
      </c>
      <c r="C1430">
        <v>98.784945174355428</v>
      </c>
    </row>
    <row r="1431" spans="1:3" x14ac:dyDescent="0.2">
      <c r="A1431">
        <v>4186.8540000000003</v>
      </c>
      <c r="B1431" t="s">
        <v>155</v>
      </c>
      <c r="C1431">
        <v>197.56989034871086</v>
      </c>
    </row>
    <row r="1432" spans="1:3" x14ac:dyDescent="0.2">
      <c r="A1432">
        <v>4186.8540000000003</v>
      </c>
      <c r="B1432" t="s">
        <v>155</v>
      </c>
      <c r="C1432">
        <v>104.71204188481676</v>
      </c>
    </row>
    <row r="1433" spans="1:3" x14ac:dyDescent="0.2">
      <c r="A1433">
        <v>4186.8540000000003</v>
      </c>
      <c r="B1433" t="s">
        <v>155</v>
      </c>
      <c r="C1433">
        <v>119.52978366097007</v>
      </c>
    </row>
    <row r="1434" spans="1:3" x14ac:dyDescent="0.2">
      <c r="A1434">
        <v>4186.8540000000003</v>
      </c>
      <c r="B1434" t="s">
        <v>155</v>
      </c>
      <c r="C1434">
        <v>251.90161019460635</v>
      </c>
    </row>
    <row r="1435" spans="1:3" x14ac:dyDescent="0.2">
      <c r="A1435">
        <v>4186.8540000000003</v>
      </c>
      <c r="B1435" t="s">
        <v>155</v>
      </c>
      <c r="C1435">
        <v>120.51763311271363</v>
      </c>
    </row>
    <row r="1436" spans="1:3" x14ac:dyDescent="0.2">
      <c r="A1436">
        <v>4186.8540000000003</v>
      </c>
      <c r="B1436" t="s">
        <v>155</v>
      </c>
      <c r="C1436">
        <v>143.23817050281536</v>
      </c>
    </row>
    <row r="1437" spans="1:3" x14ac:dyDescent="0.2">
      <c r="A1437">
        <v>4229.9103000000005</v>
      </c>
      <c r="B1437" t="s">
        <v>155</v>
      </c>
      <c r="C1437">
        <v>155.09236392373802</v>
      </c>
    </row>
    <row r="1438" spans="1:3" x14ac:dyDescent="0.2">
      <c r="A1438">
        <v>4229.9103000000005</v>
      </c>
      <c r="B1438" t="s">
        <v>155</v>
      </c>
      <c r="C1438">
        <v>82.979353946458559</v>
      </c>
    </row>
    <row r="1439" spans="1:3" x14ac:dyDescent="0.2">
      <c r="A1439">
        <v>4229.9103000000005</v>
      </c>
      <c r="B1439" t="s">
        <v>155</v>
      </c>
      <c r="C1439">
        <v>98.784945174355428</v>
      </c>
    </row>
    <row r="1440" spans="1:3" x14ac:dyDescent="0.2">
      <c r="A1440">
        <v>4229.9103000000005</v>
      </c>
      <c r="B1440" t="s">
        <v>155</v>
      </c>
      <c r="C1440">
        <v>197.56989034871086</v>
      </c>
    </row>
    <row r="1441" spans="1:3" x14ac:dyDescent="0.2">
      <c r="A1441">
        <v>4229.9103000000005</v>
      </c>
      <c r="B1441" t="s">
        <v>155</v>
      </c>
      <c r="C1441">
        <v>104.71204188481676</v>
      </c>
    </row>
    <row r="1442" spans="1:3" x14ac:dyDescent="0.2">
      <c r="A1442">
        <v>4229.9103000000005</v>
      </c>
      <c r="B1442" t="s">
        <v>155</v>
      </c>
      <c r="C1442">
        <v>119.52978366097007</v>
      </c>
    </row>
    <row r="1443" spans="1:3" x14ac:dyDescent="0.2">
      <c r="A1443">
        <v>4229.9103000000005</v>
      </c>
      <c r="B1443" t="s">
        <v>155</v>
      </c>
      <c r="C1443">
        <v>251.90161019460635</v>
      </c>
    </row>
    <row r="1444" spans="1:3" x14ac:dyDescent="0.2">
      <c r="A1444">
        <v>4229.9103000000005</v>
      </c>
      <c r="B1444" t="s">
        <v>155</v>
      </c>
      <c r="C1444">
        <v>120.51763311271363</v>
      </c>
    </row>
    <row r="1445" spans="1:3" x14ac:dyDescent="0.2">
      <c r="A1445">
        <v>4229.9103000000005</v>
      </c>
      <c r="B1445" t="s">
        <v>155</v>
      </c>
      <c r="C1445">
        <v>143.23817050281536</v>
      </c>
    </row>
    <row r="1446" spans="1:3" x14ac:dyDescent="0.2">
      <c r="A1446">
        <v>4258.1196</v>
      </c>
      <c r="B1446" t="s">
        <v>155</v>
      </c>
      <c r="C1446">
        <v>155.09236392373802</v>
      </c>
    </row>
    <row r="1447" spans="1:3" x14ac:dyDescent="0.2">
      <c r="A1447">
        <v>4258.1196</v>
      </c>
      <c r="B1447" t="s">
        <v>155</v>
      </c>
      <c r="C1447">
        <v>82.979353946458559</v>
      </c>
    </row>
    <row r="1448" spans="1:3" x14ac:dyDescent="0.2">
      <c r="A1448">
        <v>4258.1196</v>
      </c>
      <c r="B1448" t="s">
        <v>155</v>
      </c>
      <c r="C1448">
        <v>98.784945174355428</v>
      </c>
    </row>
    <row r="1449" spans="1:3" x14ac:dyDescent="0.2">
      <c r="A1449">
        <v>4258.1196</v>
      </c>
      <c r="B1449" t="s">
        <v>155</v>
      </c>
      <c r="C1449">
        <v>197.56989034871086</v>
      </c>
    </row>
    <row r="1450" spans="1:3" x14ac:dyDescent="0.2">
      <c r="A1450">
        <v>4258.1196</v>
      </c>
      <c r="B1450" t="s">
        <v>155</v>
      </c>
      <c r="C1450">
        <v>104.71204188481676</v>
      </c>
    </row>
    <row r="1451" spans="1:3" x14ac:dyDescent="0.2">
      <c r="A1451">
        <v>4258.1196</v>
      </c>
      <c r="B1451" t="s">
        <v>155</v>
      </c>
      <c r="C1451">
        <v>119.52978366097007</v>
      </c>
    </row>
    <row r="1452" spans="1:3" x14ac:dyDescent="0.2">
      <c r="A1452">
        <v>4258.1196</v>
      </c>
      <c r="B1452" t="s">
        <v>155</v>
      </c>
      <c r="C1452">
        <v>251.90161019460635</v>
      </c>
    </row>
    <row r="1453" spans="1:3" x14ac:dyDescent="0.2">
      <c r="A1453">
        <v>4258.1196</v>
      </c>
      <c r="B1453" t="s">
        <v>155</v>
      </c>
      <c r="C1453">
        <v>120.51763311271363</v>
      </c>
    </row>
    <row r="1454" spans="1:3" x14ac:dyDescent="0.2">
      <c r="A1454">
        <v>4258.1196</v>
      </c>
      <c r="B1454" t="s">
        <v>155</v>
      </c>
      <c r="C1454">
        <v>143.23817050281536</v>
      </c>
    </row>
    <row r="1455" spans="1:3" x14ac:dyDescent="0.2">
      <c r="A1455">
        <v>4379.8650000000007</v>
      </c>
      <c r="B1455" t="s">
        <v>155</v>
      </c>
      <c r="C1455">
        <v>155.09236392373802</v>
      </c>
    </row>
    <row r="1456" spans="1:3" x14ac:dyDescent="0.2">
      <c r="A1456">
        <v>4379.8650000000007</v>
      </c>
      <c r="B1456" t="s">
        <v>155</v>
      </c>
      <c r="C1456">
        <v>82.979353946458559</v>
      </c>
    </row>
    <row r="1457" spans="1:3" x14ac:dyDescent="0.2">
      <c r="A1457">
        <v>4379.8650000000007</v>
      </c>
      <c r="B1457" t="s">
        <v>155</v>
      </c>
      <c r="C1457">
        <v>98.784945174355428</v>
      </c>
    </row>
    <row r="1458" spans="1:3" x14ac:dyDescent="0.2">
      <c r="A1458">
        <v>4379.8650000000007</v>
      </c>
      <c r="B1458" t="s">
        <v>155</v>
      </c>
      <c r="C1458">
        <v>197.56989034871086</v>
      </c>
    </row>
    <row r="1459" spans="1:3" x14ac:dyDescent="0.2">
      <c r="A1459">
        <v>4379.8650000000007</v>
      </c>
      <c r="B1459" t="s">
        <v>155</v>
      </c>
      <c r="C1459">
        <v>104.71204188481676</v>
      </c>
    </row>
    <row r="1460" spans="1:3" x14ac:dyDescent="0.2">
      <c r="A1460">
        <v>4379.8650000000007</v>
      </c>
      <c r="B1460" t="s">
        <v>155</v>
      </c>
      <c r="C1460">
        <v>119.52978366097007</v>
      </c>
    </row>
    <row r="1461" spans="1:3" x14ac:dyDescent="0.2">
      <c r="A1461">
        <v>4379.8650000000007</v>
      </c>
      <c r="B1461" t="s">
        <v>155</v>
      </c>
      <c r="C1461">
        <v>251.90161019460635</v>
      </c>
    </row>
    <row r="1462" spans="1:3" x14ac:dyDescent="0.2">
      <c r="A1462">
        <v>4379.8650000000007</v>
      </c>
      <c r="B1462" t="s">
        <v>155</v>
      </c>
      <c r="C1462">
        <v>120.51763311271363</v>
      </c>
    </row>
    <row r="1463" spans="1:3" x14ac:dyDescent="0.2">
      <c r="A1463">
        <v>4379.8650000000007</v>
      </c>
      <c r="B1463" t="s">
        <v>155</v>
      </c>
      <c r="C1463">
        <v>143.23817050281536</v>
      </c>
    </row>
    <row r="1464" spans="1:3" x14ac:dyDescent="0.2">
      <c r="A1464">
        <v>4397.4881000000005</v>
      </c>
      <c r="B1464" t="s">
        <v>155</v>
      </c>
      <c r="C1464">
        <v>155.09236392373802</v>
      </c>
    </row>
    <row r="1465" spans="1:3" x14ac:dyDescent="0.2">
      <c r="A1465">
        <v>4397.4881000000005</v>
      </c>
      <c r="B1465" t="s">
        <v>155</v>
      </c>
      <c r="C1465">
        <v>82.979353946458559</v>
      </c>
    </row>
    <row r="1466" spans="1:3" x14ac:dyDescent="0.2">
      <c r="A1466">
        <v>4397.4881000000005</v>
      </c>
      <c r="B1466" t="s">
        <v>155</v>
      </c>
      <c r="C1466">
        <v>98.784945174355428</v>
      </c>
    </row>
    <row r="1467" spans="1:3" x14ac:dyDescent="0.2">
      <c r="A1467">
        <v>4397.4881000000005</v>
      </c>
      <c r="B1467" t="s">
        <v>155</v>
      </c>
      <c r="C1467">
        <v>197.56989034871086</v>
      </c>
    </row>
    <row r="1468" spans="1:3" x14ac:dyDescent="0.2">
      <c r="A1468">
        <v>4397.4881000000005</v>
      </c>
      <c r="B1468" t="s">
        <v>155</v>
      </c>
      <c r="C1468">
        <v>104.71204188481676</v>
      </c>
    </row>
    <row r="1469" spans="1:3" x14ac:dyDescent="0.2">
      <c r="A1469">
        <v>4397.4881000000005</v>
      </c>
      <c r="B1469" t="s">
        <v>155</v>
      </c>
      <c r="C1469">
        <v>119.52978366097007</v>
      </c>
    </row>
    <row r="1470" spans="1:3" x14ac:dyDescent="0.2">
      <c r="A1470">
        <v>4397.4881000000005</v>
      </c>
      <c r="B1470" t="s">
        <v>155</v>
      </c>
      <c r="C1470">
        <v>251.90161019460635</v>
      </c>
    </row>
    <row r="1471" spans="1:3" x14ac:dyDescent="0.2">
      <c r="A1471">
        <v>4397.4881000000005</v>
      </c>
      <c r="B1471" t="s">
        <v>155</v>
      </c>
      <c r="C1471">
        <v>120.51763311271363</v>
      </c>
    </row>
    <row r="1472" spans="1:3" x14ac:dyDescent="0.2">
      <c r="A1472">
        <v>4397.4881000000005</v>
      </c>
      <c r="B1472" t="s">
        <v>155</v>
      </c>
      <c r="C1472">
        <v>143.23817050281536</v>
      </c>
    </row>
    <row r="1473" spans="1:3" x14ac:dyDescent="0.2">
      <c r="A1473">
        <v>4418.3381250000002</v>
      </c>
      <c r="B1473" t="s">
        <v>155</v>
      </c>
      <c r="C1473">
        <v>155.09236392373802</v>
      </c>
    </row>
    <row r="1474" spans="1:3" x14ac:dyDescent="0.2">
      <c r="A1474">
        <v>4418.3381250000002</v>
      </c>
      <c r="B1474" t="s">
        <v>155</v>
      </c>
      <c r="C1474">
        <v>82.979353946458559</v>
      </c>
    </row>
    <row r="1475" spans="1:3" x14ac:dyDescent="0.2">
      <c r="A1475">
        <v>4418.3381250000002</v>
      </c>
      <c r="B1475" t="s">
        <v>155</v>
      </c>
      <c r="C1475">
        <v>98.784945174355428</v>
      </c>
    </row>
    <row r="1476" spans="1:3" x14ac:dyDescent="0.2">
      <c r="A1476">
        <v>4418.3381250000002</v>
      </c>
      <c r="B1476" t="s">
        <v>155</v>
      </c>
      <c r="C1476">
        <v>197.56989034871086</v>
      </c>
    </row>
    <row r="1477" spans="1:3" x14ac:dyDescent="0.2">
      <c r="A1477">
        <v>4418.3381250000002</v>
      </c>
      <c r="B1477" t="s">
        <v>155</v>
      </c>
      <c r="C1477">
        <v>104.71204188481676</v>
      </c>
    </row>
    <row r="1478" spans="1:3" x14ac:dyDescent="0.2">
      <c r="A1478">
        <v>4418.3381250000002</v>
      </c>
      <c r="B1478" t="s">
        <v>155</v>
      </c>
      <c r="C1478">
        <v>119.52978366097007</v>
      </c>
    </row>
    <row r="1479" spans="1:3" x14ac:dyDescent="0.2">
      <c r="A1479">
        <v>4418.3381250000002</v>
      </c>
      <c r="B1479" t="s">
        <v>155</v>
      </c>
      <c r="C1479">
        <v>251.90161019460635</v>
      </c>
    </row>
    <row r="1480" spans="1:3" x14ac:dyDescent="0.2">
      <c r="A1480">
        <v>4418.3381250000002</v>
      </c>
      <c r="B1480" t="s">
        <v>155</v>
      </c>
      <c r="C1480">
        <v>120.51763311271363</v>
      </c>
    </row>
    <row r="1481" spans="1:3" x14ac:dyDescent="0.2">
      <c r="A1481">
        <v>4418.3381250000002</v>
      </c>
      <c r="B1481" t="s">
        <v>155</v>
      </c>
      <c r="C1481">
        <v>143.23817050281536</v>
      </c>
    </row>
    <row r="1482" spans="1:3" x14ac:dyDescent="0.2">
      <c r="A1482">
        <v>4463.3824199999999</v>
      </c>
      <c r="B1482" t="s">
        <v>155</v>
      </c>
      <c r="C1482">
        <v>155.09236392373802</v>
      </c>
    </row>
    <row r="1483" spans="1:3" x14ac:dyDescent="0.2">
      <c r="A1483">
        <v>4463.3824199999999</v>
      </c>
      <c r="B1483" t="s">
        <v>155</v>
      </c>
      <c r="C1483">
        <v>82.979353946458559</v>
      </c>
    </row>
    <row r="1484" spans="1:3" x14ac:dyDescent="0.2">
      <c r="A1484">
        <v>4463.3824199999999</v>
      </c>
      <c r="B1484" t="s">
        <v>155</v>
      </c>
      <c r="C1484">
        <v>98.784945174355428</v>
      </c>
    </row>
    <row r="1485" spans="1:3" x14ac:dyDescent="0.2">
      <c r="A1485">
        <v>4463.3824199999999</v>
      </c>
      <c r="B1485" t="s">
        <v>155</v>
      </c>
      <c r="C1485">
        <v>197.56989034871086</v>
      </c>
    </row>
    <row r="1486" spans="1:3" x14ac:dyDescent="0.2">
      <c r="A1486">
        <v>4463.3824199999999</v>
      </c>
      <c r="B1486" t="s">
        <v>155</v>
      </c>
      <c r="C1486">
        <v>104.71204188481676</v>
      </c>
    </row>
    <row r="1487" spans="1:3" x14ac:dyDescent="0.2">
      <c r="A1487">
        <v>4463.3824199999999</v>
      </c>
      <c r="B1487" t="s">
        <v>155</v>
      </c>
      <c r="C1487">
        <v>119.52978366097007</v>
      </c>
    </row>
    <row r="1488" spans="1:3" x14ac:dyDescent="0.2">
      <c r="A1488">
        <v>4463.3824199999999</v>
      </c>
      <c r="B1488" t="s">
        <v>155</v>
      </c>
      <c r="C1488">
        <v>251.90161019460635</v>
      </c>
    </row>
    <row r="1489" spans="1:3" x14ac:dyDescent="0.2">
      <c r="A1489">
        <v>4463.3824199999999</v>
      </c>
      <c r="B1489" t="s">
        <v>155</v>
      </c>
      <c r="C1489">
        <v>120.51763311271363</v>
      </c>
    </row>
    <row r="1490" spans="1:3" x14ac:dyDescent="0.2">
      <c r="A1490">
        <v>4463.3824199999999</v>
      </c>
      <c r="B1490" t="s">
        <v>155</v>
      </c>
      <c r="C1490">
        <v>143.23817050281536</v>
      </c>
    </row>
    <row r="1491" spans="1:3" x14ac:dyDescent="0.2">
      <c r="A1491">
        <v>4917.8393333333343</v>
      </c>
      <c r="B1491" t="s">
        <v>155</v>
      </c>
      <c r="C1491">
        <v>155.09236392373802</v>
      </c>
    </row>
    <row r="1492" spans="1:3" x14ac:dyDescent="0.2">
      <c r="A1492">
        <v>4917.8393333333343</v>
      </c>
      <c r="B1492" t="s">
        <v>155</v>
      </c>
      <c r="C1492">
        <v>82.979353946458559</v>
      </c>
    </row>
    <row r="1493" spans="1:3" x14ac:dyDescent="0.2">
      <c r="A1493">
        <v>4917.8393333333343</v>
      </c>
      <c r="B1493" t="s">
        <v>155</v>
      </c>
      <c r="C1493">
        <v>98.784945174355428</v>
      </c>
    </row>
    <row r="1494" spans="1:3" x14ac:dyDescent="0.2">
      <c r="A1494">
        <v>4917.8393333333343</v>
      </c>
      <c r="B1494" t="s">
        <v>155</v>
      </c>
      <c r="C1494">
        <v>197.56989034871086</v>
      </c>
    </row>
    <row r="1495" spans="1:3" x14ac:dyDescent="0.2">
      <c r="A1495">
        <v>4917.8393333333343</v>
      </c>
      <c r="B1495" t="s">
        <v>155</v>
      </c>
      <c r="C1495">
        <v>104.71204188481676</v>
      </c>
    </row>
    <row r="1496" spans="1:3" x14ac:dyDescent="0.2">
      <c r="A1496">
        <v>4917.8393333333343</v>
      </c>
      <c r="B1496" t="s">
        <v>155</v>
      </c>
      <c r="C1496">
        <v>119.52978366097007</v>
      </c>
    </row>
    <row r="1497" spans="1:3" x14ac:dyDescent="0.2">
      <c r="A1497">
        <v>4917.8393333333343</v>
      </c>
      <c r="B1497" t="s">
        <v>155</v>
      </c>
      <c r="C1497">
        <v>251.90161019460635</v>
      </c>
    </row>
    <row r="1498" spans="1:3" x14ac:dyDescent="0.2">
      <c r="A1498">
        <v>4917.8393333333343</v>
      </c>
      <c r="B1498" t="s">
        <v>155</v>
      </c>
      <c r="C1498">
        <v>120.51763311271363</v>
      </c>
    </row>
    <row r="1499" spans="1:3" x14ac:dyDescent="0.2">
      <c r="A1499">
        <v>4917.8393333333343</v>
      </c>
      <c r="B1499" t="s">
        <v>155</v>
      </c>
      <c r="C1499">
        <v>143.23817050281536</v>
      </c>
    </row>
    <row r="1500" spans="1:3" x14ac:dyDescent="0.2">
      <c r="A1500">
        <v>4939.2472587177717</v>
      </c>
      <c r="B1500" t="s">
        <v>155</v>
      </c>
      <c r="C1500">
        <v>155.09236392373802</v>
      </c>
    </row>
    <row r="1501" spans="1:3" x14ac:dyDescent="0.2">
      <c r="A1501">
        <v>4939.2472587177717</v>
      </c>
      <c r="B1501" t="s">
        <v>155</v>
      </c>
      <c r="C1501">
        <v>82.979353946458559</v>
      </c>
    </row>
    <row r="1502" spans="1:3" x14ac:dyDescent="0.2">
      <c r="A1502">
        <v>4939.2472587177717</v>
      </c>
      <c r="B1502" t="s">
        <v>155</v>
      </c>
      <c r="C1502">
        <v>98.784945174355428</v>
      </c>
    </row>
    <row r="1503" spans="1:3" x14ac:dyDescent="0.2">
      <c r="A1503">
        <v>4939.2472587177717</v>
      </c>
      <c r="B1503" t="s">
        <v>155</v>
      </c>
      <c r="C1503">
        <v>197.56989034871086</v>
      </c>
    </row>
    <row r="1504" spans="1:3" x14ac:dyDescent="0.2">
      <c r="A1504">
        <v>4939.2472587177717</v>
      </c>
      <c r="B1504" t="s">
        <v>155</v>
      </c>
      <c r="C1504">
        <v>104.71204188481676</v>
      </c>
    </row>
    <row r="1505" spans="1:3" x14ac:dyDescent="0.2">
      <c r="A1505">
        <v>4939.2472587177717</v>
      </c>
      <c r="B1505" t="s">
        <v>155</v>
      </c>
      <c r="C1505">
        <v>119.52978366097007</v>
      </c>
    </row>
    <row r="1506" spans="1:3" x14ac:dyDescent="0.2">
      <c r="A1506">
        <v>4939.2472587177717</v>
      </c>
      <c r="B1506" t="s">
        <v>155</v>
      </c>
      <c r="C1506">
        <v>251.90161019460635</v>
      </c>
    </row>
    <row r="1507" spans="1:3" x14ac:dyDescent="0.2">
      <c r="A1507">
        <v>4939.2472587177717</v>
      </c>
      <c r="B1507" t="s">
        <v>155</v>
      </c>
      <c r="C1507">
        <v>120.51763311271363</v>
      </c>
    </row>
    <row r="1508" spans="1:3" x14ac:dyDescent="0.2">
      <c r="A1508">
        <v>4939.2472587177717</v>
      </c>
      <c r="B1508" t="s">
        <v>155</v>
      </c>
      <c r="C1508">
        <v>143.23817050281536</v>
      </c>
    </row>
    <row r="1509" spans="1:3" x14ac:dyDescent="0.2">
      <c r="A1509">
        <v>4978.0346666666655</v>
      </c>
      <c r="B1509" t="s">
        <v>155</v>
      </c>
      <c r="C1509">
        <v>155.09236392373802</v>
      </c>
    </row>
    <row r="1510" spans="1:3" x14ac:dyDescent="0.2">
      <c r="A1510">
        <v>4978.0346666666655</v>
      </c>
      <c r="B1510" t="s">
        <v>155</v>
      </c>
      <c r="C1510">
        <v>82.979353946458559</v>
      </c>
    </row>
    <row r="1511" spans="1:3" x14ac:dyDescent="0.2">
      <c r="A1511">
        <v>4978.0346666666655</v>
      </c>
      <c r="B1511" t="s">
        <v>155</v>
      </c>
      <c r="C1511">
        <v>98.784945174355428</v>
      </c>
    </row>
    <row r="1512" spans="1:3" x14ac:dyDescent="0.2">
      <c r="A1512">
        <v>4978.0346666666655</v>
      </c>
      <c r="B1512" t="s">
        <v>155</v>
      </c>
      <c r="C1512">
        <v>197.56989034871086</v>
      </c>
    </row>
    <row r="1513" spans="1:3" x14ac:dyDescent="0.2">
      <c r="A1513">
        <v>4978.0346666666655</v>
      </c>
      <c r="B1513" t="s">
        <v>155</v>
      </c>
      <c r="C1513">
        <v>104.71204188481676</v>
      </c>
    </row>
    <row r="1514" spans="1:3" x14ac:dyDescent="0.2">
      <c r="A1514">
        <v>4978.0346666666655</v>
      </c>
      <c r="B1514" t="s">
        <v>155</v>
      </c>
      <c r="C1514">
        <v>119.52978366097007</v>
      </c>
    </row>
    <row r="1515" spans="1:3" x14ac:dyDescent="0.2">
      <c r="A1515">
        <v>4978.0346666666655</v>
      </c>
      <c r="B1515" t="s">
        <v>155</v>
      </c>
      <c r="C1515">
        <v>251.90161019460635</v>
      </c>
    </row>
    <row r="1516" spans="1:3" x14ac:dyDescent="0.2">
      <c r="A1516">
        <v>4978.0346666666655</v>
      </c>
      <c r="B1516" t="s">
        <v>155</v>
      </c>
      <c r="C1516">
        <v>120.51763311271363</v>
      </c>
    </row>
    <row r="1517" spans="1:3" x14ac:dyDescent="0.2">
      <c r="A1517">
        <v>4978.0346666666655</v>
      </c>
      <c r="B1517" t="s">
        <v>155</v>
      </c>
      <c r="C1517">
        <v>143.23817050281536</v>
      </c>
    </row>
    <row r="1518" spans="1:3" x14ac:dyDescent="0.2">
      <c r="A1518">
        <v>5560.2891666666665</v>
      </c>
      <c r="B1518" t="s">
        <v>155</v>
      </c>
      <c r="C1518">
        <v>155.09236392373802</v>
      </c>
    </row>
    <row r="1519" spans="1:3" x14ac:dyDescent="0.2">
      <c r="A1519">
        <v>5560.2891666666665</v>
      </c>
      <c r="B1519" t="s">
        <v>155</v>
      </c>
      <c r="C1519">
        <v>82.979353946458559</v>
      </c>
    </row>
    <row r="1520" spans="1:3" x14ac:dyDescent="0.2">
      <c r="A1520">
        <v>5560.2891666666665</v>
      </c>
      <c r="B1520" t="s">
        <v>155</v>
      </c>
      <c r="C1520">
        <v>98.784945174355428</v>
      </c>
    </row>
    <row r="1521" spans="1:3" x14ac:dyDescent="0.2">
      <c r="A1521">
        <v>5560.2891666666665</v>
      </c>
      <c r="B1521" t="s">
        <v>155</v>
      </c>
      <c r="C1521">
        <v>197.56989034871086</v>
      </c>
    </row>
    <row r="1522" spans="1:3" x14ac:dyDescent="0.2">
      <c r="A1522">
        <v>5560.2891666666665</v>
      </c>
      <c r="B1522" t="s">
        <v>155</v>
      </c>
      <c r="C1522">
        <v>104.71204188481676</v>
      </c>
    </row>
    <row r="1523" spans="1:3" x14ac:dyDescent="0.2">
      <c r="A1523">
        <v>5560.2891666666665</v>
      </c>
      <c r="B1523" t="s">
        <v>155</v>
      </c>
      <c r="C1523">
        <v>119.52978366097007</v>
      </c>
    </row>
    <row r="1524" spans="1:3" x14ac:dyDescent="0.2">
      <c r="A1524">
        <v>5560.2891666666665</v>
      </c>
      <c r="B1524" t="s">
        <v>155</v>
      </c>
      <c r="C1524">
        <v>251.90161019460635</v>
      </c>
    </row>
    <row r="1525" spans="1:3" x14ac:dyDescent="0.2">
      <c r="A1525">
        <v>5560.2891666666665</v>
      </c>
      <c r="B1525" t="s">
        <v>155</v>
      </c>
      <c r="C1525">
        <v>120.51763311271363</v>
      </c>
    </row>
    <row r="1526" spans="1:3" x14ac:dyDescent="0.2">
      <c r="A1526">
        <v>5560.2891666666665</v>
      </c>
      <c r="B1526" t="s">
        <v>155</v>
      </c>
      <c r="C1526">
        <v>143.23817050281536</v>
      </c>
    </row>
    <row r="1527" spans="1:3" x14ac:dyDescent="0.2">
      <c r="A1527">
        <v>5599.55</v>
      </c>
      <c r="B1527" t="s">
        <v>155</v>
      </c>
      <c r="C1527">
        <v>155.09236392373802</v>
      </c>
    </row>
    <row r="1528" spans="1:3" x14ac:dyDescent="0.2">
      <c r="A1528">
        <v>5599.55</v>
      </c>
      <c r="B1528" t="s">
        <v>155</v>
      </c>
      <c r="C1528">
        <v>82.979353946458559</v>
      </c>
    </row>
    <row r="1529" spans="1:3" x14ac:dyDescent="0.2">
      <c r="A1529">
        <v>5599.55</v>
      </c>
      <c r="B1529" t="s">
        <v>155</v>
      </c>
      <c r="C1529">
        <v>98.784945174355428</v>
      </c>
    </row>
    <row r="1530" spans="1:3" x14ac:dyDescent="0.2">
      <c r="A1530">
        <v>5599.55</v>
      </c>
      <c r="B1530" t="s">
        <v>155</v>
      </c>
      <c r="C1530">
        <v>197.56989034871086</v>
      </c>
    </row>
    <row r="1531" spans="1:3" x14ac:dyDescent="0.2">
      <c r="A1531">
        <v>5599.55</v>
      </c>
      <c r="B1531" t="s">
        <v>155</v>
      </c>
      <c r="C1531">
        <v>104.71204188481676</v>
      </c>
    </row>
    <row r="1532" spans="1:3" x14ac:dyDescent="0.2">
      <c r="A1532">
        <v>5599.55</v>
      </c>
      <c r="B1532" t="s">
        <v>155</v>
      </c>
      <c r="C1532">
        <v>119.52978366097007</v>
      </c>
    </row>
    <row r="1533" spans="1:3" x14ac:dyDescent="0.2">
      <c r="A1533">
        <v>5599.55</v>
      </c>
      <c r="B1533" t="s">
        <v>155</v>
      </c>
      <c r="C1533">
        <v>251.90161019460635</v>
      </c>
    </row>
    <row r="1534" spans="1:3" x14ac:dyDescent="0.2">
      <c r="A1534">
        <v>5599.55</v>
      </c>
      <c r="B1534" t="s">
        <v>155</v>
      </c>
      <c r="C1534">
        <v>120.51763311271363</v>
      </c>
    </row>
    <row r="1535" spans="1:3" x14ac:dyDescent="0.2">
      <c r="A1535">
        <v>5599.55</v>
      </c>
      <c r="B1535" t="s">
        <v>155</v>
      </c>
      <c r="C1535">
        <v>143.23817050281536</v>
      </c>
    </row>
    <row r="1536" spans="1:3" x14ac:dyDescent="0.2">
      <c r="A1536">
        <v>5663.3409068457968</v>
      </c>
      <c r="B1536" t="s">
        <v>155</v>
      </c>
      <c r="C1536">
        <v>155.09236392373802</v>
      </c>
    </row>
    <row r="1537" spans="1:3" x14ac:dyDescent="0.2">
      <c r="A1537">
        <v>5663.3409068457968</v>
      </c>
      <c r="B1537" t="s">
        <v>155</v>
      </c>
      <c r="C1537">
        <v>82.979353946458559</v>
      </c>
    </row>
    <row r="1538" spans="1:3" x14ac:dyDescent="0.2">
      <c r="A1538">
        <v>5663.3409068457968</v>
      </c>
      <c r="B1538" t="s">
        <v>155</v>
      </c>
      <c r="C1538">
        <v>98.784945174355428</v>
      </c>
    </row>
    <row r="1539" spans="1:3" x14ac:dyDescent="0.2">
      <c r="A1539">
        <v>5663.3409068457968</v>
      </c>
      <c r="B1539" t="s">
        <v>155</v>
      </c>
      <c r="C1539">
        <v>197.56989034871086</v>
      </c>
    </row>
    <row r="1540" spans="1:3" x14ac:dyDescent="0.2">
      <c r="A1540">
        <v>5663.3409068457968</v>
      </c>
      <c r="B1540" t="s">
        <v>155</v>
      </c>
      <c r="C1540">
        <v>104.71204188481676</v>
      </c>
    </row>
    <row r="1541" spans="1:3" x14ac:dyDescent="0.2">
      <c r="A1541">
        <v>5663.3409068457968</v>
      </c>
      <c r="B1541" t="s">
        <v>155</v>
      </c>
      <c r="C1541">
        <v>119.52978366097007</v>
      </c>
    </row>
    <row r="1542" spans="1:3" x14ac:dyDescent="0.2">
      <c r="A1542">
        <v>5663.3409068457968</v>
      </c>
      <c r="B1542" t="s">
        <v>155</v>
      </c>
      <c r="C1542">
        <v>251.90161019460635</v>
      </c>
    </row>
    <row r="1543" spans="1:3" x14ac:dyDescent="0.2">
      <c r="A1543">
        <v>5663.3409068457968</v>
      </c>
      <c r="B1543" t="s">
        <v>155</v>
      </c>
      <c r="C1543">
        <v>120.51763311271363</v>
      </c>
    </row>
    <row r="1544" spans="1:3" x14ac:dyDescent="0.2">
      <c r="A1544">
        <v>5663.3409068457968</v>
      </c>
      <c r="B1544" t="s">
        <v>155</v>
      </c>
      <c r="C1544">
        <v>143.23817050281536</v>
      </c>
    </row>
    <row r="1545" spans="1:3" x14ac:dyDescent="0.2">
      <c r="A1545">
        <v>5849.7180000000008</v>
      </c>
      <c r="B1545" t="s">
        <v>155</v>
      </c>
      <c r="C1545">
        <v>155.09236392373802</v>
      </c>
    </row>
    <row r="1546" spans="1:3" x14ac:dyDescent="0.2">
      <c r="A1546">
        <v>5849.7180000000008</v>
      </c>
      <c r="B1546" t="s">
        <v>155</v>
      </c>
      <c r="C1546">
        <v>82.979353946458559</v>
      </c>
    </row>
    <row r="1547" spans="1:3" x14ac:dyDescent="0.2">
      <c r="A1547">
        <v>5849.7180000000008</v>
      </c>
      <c r="B1547" t="s">
        <v>155</v>
      </c>
      <c r="C1547">
        <v>98.784945174355428</v>
      </c>
    </row>
    <row r="1548" spans="1:3" x14ac:dyDescent="0.2">
      <c r="A1548">
        <v>5849.7180000000008</v>
      </c>
      <c r="B1548" t="s">
        <v>155</v>
      </c>
      <c r="C1548">
        <v>197.56989034871086</v>
      </c>
    </row>
    <row r="1549" spans="1:3" x14ac:dyDescent="0.2">
      <c r="A1549">
        <v>5849.7180000000008</v>
      </c>
      <c r="B1549" t="s">
        <v>155</v>
      </c>
      <c r="C1549">
        <v>104.71204188481676</v>
      </c>
    </row>
    <row r="1550" spans="1:3" x14ac:dyDescent="0.2">
      <c r="A1550">
        <v>5849.7180000000008</v>
      </c>
      <c r="B1550" t="s">
        <v>155</v>
      </c>
      <c r="C1550">
        <v>119.52978366097007</v>
      </c>
    </row>
    <row r="1551" spans="1:3" x14ac:dyDescent="0.2">
      <c r="A1551">
        <v>5849.7180000000008</v>
      </c>
      <c r="B1551" t="s">
        <v>155</v>
      </c>
      <c r="C1551">
        <v>251.90161019460635</v>
      </c>
    </row>
    <row r="1552" spans="1:3" x14ac:dyDescent="0.2">
      <c r="A1552">
        <v>5849.7180000000008</v>
      </c>
      <c r="B1552" t="s">
        <v>155</v>
      </c>
      <c r="C1552">
        <v>120.51763311271363</v>
      </c>
    </row>
    <row r="1553" spans="1:3" x14ac:dyDescent="0.2">
      <c r="A1553">
        <v>5849.7180000000008</v>
      </c>
      <c r="B1553" t="s">
        <v>155</v>
      </c>
      <c r="C1553">
        <v>143.23817050281536</v>
      </c>
    </row>
    <row r="1554" spans="1:3" x14ac:dyDescent="0.2">
      <c r="A1554">
        <v>6057.4175999999998</v>
      </c>
      <c r="B1554" t="s">
        <v>155</v>
      </c>
      <c r="C1554">
        <v>155.09236392373802</v>
      </c>
    </row>
    <row r="1555" spans="1:3" x14ac:dyDescent="0.2">
      <c r="A1555">
        <v>6057.4175999999998</v>
      </c>
      <c r="B1555" t="s">
        <v>155</v>
      </c>
      <c r="C1555">
        <v>82.979353946458559</v>
      </c>
    </row>
    <row r="1556" spans="1:3" x14ac:dyDescent="0.2">
      <c r="A1556">
        <v>6057.4175999999998</v>
      </c>
      <c r="B1556" t="s">
        <v>155</v>
      </c>
      <c r="C1556">
        <v>98.784945174355428</v>
      </c>
    </row>
    <row r="1557" spans="1:3" x14ac:dyDescent="0.2">
      <c r="A1557">
        <v>6057.4175999999998</v>
      </c>
      <c r="B1557" t="s">
        <v>155</v>
      </c>
      <c r="C1557">
        <v>197.56989034871086</v>
      </c>
    </row>
    <row r="1558" spans="1:3" x14ac:dyDescent="0.2">
      <c r="A1558">
        <v>6057.4175999999998</v>
      </c>
      <c r="B1558" t="s">
        <v>155</v>
      </c>
      <c r="C1558">
        <v>104.71204188481676</v>
      </c>
    </row>
    <row r="1559" spans="1:3" x14ac:dyDescent="0.2">
      <c r="A1559">
        <v>6057.4175999999998</v>
      </c>
      <c r="B1559" t="s">
        <v>155</v>
      </c>
      <c r="C1559">
        <v>119.52978366097007</v>
      </c>
    </row>
    <row r="1560" spans="1:3" x14ac:dyDescent="0.2">
      <c r="A1560">
        <v>6057.4175999999998</v>
      </c>
      <c r="B1560" t="s">
        <v>155</v>
      </c>
      <c r="C1560">
        <v>251.90161019460635</v>
      </c>
    </row>
    <row r="1561" spans="1:3" x14ac:dyDescent="0.2">
      <c r="A1561">
        <v>6057.4175999999998</v>
      </c>
      <c r="B1561" t="s">
        <v>155</v>
      </c>
      <c r="C1561">
        <v>120.51763311271363</v>
      </c>
    </row>
    <row r="1562" spans="1:3" x14ac:dyDescent="0.2">
      <c r="A1562">
        <v>6057.4175999999998</v>
      </c>
      <c r="B1562" t="s">
        <v>155</v>
      </c>
      <c r="C1562">
        <v>143.23817050281536</v>
      </c>
    </row>
    <row r="1563" spans="1:3" x14ac:dyDescent="0.2">
      <c r="A1563">
        <v>6168.9285000000009</v>
      </c>
      <c r="B1563" t="s">
        <v>155</v>
      </c>
      <c r="C1563">
        <v>155.09236392373802</v>
      </c>
    </row>
    <row r="1564" spans="1:3" x14ac:dyDescent="0.2">
      <c r="A1564">
        <v>6168.9285000000009</v>
      </c>
      <c r="B1564" t="s">
        <v>155</v>
      </c>
      <c r="C1564">
        <v>82.979353946458559</v>
      </c>
    </row>
    <row r="1565" spans="1:3" x14ac:dyDescent="0.2">
      <c r="A1565">
        <v>6168.9285000000009</v>
      </c>
      <c r="B1565" t="s">
        <v>155</v>
      </c>
      <c r="C1565">
        <v>98.784945174355428</v>
      </c>
    </row>
    <row r="1566" spans="1:3" x14ac:dyDescent="0.2">
      <c r="A1566">
        <v>6168.9285000000009</v>
      </c>
      <c r="B1566" t="s">
        <v>155</v>
      </c>
      <c r="C1566">
        <v>197.56989034871086</v>
      </c>
    </row>
    <row r="1567" spans="1:3" x14ac:dyDescent="0.2">
      <c r="A1567">
        <v>6168.9285000000009</v>
      </c>
      <c r="B1567" t="s">
        <v>155</v>
      </c>
      <c r="C1567">
        <v>104.71204188481676</v>
      </c>
    </row>
    <row r="1568" spans="1:3" x14ac:dyDescent="0.2">
      <c r="A1568">
        <v>6168.9285000000009</v>
      </c>
      <c r="B1568" t="s">
        <v>155</v>
      </c>
      <c r="C1568">
        <v>119.52978366097007</v>
      </c>
    </row>
    <row r="1569" spans="1:3" x14ac:dyDescent="0.2">
      <c r="A1569">
        <v>6168.9285000000009</v>
      </c>
      <c r="B1569" t="s">
        <v>155</v>
      </c>
      <c r="C1569">
        <v>251.90161019460635</v>
      </c>
    </row>
    <row r="1570" spans="1:3" x14ac:dyDescent="0.2">
      <c r="A1570">
        <v>6168.9285000000009</v>
      </c>
      <c r="B1570" t="s">
        <v>155</v>
      </c>
      <c r="C1570">
        <v>120.51763311271363</v>
      </c>
    </row>
    <row r="1571" spans="1:3" x14ac:dyDescent="0.2">
      <c r="A1571">
        <v>6168.9285000000009</v>
      </c>
      <c r="B1571" t="s">
        <v>155</v>
      </c>
      <c r="C1571">
        <v>143.23817050281536</v>
      </c>
    </row>
    <row r="1572" spans="1:3" x14ac:dyDescent="0.2">
      <c r="A1572">
        <v>6327.9462400000011</v>
      </c>
      <c r="B1572" t="s">
        <v>155</v>
      </c>
      <c r="C1572">
        <v>155.09236392373802</v>
      </c>
    </row>
    <row r="1573" spans="1:3" x14ac:dyDescent="0.2">
      <c r="A1573">
        <v>6327.9462400000011</v>
      </c>
      <c r="B1573" t="s">
        <v>155</v>
      </c>
      <c r="C1573">
        <v>82.979353946458559</v>
      </c>
    </row>
    <row r="1574" spans="1:3" x14ac:dyDescent="0.2">
      <c r="A1574">
        <v>6327.9462400000011</v>
      </c>
      <c r="B1574" t="s">
        <v>155</v>
      </c>
      <c r="C1574">
        <v>98.784945174355428</v>
      </c>
    </row>
    <row r="1575" spans="1:3" x14ac:dyDescent="0.2">
      <c r="A1575">
        <v>6327.9462400000011</v>
      </c>
      <c r="B1575" t="s">
        <v>155</v>
      </c>
      <c r="C1575">
        <v>197.56989034871086</v>
      </c>
    </row>
    <row r="1576" spans="1:3" x14ac:dyDescent="0.2">
      <c r="A1576">
        <v>6327.9462400000011</v>
      </c>
      <c r="B1576" t="s">
        <v>155</v>
      </c>
      <c r="C1576">
        <v>104.71204188481676</v>
      </c>
    </row>
    <row r="1577" spans="1:3" x14ac:dyDescent="0.2">
      <c r="A1577">
        <v>6327.9462400000011</v>
      </c>
      <c r="B1577" t="s">
        <v>155</v>
      </c>
      <c r="C1577">
        <v>119.52978366097007</v>
      </c>
    </row>
    <row r="1578" spans="1:3" x14ac:dyDescent="0.2">
      <c r="A1578">
        <v>6327.9462400000011</v>
      </c>
      <c r="B1578" t="s">
        <v>155</v>
      </c>
      <c r="C1578">
        <v>251.90161019460635</v>
      </c>
    </row>
    <row r="1579" spans="1:3" x14ac:dyDescent="0.2">
      <c r="A1579">
        <v>6327.9462400000011</v>
      </c>
      <c r="B1579" t="s">
        <v>155</v>
      </c>
      <c r="C1579">
        <v>120.51763311271363</v>
      </c>
    </row>
    <row r="1580" spans="1:3" x14ac:dyDescent="0.2">
      <c r="A1580">
        <v>6327.9462400000011</v>
      </c>
      <c r="B1580" t="s">
        <v>155</v>
      </c>
      <c r="C1580">
        <v>143.23817050281536</v>
      </c>
    </row>
    <row r="1581" spans="1:3" x14ac:dyDescent="0.2">
      <c r="A1581">
        <v>6513.5062500000004</v>
      </c>
      <c r="B1581" t="s">
        <v>155</v>
      </c>
      <c r="C1581">
        <v>155.09236392373802</v>
      </c>
    </row>
    <row r="1582" spans="1:3" x14ac:dyDescent="0.2">
      <c r="A1582">
        <v>6513.5062500000004</v>
      </c>
      <c r="B1582" t="s">
        <v>155</v>
      </c>
      <c r="C1582">
        <v>82.979353946458559</v>
      </c>
    </row>
    <row r="1583" spans="1:3" x14ac:dyDescent="0.2">
      <c r="A1583">
        <v>6513.5062500000004</v>
      </c>
      <c r="B1583" t="s">
        <v>155</v>
      </c>
      <c r="C1583">
        <v>98.784945174355428</v>
      </c>
    </row>
    <row r="1584" spans="1:3" x14ac:dyDescent="0.2">
      <c r="A1584">
        <v>6513.5062500000004</v>
      </c>
      <c r="B1584" t="s">
        <v>155</v>
      </c>
      <c r="C1584">
        <v>197.56989034871086</v>
      </c>
    </row>
    <row r="1585" spans="1:3" x14ac:dyDescent="0.2">
      <c r="A1585">
        <v>6513.5062500000004</v>
      </c>
      <c r="B1585" t="s">
        <v>155</v>
      </c>
      <c r="C1585">
        <v>104.71204188481676</v>
      </c>
    </row>
    <row r="1586" spans="1:3" x14ac:dyDescent="0.2">
      <c r="A1586">
        <v>6513.5062500000004</v>
      </c>
      <c r="B1586" t="s">
        <v>155</v>
      </c>
      <c r="C1586">
        <v>119.52978366097007</v>
      </c>
    </row>
    <row r="1587" spans="1:3" x14ac:dyDescent="0.2">
      <c r="A1587">
        <v>6513.5062500000004</v>
      </c>
      <c r="B1587" t="s">
        <v>155</v>
      </c>
      <c r="C1587">
        <v>251.90161019460635</v>
      </c>
    </row>
    <row r="1588" spans="1:3" x14ac:dyDescent="0.2">
      <c r="A1588">
        <v>6513.5062500000004</v>
      </c>
      <c r="B1588" t="s">
        <v>155</v>
      </c>
      <c r="C1588">
        <v>120.51763311271363</v>
      </c>
    </row>
    <row r="1589" spans="1:3" x14ac:dyDescent="0.2">
      <c r="A1589">
        <v>6513.5062500000004</v>
      </c>
      <c r="B1589" t="s">
        <v>155</v>
      </c>
      <c r="C1589">
        <v>143.23817050281536</v>
      </c>
    </row>
    <row r="1590" spans="1:3" x14ac:dyDescent="0.2">
      <c r="A1590">
        <v>6672.3470000000007</v>
      </c>
      <c r="B1590" t="s">
        <v>155</v>
      </c>
      <c r="C1590">
        <v>155.09236392373802</v>
      </c>
    </row>
    <row r="1591" spans="1:3" x14ac:dyDescent="0.2">
      <c r="A1591">
        <v>6672.3470000000007</v>
      </c>
      <c r="B1591" t="s">
        <v>155</v>
      </c>
      <c r="C1591">
        <v>82.979353946458559</v>
      </c>
    </row>
    <row r="1592" spans="1:3" x14ac:dyDescent="0.2">
      <c r="A1592">
        <v>6672.3470000000007</v>
      </c>
      <c r="B1592" t="s">
        <v>155</v>
      </c>
      <c r="C1592">
        <v>98.784945174355428</v>
      </c>
    </row>
    <row r="1593" spans="1:3" x14ac:dyDescent="0.2">
      <c r="A1593">
        <v>6672.3470000000007</v>
      </c>
      <c r="B1593" t="s">
        <v>155</v>
      </c>
      <c r="C1593">
        <v>197.56989034871086</v>
      </c>
    </row>
    <row r="1594" spans="1:3" x14ac:dyDescent="0.2">
      <c r="A1594">
        <v>6672.3470000000007</v>
      </c>
      <c r="B1594" t="s">
        <v>155</v>
      </c>
      <c r="C1594">
        <v>104.71204188481676</v>
      </c>
    </row>
    <row r="1595" spans="1:3" x14ac:dyDescent="0.2">
      <c r="A1595">
        <v>6672.3470000000007</v>
      </c>
      <c r="B1595" t="s">
        <v>155</v>
      </c>
      <c r="C1595">
        <v>119.52978366097007</v>
      </c>
    </row>
    <row r="1596" spans="1:3" x14ac:dyDescent="0.2">
      <c r="A1596">
        <v>6672.3470000000007</v>
      </c>
      <c r="B1596" t="s">
        <v>155</v>
      </c>
      <c r="C1596">
        <v>251.90161019460635</v>
      </c>
    </row>
    <row r="1597" spans="1:3" x14ac:dyDescent="0.2">
      <c r="A1597">
        <v>6672.3470000000007</v>
      </c>
      <c r="B1597" t="s">
        <v>155</v>
      </c>
      <c r="C1597">
        <v>120.51763311271363</v>
      </c>
    </row>
    <row r="1598" spans="1:3" x14ac:dyDescent="0.2">
      <c r="A1598">
        <v>6672.3470000000007</v>
      </c>
      <c r="B1598" t="s">
        <v>155</v>
      </c>
      <c r="C1598">
        <v>143.23817050281536</v>
      </c>
    </row>
    <row r="1599" spans="1:3" x14ac:dyDescent="0.2">
      <c r="A1599">
        <v>7131.2851921367183</v>
      </c>
      <c r="B1599" t="s">
        <v>155</v>
      </c>
      <c r="C1599">
        <v>155.09236392373802</v>
      </c>
    </row>
    <row r="1600" spans="1:3" x14ac:dyDescent="0.2">
      <c r="A1600">
        <v>7131.2851921367183</v>
      </c>
      <c r="B1600" t="s">
        <v>155</v>
      </c>
      <c r="C1600">
        <v>82.979353946458559</v>
      </c>
    </row>
    <row r="1601" spans="1:3" x14ac:dyDescent="0.2">
      <c r="A1601">
        <v>7131.2851921367183</v>
      </c>
      <c r="B1601" t="s">
        <v>155</v>
      </c>
      <c r="C1601">
        <v>98.784945174355428</v>
      </c>
    </row>
    <row r="1602" spans="1:3" x14ac:dyDescent="0.2">
      <c r="A1602">
        <v>7131.2851921367183</v>
      </c>
      <c r="B1602" t="s">
        <v>155</v>
      </c>
      <c r="C1602">
        <v>197.56989034871086</v>
      </c>
    </row>
    <row r="1603" spans="1:3" x14ac:dyDescent="0.2">
      <c r="A1603">
        <v>7131.2851921367183</v>
      </c>
      <c r="B1603" t="s">
        <v>155</v>
      </c>
      <c r="C1603">
        <v>104.71204188481676</v>
      </c>
    </row>
    <row r="1604" spans="1:3" x14ac:dyDescent="0.2">
      <c r="A1604">
        <v>7131.2851921367183</v>
      </c>
      <c r="B1604" t="s">
        <v>155</v>
      </c>
      <c r="C1604">
        <v>119.52978366097007</v>
      </c>
    </row>
    <row r="1605" spans="1:3" x14ac:dyDescent="0.2">
      <c r="A1605">
        <v>7131.2851921367183</v>
      </c>
      <c r="B1605" t="s">
        <v>155</v>
      </c>
      <c r="C1605">
        <v>251.90161019460635</v>
      </c>
    </row>
    <row r="1606" spans="1:3" x14ac:dyDescent="0.2">
      <c r="A1606">
        <v>7131.2851921367183</v>
      </c>
      <c r="B1606" t="s">
        <v>155</v>
      </c>
      <c r="C1606">
        <v>120.51763311271363</v>
      </c>
    </row>
    <row r="1607" spans="1:3" x14ac:dyDescent="0.2">
      <c r="A1607">
        <v>7131.2851921367183</v>
      </c>
      <c r="B1607" t="s">
        <v>155</v>
      </c>
      <c r="C1607">
        <v>143.23817050281536</v>
      </c>
    </row>
    <row r="1608" spans="1:3" x14ac:dyDescent="0.2">
      <c r="A1608">
        <v>7189.4838400000008</v>
      </c>
      <c r="B1608" t="s">
        <v>155</v>
      </c>
      <c r="C1608">
        <v>155.09236392373802</v>
      </c>
    </row>
    <row r="1609" spans="1:3" x14ac:dyDescent="0.2">
      <c r="A1609">
        <v>7189.4838400000008</v>
      </c>
      <c r="B1609" t="s">
        <v>155</v>
      </c>
      <c r="C1609">
        <v>82.979353946458559</v>
      </c>
    </row>
    <row r="1610" spans="1:3" x14ac:dyDescent="0.2">
      <c r="A1610">
        <v>7189.4838400000008</v>
      </c>
      <c r="B1610" t="s">
        <v>155</v>
      </c>
      <c r="C1610">
        <v>98.784945174355428</v>
      </c>
    </row>
    <row r="1611" spans="1:3" x14ac:dyDescent="0.2">
      <c r="A1611">
        <v>7189.4838400000008</v>
      </c>
      <c r="B1611" t="s">
        <v>155</v>
      </c>
      <c r="C1611">
        <v>197.56989034871086</v>
      </c>
    </row>
    <row r="1612" spans="1:3" x14ac:dyDescent="0.2">
      <c r="A1612">
        <v>7189.4838400000008</v>
      </c>
      <c r="B1612" t="s">
        <v>155</v>
      </c>
      <c r="C1612">
        <v>104.71204188481676</v>
      </c>
    </row>
    <row r="1613" spans="1:3" x14ac:dyDescent="0.2">
      <c r="A1613">
        <v>7189.4838400000008</v>
      </c>
      <c r="B1613" t="s">
        <v>155</v>
      </c>
      <c r="C1613">
        <v>119.52978366097007</v>
      </c>
    </row>
    <row r="1614" spans="1:3" x14ac:dyDescent="0.2">
      <c r="A1614">
        <v>7189.4838400000008</v>
      </c>
      <c r="B1614" t="s">
        <v>155</v>
      </c>
      <c r="C1614">
        <v>251.90161019460635</v>
      </c>
    </row>
    <row r="1615" spans="1:3" x14ac:dyDescent="0.2">
      <c r="A1615">
        <v>7189.4838400000008</v>
      </c>
      <c r="B1615" t="s">
        <v>155</v>
      </c>
      <c r="C1615">
        <v>120.51763311271363</v>
      </c>
    </row>
    <row r="1616" spans="1:3" x14ac:dyDescent="0.2">
      <c r="A1616">
        <v>7189.4838400000008</v>
      </c>
      <c r="B1616" t="s">
        <v>155</v>
      </c>
      <c r="C1616">
        <v>143.23817050281536</v>
      </c>
    </row>
    <row r="1617" spans="1:3" x14ac:dyDescent="0.2">
      <c r="A1617">
        <v>7316.4291199999998</v>
      </c>
      <c r="B1617" t="s">
        <v>155</v>
      </c>
      <c r="C1617">
        <v>155.09236392373802</v>
      </c>
    </row>
    <row r="1618" spans="1:3" x14ac:dyDescent="0.2">
      <c r="A1618">
        <v>7316.4291199999998</v>
      </c>
      <c r="B1618" t="s">
        <v>155</v>
      </c>
      <c r="C1618">
        <v>82.979353946458559</v>
      </c>
    </row>
    <row r="1619" spans="1:3" x14ac:dyDescent="0.2">
      <c r="A1619">
        <v>7316.4291199999998</v>
      </c>
      <c r="B1619" t="s">
        <v>155</v>
      </c>
      <c r="C1619">
        <v>98.784945174355428</v>
      </c>
    </row>
    <row r="1620" spans="1:3" x14ac:dyDescent="0.2">
      <c r="A1620">
        <v>7316.4291199999998</v>
      </c>
      <c r="B1620" t="s">
        <v>155</v>
      </c>
      <c r="C1620">
        <v>197.56989034871086</v>
      </c>
    </row>
    <row r="1621" spans="1:3" x14ac:dyDescent="0.2">
      <c r="A1621">
        <v>7316.4291199999998</v>
      </c>
      <c r="B1621" t="s">
        <v>155</v>
      </c>
      <c r="C1621">
        <v>104.71204188481676</v>
      </c>
    </row>
    <row r="1622" spans="1:3" x14ac:dyDescent="0.2">
      <c r="A1622">
        <v>7316.4291199999998</v>
      </c>
      <c r="B1622" t="s">
        <v>155</v>
      </c>
      <c r="C1622">
        <v>119.52978366097007</v>
      </c>
    </row>
    <row r="1623" spans="1:3" x14ac:dyDescent="0.2">
      <c r="A1623">
        <v>7316.4291199999998</v>
      </c>
      <c r="B1623" t="s">
        <v>155</v>
      </c>
      <c r="C1623">
        <v>251.90161019460635</v>
      </c>
    </row>
    <row r="1624" spans="1:3" x14ac:dyDescent="0.2">
      <c r="A1624">
        <v>7316.4291199999998</v>
      </c>
      <c r="B1624" t="s">
        <v>155</v>
      </c>
      <c r="C1624">
        <v>120.51763311271363</v>
      </c>
    </row>
    <row r="1625" spans="1:3" x14ac:dyDescent="0.2">
      <c r="A1625">
        <v>7316.4291199999998</v>
      </c>
      <c r="B1625" t="s">
        <v>155</v>
      </c>
      <c r="C1625">
        <v>143.23817050281536</v>
      </c>
    </row>
    <row r="1626" spans="1:3" x14ac:dyDescent="0.2">
      <c r="A1626">
        <v>7580.4960000000001</v>
      </c>
      <c r="B1626" t="s">
        <v>155</v>
      </c>
      <c r="C1626">
        <v>155.09236392373802</v>
      </c>
    </row>
    <row r="1627" spans="1:3" x14ac:dyDescent="0.2">
      <c r="A1627">
        <v>7580.4960000000001</v>
      </c>
      <c r="B1627" t="s">
        <v>155</v>
      </c>
      <c r="C1627">
        <v>82.979353946458559</v>
      </c>
    </row>
    <row r="1628" spans="1:3" x14ac:dyDescent="0.2">
      <c r="A1628">
        <v>7580.4960000000001</v>
      </c>
      <c r="B1628" t="s">
        <v>155</v>
      </c>
      <c r="C1628">
        <v>98.784945174355428</v>
      </c>
    </row>
    <row r="1629" spans="1:3" x14ac:dyDescent="0.2">
      <c r="A1629">
        <v>7580.4960000000001</v>
      </c>
      <c r="B1629" t="s">
        <v>155</v>
      </c>
      <c r="C1629">
        <v>197.56989034871086</v>
      </c>
    </row>
    <row r="1630" spans="1:3" x14ac:dyDescent="0.2">
      <c r="A1630">
        <v>7580.4960000000001</v>
      </c>
      <c r="B1630" t="s">
        <v>155</v>
      </c>
      <c r="C1630">
        <v>104.71204188481676</v>
      </c>
    </row>
    <row r="1631" spans="1:3" x14ac:dyDescent="0.2">
      <c r="A1631">
        <v>7580.4960000000001</v>
      </c>
      <c r="B1631" t="s">
        <v>155</v>
      </c>
      <c r="C1631">
        <v>119.52978366097007</v>
      </c>
    </row>
    <row r="1632" spans="1:3" x14ac:dyDescent="0.2">
      <c r="A1632">
        <v>7580.4960000000001</v>
      </c>
      <c r="B1632" t="s">
        <v>155</v>
      </c>
      <c r="C1632">
        <v>251.90161019460635</v>
      </c>
    </row>
    <row r="1633" spans="1:3" x14ac:dyDescent="0.2">
      <c r="A1633">
        <v>7580.4960000000001</v>
      </c>
      <c r="B1633" t="s">
        <v>155</v>
      </c>
      <c r="C1633">
        <v>120.51763311271363</v>
      </c>
    </row>
    <row r="1634" spans="1:3" x14ac:dyDescent="0.2">
      <c r="A1634">
        <v>7580.4960000000001</v>
      </c>
      <c r="B1634" t="s">
        <v>155</v>
      </c>
      <c r="C1634">
        <v>143.23817050281536</v>
      </c>
    </row>
    <row r="1635" spans="1:3" x14ac:dyDescent="0.2">
      <c r="A1635">
        <v>7639.0398103329053</v>
      </c>
      <c r="B1635" t="s">
        <v>155</v>
      </c>
      <c r="C1635">
        <v>155.09236392373802</v>
      </c>
    </row>
    <row r="1636" spans="1:3" x14ac:dyDescent="0.2">
      <c r="A1636">
        <v>7639.0398103329053</v>
      </c>
      <c r="B1636" t="s">
        <v>155</v>
      </c>
      <c r="C1636">
        <v>82.979353946458559</v>
      </c>
    </row>
    <row r="1637" spans="1:3" x14ac:dyDescent="0.2">
      <c r="A1637">
        <v>7639.0398103329053</v>
      </c>
      <c r="B1637" t="s">
        <v>155</v>
      </c>
      <c r="C1637">
        <v>98.784945174355428</v>
      </c>
    </row>
    <row r="1638" spans="1:3" x14ac:dyDescent="0.2">
      <c r="A1638">
        <v>7639.0398103329053</v>
      </c>
      <c r="B1638" t="s">
        <v>155</v>
      </c>
      <c r="C1638">
        <v>197.56989034871086</v>
      </c>
    </row>
    <row r="1639" spans="1:3" x14ac:dyDescent="0.2">
      <c r="A1639">
        <v>7639.0398103329053</v>
      </c>
      <c r="B1639" t="s">
        <v>155</v>
      </c>
      <c r="C1639">
        <v>104.71204188481676</v>
      </c>
    </row>
    <row r="1640" spans="1:3" x14ac:dyDescent="0.2">
      <c r="A1640">
        <v>7639.0398103329053</v>
      </c>
      <c r="B1640" t="s">
        <v>155</v>
      </c>
      <c r="C1640">
        <v>119.52978366097007</v>
      </c>
    </row>
    <row r="1641" spans="1:3" x14ac:dyDescent="0.2">
      <c r="A1641">
        <v>7639.0398103329053</v>
      </c>
      <c r="B1641" t="s">
        <v>155</v>
      </c>
      <c r="C1641">
        <v>251.90161019460635</v>
      </c>
    </row>
    <row r="1642" spans="1:3" x14ac:dyDescent="0.2">
      <c r="A1642">
        <v>7639.0398103329053</v>
      </c>
      <c r="B1642" t="s">
        <v>155</v>
      </c>
      <c r="C1642">
        <v>120.51763311271363</v>
      </c>
    </row>
    <row r="1643" spans="1:3" x14ac:dyDescent="0.2">
      <c r="A1643">
        <v>7639.0398103329053</v>
      </c>
      <c r="B1643" t="s">
        <v>155</v>
      </c>
      <c r="C1643">
        <v>143.23817050281536</v>
      </c>
    </row>
    <row r="1644" spans="1:3" x14ac:dyDescent="0.2">
      <c r="A1644">
        <v>7742.710500000001</v>
      </c>
      <c r="B1644" t="s">
        <v>155</v>
      </c>
      <c r="C1644">
        <v>155.09236392373802</v>
      </c>
    </row>
    <row r="1645" spans="1:3" x14ac:dyDescent="0.2">
      <c r="A1645">
        <v>7742.710500000001</v>
      </c>
      <c r="B1645" t="s">
        <v>155</v>
      </c>
      <c r="C1645">
        <v>82.979353946458559</v>
      </c>
    </row>
    <row r="1646" spans="1:3" x14ac:dyDescent="0.2">
      <c r="A1646">
        <v>7742.710500000001</v>
      </c>
      <c r="B1646" t="s">
        <v>155</v>
      </c>
      <c r="C1646">
        <v>98.784945174355428</v>
      </c>
    </row>
    <row r="1647" spans="1:3" x14ac:dyDescent="0.2">
      <c r="A1647">
        <v>7742.710500000001</v>
      </c>
      <c r="B1647" t="s">
        <v>155</v>
      </c>
      <c r="C1647">
        <v>197.56989034871086</v>
      </c>
    </row>
    <row r="1648" spans="1:3" x14ac:dyDescent="0.2">
      <c r="A1648">
        <v>7742.710500000001</v>
      </c>
      <c r="B1648" t="s">
        <v>155</v>
      </c>
      <c r="C1648">
        <v>104.71204188481676</v>
      </c>
    </row>
    <row r="1649" spans="1:3" x14ac:dyDescent="0.2">
      <c r="A1649">
        <v>7742.710500000001</v>
      </c>
      <c r="B1649" t="s">
        <v>155</v>
      </c>
      <c r="C1649">
        <v>119.52978366097007</v>
      </c>
    </row>
    <row r="1650" spans="1:3" x14ac:dyDescent="0.2">
      <c r="A1650">
        <v>7742.710500000001</v>
      </c>
      <c r="B1650" t="s">
        <v>155</v>
      </c>
      <c r="C1650">
        <v>251.90161019460635</v>
      </c>
    </row>
    <row r="1651" spans="1:3" x14ac:dyDescent="0.2">
      <c r="A1651">
        <v>7742.710500000001</v>
      </c>
      <c r="B1651" t="s">
        <v>155</v>
      </c>
      <c r="C1651">
        <v>120.51763311271363</v>
      </c>
    </row>
    <row r="1652" spans="1:3" x14ac:dyDescent="0.2">
      <c r="A1652">
        <v>7742.710500000001</v>
      </c>
      <c r="B1652" t="s">
        <v>155</v>
      </c>
      <c r="C1652">
        <v>143.23817050281536</v>
      </c>
    </row>
    <row r="1653" spans="1:3" x14ac:dyDescent="0.2">
      <c r="A1653">
        <v>7839.3700000000008</v>
      </c>
      <c r="B1653" t="s">
        <v>155</v>
      </c>
      <c r="C1653">
        <v>155.09236392373802</v>
      </c>
    </row>
    <row r="1654" spans="1:3" x14ac:dyDescent="0.2">
      <c r="A1654">
        <v>7839.3700000000008</v>
      </c>
      <c r="B1654" t="s">
        <v>155</v>
      </c>
      <c r="C1654">
        <v>82.979353946458559</v>
      </c>
    </row>
    <row r="1655" spans="1:3" x14ac:dyDescent="0.2">
      <c r="A1655">
        <v>7839.3700000000008</v>
      </c>
      <c r="B1655" t="s">
        <v>155</v>
      </c>
      <c r="C1655">
        <v>98.784945174355428</v>
      </c>
    </row>
    <row r="1656" spans="1:3" x14ac:dyDescent="0.2">
      <c r="A1656">
        <v>7839.3700000000008</v>
      </c>
      <c r="B1656" t="s">
        <v>155</v>
      </c>
      <c r="C1656">
        <v>197.56989034871086</v>
      </c>
    </row>
    <row r="1657" spans="1:3" x14ac:dyDescent="0.2">
      <c r="A1657">
        <v>7839.3700000000008</v>
      </c>
      <c r="B1657" t="s">
        <v>155</v>
      </c>
      <c r="C1657">
        <v>104.71204188481676</v>
      </c>
    </row>
    <row r="1658" spans="1:3" x14ac:dyDescent="0.2">
      <c r="A1658">
        <v>7839.3700000000008</v>
      </c>
      <c r="B1658" t="s">
        <v>155</v>
      </c>
      <c r="C1658">
        <v>119.52978366097007</v>
      </c>
    </row>
    <row r="1659" spans="1:3" x14ac:dyDescent="0.2">
      <c r="A1659">
        <v>7839.3700000000008</v>
      </c>
      <c r="B1659" t="s">
        <v>155</v>
      </c>
      <c r="C1659">
        <v>251.90161019460635</v>
      </c>
    </row>
    <row r="1660" spans="1:3" x14ac:dyDescent="0.2">
      <c r="A1660">
        <v>7839.3700000000008</v>
      </c>
      <c r="B1660" t="s">
        <v>155</v>
      </c>
      <c r="C1660">
        <v>120.51763311271363</v>
      </c>
    </row>
    <row r="1661" spans="1:3" x14ac:dyDescent="0.2">
      <c r="A1661">
        <v>7839.3700000000008</v>
      </c>
      <c r="B1661" t="s">
        <v>155</v>
      </c>
      <c r="C1661">
        <v>143.23817050281536</v>
      </c>
    </row>
    <row r="1662" spans="1:3" x14ac:dyDescent="0.2">
      <c r="A1662">
        <v>8029.4224554039874</v>
      </c>
      <c r="B1662" t="s">
        <v>155</v>
      </c>
      <c r="C1662">
        <v>155.09236392373802</v>
      </c>
    </row>
    <row r="1663" spans="1:3" x14ac:dyDescent="0.2">
      <c r="A1663">
        <v>8029.4224554039874</v>
      </c>
      <c r="B1663" t="s">
        <v>155</v>
      </c>
      <c r="C1663">
        <v>82.979353946458559</v>
      </c>
    </row>
    <row r="1664" spans="1:3" x14ac:dyDescent="0.2">
      <c r="A1664">
        <v>8029.4224554039874</v>
      </c>
      <c r="B1664" t="s">
        <v>155</v>
      </c>
      <c r="C1664">
        <v>98.784945174355428</v>
      </c>
    </row>
    <row r="1665" spans="1:3" x14ac:dyDescent="0.2">
      <c r="A1665">
        <v>8029.4224554039874</v>
      </c>
      <c r="B1665" t="s">
        <v>155</v>
      </c>
      <c r="C1665">
        <v>197.56989034871086</v>
      </c>
    </row>
    <row r="1666" spans="1:3" x14ac:dyDescent="0.2">
      <c r="A1666">
        <v>8029.4224554039874</v>
      </c>
      <c r="B1666" t="s">
        <v>155</v>
      </c>
      <c r="C1666">
        <v>104.71204188481676</v>
      </c>
    </row>
    <row r="1667" spans="1:3" x14ac:dyDescent="0.2">
      <c r="A1667">
        <v>8029.4224554039874</v>
      </c>
      <c r="B1667" t="s">
        <v>155</v>
      </c>
      <c r="C1667">
        <v>119.52978366097007</v>
      </c>
    </row>
    <row r="1668" spans="1:3" x14ac:dyDescent="0.2">
      <c r="A1668">
        <v>8029.4224554039874</v>
      </c>
      <c r="B1668" t="s">
        <v>155</v>
      </c>
      <c r="C1668">
        <v>251.90161019460635</v>
      </c>
    </row>
    <row r="1669" spans="1:3" x14ac:dyDescent="0.2">
      <c r="A1669">
        <v>8029.4224554039874</v>
      </c>
      <c r="B1669" t="s">
        <v>155</v>
      </c>
      <c r="C1669">
        <v>120.51763311271363</v>
      </c>
    </row>
    <row r="1670" spans="1:3" x14ac:dyDescent="0.2">
      <c r="A1670">
        <v>8029.4224554039874</v>
      </c>
      <c r="B1670" t="s">
        <v>155</v>
      </c>
      <c r="C1670">
        <v>143.23817050281536</v>
      </c>
    </row>
    <row r="1671" spans="1:3" x14ac:dyDescent="0.2">
      <c r="A1671">
        <v>8071.7178701965822</v>
      </c>
      <c r="B1671" t="s">
        <v>155</v>
      </c>
      <c r="C1671">
        <v>155.09236392373802</v>
      </c>
    </row>
    <row r="1672" spans="1:3" x14ac:dyDescent="0.2">
      <c r="A1672">
        <v>8071.7178701965822</v>
      </c>
      <c r="B1672" t="s">
        <v>155</v>
      </c>
      <c r="C1672">
        <v>82.979353946458559</v>
      </c>
    </row>
    <row r="1673" spans="1:3" x14ac:dyDescent="0.2">
      <c r="A1673">
        <v>8071.7178701965822</v>
      </c>
      <c r="B1673" t="s">
        <v>155</v>
      </c>
      <c r="C1673">
        <v>98.784945174355428</v>
      </c>
    </row>
    <row r="1674" spans="1:3" x14ac:dyDescent="0.2">
      <c r="A1674">
        <v>8071.7178701965822</v>
      </c>
      <c r="B1674" t="s">
        <v>155</v>
      </c>
      <c r="C1674">
        <v>197.56989034871086</v>
      </c>
    </row>
    <row r="1675" spans="1:3" x14ac:dyDescent="0.2">
      <c r="A1675">
        <v>8071.7178701965822</v>
      </c>
      <c r="B1675" t="s">
        <v>155</v>
      </c>
      <c r="C1675">
        <v>104.71204188481676</v>
      </c>
    </row>
    <row r="1676" spans="1:3" x14ac:dyDescent="0.2">
      <c r="A1676">
        <v>8071.7178701965822</v>
      </c>
      <c r="B1676" t="s">
        <v>155</v>
      </c>
      <c r="C1676">
        <v>119.52978366097007</v>
      </c>
    </row>
    <row r="1677" spans="1:3" x14ac:dyDescent="0.2">
      <c r="A1677">
        <v>8071.7178701965822</v>
      </c>
      <c r="B1677" t="s">
        <v>155</v>
      </c>
      <c r="C1677">
        <v>251.90161019460635</v>
      </c>
    </row>
    <row r="1678" spans="1:3" x14ac:dyDescent="0.2">
      <c r="A1678">
        <v>8071.7178701965822</v>
      </c>
      <c r="B1678" t="s">
        <v>155</v>
      </c>
      <c r="C1678">
        <v>120.51763311271363</v>
      </c>
    </row>
    <row r="1679" spans="1:3" x14ac:dyDescent="0.2">
      <c r="A1679">
        <v>8071.7178701965822</v>
      </c>
      <c r="B1679" t="s">
        <v>155</v>
      </c>
      <c r="C1679">
        <v>143.23817050281536</v>
      </c>
    </row>
    <row r="1680" spans="1:3" x14ac:dyDescent="0.2">
      <c r="A1680">
        <v>8351.4375</v>
      </c>
      <c r="B1680" t="s">
        <v>155</v>
      </c>
      <c r="C1680">
        <v>155.09236392373802</v>
      </c>
    </row>
    <row r="1681" spans="1:3" x14ac:dyDescent="0.2">
      <c r="A1681">
        <v>8351.4375</v>
      </c>
      <c r="B1681" t="s">
        <v>155</v>
      </c>
      <c r="C1681">
        <v>82.979353946458559</v>
      </c>
    </row>
    <row r="1682" spans="1:3" x14ac:dyDescent="0.2">
      <c r="A1682">
        <v>8351.4375</v>
      </c>
      <c r="B1682" t="s">
        <v>155</v>
      </c>
      <c r="C1682">
        <v>98.784945174355428</v>
      </c>
    </row>
    <row r="1683" spans="1:3" x14ac:dyDescent="0.2">
      <c r="A1683">
        <v>8351.4375</v>
      </c>
      <c r="B1683" t="s">
        <v>155</v>
      </c>
      <c r="C1683">
        <v>197.56989034871086</v>
      </c>
    </row>
    <row r="1684" spans="1:3" x14ac:dyDescent="0.2">
      <c r="A1684">
        <v>8351.4375</v>
      </c>
      <c r="B1684" t="s">
        <v>155</v>
      </c>
      <c r="C1684">
        <v>104.71204188481676</v>
      </c>
    </row>
    <row r="1685" spans="1:3" x14ac:dyDescent="0.2">
      <c r="A1685">
        <v>8351.4375</v>
      </c>
      <c r="B1685" t="s">
        <v>155</v>
      </c>
      <c r="C1685">
        <v>119.52978366097007</v>
      </c>
    </row>
    <row r="1686" spans="1:3" x14ac:dyDescent="0.2">
      <c r="A1686">
        <v>8351.4375</v>
      </c>
      <c r="B1686" t="s">
        <v>155</v>
      </c>
      <c r="C1686">
        <v>251.90161019460635</v>
      </c>
    </row>
    <row r="1687" spans="1:3" x14ac:dyDescent="0.2">
      <c r="A1687">
        <v>8351.4375</v>
      </c>
      <c r="B1687" t="s">
        <v>155</v>
      </c>
      <c r="C1687">
        <v>120.51763311271363</v>
      </c>
    </row>
    <row r="1688" spans="1:3" x14ac:dyDescent="0.2">
      <c r="A1688">
        <v>8351.4375</v>
      </c>
      <c r="B1688" t="s">
        <v>155</v>
      </c>
      <c r="C1688">
        <v>143.23817050281536</v>
      </c>
    </row>
    <row r="1689" spans="1:3" x14ac:dyDescent="0.2">
      <c r="A1689">
        <v>8759.5491818181836</v>
      </c>
      <c r="B1689" t="s">
        <v>155</v>
      </c>
      <c r="C1689">
        <v>155.09236392373802</v>
      </c>
    </row>
    <row r="1690" spans="1:3" x14ac:dyDescent="0.2">
      <c r="A1690">
        <v>8759.5491818181836</v>
      </c>
      <c r="B1690" t="s">
        <v>155</v>
      </c>
      <c r="C1690">
        <v>82.979353946458559</v>
      </c>
    </row>
    <row r="1691" spans="1:3" x14ac:dyDescent="0.2">
      <c r="A1691">
        <v>8759.5491818181836</v>
      </c>
      <c r="B1691" t="s">
        <v>155</v>
      </c>
      <c r="C1691">
        <v>98.784945174355428</v>
      </c>
    </row>
    <row r="1692" spans="1:3" x14ac:dyDescent="0.2">
      <c r="A1692">
        <v>8759.5491818181836</v>
      </c>
      <c r="B1692" t="s">
        <v>155</v>
      </c>
      <c r="C1692">
        <v>197.56989034871086</v>
      </c>
    </row>
    <row r="1693" spans="1:3" x14ac:dyDescent="0.2">
      <c r="A1693">
        <v>8759.5491818181836</v>
      </c>
      <c r="B1693" t="s">
        <v>155</v>
      </c>
      <c r="C1693">
        <v>104.71204188481676</v>
      </c>
    </row>
    <row r="1694" spans="1:3" x14ac:dyDescent="0.2">
      <c r="A1694">
        <v>8759.5491818181836</v>
      </c>
      <c r="B1694" t="s">
        <v>155</v>
      </c>
      <c r="C1694">
        <v>119.52978366097007</v>
      </c>
    </row>
    <row r="1695" spans="1:3" x14ac:dyDescent="0.2">
      <c r="A1695">
        <v>8759.5491818181836</v>
      </c>
      <c r="B1695" t="s">
        <v>155</v>
      </c>
      <c r="C1695">
        <v>251.90161019460635</v>
      </c>
    </row>
    <row r="1696" spans="1:3" x14ac:dyDescent="0.2">
      <c r="A1696">
        <v>8759.5491818181836</v>
      </c>
      <c r="B1696" t="s">
        <v>155</v>
      </c>
      <c r="C1696">
        <v>120.51763311271363</v>
      </c>
    </row>
    <row r="1697" spans="1:3" x14ac:dyDescent="0.2">
      <c r="A1697">
        <v>8759.5491818181836</v>
      </c>
      <c r="B1697" t="s">
        <v>155</v>
      </c>
      <c r="C1697">
        <v>143.23817050281536</v>
      </c>
    </row>
    <row r="1698" spans="1:3" x14ac:dyDescent="0.2">
      <c r="A1698">
        <v>9291.7783287165275</v>
      </c>
      <c r="B1698" t="s">
        <v>155</v>
      </c>
      <c r="C1698">
        <v>155.09236392373802</v>
      </c>
    </row>
    <row r="1699" spans="1:3" x14ac:dyDescent="0.2">
      <c r="A1699">
        <v>9291.7783287165275</v>
      </c>
      <c r="B1699" t="s">
        <v>155</v>
      </c>
      <c r="C1699">
        <v>82.979353946458559</v>
      </c>
    </row>
    <row r="1700" spans="1:3" x14ac:dyDescent="0.2">
      <c r="A1700">
        <v>9291.7783287165275</v>
      </c>
      <c r="B1700" t="s">
        <v>155</v>
      </c>
      <c r="C1700">
        <v>98.784945174355428</v>
      </c>
    </row>
    <row r="1701" spans="1:3" x14ac:dyDescent="0.2">
      <c r="A1701">
        <v>9291.7783287165275</v>
      </c>
      <c r="B1701" t="s">
        <v>155</v>
      </c>
      <c r="C1701">
        <v>197.56989034871086</v>
      </c>
    </row>
    <row r="1702" spans="1:3" x14ac:dyDescent="0.2">
      <c r="A1702">
        <v>9291.7783287165275</v>
      </c>
      <c r="B1702" t="s">
        <v>155</v>
      </c>
      <c r="C1702">
        <v>104.71204188481676</v>
      </c>
    </row>
    <row r="1703" spans="1:3" x14ac:dyDescent="0.2">
      <c r="A1703">
        <v>9291.7783287165275</v>
      </c>
      <c r="B1703" t="s">
        <v>155</v>
      </c>
      <c r="C1703">
        <v>119.52978366097007</v>
      </c>
    </row>
    <row r="1704" spans="1:3" x14ac:dyDescent="0.2">
      <c r="A1704">
        <v>9291.7783287165275</v>
      </c>
      <c r="B1704" t="s">
        <v>155</v>
      </c>
      <c r="C1704">
        <v>251.90161019460635</v>
      </c>
    </row>
    <row r="1705" spans="1:3" x14ac:dyDescent="0.2">
      <c r="A1705">
        <v>9291.7783287165275</v>
      </c>
      <c r="B1705" t="s">
        <v>155</v>
      </c>
      <c r="C1705">
        <v>120.51763311271363</v>
      </c>
    </row>
    <row r="1706" spans="1:3" x14ac:dyDescent="0.2">
      <c r="A1706">
        <v>9291.7783287165275</v>
      </c>
      <c r="B1706" t="s">
        <v>155</v>
      </c>
      <c r="C1706">
        <v>143.23817050281536</v>
      </c>
    </row>
    <row r="1707" spans="1:3" x14ac:dyDescent="0.2">
      <c r="A1707">
        <v>11199.1</v>
      </c>
      <c r="B1707" t="s">
        <v>155</v>
      </c>
      <c r="C1707">
        <v>155.09236392373802</v>
      </c>
    </row>
    <row r="1708" spans="1:3" x14ac:dyDescent="0.2">
      <c r="A1708">
        <v>11199.1</v>
      </c>
      <c r="B1708" t="s">
        <v>155</v>
      </c>
      <c r="C1708">
        <v>82.979353946458559</v>
      </c>
    </row>
    <row r="1709" spans="1:3" x14ac:dyDescent="0.2">
      <c r="A1709">
        <v>11199.1</v>
      </c>
      <c r="B1709" t="s">
        <v>155</v>
      </c>
      <c r="C1709">
        <v>98.784945174355428</v>
      </c>
    </row>
    <row r="1710" spans="1:3" x14ac:dyDescent="0.2">
      <c r="A1710">
        <v>11199.1</v>
      </c>
      <c r="B1710" t="s">
        <v>155</v>
      </c>
      <c r="C1710">
        <v>197.56989034871086</v>
      </c>
    </row>
    <row r="1711" spans="1:3" x14ac:dyDescent="0.2">
      <c r="A1711">
        <v>11199.1</v>
      </c>
      <c r="B1711" t="s">
        <v>155</v>
      </c>
      <c r="C1711">
        <v>104.71204188481676</v>
      </c>
    </row>
    <row r="1712" spans="1:3" x14ac:dyDescent="0.2">
      <c r="A1712">
        <v>11199.1</v>
      </c>
      <c r="B1712" t="s">
        <v>155</v>
      </c>
      <c r="C1712">
        <v>119.52978366097007</v>
      </c>
    </row>
    <row r="1713" spans="1:3" x14ac:dyDescent="0.2">
      <c r="A1713">
        <v>11199.1</v>
      </c>
      <c r="B1713" t="s">
        <v>155</v>
      </c>
      <c r="C1713">
        <v>251.90161019460635</v>
      </c>
    </row>
    <row r="1714" spans="1:3" x14ac:dyDescent="0.2">
      <c r="A1714">
        <v>11199.1</v>
      </c>
      <c r="B1714" t="s">
        <v>155</v>
      </c>
      <c r="C1714">
        <v>120.51763311271363</v>
      </c>
    </row>
    <row r="1715" spans="1:3" x14ac:dyDescent="0.2">
      <c r="A1715">
        <v>11199.1</v>
      </c>
      <c r="B1715" t="s">
        <v>155</v>
      </c>
      <c r="C1715">
        <v>143.23817050281536</v>
      </c>
    </row>
    <row r="1716" spans="1:3" x14ac:dyDescent="0.2">
      <c r="A1716">
        <v>11439.29665119036</v>
      </c>
      <c r="B1716" t="s">
        <v>155</v>
      </c>
      <c r="C1716">
        <v>155.09236392373802</v>
      </c>
    </row>
    <row r="1717" spans="1:3" x14ac:dyDescent="0.2">
      <c r="A1717">
        <v>11439.29665119036</v>
      </c>
      <c r="B1717" t="s">
        <v>155</v>
      </c>
      <c r="C1717">
        <v>82.979353946458559</v>
      </c>
    </row>
    <row r="1718" spans="1:3" x14ac:dyDescent="0.2">
      <c r="A1718">
        <v>11439.29665119036</v>
      </c>
      <c r="B1718" t="s">
        <v>155</v>
      </c>
      <c r="C1718">
        <v>98.784945174355428</v>
      </c>
    </row>
    <row r="1719" spans="1:3" x14ac:dyDescent="0.2">
      <c r="A1719">
        <v>11439.29665119036</v>
      </c>
      <c r="B1719" t="s">
        <v>155</v>
      </c>
      <c r="C1719">
        <v>197.56989034871086</v>
      </c>
    </row>
    <row r="1720" spans="1:3" x14ac:dyDescent="0.2">
      <c r="A1720">
        <v>11439.29665119036</v>
      </c>
      <c r="B1720" t="s">
        <v>155</v>
      </c>
      <c r="C1720">
        <v>104.71204188481676</v>
      </c>
    </row>
    <row r="1721" spans="1:3" x14ac:dyDescent="0.2">
      <c r="A1721">
        <v>11439.29665119036</v>
      </c>
      <c r="B1721" t="s">
        <v>155</v>
      </c>
      <c r="C1721">
        <v>119.52978366097007</v>
      </c>
    </row>
    <row r="1722" spans="1:3" x14ac:dyDescent="0.2">
      <c r="A1722">
        <v>11439.29665119036</v>
      </c>
      <c r="B1722" t="s">
        <v>155</v>
      </c>
      <c r="C1722">
        <v>251.90161019460635</v>
      </c>
    </row>
    <row r="1723" spans="1:3" x14ac:dyDescent="0.2">
      <c r="A1723">
        <v>11439.29665119036</v>
      </c>
      <c r="B1723" t="s">
        <v>155</v>
      </c>
      <c r="C1723">
        <v>120.51763311271363</v>
      </c>
    </row>
    <row r="1724" spans="1:3" x14ac:dyDescent="0.2">
      <c r="A1724">
        <v>11439.29665119036</v>
      </c>
      <c r="B1724" t="s">
        <v>155</v>
      </c>
      <c r="C1724">
        <v>143.23817050281536</v>
      </c>
    </row>
    <row r="1725" spans="1:3" x14ac:dyDescent="0.2">
      <c r="A1725">
        <v>11948.039118838289</v>
      </c>
      <c r="B1725" t="s">
        <v>155</v>
      </c>
      <c r="C1725">
        <v>155.09236392373802</v>
      </c>
    </row>
    <row r="1726" spans="1:3" x14ac:dyDescent="0.2">
      <c r="A1726">
        <v>11948.039118838289</v>
      </c>
      <c r="B1726" t="s">
        <v>155</v>
      </c>
      <c r="C1726">
        <v>82.979353946458559</v>
      </c>
    </row>
    <row r="1727" spans="1:3" x14ac:dyDescent="0.2">
      <c r="A1727">
        <v>11948.039118838289</v>
      </c>
      <c r="B1727" t="s">
        <v>155</v>
      </c>
      <c r="C1727">
        <v>98.784945174355428</v>
      </c>
    </row>
    <row r="1728" spans="1:3" x14ac:dyDescent="0.2">
      <c r="A1728">
        <v>11948.039118838289</v>
      </c>
      <c r="B1728" t="s">
        <v>155</v>
      </c>
      <c r="C1728">
        <v>197.56989034871086</v>
      </c>
    </row>
    <row r="1729" spans="1:3" x14ac:dyDescent="0.2">
      <c r="A1729">
        <v>11948.039118838289</v>
      </c>
      <c r="B1729" t="s">
        <v>155</v>
      </c>
      <c r="C1729">
        <v>104.71204188481676</v>
      </c>
    </row>
    <row r="1730" spans="1:3" x14ac:dyDescent="0.2">
      <c r="A1730">
        <v>11948.039118838289</v>
      </c>
      <c r="B1730" t="s">
        <v>155</v>
      </c>
      <c r="C1730">
        <v>119.52978366097007</v>
      </c>
    </row>
    <row r="1731" spans="1:3" x14ac:dyDescent="0.2">
      <c r="A1731">
        <v>11948.039118838289</v>
      </c>
      <c r="B1731" t="s">
        <v>155</v>
      </c>
      <c r="C1731">
        <v>251.90161019460635</v>
      </c>
    </row>
    <row r="1732" spans="1:3" x14ac:dyDescent="0.2">
      <c r="A1732">
        <v>11948.039118838289</v>
      </c>
      <c r="B1732" t="s">
        <v>155</v>
      </c>
      <c r="C1732">
        <v>120.51763311271363</v>
      </c>
    </row>
    <row r="1733" spans="1:3" x14ac:dyDescent="0.2">
      <c r="A1733">
        <v>11948.039118838289</v>
      </c>
      <c r="B1733" t="s">
        <v>155</v>
      </c>
      <c r="C1733">
        <v>143.23817050281536</v>
      </c>
    </row>
    <row r="1734" spans="1:3" x14ac:dyDescent="0.2">
      <c r="A1734">
        <v>13670.066666666666</v>
      </c>
      <c r="B1734" t="s">
        <v>155</v>
      </c>
      <c r="C1734">
        <v>155.09236392373802</v>
      </c>
    </row>
    <row r="1735" spans="1:3" x14ac:dyDescent="0.2">
      <c r="A1735">
        <v>13670.066666666666</v>
      </c>
      <c r="B1735" t="s">
        <v>155</v>
      </c>
      <c r="C1735">
        <v>82.979353946458559</v>
      </c>
    </row>
    <row r="1736" spans="1:3" x14ac:dyDescent="0.2">
      <c r="A1736">
        <v>13670.066666666666</v>
      </c>
      <c r="B1736" t="s">
        <v>155</v>
      </c>
      <c r="C1736">
        <v>98.784945174355428</v>
      </c>
    </row>
    <row r="1737" spans="1:3" x14ac:dyDescent="0.2">
      <c r="A1737">
        <v>13670.066666666666</v>
      </c>
      <c r="B1737" t="s">
        <v>155</v>
      </c>
      <c r="C1737">
        <v>197.56989034871086</v>
      </c>
    </row>
    <row r="1738" spans="1:3" x14ac:dyDescent="0.2">
      <c r="A1738">
        <v>13670.066666666666</v>
      </c>
      <c r="B1738" t="s">
        <v>155</v>
      </c>
      <c r="C1738">
        <v>104.71204188481676</v>
      </c>
    </row>
    <row r="1739" spans="1:3" x14ac:dyDescent="0.2">
      <c r="A1739">
        <v>13670.066666666666</v>
      </c>
      <c r="B1739" t="s">
        <v>155</v>
      </c>
      <c r="C1739">
        <v>119.52978366097007</v>
      </c>
    </row>
    <row r="1740" spans="1:3" x14ac:dyDescent="0.2">
      <c r="A1740">
        <v>13670.066666666666</v>
      </c>
      <c r="B1740" t="s">
        <v>155</v>
      </c>
      <c r="C1740">
        <v>251.90161019460635</v>
      </c>
    </row>
    <row r="1741" spans="1:3" x14ac:dyDescent="0.2">
      <c r="A1741">
        <v>13670.066666666666</v>
      </c>
      <c r="B1741" t="s">
        <v>155</v>
      </c>
      <c r="C1741">
        <v>120.51763311271363</v>
      </c>
    </row>
    <row r="1742" spans="1:3" x14ac:dyDescent="0.2">
      <c r="A1742">
        <v>13670.066666666666</v>
      </c>
      <c r="B1742" t="s">
        <v>155</v>
      </c>
      <c r="C1742">
        <v>143.23817050281536</v>
      </c>
    </row>
    <row r="1743" spans="1:3" x14ac:dyDescent="0.2">
      <c r="A1743">
        <v>16144.423589844908</v>
      </c>
      <c r="B1743" t="s">
        <v>155</v>
      </c>
      <c r="C1743">
        <v>155.09236392373802</v>
      </c>
    </row>
    <row r="1744" spans="1:3" x14ac:dyDescent="0.2">
      <c r="A1744">
        <v>16144.423589844908</v>
      </c>
      <c r="B1744" t="s">
        <v>155</v>
      </c>
      <c r="C1744">
        <v>82.979353946458559</v>
      </c>
    </row>
    <row r="1745" spans="1:3" x14ac:dyDescent="0.2">
      <c r="A1745">
        <v>16144.423589844908</v>
      </c>
      <c r="B1745" t="s">
        <v>155</v>
      </c>
      <c r="C1745">
        <v>98.784945174355428</v>
      </c>
    </row>
    <row r="1746" spans="1:3" x14ac:dyDescent="0.2">
      <c r="A1746">
        <v>16144.423589844908</v>
      </c>
      <c r="B1746" t="s">
        <v>155</v>
      </c>
      <c r="C1746">
        <v>197.56989034871086</v>
      </c>
    </row>
    <row r="1747" spans="1:3" x14ac:dyDescent="0.2">
      <c r="A1747">
        <v>16144.423589844908</v>
      </c>
      <c r="B1747" t="s">
        <v>155</v>
      </c>
      <c r="C1747">
        <v>104.71204188481676</v>
      </c>
    </row>
    <row r="1748" spans="1:3" x14ac:dyDescent="0.2">
      <c r="A1748">
        <v>16144.423589844908</v>
      </c>
      <c r="B1748" t="s">
        <v>155</v>
      </c>
      <c r="C1748">
        <v>119.52978366097007</v>
      </c>
    </row>
    <row r="1749" spans="1:3" x14ac:dyDescent="0.2">
      <c r="A1749">
        <v>16144.423589844908</v>
      </c>
      <c r="B1749" t="s">
        <v>155</v>
      </c>
      <c r="C1749">
        <v>251.90161019460635</v>
      </c>
    </row>
    <row r="1750" spans="1:3" x14ac:dyDescent="0.2">
      <c r="A1750">
        <v>16144.423589844908</v>
      </c>
      <c r="B1750" t="s">
        <v>155</v>
      </c>
      <c r="C1750">
        <v>120.51763311271363</v>
      </c>
    </row>
    <row r="1751" spans="1:3" x14ac:dyDescent="0.2">
      <c r="A1751">
        <v>16144.423589844908</v>
      </c>
      <c r="B1751" t="s">
        <v>155</v>
      </c>
      <c r="C1751">
        <v>143.23817050281536</v>
      </c>
    </row>
    <row r="1752" spans="1:3" x14ac:dyDescent="0.2">
      <c r="A1752">
        <v>185.88650000000001</v>
      </c>
      <c r="B1752" t="s">
        <v>287</v>
      </c>
      <c r="C1752">
        <v>60.907499999999999</v>
      </c>
    </row>
    <row r="1753" spans="1:3" x14ac:dyDescent="0.2">
      <c r="A1753">
        <v>185.88650000000001</v>
      </c>
      <c r="B1753" t="s">
        <v>287</v>
      </c>
      <c r="C1753">
        <v>87.977499999999992</v>
      </c>
    </row>
    <row r="1754" spans="1:3" x14ac:dyDescent="0.2">
      <c r="A1754">
        <v>185.88650000000001</v>
      </c>
      <c r="B1754" t="s">
        <v>287</v>
      </c>
      <c r="C1754">
        <v>121.815</v>
      </c>
    </row>
    <row r="1755" spans="1:3" x14ac:dyDescent="0.2">
      <c r="A1755">
        <v>205.45350000000002</v>
      </c>
      <c r="B1755" t="s">
        <v>287</v>
      </c>
      <c r="C1755">
        <v>60.907499999999999</v>
      </c>
    </row>
    <row r="1756" spans="1:3" x14ac:dyDescent="0.2">
      <c r="A1756">
        <v>205.45350000000002</v>
      </c>
      <c r="B1756" t="s">
        <v>287</v>
      </c>
      <c r="C1756">
        <v>87.977499999999992</v>
      </c>
    </row>
    <row r="1757" spans="1:3" x14ac:dyDescent="0.2">
      <c r="A1757">
        <v>205.45350000000002</v>
      </c>
      <c r="B1757" t="s">
        <v>287</v>
      </c>
      <c r="C1757">
        <v>121.815</v>
      </c>
    </row>
    <row r="1758" spans="1:3" x14ac:dyDescent="0.2">
      <c r="A1758">
        <v>239.09115168539327</v>
      </c>
      <c r="B1758" t="s">
        <v>287</v>
      </c>
      <c r="C1758">
        <v>60.907499999999999</v>
      </c>
    </row>
    <row r="1759" spans="1:3" x14ac:dyDescent="0.2">
      <c r="A1759">
        <v>239.09115168539327</v>
      </c>
      <c r="B1759" t="s">
        <v>287</v>
      </c>
      <c r="C1759">
        <v>87.977499999999992</v>
      </c>
    </row>
    <row r="1760" spans="1:3" x14ac:dyDescent="0.2">
      <c r="A1760">
        <v>239.09115168539327</v>
      </c>
      <c r="B1760" t="s">
        <v>287</v>
      </c>
      <c r="C1760">
        <v>121.815</v>
      </c>
    </row>
    <row r="1761" spans="1:3" x14ac:dyDescent="0.2">
      <c r="A1761">
        <v>332.5290730337079</v>
      </c>
      <c r="B1761" t="s">
        <v>287</v>
      </c>
      <c r="C1761">
        <v>60.907499999999999</v>
      </c>
    </row>
    <row r="1762" spans="1:3" x14ac:dyDescent="0.2">
      <c r="A1762">
        <v>332.5290730337079</v>
      </c>
      <c r="B1762" t="s">
        <v>287</v>
      </c>
      <c r="C1762">
        <v>87.977499999999992</v>
      </c>
    </row>
    <row r="1763" spans="1:3" x14ac:dyDescent="0.2">
      <c r="A1763">
        <v>332.5290730337079</v>
      </c>
      <c r="B1763" t="s">
        <v>287</v>
      </c>
      <c r="C1763">
        <v>121.815</v>
      </c>
    </row>
    <row r="1764" spans="1:3" x14ac:dyDescent="0.2">
      <c r="A1764">
        <v>354.52404181184676</v>
      </c>
      <c r="B1764" t="s">
        <v>287</v>
      </c>
      <c r="C1764">
        <v>60.907499999999999</v>
      </c>
    </row>
    <row r="1765" spans="1:3" x14ac:dyDescent="0.2">
      <c r="A1765">
        <v>354.52404181184676</v>
      </c>
      <c r="B1765" t="s">
        <v>287</v>
      </c>
      <c r="C1765">
        <v>87.977499999999992</v>
      </c>
    </row>
    <row r="1766" spans="1:3" x14ac:dyDescent="0.2">
      <c r="A1766">
        <v>354.52404181184676</v>
      </c>
      <c r="B1766" t="s">
        <v>287</v>
      </c>
      <c r="C1766">
        <v>121.815</v>
      </c>
    </row>
    <row r="1767" spans="1:3" x14ac:dyDescent="0.2">
      <c r="A1767">
        <v>1062.4881</v>
      </c>
      <c r="B1767" t="s">
        <v>287</v>
      </c>
      <c r="C1767">
        <v>60.907499999999999</v>
      </c>
    </row>
    <row r="1768" spans="1:3" x14ac:dyDescent="0.2">
      <c r="A1768">
        <v>1062.4881</v>
      </c>
      <c r="B1768" t="s">
        <v>287</v>
      </c>
      <c r="C1768">
        <v>87.977499999999992</v>
      </c>
    </row>
    <row r="1769" spans="1:3" x14ac:dyDescent="0.2">
      <c r="A1769">
        <v>1062.4881</v>
      </c>
      <c r="B1769" t="s">
        <v>287</v>
      </c>
      <c r="C1769">
        <v>121.815</v>
      </c>
    </row>
    <row r="1770" spans="1:3" x14ac:dyDescent="0.2">
      <c r="A1770">
        <v>2056.1080550098231</v>
      </c>
      <c r="B1770" t="s">
        <v>287</v>
      </c>
      <c r="C1770">
        <v>60.907499999999999</v>
      </c>
    </row>
    <row r="1771" spans="1:3" x14ac:dyDescent="0.2">
      <c r="A1771">
        <v>2056.1080550098231</v>
      </c>
      <c r="B1771" t="s">
        <v>287</v>
      </c>
      <c r="C1771">
        <v>87.977499999999992</v>
      </c>
    </row>
    <row r="1772" spans="1:3" x14ac:dyDescent="0.2">
      <c r="A1772">
        <v>2056.1080550098231</v>
      </c>
      <c r="B1772" t="s">
        <v>287</v>
      </c>
      <c r="C1772">
        <v>121.815</v>
      </c>
    </row>
    <row r="1773" spans="1:3" x14ac:dyDescent="0.2">
      <c r="A1773">
        <v>2223.8239624119028</v>
      </c>
      <c r="B1773" t="s">
        <v>287</v>
      </c>
      <c r="C1773">
        <v>60.907499999999999</v>
      </c>
    </row>
    <row r="1774" spans="1:3" x14ac:dyDescent="0.2">
      <c r="A1774">
        <v>2223.8239624119028</v>
      </c>
      <c r="B1774" t="s">
        <v>287</v>
      </c>
      <c r="C1774">
        <v>87.977499999999992</v>
      </c>
    </row>
    <row r="1775" spans="1:3" x14ac:dyDescent="0.2">
      <c r="A1775">
        <v>2223.8239624119028</v>
      </c>
      <c r="B1775" t="s">
        <v>287</v>
      </c>
      <c r="C1775">
        <v>121.815</v>
      </c>
    </row>
    <row r="1776" spans="1:3" x14ac:dyDescent="0.2">
      <c r="A1776">
        <v>2414.315976789168</v>
      </c>
      <c r="B1776" t="s">
        <v>287</v>
      </c>
      <c r="C1776">
        <v>60.907499999999999</v>
      </c>
    </row>
    <row r="1777" spans="1:3" x14ac:dyDescent="0.2">
      <c r="A1777">
        <v>2414.315976789168</v>
      </c>
      <c r="B1777" t="s">
        <v>287</v>
      </c>
      <c r="C1777">
        <v>87.977499999999992</v>
      </c>
    </row>
    <row r="1778" spans="1:3" x14ac:dyDescent="0.2">
      <c r="A1778">
        <v>2414.315976789168</v>
      </c>
      <c r="B1778" t="s">
        <v>287</v>
      </c>
      <c r="C1778">
        <v>121.815</v>
      </c>
    </row>
    <row r="1779" spans="1:3" x14ac:dyDescent="0.2">
      <c r="A1779">
        <v>2821.9566004807534</v>
      </c>
      <c r="B1779" t="s">
        <v>287</v>
      </c>
      <c r="C1779">
        <v>60.907499999999999</v>
      </c>
    </row>
    <row r="1780" spans="1:3" x14ac:dyDescent="0.2">
      <c r="A1780">
        <v>2821.9566004807534</v>
      </c>
      <c r="B1780" t="s">
        <v>287</v>
      </c>
      <c r="C1780">
        <v>87.977499999999992</v>
      </c>
    </row>
    <row r="1781" spans="1:3" x14ac:dyDescent="0.2">
      <c r="A1781">
        <v>2821.9566004807534</v>
      </c>
      <c r="B1781" t="s">
        <v>287</v>
      </c>
      <c r="C1781">
        <v>121.815</v>
      </c>
    </row>
    <row r="1782" spans="1:3" x14ac:dyDescent="0.2">
      <c r="A1782">
        <v>3221.7990000000004</v>
      </c>
      <c r="B1782" t="s">
        <v>287</v>
      </c>
      <c r="C1782">
        <v>60.907499999999999</v>
      </c>
    </row>
    <row r="1783" spans="1:3" x14ac:dyDescent="0.2">
      <c r="A1783">
        <v>3221.7990000000004</v>
      </c>
      <c r="B1783" t="s">
        <v>287</v>
      </c>
      <c r="C1783">
        <v>87.977499999999992</v>
      </c>
    </row>
    <row r="1784" spans="1:3" x14ac:dyDescent="0.2">
      <c r="A1784">
        <v>3221.7990000000004</v>
      </c>
      <c r="B1784" t="s">
        <v>287</v>
      </c>
      <c r="C1784">
        <v>121.815</v>
      </c>
    </row>
    <row r="1785" spans="1:3" x14ac:dyDescent="0.2">
      <c r="A1785">
        <v>3478.3431399420924</v>
      </c>
      <c r="B1785" t="s">
        <v>287</v>
      </c>
      <c r="C1785">
        <v>60.907499999999999</v>
      </c>
    </row>
    <row r="1786" spans="1:3" x14ac:dyDescent="0.2">
      <c r="A1786">
        <v>3478.3431399420924</v>
      </c>
      <c r="B1786" t="s">
        <v>287</v>
      </c>
      <c r="C1786">
        <v>87.977499999999992</v>
      </c>
    </row>
    <row r="1787" spans="1:3" x14ac:dyDescent="0.2">
      <c r="A1787">
        <v>3478.3431399420924</v>
      </c>
      <c r="B1787" t="s">
        <v>287</v>
      </c>
      <c r="C1787">
        <v>121.815</v>
      </c>
    </row>
    <row r="1788" spans="1:3" x14ac:dyDescent="0.2">
      <c r="A1788">
        <v>3704.4354440383286</v>
      </c>
      <c r="B1788" t="s">
        <v>287</v>
      </c>
      <c r="C1788">
        <v>60.907499999999999</v>
      </c>
    </row>
    <row r="1789" spans="1:3" x14ac:dyDescent="0.2">
      <c r="A1789">
        <v>3704.4354440383286</v>
      </c>
      <c r="B1789" t="s">
        <v>287</v>
      </c>
      <c r="C1789">
        <v>87.977499999999992</v>
      </c>
    </row>
    <row r="1790" spans="1:3" x14ac:dyDescent="0.2">
      <c r="A1790">
        <v>3704.4354440383286</v>
      </c>
      <c r="B1790" t="s">
        <v>287</v>
      </c>
      <c r="C1790">
        <v>121.815</v>
      </c>
    </row>
    <row r="1791" spans="1:3" x14ac:dyDescent="0.2">
      <c r="A1791">
        <v>3951.3978069742175</v>
      </c>
      <c r="B1791" t="s">
        <v>287</v>
      </c>
      <c r="C1791">
        <v>60.907499999999999</v>
      </c>
    </row>
    <row r="1792" spans="1:3" x14ac:dyDescent="0.2">
      <c r="A1792">
        <v>3951.3978069742175</v>
      </c>
      <c r="B1792" t="s">
        <v>287</v>
      </c>
      <c r="C1792">
        <v>87.977499999999992</v>
      </c>
    </row>
    <row r="1793" spans="1:3" x14ac:dyDescent="0.2">
      <c r="A1793">
        <v>3951.3978069742175</v>
      </c>
      <c r="B1793" t="s">
        <v>287</v>
      </c>
      <c r="C1793">
        <v>121.815</v>
      </c>
    </row>
    <row r="1794" spans="1:3" x14ac:dyDescent="0.2">
      <c r="A1794">
        <v>4186.8540000000003</v>
      </c>
      <c r="B1794" t="s">
        <v>287</v>
      </c>
      <c r="C1794">
        <v>60.907499999999999</v>
      </c>
    </row>
    <row r="1795" spans="1:3" x14ac:dyDescent="0.2">
      <c r="A1795">
        <v>4186.8540000000003</v>
      </c>
      <c r="B1795" t="s">
        <v>287</v>
      </c>
      <c r="C1795">
        <v>87.977499999999992</v>
      </c>
    </row>
    <row r="1796" spans="1:3" x14ac:dyDescent="0.2">
      <c r="A1796">
        <v>4186.8540000000003</v>
      </c>
      <c r="B1796" t="s">
        <v>287</v>
      </c>
      <c r="C1796">
        <v>121.815</v>
      </c>
    </row>
    <row r="1797" spans="1:3" x14ac:dyDescent="0.2">
      <c r="A1797">
        <v>4229.9103000000005</v>
      </c>
      <c r="B1797" t="s">
        <v>287</v>
      </c>
      <c r="C1797">
        <v>60.907499999999999</v>
      </c>
    </row>
    <row r="1798" spans="1:3" x14ac:dyDescent="0.2">
      <c r="A1798">
        <v>4229.9103000000005</v>
      </c>
      <c r="B1798" t="s">
        <v>287</v>
      </c>
      <c r="C1798">
        <v>87.977499999999992</v>
      </c>
    </row>
    <row r="1799" spans="1:3" x14ac:dyDescent="0.2">
      <c r="A1799">
        <v>4229.9103000000005</v>
      </c>
      <c r="B1799" t="s">
        <v>287</v>
      </c>
      <c r="C1799">
        <v>121.815</v>
      </c>
    </row>
    <row r="1800" spans="1:3" x14ac:dyDescent="0.2">
      <c r="A1800">
        <v>4258.1196</v>
      </c>
      <c r="B1800" t="s">
        <v>287</v>
      </c>
      <c r="C1800">
        <v>60.907499999999999</v>
      </c>
    </row>
    <row r="1801" spans="1:3" x14ac:dyDescent="0.2">
      <c r="A1801">
        <v>4258.1196</v>
      </c>
      <c r="B1801" t="s">
        <v>287</v>
      </c>
      <c r="C1801">
        <v>87.977499999999992</v>
      </c>
    </row>
    <row r="1802" spans="1:3" x14ac:dyDescent="0.2">
      <c r="A1802">
        <v>4258.1196</v>
      </c>
      <c r="B1802" t="s">
        <v>287</v>
      </c>
      <c r="C1802">
        <v>121.815</v>
      </c>
    </row>
    <row r="1803" spans="1:3" x14ac:dyDescent="0.2">
      <c r="A1803">
        <v>4379.8650000000007</v>
      </c>
      <c r="B1803" t="s">
        <v>287</v>
      </c>
      <c r="C1803">
        <v>60.907499999999999</v>
      </c>
    </row>
    <row r="1804" spans="1:3" x14ac:dyDescent="0.2">
      <c r="A1804">
        <v>4379.8650000000007</v>
      </c>
      <c r="B1804" t="s">
        <v>287</v>
      </c>
      <c r="C1804">
        <v>87.977499999999992</v>
      </c>
    </row>
    <row r="1805" spans="1:3" x14ac:dyDescent="0.2">
      <c r="A1805">
        <v>4379.8650000000007</v>
      </c>
      <c r="B1805" t="s">
        <v>287</v>
      </c>
      <c r="C1805">
        <v>121.815</v>
      </c>
    </row>
    <row r="1806" spans="1:3" x14ac:dyDescent="0.2">
      <c r="A1806">
        <v>4397.4881000000005</v>
      </c>
      <c r="B1806" t="s">
        <v>287</v>
      </c>
      <c r="C1806">
        <v>60.907499999999999</v>
      </c>
    </row>
    <row r="1807" spans="1:3" x14ac:dyDescent="0.2">
      <c r="A1807">
        <v>4397.4881000000005</v>
      </c>
      <c r="B1807" t="s">
        <v>287</v>
      </c>
      <c r="C1807">
        <v>87.977499999999992</v>
      </c>
    </row>
    <row r="1808" spans="1:3" x14ac:dyDescent="0.2">
      <c r="A1808">
        <v>4397.4881000000005</v>
      </c>
      <c r="B1808" t="s">
        <v>287</v>
      </c>
      <c r="C1808">
        <v>121.815</v>
      </c>
    </row>
    <row r="1809" spans="1:3" x14ac:dyDescent="0.2">
      <c r="A1809">
        <v>4418.3381250000002</v>
      </c>
      <c r="B1809" t="s">
        <v>287</v>
      </c>
      <c r="C1809">
        <v>60.907499999999999</v>
      </c>
    </row>
    <row r="1810" spans="1:3" x14ac:dyDescent="0.2">
      <c r="A1810">
        <v>4418.3381250000002</v>
      </c>
      <c r="B1810" t="s">
        <v>287</v>
      </c>
      <c r="C1810">
        <v>87.977499999999992</v>
      </c>
    </row>
    <row r="1811" spans="1:3" x14ac:dyDescent="0.2">
      <c r="A1811">
        <v>4418.3381250000002</v>
      </c>
      <c r="B1811" t="s">
        <v>287</v>
      </c>
      <c r="C1811">
        <v>121.815</v>
      </c>
    </row>
    <row r="1812" spans="1:3" x14ac:dyDescent="0.2">
      <c r="A1812">
        <v>4463.3824199999999</v>
      </c>
      <c r="B1812" t="s">
        <v>287</v>
      </c>
      <c r="C1812">
        <v>60.907499999999999</v>
      </c>
    </row>
    <row r="1813" spans="1:3" x14ac:dyDescent="0.2">
      <c r="A1813">
        <v>4463.3824199999999</v>
      </c>
      <c r="B1813" t="s">
        <v>287</v>
      </c>
      <c r="C1813">
        <v>87.977499999999992</v>
      </c>
    </row>
    <row r="1814" spans="1:3" x14ac:dyDescent="0.2">
      <c r="A1814">
        <v>4463.3824199999999</v>
      </c>
      <c r="B1814" t="s">
        <v>287</v>
      </c>
      <c r="C1814">
        <v>121.815</v>
      </c>
    </row>
    <row r="1815" spans="1:3" x14ac:dyDescent="0.2">
      <c r="A1815">
        <v>4917.8393333333343</v>
      </c>
      <c r="B1815" t="s">
        <v>287</v>
      </c>
      <c r="C1815">
        <v>60.907499999999999</v>
      </c>
    </row>
    <row r="1816" spans="1:3" x14ac:dyDescent="0.2">
      <c r="A1816">
        <v>4917.8393333333343</v>
      </c>
      <c r="B1816" t="s">
        <v>287</v>
      </c>
      <c r="C1816">
        <v>87.977499999999992</v>
      </c>
    </row>
    <row r="1817" spans="1:3" x14ac:dyDescent="0.2">
      <c r="A1817">
        <v>4917.8393333333343</v>
      </c>
      <c r="B1817" t="s">
        <v>287</v>
      </c>
      <c r="C1817">
        <v>121.815</v>
      </c>
    </row>
    <row r="1818" spans="1:3" x14ac:dyDescent="0.2">
      <c r="A1818">
        <v>4939.2472587177717</v>
      </c>
      <c r="B1818" t="s">
        <v>287</v>
      </c>
      <c r="C1818">
        <v>60.907499999999999</v>
      </c>
    </row>
    <row r="1819" spans="1:3" x14ac:dyDescent="0.2">
      <c r="A1819">
        <v>4939.2472587177717</v>
      </c>
      <c r="B1819" t="s">
        <v>287</v>
      </c>
      <c r="C1819">
        <v>87.977499999999992</v>
      </c>
    </row>
    <row r="1820" spans="1:3" x14ac:dyDescent="0.2">
      <c r="A1820">
        <v>4939.2472587177717</v>
      </c>
      <c r="B1820" t="s">
        <v>287</v>
      </c>
      <c r="C1820">
        <v>121.815</v>
      </c>
    </row>
    <row r="1821" spans="1:3" x14ac:dyDescent="0.2">
      <c r="A1821">
        <v>4978.0346666666655</v>
      </c>
      <c r="B1821" t="s">
        <v>287</v>
      </c>
      <c r="C1821">
        <v>60.907499999999999</v>
      </c>
    </row>
    <row r="1822" spans="1:3" x14ac:dyDescent="0.2">
      <c r="A1822">
        <v>4978.0346666666655</v>
      </c>
      <c r="B1822" t="s">
        <v>287</v>
      </c>
      <c r="C1822">
        <v>87.977499999999992</v>
      </c>
    </row>
    <row r="1823" spans="1:3" x14ac:dyDescent="0.2">
      <c r="A1823">
        <v>4978.0346666666655</v>
      </c>
      <c r="B1823" t="s">
        <v>287</v>
      </c>
      <c r="C1823">
        <v>121.815</v>
      </c>
    </row>
    <row r="1824" spans="1:3" x14ac:dyDescent="0.2">
      <c r="A1824">
        <v>5560.2891666666665</v>
      </c>
      <c r="B1824" t="s">
        <v>287</v>
      </c>
      <c r="C1824">
        <v>60.907499999999999</v>
      </c>
    </row>
    <row r="1825" spans="1:3" x14ac:dyDescent="0.2">
      <c r="A1825">
        <v>5560.2891666666665</v>
      </c>
      <c r="B1825" t="s">
        <v>287</v>
      </c>
      <c r="C1825">
        <v>87.977499999999992</v>
      </c>
    </row>
    <row r="1826" spans="1:3" x14ac:dyDescent="0.2">
      <c r="A1826">
        <v>5560.2891666666665</v>
      </c>
      <c r="B1826" t="s">
        <v>287</v>
      </c>
      <c r="C1826">
        <v>121.815</v>
      </c>
    </row>
    <row r="1827" spans="1:3" x14ac:dyDescent="0.2">
      <c r="A1827">
        <v>5599.55</v>
      </c>
      <c r="B1827" t="s">
        <v>287</v>
      </c>
      <c r="C1827">
        <v>60.907499999999999</v>
      </c>
    </row>
    <row r="1828" spans="1:3" x14ac:dyDescent="0.2">
      <c r="A1828">
        <v>5599.55</v>
      </c>
      <c r="B1828" t="s">
        <v>287</v>
      </c>
      <c r="C1828">
        <v>87.977499999999992</v>
      </c>
    </row>
    <row r="1829" spans="1:3" x14ac:dyDescent="0.2">
      <c r="A1829">
        <v>5599.55</v>
      </c>
      <c r="B1829" t="s">
        <v>287</v>
      </c>
      <c r="C1829">
        <v>121.815</v>
      </c>
    </row>
    <row r="1830" spans="1:3" x14ac:dyDescent="0.2">
      <c r="A1830">
        <v>5663.3409068457968</v>
      </c>
      <c r="B1830" t="s">
        <v>287</v>
      </c>
      <c r="C1830">
        <v>60.907499999999999</v>
      </c>
    </row>
    <row r="1831" spans="1:3" x14ac:dyDescent="0.2">
      <c r="A1831">
        <v>5663.3409068457968</v>
      </c>
      <c r="B1831" t="s">
        <v>287</v>
      </c>
      <c r="C1831">
        <v>87.977499999999992</v>
      </c>
    </row>
    <row r="1832" spans="1:3" x14ac:dyDescent="0.2">
      <c r="A1832">
        <v>5663.3409068457968</v>
      </c>
      <c r="B1832" t="s">
        <v>287</v>
      </c>
      <c r="C1832">
        <v>121.815</v>
      </c>
    </row>
    <row r="1833" spans="1:3" x14ac:dyDescent="0.2">
      <c r="A1833">
        <v>5849.7180000000008</v>
      </c>
      <c r="B1833" t="s">
        <v>287</v>
      </c>
      <c r="C1833">
        <v>60.907499999999999</v>
      </c>
    </row>
    <row r="1834" spans="1:3" x14ac:dyDescent="0.2">
      <c r="A1834">
        <v>5849.7180000000008</v>
      </c>
      <c r="B1834" t="s">
        <v>287</v>
      </c>
      <c r="C1834">
        <v>87.977499999999992</v>
      </c>
    </row>
    <row r="1835" spans="1:3" x14ac:dyDescent="0.2">
      <c r="A1835">
        <v>5849.7180000000008</v>
      </c>
      <c r="B1835" t="s">
        <v>287</v>
      </c>
      <c r="C1835">
        <v>121.815</v>
      </c>
    </row>
    <row r="1836" spans="1:3" x14ac:dyDescent="0.2">
      <c r="A1836">
        <v>6057.4175999999998</v>
      </c>
      <c r="B1836" t="s">
        <v>287</v>
      </c>
      <c r="C1836">
        <v>60.907499999999999</v>
      </c>
    </row>
    <row r="1837" spans="1:3" x14ac:dyDescent="0.2">
      <c r="A1837">
        <v>6057.4175999999998</v>
      </c>
      <c r="B1837" t="s">
        <v>287</v>
      </c>
      <c r="C1837">
        <v>87.977499999999992</v>
      </c>
    </row>
    <row r="1838" spans="1:3" x14ac:dyDescent="0.2">
      <c r="A1838">
        <v>6057.4175999999998</v>
      </c>
      <c r="B1838" t="s">
        <v>287</v>
      </c>
      <c r="C1838">
        <v>121.815</v>
      </c>
    </row>
    <row r="1839" spans="1:3" x14ac:dyDescent="0.2">
      <c r="A1839">
        <v>6168.9285000000009</v>
      </c>
      <c r="B1839" t="s">
        <v>287</v>
      </c>
      <c r="C1839">
        <v>60.907499999999999</v>
      </c>
    </row>
    <row r="1840" spans="1:3" x14ac:dyDescent="0.2">
      <c r="A1840">
        <v>6168.9285000000009</v>
      </c>
      <c r="B1840" t="s">
        <v>287</v>
      </c>
      <c r="C1840">
        <v>87.977499999999992</v>
      </c>
    </row>
    <row r="1841" spans="1:3" x14ac:dyDescent="0.2">
      <c r="A1841">
        <v>6168.9285000000009</v>
      </c>
      <c r="B1841" t="s">
        <v>287</v>
      </c>
      <c r="C1841">
        <v>121.815</v>
      </c>
    </row>
    <row r="1842" spans="1:3" x14ac:dyDescent="0.2">
      <c r="A1842">
        <v>6327.9462400000011</v>
      </c>
      <c r="B1842" t="s">
        <v>287</v>
      </c>
      <c r="C1842">
        <v>60.907499999999999</v>
      </c>
    </row>
    <row r="1843" spans="1:3" x14ac:dyDescent="0.2">
      <c r="A1843">
        <v>6327.9462400000011</v>
      </c>
      <c r="B1843" t="s">
        <v>287</v>
      </c>
      <c r="C1843">
        <v>87.977499999999992</v>
      </c>
    </row>
    <row r="1844" spans="1:3" x14ac:dyDescent="0.2">
      <c r="A1844">
        <v>6327.9462400000011</v>
      </c>
      <c r="B1844" t="s">
        <v>287</v>
      </c>
      <c r="C1844">
        <v>121.815</v>
      </c>
    </row>
    <row r="1845" spans="1:3" x14ac:dyDescent="0.2">
      <c r="A1845">
        <v>6513.5062500000004</v>
      </c>
      <c r="B1845" t="s">
        <v>287</v>
      </c>
      <c r="C1845">
        <v>60.907499999999999</v>
      </c>
    </row>
    <row r="1846" spans="1:3" x14ac:dyDescent="0.2">
      <c r="A1846">
        <v>6513.5062500000004</v>
      </c>
      <c r="B1846" t="s">
        <v>287</v>
      </c>
      <c r="C1846">
        <v>87.977499999999992</v>
      </c>
    </row>
    <row r="1847" spans="1:3" x14ac:dyDescent="0.2">
      <c r="A1847">
        <v>6513.5062500000004</v>
      </c>
      <c r="B1847" t="s">
        <v>287</v>
      </c>
      <c r="C1847">
        <v>121.815</v>
      </c>
    </row>
    <row r="1848" spans="1:3" x14ac:dyDescent="0.2">
      <c r="A1848">
        <v>6672.3470000000007</v>
      </c>
      <c r="B1848" t="s">
        <v>287</v>
      </c>
      <c r="C1848">
        <v>60.907499999999999</v>
      </c>
    </row>
    <row r="1849" spans="1:3" x14ac:dyDescent="0.2">
      <c r="A1849">
        <v>6672.3470000000007</v>
      </c>
      <c r="B1849" t="s">
        <v>287</v>
      </c>
      <c r="C1849">
        <v>87.977499999999992</v>
      </c>
    </row>
    <row r="1850" spans="1:3" x14ac:dyDescent="0.2">
      <c r="A1850">
        <v>6672.3470000000007</v>
      </c>
      <c r="B1850" t="s">
        <v>287</v>
      </c>
      <c r="C1850">
        <v>121.815</v>
      </c>
    </row>
    <row r="1851" spans="1:3" x14ac:dyDescent="0.2">
      <c r="A1851">
        <v>7131.2851921367183</v>
      </c>
      <c r="B1851" t="s">
        <v>287</v>
      </c>
      <c r="C1851">
        <v>60.907499999999999</v>
      </c>
    </row>
    <row r="1852" spans="1:3" x14ac:dyDescent="0.2">
      <c r="A1852">
        <v>7131.2851921367183</v>
      </c>
      <c r="B1852" t="s">
        <v>287</v>
      </c>
      <c r="C1852">
        <v>87.977499999999992</v>
      </c>
    </row>
    <row r="1853" spans="1:3" x14ac:dyDescent="0.2">
      <c r="A1853">
        <v>7131.2851921367183</v>
      </c>
      <c r="B1853" t="s">
        <v>287</v>
      </c>
      <c r="C1853">
        <v>121.815</v>
      </c>
    </row>
    <row r="1854" spans="1:3" x14ac:dyDescent="0.2">
      <c r="A1854">
        <v>7189.4838400000008</v>
      </c>
      <c r="B1854" t="s">
        <v>287</v>
      </c>
      <c r="C1854">
        <v>60.907499999999999</v>
      </c>
    </row>
    <row r="1855" spans="1:3" x14ac:dyDescent="0.2">
      <c r="A1855">
        <v>7189.4838400000008</v>
      </c>
      <c r="B1855" t="s">
        <v>287</v>
      </c>
      <c r="C1855">
        <v>87.977499999999992</v>
      </c>
    </row>
    <row r="1856" spans="1:3" x14ac:dyDescent="0.2">
      <c r="A1856">
        <v>7189.4838400000008</v>
      </c>
      <c r="B1856" t="s">
        <v>287</v>
      </c>
      <c r="C1856">
        <v>121.815</v>
      </c>
    </row>
    <row r="1857" spans="1:3" x14ac:dyDescent="0.2">
      <c r="A1857">
        <v>7316.4291199999998</v>
      </c>
      <c r="B1857" t="s">
        <v>287</v>
      </c>
      <c r="C1857">
        <v>60.907499999999999</v>
      </c>
    </row>
    <row r="1858" spans="1:3" x14ac:dyDescent="0.2">
      <c r="A1858">
        <v>7316.4291199999998</v>
      </c>
      <c r="B1858" t="s">
        <v>287</v>
      </c>
      <c r="C1858">
        <v>87.977499999999992</v>
      </c>
    </row>
    <row r="1859" spans="1:3" x14ac:dyDescent="0.2">
      <c r="A1859">
        <v>7316.4291199999998</v>
      </c>
      <c r="B1859" t="s">
        <v>287</v>
      </c>
      <c r="C1859">
        <v>121.815</v>
      </c>
    </row>
    <row r="1860" spans="1:3" x14ac:dyDescent="0.2">
      <c r="A1860">
        <v>7580.4960000000001</v>
      </c>
      <c r="B1860" t="s">
        <v>287</v>
      </c>
      <c r="C1860">
        <v>60.907499999999999</v>
      </c>
    </row>
    <row r="1861" spans="1:3" x14ac:dyDescent="0.2">
      <c r="A1861">
        <v>7580.4960000000001</v>
      </c>
      <c r="B1861" t="s">
        <v>287</v>
      </c>
      <c r="C1861">
        <v>87.977499999999992</v>
      </c>
    </row>
    <row r="1862" spans="1:3" x14ac:dyDescent="0.2">
      <c r="A1862">
        <v>7580.4960000000001</v>
      </c>
      <c r="B1862" t="s">
        <v>287</v>
      </c>
      <c r="C1862">
        <v>121.815</v>
      </c>
    </row>
    <row r="1863" spans="1:3" x14ac:dyDescent="0.2">
      <c r="A1863">
        <v>7639.0398103329053</v>
      </c>
      <c r="B1863" t="s">
        <v>287</v>
      </c>
      <c r="C1863">
        <v>60.907499999999999</v>
      </c>
    </row>
    <row r="1864" spans="1:3" x14ac:dyDescent="0.2">
      <c r="A1864">
        <v>7639.0398103329053</v>
      </c>
      <c r="B1864" t="s">
        <v>287</v>
      </c>
      <c r="C1864">
        <v>87.977499999999992</v>
      </c>
    </row>
    <row r="1865" spans="1:3" x14ac:dyDescent="0.2">
      <c r="A1865">
        <v>7639.0398103329053</v>
      </c>
      <c r="B1865" t="s">
        <v>287</v>
      </c>
      <c r="C1865">
        <v>121.815</v>
      </c>
    </row>
    <row r="1866" spans="1:3" x14ac:dyDescent="0.2">
      <c r="A1866">
        <v>7742.710500000001</v>
      </c>
      <c r="B1866" t="s">
        <v>287</v>
      </c>
      <c r="C1866">
        <v>60.907499999999999</v>
      </c>
    </row>
    <row r="1867" spans="1:3" x14ac:dyDescent="0.2">
      <c r="A1867">
        <v>7742.710500000001</v>
      </c>
      <c r="B1867" t="s">
        <v>287</v>
      </c>
      <c r="C1867">
        <v>87.977499999999992</v>
      </c>
    </row>
    <row r="1868" spans="1:3" x14ac:dyDescent="0.2">
      <c r="A1868">
        <v>7742.710500000001</v>
      </c>
      <c r="B1868" t="s">
        <v>287</v>
      </c>
      <c r="C1868">
        <v>121.815</v>
      </c>
    </row>
    <row r="1869" spans="1:3" x14ac:dyDescent="0.2">
      <c r="A1869">
        <v>7839.3700000000008</v>
      </c>
      <c r="B1869" t="s">
        <v>287</v>
      </c>
      <c r="C1869">
        <v>60.907499999999999</v>
      </c>
    </row>
    <row r="1870" spans="1:3" x14ac:dyDescent="0.2">
      <c r="A1870">
        <v>7839.3700000000008</v>
      </c>
      <c r="B1870" t="s">
        <v>287</v>
      </c>
      <c r="C1870">
        <v>87.977499999999992</v>
      </c>
    </row>
    <row r="1871" spans="1:3" x14ac:dyDescent="0.2">
      <c r="A1871">
        <v>7839.3700000000008</v>
      </c>
      <c r="B1871" t="s">
        <v>287</v>
      </c>
      <c r="C1871">
        <v>121.815</v>
      </c>
    </row>
    <row r="1872" spans="1:3" x14ac:dyDescent="0.2">
      <c r="A1872">
        <v>8029.4224554039874</v>
      </c>
      <c r="B1872" t="s">
        <v>287</v>
      </c>
      <c r="C1872">
        <v>60.907499999999999</v>
      </c>
    </row>
    <row r="1873" spans="1:3" x14ac:dyDescent="0.2">
      <c r="A1873">
        <v>8029.4224554039874</v>
      </c>
      <c r="B1873" t="s">
        <v>287</v>
      </c>
      <c r="C1873">
        <v>87.977499999999992</v>
      </c>
    </row>
    <row r="1874" spans="1:3" x14ac:dyDescent="0.2">
      <c r="A1874">
        <v>8029.4224554039874</v>
      </c>
      <c r="B1874" t="s">
        <v>287</v>
      </c>
      <c r="C1874">
        <v>121.815</v>
      </c>
    </row>
    <row r="1875" spans="1:3" x14ac:dyDescent="0.2">
      <c r="A1875">
        <v>8071.7178701965822</v>
      </c>
      <c r="B1875" t="s">
        <v>287</v>
      </c>
      <c r="C1875">
        <v>60.907499999999999</v>
      </c>
    </row>
    <row r="1876" spans="1:3" x14ac:dyDescent="0.2">
      <c r="A1876">
        <v>8071.7178701965822</v>
      </c>
      <c r="B1876" t="s">
        <v>287</v>
      </c>
      <c r="C1876">
        <v>87.977499999999992</v>
      </c>
    </row>
    <row r="1877" spans="1:3" x14ac:dyDescent="0.2">
      <c r="A1877">
        <v>8071.7178701965822</v>
      </c>
      <c r="B1877" t="s">
        <v>287</v>
      </c>
      <c r="C1877">
        <v>121.815</v>
      </c>
    </row>
    <row r="1878" spans="1:3" x14ac:dyDescent="0.2">
      <c r="A1878">
        <v>8351.4375</v>
      </c>
      <c r="B1878" t="s">
        <v>287</v>
      </c>
      <c r="C1878">
        <v>60.907499999999999</v>
      </c>
    </row>
    <row r="1879" spans="1:3" x14ac:dyDescent="0.2">
      <c r="A1879">
        <v>8351.4375</v>
      </c>
      <c r="B1879" t="s">
        <v>287</v>
      </c>
      <c r="C1879">
        <v>87.977499999999992</v>
      </c>
    </row>
    <row r="1880" spans="1:3" x14ac:dyDescent="0.2">
      <c r="A1880">
        <v>8351.4375</v>
      </c>
      <c r="B1880" t="s">
        <v>287</v>
      </c>
      <c r="C1880">
        <v>121.815</v>
      </c>
    </row>
    <row r="1881" spans="1:3" x14ac:dyDescent="0.2">
      <c r="A1881">
        <v>8759.5491818181836</v>
      </c>
      <c r="B1881" t="s">
        <v>287</v>
      </c>
      <c r="C1881">
        <v>60.907499999999999</v>
      </c>
    </row>
    <row r="1882" spans="1:3" x14ac:dyDescent="0.2">
      <c r="A1882">
        <v>8759.5491818181836</v>
      </c>
      <c r="B1882" t="s">
        <v>287</v>
      </c>
      <c r="C1882">
        <v>87.977499999999992</v>
      </c>
    </row>
    <row r="1883" spans="1:3" x14ac:dyDescent="0.2">
      <c r="A1883">
        <v>8759.5491818181836</v>
      </c>
      <c r="B1883" t="s">
        <v>287</v>
      </c>
      <c r="C1883">
        <v>121.815</v>
      </c>
    </row>
    <row r="1884" spans="1:3" x14ac:dyDescent="0.2">
      <c r="A1884">
        <v>9291.7783287165275</v>
      </c>
      <c r="B1884" t="s">
        <v>287</v>
      </c>
      <c r="C1884">
        <v>60.907499999999999</v>
      </c>
    </row>
    <row r="1885" spans="1:3" x14ac:dyDescent="0.2">
      <c r="A1885">
        <v>9291.7783287165275</v>
      </c>
      <c r="B1885" t="s">
        <v>287</v>
      </c>
      <c r="C1885">
        <v>87.977499999999992</v>
      </c>
    </row>
    <row r="1886" spans="1:3" x14ac:dyDescent="0.2">
      <c r="A1886">
        <v>9291.7783287165275</v>
      </c>
      <c r="B1886" t="s">
        <v>287</v>
      </c>
      <c r="C1886">
        <v>121.815</v>
      </c>
    </row>
    <row r="1887" spans="1:3" x14ac:dyDescent="0.2">
      <c r="A1887">
        <v>11199.1</v>
      </c>
      <c r="B1887" t="s">
        <v>287</v>
      </c>
      <c r="C1887">
        <v>60.907499999999999</v>
      </c>
    </row>
    <row r="1888" spans="1:3" x14ac:dyDescent="0.2">
      <c r="A1888">
        <v>11199.1</v>
      </c>
      <c r="B1888" t="s">
        <v>287</v>
      </c>
      <c r="C1888">
        <v>87.977499999999992</v>
      </c>
    </row>
    <row r="1889" spans="1:3" x14ac:dyDescent="0.2">
      <c r="A1889">
        <v>11199.1</v>
      </c>
      <c r="B1889" t="s">
        <v>287</v>
      </c>
      <c r="C1889">
        <v>121.815</v>
      </c>
    </row>
    <row r="1890" spans="1:3" x14ac:dyDescent="0.2">
      <c r="A1890">
        <v>11439.29665119036</v>
      </c>
      <c r="B1890" t="s">
        <v>287</v>
      </c>
      <c r="C1890">
        <v>60.907499999999999</v>
      </c>
    </row>
    <row r="1891" spans="1:3" x14ac:dyDescent="0.2">
      <c r="A1891">
        <v>11439.29665119036</v>
      </c>
      <c r="B1891" t="s">
        <v>287</v>
      </c>
      <c r="C1891">
        <v>87.977499999999992</v>
      </c>
    </row>
    <row r="1892" spans="1:3" x14ac:dyDescent="0.2">
      <c r="A1892">
        <v>11439.29665119036</v>
      </c>
      <c r="B1892" t="s">
        <v>287</v>
      </c>
      <c r="C1892">
        <v>121.815</v>
      </c>
    </row>
    <row r="1893" spans="1:3" x14ac:dyDescent="0.2">
      <c r="A1893">
        <v>11948.039118838289</v>
      </c>
      <c r="B1893" t="s">
        <v>287</v>
      </c>
      <c r="C1893">
        <v>60.907499999999999</v>
      </c>
    </row>
    <row r="1894" spans="1:3" x14ac:dyDescent="0.2">
      <c r="A1894">
        <v>11948.039118838289</v>
      </c>
      <c r="B1894" t="s">
        <v>287</v>
      </c>
      <c r="C1894">
        <v>87.977499999999992</v>
      </c>
    </row>
    <row r="1895" spans="1:3" x14ac:dyDescent="0.2">
      <c r="A1895">
        <v>11948.039118838289</v>
      </c>
      <c r="B1895" t="s">
        <v>287</v>
      </c>
      <c r="C1895">
        <v>121.815</v>
      </c>
    </row>
    <row r="1896" spans="1:3" x14ac:dyDescent="0.2">
      <c r="A1896">
        <v>13670.066666666666</v>
      </c>
      <c r="B1896" t="s">
        <v>287</v>
      </c>
      <c r="C1896">
        <v>60.907499999999999</v>
      </c>
    </row>
    <row r="1897" spans="1:3" x14ac:dyDescent="0.2">
      <c r="A1897">
        <v>13670.066666666666</v>
      </c>
      <c r="B1897" t="s">
        <v>287</v>
      </c>
      <c r="C1897">
        <v>87.977499999999992</v>
      </c>
    </row>
    <row r="1898" spans="1:3" x14ac:dyDescent="0.2">
      <c r="A1898">
        <v>13670.066666666666</v>
      </c>
      <c r="B1898" t="s">
        <v>287</v>
      </c>
      <c r="C1898">
        <v>121.815</v>
      </c>
    </row>
    <row r="1899" spans="1:3" x14ac:dyDescent="0.2">
      <c r="A1899">
        <v>16144.423589844908</v>
      </c>
      <c r="B1899" t="s">
        <v>287</v>
      </c>
      <c r="C1899">
        <v>60.907499999999999</v>
      </c>
    </row>
    <row r="1900" spans="1:3" x14ac:dyDescent="0.2">
      <c r="A1900">
        <v>16144.423589844908</v>
      </c>
      <c r="B1900" t="s">
        <v>287</v>
      </c>
      <c r="C1900">
        <v>87.977499999999992</v>
      </c>
    </row>
    <row r="1901" spans="1:3" x14ac:dyDescent="0.2">
      <c r="A1901">
        <v>16144.423589844908</v>
      </c>
      <c r="B1901" t="s">
        <v>287</v>
      </c>
      <c r="C1901">
        <v>121.815</v>
      </c>
    </row>
    <row r="1902" spans="1:3" x14ac:dyDescent="0.2">
      <c r="A1902">
        <v>185.88650000000001</v>
      </c>
      <c r="B1902" t="s">
        <v>174</v>
      </c>
      <c r="C1902">
        <v>74.44250000000001</v>
      </c>
    </row>
    <row r="1903" spans="1:3" x14ac:dyDescent="0.2">
      <c r="A1903">
        <v>185.88650000000001</v>
      </c>
      <c r="B1903" t="s">
        <v>174</v>
      </c>
      <c r="C1903">
        <v>133.99650000000003</v>
      </c>
    </row>
    <row r="1904" spans="1:3" x14ac:dyDescent="0.2">
      <c r="A1904">
        <v>185.88650000000001</v>
      </c>
      <c r="B1904" t="s">
        <v>174</v>
      </c>
      <c r="C1904">
        <v>74.44250000000001</v>
      </c>
    </row>
    <row r="1905" spans="1:3" x14ac:dyDescent="0.2">
      <c r="A1905">
        <v>185.88650000000001</v>
      </c>
      <c r="B1905" t="s">
        <v>174</v>
      </c>
      <c r="C1905">
        <v>133.99650000000003</v>
      </c>
    </row>
    <row r="1906" spans="1:3" x14ac:dyDescent="0.2">
      <c r="A1906">
        <v>185.88650000000001</v>
      </c>
      <c r="B1906" t="s">
        <v>174</v>
      </c>
      <c r="C1906">
        <v>59.553999999999995</v>
      </c>
    </row>
    <row r="1907" spans="1:3" x14ac:dyDescent="0.2">
      <c r="A1907">
        <v>185.88650000000001</v>
      </c>
      <c r="B1907" t="s">
        <v>174</v>
      </c>
      <c r="C1907">
        <v>119.10799999999999</v>
      </c>
    </row>
    <row r="1908" spans="1:3" x14ac:dyDescent="0.2">
      <c r="A1908">
        <v>185.88650000000001</v>
      </c>
      <c r="B1908" t="s">
        <v>174</v>
      </c>
      <c r="C1908">
        <v>59.553999999999995</v>
      </c>
    </row>
    <row r="1909" spans="1:3" x14ac:dyDescent="0.2">
      <c r="A1909">
        <v>185.88650000000001</v>
      </c>
      <c r="B1909" t="s">
        <v>174</v>
      </c>
      <c r="C1909">
        <v>104.2195</v>
      </c>
    </row>
    <row r="1910" spans="1:3" x14ac:dyDescent="0.2">
      <c r="A1910">
        <v>185.88650000000001</v>
      </c>
      <c r="B1910" t="s">
        <v>174</v>
      </c>
      <c r="C1910">
        <v>44.665499999999994</v>
      </c>
    </row>
    <row r="1911" spans="1:3" x14ac:dyDescent="0.2">
      <c r="A1911">
        <v>185.88650000000001</v>
      </c>
      <c r="B1911" t="s">
        <v>174</v>
      </c>
      <c r="C1911">
        <v>74.44250000000001</v>
      </c>
    </row>
    <row r="1912" spans="1:3" x14ac:dyDescent="0.2">
      <c r="A1912">
        <v>205.45350000000002</v>
      </c>
      <c r="B1912" t="s">
        <v>174</v>
      </c>
      <c r="C1912">
        <v>74.44250000000001</v>
      </c>
    </row>
    <row r="1913" spans="1:3" x14ac:dyDescent="0.2">
      <c r="A1913">
        <v>205.45350000000002</v>
      </c>
      <c r="B1913" t="s">
        <v>174</v>
      </c>
      <c r="C1913">
        <v>133.99650000000003</v>
      </c>
    </row>
    <row r="1914" spans="1:3" x14ac:dyDescent="0.2">
      <c r="A1914">
        <v>205.45350000000002</v>
      </c>
      <c r="B1914" t="s">
        <v>174</v>
      </c>
      <c r="C1914">
        <v>74.44250000000001</v>
      </c>
    </row>
    <row r="1915" spans="1:3" x14ac:dyDescent="0.2">
      <c r="A1915">
        <v>205.45350000000002</v>
      </c>
      <c r="B1915" t="s">
        <v>174</v>
      </c>
      <c r="C1915">
        <v>133.99650000000003</v>
      </c>
    </row>
    <row r="1916" spans="1:3" x14ac:dyDescent="0.2">
      <c r="A1916">
        <v>205.45350000000002</v>
      </c>
      <c r="B1916" t="s">
        <v>174</v>
      </c>
      <c r="C1916">
        <v>59.553999999999995</v>
      </c>
    </row>
    <row r="1917" spans="1:3" x14ac:dyDescent="0.2">
      <c r="A1917">
        <v>205.45350000000002</v>
      </c>
      <c r="B1917" t="s">
        <v>174</v>
      </c>
      <c r="C1917">
        <v>119.10799999999999</v>
      </c>
    </row>
    <row r="1918" spans="1:3" x14ac:dyDescent="0.2">
      <c r="A1918">
        <v>205.45350000000002</v>
      </c>
      <c r="B1918" t="s">
        <v>174</v>
      </c>
      <c r="C1918">
        <v>59.553999999999995</v>
      </c>
    </row>
    <row r="1919" spans="1:3" x14ac:dyDescent="0.2">
      <c r="A1919">
        <v>205.45350000000002</v>
      </c>
      <c r="B1919" t="s">
        <v>174</v>
      </c>
      <c r="C1919">
        <v>104.2195</v>
      </c>
    </row>
    <row r="1920" spans="1:3" x14ac:dyDescent="0.2">
      <c r="A1920">
        <v>205.45350000000002</v>
      </c>
      <c r="B1920" t="s">
        <v>174</v>
      </c>
      <c r="C1920">
        <v>44.665499999999994</v>
      </c>
    </row>
    <row r="1921" spans="1:3" x14ac:dyDescent="0.2">
      <c r="A1921">
        <v>205.45350000000002</v>
      </c>
      <c r="B1921" t="s">
        <v>174</v>
      </c>
      <c r="C1921">
        <v>74.44250000000001</v>
      </c>
    </row>
    <row r="1922" spans="1:3" x14ac:dyDescent="0.2">
      <c r="A1922">
        <v>239.09115168539327</v>
      </c>
      <c r="B1922" t="s">
        <v>174</v>
      </c>
      <c r="C1922">
        <v>74.44250000000001</v>
      </c>
    </row>
    <row r="1923" spans="1:3" x14ac:dyDescent="0.2">
      <c r="A1923">
        <v>239.09115168539327</v>
      </c>
      <c r="B1923" t="s">
        <v>174</v>
      </c>
      <c r="C1923">
        <v>133.99650000000003</v>
      </c>
    </row>
    <row r="1924" spans="1:3" x14ac:dyDescent="0.2">
      <c r="A1924">
        <v>239.09115168539327</v>
      </c>
      <c r="B1924" t="s">
        <v>174</v>
      </c>
      <c r="C1924">
        <v>74.44250000000001</v>
      </c>
    </row>
    <row r="1925" spans="1:3" x14ac:dyDescent="0.2">
      <c r="A1925">
        <v>239.09115168539327</v>
      </c>
      <c r="B1925" t="s">
        <v>174</v>
      </c>
      <c r="C1925">
        <v>133.99650000000003</v>
      </c>
    </row>
    <row r="1926" spans="1:3" x14ac:dyDescent="0.2">
      <c r="A1926">
        <v>239.09115168539327</v>
      </c>
      <c r="B1926" t="s">
        <v>174</v>
      </c>
      <c r="C1926">
        <v>59.553999999999995</v>
      </c>
    </row>
    <row r="1927" spans="1:3" x14ac:dyDescent="0.2">
      <c r="A1927">
        <v>239.09115168539327</v>
      </c>
      <c r="B1927" t="s">
        <v>174</v>
      </c>
      <c r="C1927">
        <v>119.10799999999999</v>
      </c>
    </row>
    <row r="1928" spans="1:3" x14ac:dyDescent="0.2">
      <c r="A1928">
        <v>239.09115168539327</v>
      </c>
      <c r="B1928" t="s">
        <v>174</v>
      </c>
      <c r="C1928">
        <v>59.553999999999995</v>
      </c>
    </row>
    <row r="1929" spans="1:3" x14ac:dyDescent="0.2">
      <c r="A1929">
        <v>239.09115168539327</v>
      </c>
      <c r="B1929" t="s">
        <v>174</v>
      </c>
      <c r="C1929">
        <v>104.2195</v>
      </c>
    </row>
    <row r="1930" spans="1:3" x14ac:dyDescent="0.2">
      <c r="A1930">
        <v>239.09115168539327</v>
      </c>
      <c r="B1930" t="s">
        <v>174</v>
      </c>
      <c r="C1930">
        <v>44.665499999999994</v>
      </c>
    </row>
    <row r="1931" spans="1:3" x14ac:dyDescent="0.2">
      <c r="A1931">
        <v>239.09115168539327</v>
      </c>
      <c r="B1931" t="s">
        <v>174</v>
      </c>
      <c r="C1931">
        <v>74.44250000000001</v>
      </c>
    </row>
    <row r="1932" spans="1:3" x14ac:dyDescent="0.2">
      <c r="A1932">
        <v>332.5290730337079</v>
      </c>
      <c r="B1932" t="s">
        <v>174</v>
      </c>
      <c r="C1932">
        <v>74.44250000000001</v>
      </c>
    </row>
    <row r="1933" spans="1:3" x14ac:dyDescent="0.2">
      <c r="A1933">
        <v>332.5290730337079</v>
      </c>
      <c r="B1933" t="s">
        <v>174</v>
      </c>
      <c r="C1933">
        <v>133.99650000000003</v>
      </c>
    </row>
    <row r="1934" spans="1:3" x14ac:dyDescent="0.2">
      <c r="A1934">
        <v>332.5290730337079</v>
      </c>
      <c r="B1934" t="s">
        <v>174</v>
      </c>
      <c r="C1934">
        <v>74.44250000000001</v>
      </c>
    </row>
    <row r="1935" spans="1:3" x14ac:dyDescent="0.2">
      <c r="A1935">
        <v>332.5290730337079</v>
      </c>
      <c r="B1935" t="s">
        <v>174</v>
      </c>
      <c r="C1935">
        <v>133.99650000000003</v>
      </c>
    </row>
    <row r="1936" spans="1:3" x14ac:dyDescent="0.2">
      <c r="A1936">
        <v>332.5290730337079</v>
      </c>
      <c r="B1936" t="s">
        <v>174</v>
      </c>
      <c r="C1936">
        <v>59.553999999999995</v>
      </c>
    </row>
    <row r="1937" spans="1:3" x14ac:dyDescent="0.2">
      <c r="A1937">
        <v>332.5290730337079</v>
      </c>
      <c r="B1937" t="s">
        <v>174</v>
      </c>
      <c r="C1937">
        <v>119.10799999999999</v>
      </c>
    </row>
    <row r="1938" spans="1:3" x14ac:dyDescent="0.2">
      <c r="A1938">
        <v>332.5290730337079</v>
      </c>
      <c r="B1938" t="s">
        <v>174</v>
      </c>
      <c r="C1938">
        <v>59.553999999999995</v>
      </c>
    </row>
    <row r="1939" spans="1:3" x14ac:dyDescent="0.2">
      <c r="A1939">
        <v>332.5290730337079</v>
      </c>
      <c r="B1939" t="s">
        <v>174</v>
      </c>
      <c r="C1939">
        <v>104.2195</v>
      </c>
    </row>
    <row r="1940" spans="1:3" x14ac:dyDescent="0.2">
      <c r="A1940">
        <v>332.5290730337079</v>
      </c>
      <c r="B1940" t="s">
        <v>174</v>
      </c>
      <c r="C1940">
        <v>44.665499999999994</v>
      </c>
    </row>
    <row r="1941" spans="1:3" x14ac:dyDescent="0.2">
      <c r="A1941">
        <v>332.5290730337079</v>
      </c>
      <c r="B1941" t="s">
        <v>174</v>
      </c>
      <c r="C1941">
        <v>74.44250000000001</v>
      </c>
    </row>
    <row r="1942" spans="1:3" x14ac:dyDescent="0.2">
      <c r="A1942">
        <v>354.52404181184676</v>
      </c>
      <c r="B1942" t="s">
        <v>174</v>
      </c>
      <c r="C1942">
        <v>74.44250000000001</v>
      </c>
    </row>
    <row r="1943" spans="1:3" x14ac:dyDescent="0.2">
      <c r="A1943">
        <v>354.52404181184676</v>
      </c>
      <c r="B1943" t="s">
        <v>174</v>
      </c>
      <c r="C1943">
        <v>133.99650000000003</v>
      </c>
    </row>
    <row r="1944" spans="1:3" x14ac:dyDescent="0.2">
      <c r="A1944">
        <v>354.52404181184676</v>
      </c>
      <c r="B1944" t="s">
        <v>174</v>
      </c>
      <c r="C1944">
        <v>74.44250000000001</v>
      </c>
    </row>
    <row r="1945" spans="1:3" x14ac:dyDescent="0.2">
      <c r="A1945">
        <v>354.52404181184676</v>
      </c>
      <c r="B1945" t="s">
        <v>174</v>
      </c>
      <c r="C1945">
        <v>133.99650000000003</v>
      </c>
    </row>
    <row r="1946" spans="1:3" x14ac:dyDescent="0.2">
      <c r="A1946">
        <v>354.52404181184676</v>
      </c>
      <c r="B1946" t="s">
        <v>174</v>
      </c>
      <c r="C1946">
        <v>59.553999999999995</v>
      </c>
    </row>
    <row r="1947" spans="1:3" x14ac:dyDescent="0.2">
      <c r="A1947">
        <v>354.52404181184676</v>
      </c>
      <c r="B1947" t="s">
        <v>174</v>
      </c>
      <c r="C1947">
        <v>119.10799999999999</v>
      </c>
    </row>
    <row r="1948" spans="1:3" x14ac:dyDescent="0.2">
      <c r="A1948">
        <v>354.52404181184676</v>
      </c>
      <c r="B1948" t="s">
        <v>174</v>
      </c>
      <c r="C1948">
        <v>59.553999999999995</v>
      </c>
    </row>
    <row r="1949" spans="1:3" x14ac:dyDescent="0.2">
      <c r="A1949">
        <v>354.52404181184676</v>
      </c>
      <c r="B1949" t="s">
        <v>174</v>
      </c>
      <c r="C1949">
        <v>104.2195</v>
      </c>
    </row>
    <row r="1950" spans="1:3" x14ac:dyDescent="0.2">
      <c r="A1950">
        <v>354.52404181184676</v>
      </c>
      <c r="B1950" t="s">
        <v>174</v>
      </c>
      <c r="C1950">
        <v>44.665499999999994</v>
      </c>
    </row>
    <row r="1951" spans="1:3" x14ac:dyDescent="0.2">
      <c r="A1951">
        <v>354.52404181184676</v>
      </c>
      <c r="B1951" t="s">
        <v>174</v>
      </c>
      <c r="C1951">
        <v>74.44250000000001</v>
      </c>
    </row>
    <row r="1952" spans="1:3" x14ac:dyDescent="0.2">
      <c r="A1952">
        <v>1062.4881</v>
      </c>
      <c r="B1952" t="s">
        <v>174</v>
      </c>
      <c r="C1952">
        <v>74.44250000000001</v>
      </c>
    </row>
    <row r="1953" spans="1:3" x14ac:dyDescent="0.2">
      <c r="A1953">
        <v>1062.4881</v>
      </c>
      <c r="B1953" t="s">
        <v>174</v>
      </c>
      <c r="C1953">
        <v>133.99650000000003</v>
      </c>
    </row>
    <row r="1954" spans="1:3" x14ac:dyDescent="0.2">
      <c r="A1954">
        <v>1062.4881</v>
      </c>
      <c r="B1954" t="s">
        <v>174</v>
      </c>
      <c r="C1954">
        <v>74.44250000000001</v>
      </c>
    </row>
    <row r="1955" spans="1:3" x14ac:dyDescent="0.2">
      <c r="A1955">
        <v>1062.4881</v>
      </c>
      <c r="B1955" t="s">
        <v>174</v>
      </c>
      <c r="C1955">
        <v>133.99650000000003</v>
      </c>
    </row>
    <row r="1956" spans="1:3" x14ac:dyDescent="0.2">
      <c r="A1956">
        <v>1062.4881</v>
      </c>
      <c r="B1956" t="s">
        <v>174</v>
      </c>
      <c r="C1956">
        <v>59.553999999999995</v>
      </c>
    </row>
    <row r="1957" spans="1:3" x14ac:dyDescent="0.2">
      <c r="A1957">
        <v>1062.4881</v>
      </c>
      <c r="B1957" t="s">
        <v>174</v>
      </c>
      <c r="C1957">
        <v>119.10799999999999</v>
      </c>
    </row>
    <row r="1958" spans="1:3" x14ac:dyDescent="0.2">
      <c r="A1958">
        <v>1062.4881</v>
      </c>
      <c r="B1958" t="s">
        <v>174</v>
      </c>
      <c r="C1958">
        <v>59.553999999999995</v>
      </c>
    </row>
    <row r="1959" spans="1:3" x14ac:dyDescent="0.2">
      <c r="A1959">
        <v>1062.4881</v>
      </c>
      <c r="B1959" t="s">
        <v>174</v>
      </c>
      <c r="C1959">
        <v>104.2195</v>
      </c>
    </row>
    <row r="1960" spans="1:3" x14ac:dyDescent="0.2">
      <c r="A1960">
        <v>1062.4881</v>
      </c>
      <c r="B1960" t="s">
        <v>174</v>
      </c>
      <c r="C1960">
        <v>44.665499999999994</v>
      </c>
    </row>
    <row r="1961" spans="1:3" x14ac:dyDescent="0.2">
      <c r="A1961">
        <v>1062.4881</v>
      </c>
      <c r="B1961" t="s">
        <v>174</v>
      </c>
      <c r="C1961">
        <v>74.44250000000001</v>
      </c>
    </row>
    <row r="1962" spans="1:3" x14ac:dyDescent="0.2">
      <c r="A1962">
        <v>2056.1080550098231</v>
      </c>
      <c r="B1962" t="s">
        <v>174</v>
      </c>
      <c r="C1962">
        <v>74.44250000000001</v>
      </c>
    </row>
    <row r="1963" spans="1:3" x14ac:dyDescent="0.2">
      <c r="A1963">
        <v>2056.1080550098231</v>
      </c>
      <c r="B1963" t="s">
        <v>174</v>
      </c>
      <c r="C1963">
        <v>133.99650000000003</v>
      </c>
    </row>
    <row r="1964" spans="1:3" x14ac:dyDescent="0.2">
      <c r="A1964">
        <v>2056.1080550098231</v>
      </c>
      <c r="B1964" t="s">
        <v>174</v>
      </c>
      <c r="C1964">
        <v>74.44250000000001</v>
      </c>
    </row>
    <row r="1965" spans="1:3" x14ac:dyDescent="0.2">
      <c r="A1965">
        <v>2056.1080550098231</v>
      </c>
      <c r="B1965" t="s">
        <v>174</v>
      </c>
      <c r="C1965">
        <v>133.99650000000003</v>
      </c>
    </row>
    <row r="1966" spans="1:3" x14ac:dyDescent="0.2">
      <c r="A1966">
        <v>2056.1080550098231</v>
      </c>
      <c r="B1966" t="s">
        <v>174</v>
      </c>
      <c r="C1966">
        <v>59.553999999999995</v>
      </c>
    </row>
    <row r="1967" spans="1:3" x14ac:dyDescent="0.2">
      <c r="A1967">
        <v>2056.1080550098231</v>
      </c>
      <c r="B1967" t="s">
        <v>174</v>
      </c>
      <c r="C1967">
        <v>119.10799999999999</v>
      </c>
    </row>
    <row r="1968" spans="1:3" x14ac:dyDescent="0.2">
      <c r="A1968">
        <v>2056.1080550098231</v>
      </c>
      <c r="B1968" t="s">
        <v>174</v>
      </c>
      <c r="C1968">
        <v>59.553999999999995</v>
      </c>
    </row>
    <row r="1969" spans="1:3" x14ac:dyDescent="0.2">
      <c r="A1969">
        <v>2056.1080550098231</v>
      </c>
      <c r="B1969" t="s">
        <v>174</v>
      </c>
      <c r="C1969">
        <v>104.2195</v>
      </c>
    </row>
    <row r="1970" spans="1:3" x14ac:dyDescent="0.2">
      <c r="A1970">
        <v>2056.1080550098231</v>
      </c>
      <c r="B1970" t="s">
        <v>174</v>
      </c>
      <c r="C1970">
        <v>44.665499999999994</v>
      </c>
    </row>
    <row r="1971" spans="1:3" x14ac:dyDescent="0.2">
      <c r="A1971">
        <v>2056.1080550098231</v>
      </c>
      <c r="B1971" t="s">
        <v>174</v>
      </c>
      <c r="C1971">
        <v>74.44250000000001</v>
      </c>
    </row>
    <row r="1972" spans="1:3" x14ac:dyDescent="0.2">
      <c r="A1972">
        <v>2223.8239624119028</v>
      </c>
      <c r="B1972" t="s">
        <v>174</v>
      </c>
      <c r="C1972">
        <v>74.44250000000001</v>
      </c>
    </row>
    <row r="1973" spans="1:3" x14ac:dyDescent="0.2">
      <c r="A1973">
        <v>2223.8239624119028</v>
      </c>
      <c r="B1973" t="s">
        <v>174</v>
      </c>
      <c r="C1973">
        <v>133.99650000000003</v>
      </c>
    </row>
    <row r="1974" spans="1:3" x14ac:dyDescent="0.2">
      <c r="A1974">
        <v>2223.8239624119028</v>
      </c>
      <c r="B1974" t="s">
        <v>174</v>
      </c>
      <c r="C1974">
        <v>74.44250000000001</v>
      </c>
    </row>
    <row r="1975" spans="1:3" x14ac:dyDescent="0.2">
      <c r="A1975">
        <v>2223.8239624119028</v>
      </c>
      <c r="B1975" t="s">
        <v>174</v>
      </c>
      <c r="C1975">
        <v>133.99650000000003</v>
      </c>
    </row>
    <row r="1976" spans="1:3" x14ac:dyDescent="0.2">
      <c r="A1976">
        <v>2223.8239624119028</v>
      </c>
      <c r="B1976" t="s">
        <v>174</v>
      </c>
      <c r="C1976">
        <v>59.553999999999995</v>
      </c>
    </row>
    <row r="1977" spans="1:3" x14ac:dyDescent="0.2">
      <c r="A1977">
        <v>2223.8239624119028</v>
      </c>
      <c r="B1977" t="s">
        <v>174</v>
      </c>
      <c r="C1977">
        <v>119.10799999999999</v>
      </c>
    </row>
    <row r="1978" spans="1:3" x14ac:dyDescent="0.2">
      <c r="A1978">
        <v>2223.8239624119028</v>
      </c>
      <c r="B1978" t="s">
        <v>174</v>
      </c>
      <c r="C1978">
        <v>59.553999999999995</v>
      </c>
    </row>
    <row r="1979" spans="1:3" x14ac:dyDescent="0.2">
      <c r="A1979">
        <v>2223.8239624119028</v>
      </c>
      <c r="B1979" t="s">
        <v>174</v>
      </c>
      <c r="C1979">
        <v>104.2195</v>
      </c>
    </row>
    <row r="1980" spans="1:3" x14ac:dyDescent="0.2">
      <c r="A1980">
        <v>2223.8239624119028</v>
      </c>
      <c r="B1980" t="s">
        <v>174</v>
      </c>
      <c r="C1980">
        <v>44.665499999999994</v>
      </c>
    </row>
    <row r="1981" spans="1:3" x14ac:dyDescent="0.2">
      <c r="A1981">
        <v>2223.8239624119028</v>
      </c>
      <c r="B1981" t="s">
        <v>174</v>
      </c>
      <c r="C1981">
        <v>74.44250000000001</v>
      </c>
    </row>
    <row r="1982" spans="1:3" x14ac:dyDescent="0.2">
      <c r="A1982">
        <v>2414.315976789168</v>
      </c>
      <c r="B1982" t="s">
        <v>174</v>
      </c>
      <c r="C1982">
        <v>74.44250000000001</v>
      </c>
    </row>
    <row r="1983" spans="1:3" x14ac:dyDescent="0.2">
      <c r="A1983">
        <v>2414.315976789168</v>
      </c>
      <c r="B1983" t="s">
        <v>174</v>
      </c>
      <c r="C1983">
        <v>133.99650000000003</v>
      </c>
    </row>
    <row r="1984" spans="1:3" x14ac:dyDescent="0.2">
      <c r="A1984">
        <v>2414.315976789168</v>
      </c>
      <c r="B1984" t="s">
        <v>174</v>
      </c>
      <c r="C1984">
        <v>74.44250000000001</v>
      </c>
    </row>
    <row r="1985" spans="1:3" x14ac:dyDescent="0.2">
      <c r="A1985">
        <v>2414.315976789168</v>
      </c>
      <c r="B1985" t="s">
        <v>174</v>
      </c>
      <c r="C1985">
        <v>133.99650000000003</v>
      </c>
    </row>
    <row r="1986" spans="1:3" x14ac:dyDescent="0.2">
      <c r="A1986">
        <v>2414.315976789168</v>
      </c>
      <c r="B1986" t="s">
        <v>174</v>
      </c>
      <c r="C1986">
        <v>59.553999999999995</v>
      </c>
    </row>
    <row r="1987" spans="1:3" x14ac:dyDescent="0.2">
      <c r="A1987">
        <v>2414.315976789168</v>
      </c>
      <c r="B1987" t="s">
        <v>174</v>
      </c>
      <c r="C1987">
        <v>119.10799999999999</v>
      </c>
    </row>
    <row r="1988" spans="1:3" x14ac:dyDescent="0.2">
      <c r="A1988">
        <v>2414.315976789168</v>
      </c>
      <c r="B1988" t="s">
        <v>174</v>
      </c>
      <c r="C1988">
        <v>59.553999999999995</v>
      </c>
    </row>
    <row r="1989" spans="1:3" x14ac:dyDescent="0.2">
      <c r="A1989">
        <v>2414.315976789168</v>
      </c>
      <c r="B1989" t="s">
        <v>174</v>
      </c>
      <c r="C1989">
        <v>104.2195</v>
      </c>
    </row>
    <row r="1990" spans="1:3" x14ac:dyDescent="0.2">
      <c r="A1990">
        <v>2414.315976789168</v>
      </c>
      <c r="B1990" t="s">
        <v>174</v>
      </c>
      <c r="C1990">
        <v>44.665499999999994</v>
      </c>
    </row>
    <row r="1991" spans="1:3" x14ac:dyDescent="0.2">
      <c r="A1991">
        <v>2414.315976789168</v>
      </c>
      <c r="B1991" t="s">
        <v>174</v>
      </c>
      <c r="C1991">
        <v>74.44250000000001</v>
      </c>
    </row>
    <row r="1992" spans="1:3" x14ac:dyDescent="0.2">
      <c r="A1992">
        <v>2821.9566004807534</v>
      </c>
      <c r="B1992" t="s">
        <v>174</v>
      </c>
      <c r="C1992">
        <v>74.44250000000001</v>
      </c>
    </row>
    <row r="1993" spans="1:3" x14ac:dyDescent="0.2">
      <c r="A1993">
        <v>2821.9566004807534</v>
      </c>
      <c r="B1993" t="s">
        <v>174</v>
      </c>
      <c r="C1993">
        <v>133.99650000000003</v>
      </c>
    </row>
    <row r="1994" spans="1:3" x14ac:dyDescent="0.2">
      <c r="A1994">
        <v>2821.9566004807534</v>
      </c>
      <c r="B1994" t="s">
        <v>174</v>
      </c>
      <c r="C1994">
        <v>74.44250000000001</v>
      </c>
    </row>
    <row r="1995" spans="1:3" x14ac:dyDescent="0.2">
      <c r="A1995">
        <v>2821.9566004807534</v>
      </c>
      <c r="B1995" t="s">
        <v>174</v>
      </c>
      <c r="C1995">
        <v>133.99650000000003</v>
      </c>
    </row>
    <row r="1996" spans="1:3" x14ac:dyDescent="0.2">
      <c r="A1996">
        <v>2821.9566004807534</v>
      </c>
      <c r="B1996" t="s">
        <v>174</v>
      </c>
      <c r="C1996">
        <v>59.553999999999995</v>
      </c>
    </row>
    <row r="1997" spans="1:3" x14ac:dyDescent="0.2">
      <c r="A1997">
        <v>2821.9566004807534</v>
      </c>
      <c r="B1997" t="s">
        <v>174</v>
      </c>
      <c r="C1997">
        <v>119.10799999999999</v>
      </c>
    </row>
    <row r="1998" spans="1:3" x14ac:dyDescent="0.2">
      <c r="A1998">
        <v>2821.9566004807534</v>
      </c>
      <c r="B1998" t="s">
        <v>174</v>
      </c>
      <c r="C1998">
        <v>59.553999999999995</v>
      </c>
    </row>
    <row r="1999" spans="1:3" x14ac:dyDescent="0.2">
      <c r="A1999">
        <v>2821.9566004807534</v>
      </c>
      <c r="B1999" t="s">
        <v>174</v>
      </c>
      <c r="C1999">
        <v>104.2195</v>
      </c>
    </row>
    <row r="2000" spans="1:3" x14ac:dyDescent="0.2">
      <c r="A2000">
        <v>2821.9566004807534</v>
      </c>
      <c r="B2000" t="s">
        <v>174</v>
      </c>
      <c r="C2000">
        <v>44.665499999999994</v>
      </c>
    </row>
    <row r="2001" spans="1:3" x14ac:dyDescent="0.2">
      <c r="A2001">
        <v>2821.9566004807534</v>
      </c>
      <c r="B2001" t="s">
        <v>174</v>
      </c>
      <c r="C2001">
        <v>74.44250000000001</v>
      </c>
    </row>
    <row r="2002" spans="1:3" x14ac:dyDescent="0.2">
      <c r="A2002">
        <v>3221.7990000000004</v>
      </c>
      <c r="B2002" t="s">
        <v>174</v>
      </c>
      <c r="C2002">
        <v>74.44250000000001</v>
      </c>
    </row>
    <row r="2003" spans="1:3" x14ac:dyDescent="0.2">
      <c r="A2003">
        <v>3221.7990000000004</v>
      </c>
      <c r="B2003" t="s">
        <v>174</v>
      </c>
      <c r="C2003">
        <v>133.99650000000003</v>
      </c>
    </row>
    <row r="2004" spans="1:3" x14ac:dyDescent="0.2">
      <c r="A2004">
        <v>3221.7990000000004</v>
      </c>
      <c r="B2004" t="s">
        <v>174</v>
      </c>
      <c r="C2004">
        <v>74.44250000000001</v>
      </c>
    </row>
    <row r="2005" spans="1:3" x14ac:dyDescent="0.2">
      <c r="A2005">
        <v>3221.7990000000004</v>
      </c>
      <c r="B2005" t="s">
        <v>174</v>
      </c>
      <c r="C2005">
        <v>133.99650000000003</v>
      </c>
    </row>
    <row r="2006" spans="1:3" x14ac:dyDescent="0.2">
      <c r="A2006">
        <v>3221.7990000000004</v>
      </c>
      <c r="B2006" t="s">
        <v>174</v>
      </c>
      <c r="C2006">
        <v>59.553999999999995</v>
      </c>
    </row>
    <row r="2007" spans="1:3" x14ac:dyDescent="0.2">
      <c r="A2007">
        <v>3221.7990000000004</v>
      </c>
      <c r="B2007" t="s">
        <v>174</v>
      </c>
      <c r="C2007">
        <v>119.10799999999999</v>
      </c>
    </row>
    <row r="2008" spans="1:3" x14ac:dyDescent="0.2">
      <c r="A2008">
        <v>3221.7990000000004</v>
      </c>
      <c r="B2008" t="s">
        <v>174</v>
      </c>
      <c r="C2008">
        <v>59.553999999999995</v>
      </c>
    </row>
    <row r="2009" spans="1:3" x14ac:dyDescent="0.2">
      <c r="A2009">
        <v>3221.7990000000004</v>
      </c>
      <c r="B2009" t="s">
        <v>174</v>
      </c>
      <c r="C2009">
        <v>104.2195</v>
      </c>
    </row>
    <row r="2010" spans="1:3" x14ac:dyDescent="0.2">
      <c r="A2010">
        <v>3221.7990000000004</v>
      </c>
      <c r="B2010" t="s">
        <v>174</v>
      </c>
      <c r="C2010">
        <v>44.665499999999994</v>
      </c>
    </row>
    <row r="2011" spans="1:3" x14ac:dyDescent="0.2">
      <c r="A2011">
        <v>3221.7990000000004</v>
      </c>
      <c r="B2011" t="s">
        <v>174</v>
      </c>
      <c r="C2011">
        <v>74.44250000000001</v>
      </c>
    </row>
    <row r="2012" spans="1:3" x14ac:dyDescent="0.2">
      <c r="A2012">
        <v>3478.3431399420924</v>
      </c>
      <c r="B2012" t="s">
        <v>174</v>
      </c>
      <c r="C2012">
        <v>74.44250000000001</v>
      </c>
    </row>
    <row r="2013" spans="1:3" x14ac:dyDescent="0.2">
      <c r="A2013">
        <v>3478.3431399420924</v>
      </c>
      <c r="B2013" t="s">
        <v>174</v>
      </c>
      <c r="C2013">
        <v>133.99650000000003</v>
      </c>
    </row>
    <row r="2014" spans="1:3" x14ac:dyDescent="0.2">
      <c r="A2014">
        <v>3478.3431399420924</v>
      </c>
      <c r="B2014" t="s">
        <v>174</v>
      </c>
      <c r="C2014">
        <v>74.44250000000001</v>
      </c>
    </row>
    <row r="2015" spans="1:3" x14ac:dyDescent="0.2">
      <c r="A2015">
        <v>3478.3431399420924</v>
      </c>
      <c r="B2015" t="s">
        <v>174</v>
      </c>
      <c r="C2015">
        <v>133.99650000000003</v>
      </c>
    </row>
    <row r="2016" spans="1:3" x14ac:dyDescent="0.2">
      <c r="A2016">
        <v>3478.3431399420924</v>
      </c>
      <c r="B2016" t="s">
        <v>174</v>
      </c>
      <c r="C2016">
        <v>59.553999999999995</v>
      </c>
    </row>
    <row r="2017" spans="1:3" x14ac:dyDescent="0.2">
      <c r="A2017">
        <v>3478.3431399420924</v>
      </c>
      <c r="B2017" t="s">
        <v>174</v>
      </c>
      <c r="C2017">
        <v>119.10799999999999</v>
      </c>
    </row>
    <row r="2018" spans="1:3" x14ac:dyDescent="0.2">
      <c r="A2018">
        <v>3478.3431399420924</v>
      </c>
      <c r="B2018" t="s">
        <v>174</v>
      </c>
      <c r="C2018">
        <v>59.553999999999995</v>
      </c>
    </row>
    <row r="2019" spans="1:3" x14ac:dyDescent="0.2">
      <c r="A2019">
        <v>3478.3431399420924</v>
      </c>
      <c r="B2019" t="s">
        <v>174</v>
      </c>
      <c r="C2019">
        <v>104.2195</v>
      </c>
    </row>
    <row r="2020" spans="1:3" x14ac:dyDescent="0.2">
      <c r="A2020">
        <v>3478.3431399420924</v>
      </c>
      <c r="B2020" t="s">
        <v>174</v>
      </c>
      <c r="C2020">
        <v>44.665499999999994</v>
      </c>
    </row>
    <row r="2021" spans="1:3" x14ac:dyDescent="0.2">
      <c r="A2021">
        <v>3478.3431399420924</v>
      </c>
      <c r="B2021" t="s">
        <v>174</v>
      </c>
      <c r="C2021">
        <v>74.44250000000001</v>
      </c>
    </row>
    <row r="2022" spans="1:3" x14ac:dyDescent="0.2">
      <c r="A2022">
        <v>3704.4354440383286</v>
      </c>
      <c r="B2022" t="s">
        <v>174</v>
      </c>
      <c r="C2022">
        <v>74.44250000000001</v>
      </c>
    </row>
    <row r="2023" spans="1:3" x14ac:dyDescent="0.2">
      <c r="A2023">
        <v>3704.4354440383286</v>
      </c>
      <c r="B2023" t="s">
        <v>174</v>
      </c>
      <c r="C2023">
        <v>133.99650000000003</v>
      </c>
    </row>
    <row r="2024" spans="1:3" x14ac:dyDescent="0.2">
      <c r="A2024">
        <v>3704.4354440383286</v>
      </c>
      <c r="B2024" t="s">
        <v>174</v>
      </c>
      <c r="C2024">
        <v>74.44250000000001</v>
      </c>
    </row>
    <row r="2025" spans="1:3" x14ac:dyDescent="0.2">
      <c r="A2025">
        <v>3704.4354440383286</v>
      </c>
      <c r="B2025" t="s">
        <v>174</v>
      </c>
      <c r="C2025">
        <v>133.99650000000003</v>
      </c>
    </row>
    <row r="2026" spans="1:3" x14ac:dyDescent="0.2">
      <c r="A2026">
        <v>3704.4354440383286</v>
      </c>
      <c r="B2026" t="s">
        <v>174</v>
      </c>
      <c r="C2026">
        <v>59.553999999999995</v>
      </c>
    </row>
    <row r="2027" spans="1:3" x14ac:dyDescent="0.2">
      <c r="A2027">
        <v>3704.4354440383286</v>
      </c>
      <c r="B2027" t="s">
        <v>174</v>
      </c>
      <c r="C2027">
        <v>119.10799999999999</v>
      </c>
    </row>
    <row r="2028" spans="1:3" x14ac:dyDescent="0.2">
      <c r="A2028">
        <v>3704.4354440383286</v>
      </c>
      <c r="B2028" t="s">
        <v>174</v>
      </c>
      <c r="C2028">
        <v>59.553999999999995</v>
      </c>
    </row>
    <row r="2029" spans="1:3" x14ac:dyDescent="0.2">
      <c r="A2029">
        <v>3704.4354440383286</v>
      </c>
      <c r="B2029" t="s">
        <v>174</v>
      </c>
      <c r="C2029">
        <v>104.2195</v>
      </c>
    </row>
    <row r="2030" spans="1:3" x14ac:dyDescent="0.2">
      <c r="A2030">
        <v>3704.4354440383286</v>
      </c>
      <c r="B2030" t="s">
        <v>174</v>
      </c>
      <c r="C2030">
        <v>44.665499999999994</v>
      </c>
    </row>
    <row r="2031" spans="1:3" x14ac:dyDescent="0.2">
      <c r="A2031">
        <v>3704.4354440383286</v>
      </c>
      <c r="B2031" t="s">
        <v>174</v>
      </c>
      <c r="C2031">
        <v>74.44250000000001</v>
      </c>
    </row>
    <row r="2032" spans="1:3" x14ac:dyDescent="0.2">
      <c r="A2032">
        <v>3951.3978069742175</v>
      </c>
      <c r="B2032" t="s">
        <v>174</v>
      </c>
      <c r="C2032">
        <v>74.44250000000001</v>
      </c>
    </row>
    <row r="2033" spans="1:3" x14ac:dyDescent="0.2">
      <c r="A2033">
        <v>3951.3978069742175</v>
      </c>
      <c r="B2033" t="s">
        <v>174</v>
      </c>
      <c r="C2033">
        <v>133.99650000000003</v>
      </c>
    </row>
    <row r="2034" spans="1:3" x14ac:dyDescent="0.2">
      <c r="A2034">
        <v>3951.3978069742175</v>
      </c>
      <c r="B2034" t="s">
        <v>174</v>
      </c>
      <c r="C2034">
        <v>74.44250000000001</v>
      </c>
    </row>
    <row r="2035" spans="1:3" x14ac:dyDescent="0.2">
      <c r="A2035">
        <v>3951.3978069742175</v>
      </c>
      <c r="B2035" t="s">
        <v>174</v>
      </c>
      <c r="C2035">
        <v>133.99650000000003</v>
      </c>
    </row>
    <row r="2036" spans="1:3" x14ac:dyDescent="0.2">
      <c r="A2036">
        <v>3951.3978069742175</v>
      </c>
      <c r="B2036" t="s">
        <v>174</v>
      </c>
      <c r="C2036">
        <v>59.553999999999995</v>
      </c>
    </row>
    <row r="2037" spans="1:3" x14ac:dyDescent="0.2">
      <c r="A2037">
        <v>3951.3978069742175</v>
      </c>
      <c r="B2037" t="s">
        <v>174</v>
      </c>
      <c r="C2037">
        <v>119.10799999999999</v>
      </c>
    </row>
    <row r="2038" spans="1:3" x14ac:dyDescent="0.2">
      <c r="A2038">
        <v>3951.3978069742175</v>
      </c>
      <c r="B2038" t="s">
        <v>174</v>
      </c>
      <c r="C2038">
        <v>59.553999999999995</v>
      </c>
    </row>
    <row r="2039" spans="1:3" x14ac:dyDescent="0.2">
      <c r="A2039">
        <v>3951.3978069742175</v>
      </c>
      <c r="B2039" t="s">
        <v>174</v>
      </c>
      <c r="C2039">
        <v>104.2195</v>
      </c>
    </row>
    <row r="2040" spans="1:3" x14ac:dyDescent="0.2">
      <c r="A2040">
        <v>3951.3978069742175</v>
      </c>
      <c r="B2040" t="s">
        <v>174</v>
      </c>
      <c r="C2040">
        <v>44.665499999999994</v>
      </c>
    </row>
    <row r="2041" spans="1:3" x14ac:dyDescent="0.2">
      <c r="A2041">
        <v>3951.3978069742175</v>
      </c>
      <c r="B2041" t="s">
        <v>174</v>
      </c>
      <c r="C2041">
        <v>74.44250000000001</v>
      </c>
    </row>
    <row r="2042" spans="1:3" x14ac:dyDescent="0.2">
      <c r="A2042">
        <v>4186.8540000000003</v>
      </c>
      <c r="B2042" t="s">
        <v>174</v>
      </c>
      <c r="C2042">
        <v>74.44250000000001</v>
      </c>
    </row>
    <row r="2043" spans="1:3" x14ac:dyDescent="0.2">
      <c r="A2043">
        <v>4186.8540000000003</v>
      </c>
      <c r="B2043" t="s">
        <v>174</v>
      </c>
      <c r="C2043">
        <v>133.99650000000003</v>
      </c>
    </row>
    <row r="2044" spans="1:3" x14ac:dyDescent="0.2">
      <c r="A2044">
        <v>4186.8540000000003</v>
      </c>
      <c r="B2044" t="s">
        <v>174</v>
      </c>
      <c r="C2044">
        <v>74.44250000000001</v>
      </c>
    </row>
    <row r="2045" spans="1:3" x14ac:dyDescent="0.2">
      <c r="A2045">
        <v>4186.8540000000003</v>
      </c>
      <c r="B2045" t="s">
        <v>174</v>
      </c>
      <c r="C2045">
        <v>133.99650000000003</v>
      </c>
    </row>
    <row r="2046" spans="1:3" x14ac:dyDescent="0.2">
      <c r="A2046">
        <v>4186.8540000000003</v>
      </c>
      <c r="B2046" t="s">
        <v>174</v>
      </c>
      <c r="C2046">
        <v>59.553999999999995</v>
      </c>
    </row>
    <row r="2047" spans="1:3" x14ac:dyDescent="0.2">
      <c r="A2047">
        <v>4186.8540000000003</v>
      </c>
      <c r="B2047" t="s">
        <v>174</v>
      </c>
      <c r="C2047">
        <v>119.10799999999999</v>
      </c>
    </row>
    <row r="2048" spans="1:3" x14ac:dyDescent="0.2">
      <c r="A2048">
        <v>4186.8540000000003</v>
      </c>
      <c r="B2048" t="s">
        <v>174</v>
      </c>
      <c r="C2048">
        <v>59.553999999999995</v>
      </c>
    </row>
    <row r="2049" spans="1:3" x14ac:dyDescent="0.2">
      <c r="A2049">
        <v>4186.8540000000003</v>
      </c>
      <c r="B2049" t="s">
        <v>174</v>
      </c>
      <c r="C2049">
        <v>104.2195</v>
      </c>
    </row>
    <row r="2050" spans="1:3" x14ac:dyDescent="0.2">
      <c r="A2050">
        <v>4186.8540000000003</v>
      </c>
      <c r="B2050" t="s">
        <v>174</v>
      </c>
      <c r="C2050">
        <v>44.665499999999994</v>
      </c>
    </row>
    <row r="2051" spans="1:3" x14ac:dyDescent="0.2">
      <c r="A2051">
        <v>4186.8540000000003</v>
      </c>
      <c r="B2051" t="s">
        <v>174</v>
      </c>
      <c r="C2051">
        <v>74.44250000000001</v>
      </c>
    </row>
    <row r="2052" spans="1:3" x14ac:dyDescent="0.2">
      <c r="A2052">
        <v>4229.9103000000005</v>
      </c>
      <c r="B2052" t="s">
        <v>174</v>
      </c>
      <c r="C2052">
        <v>74.44250000000001</v>
      </c>
    </row>
    <row r="2053" spans="1:3" x14ac:dyDescent="0.2">
      <c r="A2053">
        <v>4229.9103000000005</v>
      </c>
      <c r="B2053" t="s">
        <v>174</v>
      </c>
      <c r="C2053">
        <v>133.99650000000003</v>
      </c>
    </row>
    <row r="2054" spans="1:3" x14ac:dyDescent="0.2">
      <c r="A2054">
        <v>4229.9103000000005</v>
      </c>
      <c r="B2054" t="s">
        <v>174</v>
      </c>
      <c r="C2054">
        <v>74.44250000000001</v>
      </c>
    </row>
    <row r="2055" spans="1:3" x14ac:dyDescent="0.2">
      <c r="A2055">
        <v>4229.9103000000005</v>
      </c>
      <c r="B2055" t="s">
        <v>174</v>
      </c>
      <c r="C2055">
        <v>133.99650000000003</v>
      </c>
    </row>
    <row r="2056" spans="1:3" x14ac:dyDescent="0.2">
      <c r="A2056">
        <v>4229.9103000000005</v>
      </c>
      <c r="B2056" t="s">
        <v>174</v>
      </c>
      <c r="C2056">
        <v>59.553999999999995</v>
      </c>
    </row>
    <row r="2057" spans="1:3" x14ac:dyDescent="0.2">
      <c r="A2057">
        <v>4229.9103000000005</v>
      </c>
      <c r="B2057" t="s">
        <v>174</v>
      </c>
      <c r="C2057">
        <v>119.10799999999999</v>
      </c>
    </row>
    <row r="2058" spans="1:3" x14ac:dyDescent="0.2">
      <c r="A2058">
        <v>4229.9103000000005</v>
      </c>
      <c r="B2058" t="s">
        <v>174</v>
      </c>
      <c r="C2058">
        <v>59.553999999999995</v>
      </c>
    </row>
    <row r="2059" spans="1:3" x14ac:dyDescent="0.2">
      <c r="A2059">
        <v>4229.9103000000005</v>
      </c>
      <c r="B2059" t="s">
        <v>174</v>
      </c>
      <c r="C2059">
        <v>104.2195</v>
      </c>
    </row>
    <row r="2060" spans="1:3" x14ac:dyDescent="0.2">
      <c r="A2060">
        <v>4229.9103000000005</v>
      </c>
      <c r="B2060" t="s">
        <v>174</v>
      </c>
      <c r="C2060">
        <v>44.665499999999994</v>
      </c>
    </row>
    <row r="2061" spans="1:3" x14ac:dyDescent="0.2">
      <c r="A2061">
        <v>4229.9103000000005</v>
      </c>
      <c r="B2061" t="s">
        <v>174</v>
      </c>
      <c r="C2061">
        <v>74.44250000000001</v>
      </c>
    </row>
    <row r="2062" spans="1:3" x14ac:dyDescent="0.2">
      <c r="A2062">
        <v>4258.1196</v>
      </c>
      <c r="B2062" t="s">
        <v>174</v>
      </c>
      <c r="C2062">
        <v>74.44250000000001</v>
      </c>
    </row>
    <row r="2063" spans="1:3" x14ac:dyDescent="0.2">
      <c r="A2063">
        <v>4258.1196</v>
      </c>
      <c r="B2063" t="s">
        <v>174</v>
      </c>
      <c r="C2063">
        <v>133.99650000000003</v>
      </c>
    </row>
    <row r="2064" spans="1:3" x14ac:dyDescent="0.2">
      <c r="A2064">
        <v>4258.1196</v>
      </c>
      <c r="B2064" t="s">
        <v>174</v>
      </c>
      <c r="C2064">
        <v>74.44250000000001</v>
      </c>
    </row>
    <row r="2065" spans="1:3" x14ac:dyDescent="0.2">
      <c r="A2065">
        <v>4258.1196</v>
      </c>
      <c r="B2065" t="s">
        <v>174</v>
      </c>
      <c r="C2065">
        <v>133.99650000000003</v>
      </c>
    </row>
    <row r="2066" spans="1:3" x14ac:dyDescent="0.2">
      <c r="A2066">
        <v>4258.1196</v>
      </c>
      <c r="B2066" t="s">
        <v>174</v>
      </c>
      <c r="C2066">
        <v>59.553999999999995</v>
      </c>
    </row>
    <row r="2067" spans="1:3" x14ac:dyDescent="0.2">
      <c r="A2067">
        <v>4258.1196</v>
      </c>
      <c r="B2067" t="s">
        <v>174</v>
      </c>
      <c r="C2067">
        <v>119.10799999999999</v>
      </c>
    </row>
    <row r="2068" spans="1:3" x14ac:dyDescent="0.2">
      <c r="A2068">
        <v>4258.1196</v>
      </c>
      <c r="B2068" t="s">
        <v>174</v>
      </c>
      <c r="C2068">
        <v>59.553999999999995</v>
      </c>
    </row>
    <row r="2069" spans="1:3" x14ac:dyDescent="0.2">
      <c r="A2069">
        <v>4258.1196</v>
      </c>
      <c r="B2069" t="s">
        <v>174</v>
      </c>
      <c r="C2069">
        <v>104.2195</v>
      </c>
    </row>
    <row r="2070" spans="1:3" x14ac:dyDescent="0.2">
      <c r="A2070">
        <v>4258.1196</v>
      </c>
      <c r="B2070" t="s">
        <v>174</v>
      </c>
      <c r="C2070">
        <v>44.665499999999994</v>
      </c>
    </row>
    <row r="2071" spans="1:3" x14ac:dyDescent="0.2">
      <c r="A2071">
        <v>4258.1196</v>
      </c>
      <c r="B2071" t="s">
        <v>174</v>
      </c>
      <c r="C2071">
        <v>74.44250000000001</v>
      </c>
    </row>
    <row r="2072" spans="1:3" x14ac:dyDescent="0.2">
      <c r="A2072">
        <v>4379.8650000000007</v>
      </c>
      <c r="B2072" t="s">
        <v>174</v>
      </c>
      <c r="C2072">
        <v>74.44250000000001</v>
      </c>
    </row>
    <row r="2073" spans="1:3" x14ac:dyDescent="0.2">
      <c r="A2073">
        <v>4379.8650000000007</v>
      </c>
      <c r="B2073" t="s">
        <v>174</v>
      </c>
      <c r="C2073">
        <v>133.99650000000003</v>
      </c>
    </row>
    <row r="2074" spans="1:3" x14ac:dyDescent="0.2">
      <c r="A2074">
        <v>4379.8650000000007</v>
      </c>
      <c r="B2074" t="s">
        <v>174</v>
      </c>
      <c r="C2074">
        <v>74.44250000000001</v>
      </c>
    </row>
    <row r="2075" spans="1:3" x14ac:dyDescent="0.2">
      <c r="A2075">
        <v>4379.8650000000007</v>
      </c>
      <c r="B2075" t="s">
        <v>174</v>
      </c>
      <c r="C2075">
        <v>133.99650000000003</v>
      </c>
    </row>
    <row r="2076" spans="1:3" x14ac:dyDescent="0.2">
      <c r="A2076">
        <v>4379.8650000000007</v>
      </c>
      <c r="B2076" t="s">
        <v>174</v>
      </c>
      <c r="C2076">
        <v>59.553999999999995</v>
      </c>
    </row>
    <row r="2077" spans="1:3" x14ac:dyDescent="0.2">
      <c r="A2077">
        <v>4379.8650000000007</v>
      </c>
      <c r="B2077" t="s">
        <v>174</v>
      </c>
      <c r="C2077">
        <v>119.10799999999999</v>
      </c>
    </row>
    <row r="2078" spans="1:3" x14ac:dyDescent="0.2">
      <c r="A2078">
        <v>4379.8650000000007</v>
      </c>
      <c r="B2078" t="s">
        <v>174</v>
      </c>
      <c r="C2078">
        <v>59.553999999999995</v>
      </c>
    </row>
    <row r="2079" spans="1:3" x14ac:dyDescent="0.2">
      <c r="A2079">
        <v>4379.8650000000007</v>
      </c>
      <c r="B2079" t="s">
        <v>174</v>
      </c>
      <c r="C2079">
        <v>104.2195</v>
      </c>
    </row>
    <row r="2080" spans="1:3" x14ac:dyDescent="0.2">
      <c r="A2080">
        <v>4379.8650000000007</v>
      </c>
      <c r="B2080" t="s">
        <v>174</v>
      </c>
      <c r="C2080">
        <v>44.665499999999994</v>
      </c>
    </row>
    <row r="2081" spans="1:3" x14ac:dyDescent="0.2">
      <c r="A2081">
        <v>4379.8650000000007</v>
      </c>
      <c r="B2081" t="s">
        <v>174</v>
      </c>
      <c r="C2081">
        <v>74.44250000000001</v>
      </c>
    </row>
    <row r="2082" spans="1:3" x14ac:dyDescent="0.2">
      <c r="A2082">
        <v>4397.4881000000005</v>
      </c>
      <c r="B2082" t="s">
        <v>174</v>
      </c>
      <c r="C2082">
        <v>74.44250000000001</v>
      </c>
    </row>
    <row r="2083" spans="1:3" x14ac:dyDescent="0.2">
      <c r="A2083">
        <v>4397.4881000000005</v>
      </c>
      <c r="B2083" t="s">
        <v>174</v>
      </c>
      <c r="C2083">
        <v>133.99650000000003</v>
      </c>
    </row>
    <row r="2084" spans="1:3" x14ac:dyDescent="0.2">
      <c r="A2084">
        <v>4397.4881000000005</v>
      </c>
      <c r="B2084" t="s">
        <v>174</v>
      </c>
      <c r="C2084">
        <v>74.44250000000001</v>
      </c>
    </row>
    <row r="2085" spans="1:3" x14ac:dyDescent="0.2">
      <c r="A2085">
        <v>4397.4881000000005</v>
      </c>
      <c r="B2085" t="s">
        <v>174</v>
      </c>
      <c r="C2085">
        <v>133.99650000000003</v>
      </c>
    </row>
    <row r="2086" spans="1:3" x14ac:dyDescent="0.2">
      <c r="A2086">
        <v>4397.4881000000005</v>
      </c>
      <c r="B2086" t="s">
        <v>174</v>
      </c>
      <c r="C2086">
        <v>59.553999999999995</v>
      </c>
    </row>
    <row r="2087" spans="1:3" x14ac:dyDescent="0.2">
      <c r="A2087">
        <v>4397.4881000000005</v>
      </c>
      <c r="B2087" t="s">
        <v>174</v>
      </c>
      <c r="C2087">
        <v>119.10799999999999</v>
      </c>
    </row>
    <row r="2088" spans="1:3" x14ac:dyDescent="0.2">
      <c r="A2088">
        <v>4397.4881000000005</v>
      </c>
      <c r="B2088" t="s">
        <v>174</v>
      </c>
      <c r="C2088">
        <v>59.553999999999995</v>
      </c>
    </row>
    <row r="2089" spans="1:3" x14ac:dyDescent="0.2">
      <c r="A2089">
        <v>4397.4881000000005</v>
      </c>
      <c r="B2089" t="s">
        <v>174</v>
      </c>
      <c r="C2089">
        <v>104.2195</v>
      </c>
    </row>
    <row r="2090" spans="1:3" x14ac:dyDescent="0.2">
      <c r="A2090">
        <v>4397.4881000000005</v>
      </c>
      <c r="B2090" t="s">
        <v>174</v>
      </c>
      <c r="C2090">
        <v>44.665499999999994</v>
      </c>
    </row>
    <row r="2091" spans="1:3" x14ac:dyDescent="0.2">
      <c r="A2091">
        <v>4397.4881000000005</v>
      </c>
      <c r="B2091" t="s">
        <v>174</v>
      </c>
      <c r="C2091">
        <v>74.44250000000001</v>
      </c>
    </row>
    <row r="2092" spans="1:3" x14ac:dyDescent="0.2">
      <c r="A2092">
        <v>4418.3381250000002</v>
      </c>
      <c r="B2092" t="s">
        <v>174</v>
      </c>
      <c r="C2092">
        <v>74.44250000000001</v>
      </c>
    </row>
    <row r="2093" spans="1:3" x14ac:dyDescent="0.2">
      <c r="A2093">
        <v>4418.3381250000002</v>
      </c>
      <c r="B2093" t="s">
        <v>174</v>
      </c>
      <c r="C2093">
        <v>133.99650000000003</v>
      </c>
    </row>
    <row r="2094" spans="1:3" x14ac:dyDescent="0.2">
      <c r="A2094">
        <v>4418.3381250000002</v>
      </c>
      <c r="B2094" t="s">
        <v>174</v>
      </c>
      <c r="C2094">
        <v>74.44250000000001</v>
      </c>
    </row>
    <row r="2095" spans="1:3" x14ac:dyDescent="0.2">
      <c r="A2095">
        <v>4418.3381250000002</v>
      </c>
      <c r="B2095" t="s">
        <v>174</v>
      </c>
      <c r="C2095">
        <v>133.99650000000003</v>
      </c>
    </row>
    <row r="2096" spans="1:3" x14ac:dyDescent="0.2">
      <c r="A2096">
        <v>4418.3381250000002</v>
      </c>
      <c r="B2096" t="s">
        <v>174</v>
      </c>
      <c r="C2096">
        <v>59.553999999999995</v>
      </c>
    </row>
    <row r="2097" spans="1:3" x14ac:dyDescent="0.2">
      <c r="A2097">
        <v>4418.3381250000002</v>
      </c>
      <c r="B2097" t="s">
        <v>174</v>
      </c>
      <c r="C2097">
        <v>119.10799999999999</v>
      </c>
    </row>
    <row r="2098" spans="1:3" x14ac:dyDescent="0.2">
      <c r="A2098">
        <v>4418.3381250000002</v>
      </c>
      <c r="B2098" t="s">
        <v>174</v>
      </c>
      <c r="C2098">
        <v>59.553999999999995</v>
      </c>
    </row>
    <row r="2099" spans="1:3" x14ac:dyDescent="0.2">
      <c r="A2099">
        <v>4418.3381250000002</v>
      </c>
      <c r="B2099" t="s">
        <v>174</v>
      </c>
      <c r="C2099">
        <v>104.2195</v>
      </c>
    </row>
    <row r="2100" spans="1:3" x14ac:dyDescent="0.2">
      <c r="A2100">
        <v>4418.3381250000002</v>
      </c>
      <c r="B2100" t="s">
        <v>174</v>
      </c>
      <c r="C2100">
        <v>44.665499999999994</v>
      </c>
    </row>
    <row r="2101" spans="1:3" x14ac:dyDescent="0.2">
      <c r="A2101">
        <v>4418.3381250000002</v>
      </c>
      <c r="B2101" t="s">
        <v>174</v>
      </c>
      <c r="C2101">
        <v>74.44250000000001</v>
      </c>
    </row>
    <row r="2102" spans="1:3" x14ac:dyDescent="0.2">
      <c r="A2102">
        <v>4463.3824199999999</v>
      </c>
      <c r="B2102" t="s">
        <v>174</v>
      </c>
      <c r="C2102">
        <v>74.44250000000001</v>
      </c>
    </row>
    <row r="2103" spans="1:3" x14ac:dyDescent="0.2">
      <c r="A2103">
        <v>4463.3824199999999</v>
      </c>
      <c r="B2103" t="s">
        <v>174</v>
      </c>
      <c r="C2103">
        <v>133.99650000000003</v>
      </c>
    </row>
    <row r="2104" spans="1:3" x14ac:dyDescent="0.2">
      <c r="A2104">
        <v>4463.3824199999999</v>
      </c>
      <c r="B2104" t="s">
        <v>174</v>
      </c>
      <c r="C2104">
        <v>74.44250000000001</v>
      </c>
    </row>
    <row r="2105" spans="1:3" x14ac:dyDescent="0.2">
      <c r="A2105">
        <v>4463.3824199999999</v>
      </c>
      <c r="B2105" t="s">
        <v>174</v>
      </c>
      <c r="C2105">
        <v>133.99650000000003</v>
      </c>
    </row>
    <row r="2106" spans="1:3" x14ac:dyDescent="0.2">
      <c r="A2106">
        <v>4463.3824199999999</v>
      </c>
      <c r="B2106" t="s">
        <v>174</v>
      </c>
      <c r="C2106">
        <v>59.553999999999995</v>
      </c>
    </row>
    <row r="2107" spans="1:3" x14ac:dyDescent="0.2">
      <c r="A2107">
        <v>4463.3824199999999</v>
      </c>
      <c r="B2107" t="s">
        <v>174</v>
      </c>
      <c r="C2107">
        <v>119.10799999999999</v>
      </c>
    </row>
    <row r="2108" spans="1:3" x14ac:dyDescent="0.2">
      <c r="A2108">
        <v>4463.3824199999999</v>
      </c>
      <c r="B2108" t="s">
        <v>174</v>
      </c>
      <c r="C2108">
        <v>59.553999999999995</v>
      </c>
    </row>
    <row r="2109" spans="1:3" x14ac:dyDescent="0.2">
      <c r="A2109">
        <v>4463.3824199999999</v>
      </c>
      <c r="B2109" t="s">
        <v>174</v>
      </c>
      <c r="C2109">
        <v>104.2195</v>
      </c>
    </row>
    <row r="2110" spans="1:3" x14ac:dyDescent="0.2">
      <c r="A2110">
        <v>4463.3824199999999</v>
      </c>
      <c r="B2110" t="s">
        <v>174</v>
      </c>
      <c r="C2110">
        <v>44.665499999999994</v>
      </c>
    </row>
    <row r="2111" spans="1:3" x14ac:dyDescent="0.2">
      <c r="A2111">
        <v>4463.3824199999999</v>
      </c>
      <c r="B2111" t="s">
        <v>174</v>
      </c>
      <c r="C2111">
        <v>74.44250000000001</v>
      </c>
    </row>
    <row r="2112" spans="1:3" x14ac:dyDescent="0.2">
      <c r="A2112">
        <v>4917.8393333333343</v>
      </c>
      <c r="B2112" t="s">
        <v>174</v>
      </c>
      <c r="C2112">
        <v>74.44250000000001</v>
      </c>
    </row>
    <row r="2113" spans="1:3" x14ac:dyDescent="0.2">
      <c r="A2113">
        <v>4917.8393333333343</v>
      </c>
      <c r="B2113" t="s">
        <v>174</v>
      </c>
      <c r="C2113">
        <v>133.99650000000003</v>
      </c>
    </row>
    <row r="2114" spans="1:3" x14ac:dyDescent="0.2">
      <c r="A2114">
        <v>4917.8393333333343</v>
      </c>
      <c r="B2114" t="s">
        <v>174</v>
      </c>
      <c r="C2114">
        <v>74.44250000000001</v>
      </c>
    </row>
    <row r="2115" spans="1:3" x14ac:dyDescent="0.2">
      <c r="A2115">
        <v>4917.8393333333343</v>
      </c>
      <c r="B2115" t="s">
        <v>174</v>
      </c>
      <c r="C2115">
        <v>133.99650000000003</v>
      </c>
    </row>
    <row r="2116" spans="1:3" x14ac:dyDescent="0.2">
      <c r="A2116">
        <v>4917.8393333333343</v>
      </c>
      <c r="B2116" t="s">
        <v>174</v>
      </c>
      <c r="C2116">
        <v>59.553999999999995</v>
      </c>
    </row>
    <row r="2117" spans="1:3" x14ac:dyDescent="0.2">
      <c r="A2117">
        <v>4917.8393333333343</v>
      </c>
      <c r="B2117" t="s">
        <v>174</v>
      </c>
      <c r="C2117">
        <v>119.10799999999999</v>
      </c>
    </row>
    <row r="2118" spans="1:3" x14ac:dyDescent="0.2">
      <c r="A2118">
        <v>4917.8393333333343</v>
      </c>
      <c r="B2118" t="s">
        <v>174</v>
      </c>
      <c r="C2118">
        <v>59.553999999999995</v>
      </c>
    </row>
    <row r="2119" spans="1:3" x14ac:dyDescent="0.2">
      <c r="A2119">
        <v>4917.8393333333343</v>
      </c>
      <c r="B2119" t="s">
        <v>174</v>
      </c>
      <c r="C2119">
        <v>104.2195</v>
      </c>
    </row>
    <row r="2120" spans="1:3" x14ac:dyDescent="0.2">
      <c r="A2120">
        <v>4917.8393333333343</v>
      </c>
      <c r="B2120" t="s">
        <v>174</v>
      </c>
      <c r="C2120">
        <v>44.665499999999994</v>
      </c>
    </row>
    <row r="2121" spans="1:3" x14ac:dyDescent="0.2">
      <c r="A2121">
        <v>4917.8393333333343</v>
      </c>
      <c r="B2121" t="s">
        <v>174</v>
      </c>
      <c r="C2121">
        <v>74.44250000000001</v>
      </c>
    </row>
    <row r="2122" spans="1:3" x14ac:dyDescent="0.2">
      <c r="A2122">
        <v>4939.2472587177717</v>
      </c>
      <c r="B2122" t="s">
        <v>174</v>
      </c>
      <c r="C2122">
        <v>74.44250000000001</v>
      </c>
    </row>
    <row r="2123" spans="1:3" x14ac:dyDescent="0.2">
      <c r="A2123">
        <v>4939.2472587177717</v>
      </c>
      <c r="B2123" t="s">
        <v>174</v>
      </c>
      <c r="C2123">
        <v>133.99650000000003</v>
      </c>
    </row>
    <row r="2124" spans="1:3" x14ac:dyDescent="0.2">
      <c r="A2124">
        <v>4939.2472587177717</v>
      </c>
      <c r="B2124" t="s">
        <v>174</v>
      </c>
      <c r="C2124">
        <v>74.44250000000001</v>
      </c>
    </row>
    <row r="2125" spans="1:3" x14ac:dyDescent="0.2">
      <c r="A2125">
        <v>4939.2472587177717</v>
      </c>
      <c r="B2125" t="s">
        <v>174</v>
      </c>
      <c r="C2125">
        <v>133.99650000000003</v>
      </c>
    </row>
    <row r="2126" spans="1:3" x14ac:dyDescent="0.2">
      <c r="A2126">
        <v>4939.2472587177717</v>
      </c>
      <c r="B2126" t="s">
        <v>174</v>
      </c>
      <c r="C2126">
        <v>59.553999999999995</v>
      </c>
    </row>
    <row r="2127" spans="1:3" x14ac:dyDescent="0.2">
      <c r="A2127">
        <v>4939.2472587177717</v>
      </c>
      <c r="B2127" t="s">
        <v>174</v>
      </c>
      <c r="C2127">
        <v>119.10799999999999</v>
      </c>
    </row>
    <row r="2128" spans="1:3" x14ac:dyDescent="0.2">
      <c r="A2128">
        <v>4939.2472587177717</v>
      </c>
      <c r="B2128" t="s">
        <v>174</v>
      </c>
      <c r="C2128">
        <v>59.553999999999995</v>
      </c>
    </row>
    <row r="2129" spans="1:3" x14ac:dyDescent="0.2">
      <c r="A2129">
        <v>4939.2472587177717</v>
      </c>
      <c r="B2129" t="s">
        <v>174</v>
      </c>
      <c r="C2129">
        <v>104.2195</v>
      </c>
    </row>
    <row r="2130" spans="1:3" x14ac:dyDescent="0.2">
      <c r="A2130">
        <v>4939.2472587177717</v>
      </c>
      <c r="B2130" t="s">
        <v>174</v>
      </c>
      <c r="C2130">
        <v>44.665499999999994</v>
      </c>
    </row>
    <row r="2131" spans="1:3" x14ac:dyDescent="0.2">
      <c r="A2131">
        <v>4939.2472587177717</v>
      </c>
      <c r="B2131" t="s">
        <v>174</v>
      </c>
      <c r="C2131">
        <v>74.44250000000001</v>
      </c>
    </row>
    <row r="2132" spans="1:3" x14ac:dyDescent="0.2">
      <c r="A2132">
        <v>4978.0346666666655</v>
      </c>
      <c r="B2132" t="s">
        <v>174</v>
      </c>
      <c r="C2132">
        <v>74.44250000000001</v>
      </c>
    </row>
    <row r="2133" spans="1:3" x14ac:dyDescent="0.2">
      <c r="A2133">
        <v>4978.0346666666655</v>
      </c>
      <c r="B2133" t="s">
        <v>174</v>
      </c>
      <c r="C2133">
        <v>133.99650000000003</v>
      </c>
    </row>
    <row r="2134" spans="1:3" x14ac:dyDescent="0.2">
      <c r="A2134">
        <v>4978.0346666666655</v>
      </c>
      <c r="B2134" t="s">
        <v>174</v>
      </c>
      <c r="C2134">
        <v>74.44250000000001</v>
      </c>
    </row>
    <row r="2135" spans="1:3" x14ac:dyDescent="0.2">
      <c r="A2135">
        <v>4978.0346666666655</v>
      </c>
      <c r="B2135" t="s">
        <v>174</v>
      </c>
      <c r="C2135">
        <v>133.99650000000003</v>
      </c>
    </row>
    <row r="2136" spans="1:3" x14ac:dyDescent="0.2">
      <c r="A2136">
        <v>4978.0346666666655</v>
      </c>
      <c r="B2136" t="s">
        <v>174</v>
      </c>
      <c r="C2136">
        <v>59.553999999999995</v>
      </c>
    </row>
    <row r="2137" spans="1:3" x14ac:dyDescent="0.2">
      <c r="A2137">
        <v>4978.0346666666655</v>
      </c>
      <c r="B2137" t="s">
        <v>174</v>
      </c>
      <c r="C2137">
        <v>119.10799999999999</v>
      </c>
    </row>
    <row r="2138" spans="1:3" x14ac:dyDescent="0.2">
      <c r="A2138">
        <v>4978.0346666666655</v>
      </c>
      <c r="B2138" t="s">
        <v>174</v>
      </c>
      <c r="C2138">
        <v>59.553999999999995</v>
      </c>
    </row>
    <row r="2139" spans="1:3" x14ac:dyDescent="0.2">
      <c r="A2139">
        <v>4978.0346666666655</v>
      </c>
      <c r="B2139" t="s">
        <v>174</v>
      </c>
      <c r="C2139">
        <v>104.2195</v>
      </c>
    </row>
    <row r="2140" spans="1:3" x14ac:dyDescent="0.2">
      <c r="A2140">
        <v>4978.0346666666655</v>
      </c>
      <c r="B2140" t="s">
        <v>174</v>
      </c>
      <c r="C2140">
        <v>44.665499999999994</v>
      </c>
    </row>
    <row r="2141" spans="1:3" x14ac:dyDescent="0.2">
      <c r="A2141">
        <v>4978.0346666666655</v>
      </c>
      <c r="B2141" t="s">
        <v>174</v>
      </c>
      <c r="C2141">
        <v>74.44250000000001</v>
      </c>
    </row>
    <row r="2142" spans="1:3" x14ac:dyDescent="0.2">
      <c r="A2142">
        <v>5560.2891666666665</v>
      </c>
      <c r="B2142" t="s">
        <v>174</v>
      </c>
      <c r="C2142">
        <v>74.44250000000001</v>
      </c>
    </row>
    <row r="2143" spans="1:3" x14ac:dyDescent="0.2">
      <c r="A2143">
        <v>5560.2891666666665</v>
      </c>
      <c r="B2143" t="s">
        <v>174</v>
      </c>
      <c r="C2143">
        <v>133.99650000000003</v>
      </c>
    </row>
    <row r="2144" spans="1:3" x14ac:dyDescent="0.2">
      <c r="A2144">
        <v>5560.2891666666665</v>
      </c>
      <c r="B2144" t="s">
        <v>174</v>
      </c>
      <c r="C2144">
        <v>74.44250000000001</v>
      </c>
    </row>
    <row r="2145" spans="1:3" x14ac:dyDescent="0.2">
      <c r="A2145">
        <v>5560.2891666666665</v>
      </c>
      <c r="B2145" t="s">
        <v>174</v>
      </c>
      <c r="C2145">
        <v>133.99650000000003</v>
      </c>
    </row>
    <row r="2146" spans="1:3" x14ac:dyDescent="0.2">
      <c r="A2146">
        <v>5560.2891666666665</v>
      </c>
      <c r="B2146" t="s">
        <v>174</v>
      </c>
      <c r="C2146">
        <v>59.553999999999995</v>
      </c>
    </row>
    <row r="2147" spans="1:3" x14ac:dyDescent="0.2">
      <c r="A2147">
        <v>5560.2891666666665</v>
      </c>
      <c r="B2147" t="s">
        <v>174</v>
      </c>
      <c r="C2147">
        <v>119.10799999999999</v>
      </c>
    </row>
    <row r="2148" spans="1:3" x14ac:dyDescent="0.2">
      <c r="A2148">
        <v>5560.2891666666665</v>
      </c>
      <c r="B2148" t="s">
        <v>174</v>
      </c>
      <c r="C2148">
        <v>59.553999999999995</v>
      </c>
    </row>
    <row r="2149" spans="1:3" x14ac:dyDescent="0.2">
      <c r="A2149">
        <v>5560.2891666666665</v>
      </c>
      <c r="B2149" t="s">
        <v>174</v>
      </c>
      <c r="C2149">
        <v>104.2195</v>
      </c>
    </row>
    <row r="2150" spans="1:3" x14ac:dyDescent="0.2">
      <c r="A2150">
        <v>5560.2891666666665</v>
      </c>
      <c r="B2150" t="s">
        <v>174</v>
      </c>
      <c r="C2150">
        <v>44.665499999999994</v>
      </c>
    </row>
    <row r="2151" spans="1:3" x14ac:dyDescent="0.2">
      <c r="A2151">
        <v>5560.2891666666665</v>
      </c>
      <c r="B2151" t="s">
        <v>174</v>
      </c>
      <c r="C2151">
        <v>74.44250000000001</v>
      </c>
    </row>
    <row r="2152" spans="1:3" x14ac:dyDescent="0.2">
      <c r="A2152">
        <v>5599.55</v>
      </c>
      <c r="B2152" t="s">
        <v>174</v>
      </c>
      <c r="C2152">
        <v>74.44250000000001</v>
      </c>
    </row>
    <row r="2153" spans="1:3" x14ac:dyDescent="0.2">
      <c r="A2153">
        <v>5599.55</v>
      </c>
      <c r="B2153" t="s">
        <v>174</v>
      </c>
      <c r="C2153">
        <v>133.99650000000003</v>
      </c>
    </row>
    <row r="2154" spans="1:3" x14ac:dyDescent="0.2">
      <c r="A2154">
        <v>5599.55</v>
      </c>
      <c r="B2154" t="s">
        <v>174</v>
      </c>
      <c r="C2154">
        <v>74.44250000000001</v>
      </c>
    </row>
    <row r="2155" spans="1:3" x14ac:dyDescent="0.2">
      <c r="A2155">
        <v>5599.55</v>
      </c>
      <c r="B2155" t="s">
        <v>174</v>
      </c>
      <c r="C2155">
        <v>133.99650000000003</v>
      </c>
    </row>
    <row r="2156" spans="1:3" x14ac:dyDescent="0.2">
      <c r="A2156">
        <v>5599.55</v>
      </c>
      <c r="B2156" t="s">
        <v>174</v>
      </c>
      <c r="C2156">
        <v>59.553999999999995</v>
      </c>
    </row>
    <row r="2157" spans="1:3" x14ac:dyDescent="0.2">
      <c r="A2157">
        <v>5599.55</v>
      </c>
      <c r="B2157" t="s">
        <v>174</v>
      </c>
      <c r="C2157">
        <v>119.10799999999999</v>
      </c>
    </row>
    <row r="2158" spans="1:3" x14ac:dyDescent="0.2">
      <c r="A2158">
        <v>5599.55</v>
      </c>
      <c r="B2158" t="s">
        <v>174</v>
      </c>
      <c r="C2158">
        <v>59.553999999999995</v>
      </c>
    </row>
    <row r="2159" spans="1:3" x14ac:dyDescent="0.2">
      <c r="A2159">
        <v>5599.55</v>
      </c>
      <c r="B2159" t="s">
        <v>174</v>
      </c>
      <c r="C2159">
        <v>104.2195</v>
      </c>
    </row>
    <row r="2160" spans="1:3" x14ac:dyDescent="0.2">
      <c r="A2160">
        <v>5599.55</v>
      </c>
      <c r="B2160" t="s">
        <v>174</v>
      </c>
      <c r="C2160">
        <v>44.665499999999994</v>
      </c>
    </row>
    <row r="2161" spans="1:3" x14ac:dyDescent="0.2">
      <c r="A2161">
        <v>5599.55</v>
      </c>
      <c r="B2161" t="s">
        <v>174</v>
      </c>
      <c r="C2161">
        <v>74.44250000000001</v>
      </c>
    </row>
    <row r="2162" spans="1:3" x14ac:dyDescent="0.2">
      <c r="A2162">
        <v>5663.3409068457968</v>
      </c>
      <c r="B2162" t="s">
        <v>174</v>
      </c>
      <c r="C2162">
        <v>74.44250000000001</v>
      </c>
    </row>
    <row r="2163" spans="1:3" x14ac:dyDescent="0.2">
      <c r="A2163">
        <v>5663.3409068457968</v>
      </c>
      <c r="B2163" t="s">
        <v>174</v>
      </c>
      <c r="C2163">
        <v>133.99650000000003</v>
      </c>
    </row>
    <row r="2164" spans="1:3" x14ac:dyDescent="0.2">
      <c r="A2164">
        <v>5663.3409068457968</v>
      </c>
      <c r="B2164" t="s">
        <v>174</v>
      </c>
      <c r="C2164">
        <v>74.44250000000001</v>
      </c>
    </row>
    <row r="2165" spans="1:3" x14ac:dyDescent="0.2">
      <c r="A2165">
        <v>5663.3409068457968</v>
      </c>
      <c r="B2165" t="s">
        <v>174</v>
      </c>
      <c r="C2165">
        <v>133.99650000000003</v>
      </c>
    </row>
    <row r="2166" spans="1:3" x14ac:dyDescent="0.2">
      <c r="A2166">
        <v>5663.3409068457968</v>
      </c>
      <c r="B2166" t="s">
        <v>174</v>
      </c>
      <c r="C2166">
        <v>59.553999999999995</v>
      </c>
    </row>
    <row r="2167" spans="1:3" x14ac:dyDescent="0.2">
      <c r="A2167">
        <v>5663.3409068457968</v>
      </c>
      <c r="B2167" t="s">
        <v>174</v>
      </c>
      <c r="C2167">
        <v>119.10799999999999</v>
      </c>
    </row>
    <row r="2168" spans="1:3" x14ac:dyDescent="0.2">
      <c r="A2168">
        <v>5663.3409068457968</v>
      </c>
      <c r="B2168" t="s">
        <v>174</v>
      </c>
      <c r="C2168">
        <v>59.553999999999995</v>
      </c>
    </row>
    <row r="2169" spans="1:3" x14ac:dyDescent="0.2">
      <c r="A2169">
        <v>5663.3409068457968</v>
      </c>
      <c r="B2169" t="s">
        <v>174</v>
      </c>
      <c r="C2169">
        <v>104.2195</v>
      </c>
    </row>
    <row r="2170" spans="1:3" x14ac:dyDescent="0.2">
      <c r="A2170">
        <v>5663.3409068457968</v>
      </c>
      <c r="B2170" t="s">
        <v>174</v>
      </c>
      <c r="C2170">
        <v>44.665499999999994</v>
      </c>
    </row>
    <row r="2171" spans="1:3" x14ac:dyDescent="0.2">
      <c r="A2171">
        <v>5663.3409068457968</v>
      </c>
      <c r="B2171" t="s">
        <v>174</v>
      </c>
      <c r="C2171">
        <v>74.44250000000001</v>
      </c>
    </row>
    <row r="2172" spans="1:3" x14ac:dyDescent="0.2">
      <c r="A2172">
        <v>5849.7180000000008</v>
      </c>
      <c r="B2172" t="s">
        <v>174</v>
      </c>
      <c r="C2172">
        <v>74.44250000000001</v>
      </c>
    </row>
    <row r="2173" spans="1:3" x14ac:dyDescent="0.2">
      <c r="A2173">
        <v>5849.7180000000008</v>
      </c>
      <c r="B2173" t="s">
        <v>174</v>
      </c>
      <c r="C2173">
        <v>133.99650000000003</v>
      </c>
    </row>
    <row r="2174" spans="1:3" x14ac:dyDescent="0.2">
      <c r="A2174">
        <v>5849.7180000000008</v>
      </c>
      <c r="B2174" t="s">
        <v>174</v>
      </c>
      <c r="C2174">
        <v>74.44250000000001</v>
      </c>
    </row>
    <row r="2175" spans="1:3" x14ac:dyDescent="0.2">
      <c r="A2175">
        <v>5849.7180000000008</v>
      </c>
      <c r="B2175" t="s">
        <v>174</v>
      </c>
      <c r="C2175">
        <v>133.99650000000003</v>
      </c>
    </row>
    <row r="2176" spans="1:3" x14ac:dyDescent="0.2">
      <c r="A2176">
        <v>5849.7180000000008</v>
      </c>
      <c r="B2176" t="s">
        <v>174</v>
      </c>
      <c r="C2176">
        <v>59.553999999999995</v>
      </c>
    </row>
    <row r="2177" spans="1:3" x14ac:dyDescent="0.2">
      <c r="A2177">
        <v>5849.7180000000008</v>
      </c>
      <c r="B2177" t="s">
        <v>174</v>
      </c>
      <c r="C2177">
        <v>119.10799999999999</v>
      </c>
    </row>
    <row r="2178" spans="1:3" x14ac:dyDescent="0.2">
      <c r="A2178">
        <v>5849.7180000000008</v>
      </c>
      <c r="B2178" t="s">
        <v>174</v>
      </c>
      <c r="C2178">
        <v>59.553999999999995</v>
      </c>
    </row>
    <row r="2179" spans="1:3" x14ac:dyDescent="0.2">
      <c r="A2179">
        <v>5849.7180000000008</v>
      </c>
      <c r="B2179" t="s">
        <v>174</v>
      </c>
      <c r="C2179">
        <v>104.2195</v>
      </c>
    </row>
    <row r="2180" spans="1:3" x14ac:dyDescent="0.2">
      <c r="A2180">
        <v>5849.7180000000008</v>
      </c>
      <c r="B2180" t="s">
        <v>174</v>
      </c>
      <c r="C2180">
        <v>44.665499999999994</v>
      </c>
    </row>
    <row r="2181" spans="1:3" x14ac:dyDescent="0.2">
      <c r="A2181">
        <v>5849.7180000000008</v>
      </c>
      <c r="B2181" t="s">
        <v>174</v>
      </c>
      <c r="C2181">
        <v>74.44250000000001</v>
      </c>
    </row>
    <row r="2182" spans="1:3" x14ac:dyDescent="0.2">
      <c r="A2182">
        <v>6057.4175999999998</v>
      </c>
      <c r="B2182" t="s">
        <v>174</v>
      </c>
      <c r="C2182">
        <v>74.44250000000001</v>
      </c>
    </row>
    <row r="2183" spans="1:3" x14ac:dyDescent="0.2">
      <c r="A2183">
        <v>6057.4175999999998</v>
      </c>
      <c r="B2183" t="s">
        <v>174</v>
      </c>
      <c r="C2183">
        <v>133.99650000000003</v>
      </c>
    </row>
    <row r="2184" spans="1:3" x14ac:dyDescent="0.2">
      <c r="A2184">
        <v>6057.4175999999998</v>
      </c>
      <c r="B2184" t="s">
        <v>174</v>
      </c>
      <c r="C2184">
        <v>74.44250000000001</v>
      </c>
    </row>
    <row r="2185" spans="1:3" x14ac:dyDescent="0.2">
      <c r="A2185">
        <v>6057.4175999999998</v>
      </c>
      <c r="B2185" t="s">
        <v>174</v>
      </c>
      <c r="C2185">
        <v>133.99650000000003</v>
      </c>
    </row>
    <row r="2186" spans="1:3" x14ac:dyDescent="0.2">
      <c r="A2186">
        <v>6057.4175999999998</v>
      </c>
      <c r="B2186" t="s">
        <v>174</v>
      </c>
      <c r="C2186">
        <v>59.553999999999995</v>
      </c>
    </row>
    <row r="2187" spans="1:3" x14ac:dyDescent="0.2">
      <c r="A2187">
        <v>6057.4175999999998</v>
      </c>
      <c r="B2187" t="s">
        <v>174</v>
      </c>
      <c r="C2187">
        <v>119.10799999999999</v>
      </c>
    </row>
    <row r="2188" spans="1:3" x14ac:dyDescent="0.2">
      <c r="A2188">
        <v>6057.4175999999998</v>
      </c>
      <c r="B2188" t="s">
        <v>174</v>
      </c>
      <c r="C2188">
        <v>59.553999999999995</v>
      </c>
    </row>
    <row r="2189" spans="1:3" x14ac:dyDescent="0.2">
      <c r="A2189">
        <v>6057.4175999999998</v>
      </c>
      <c r="B2189" t="s">
        <v>174</v>
      </c>
      <c r="C2189">
        <v>104.2195</v>
      </c>
    </row>
    <row r="2190" spans="1:3" x14ac:dyDescent="0.2">
      <c r="A2190">
        <v>6057.4175999999998</v>
      </c>
      <c r="B2190" t="s">
        <v>174</v>
      </c>
      <c r="C2190">
        <v>44.665499999999994</v>
      </c>
    </row>
    <row r="2191" spans="1:3" x14ac:dyDescent="0.2">
      <c r="A2191">
        <v>6057.4175999999998</v>
      </c>
      <c r="B2191" t="s">
        <v>174</v>
      </c>
      <c r="C2191">
        <v>74.44250000000001</v>
      </c>
    </row>
    <row r="2192" spans="1:3" x14ac:dyDescent="0.2">
      <c r="A2192">
        <v>6168.9285000000009</v>
      </c>
      <c r="B2192" t="s">
        <v>174</v>
      </c>
      <c r="C2192">
        <v>74.44250000000001</v>
      </c>
    </row>
    <row r="2193" spans="1:3" x14ac:dyDescent="0.2">
      <c r="A2193">
        <v>6168.9285000000009</v>
      </c>
      <c r="B2193" t="s">
        <v>174</v>
      </c>
      <c r="C2193">
        <v>133.99650000000003</v>
      </c>
    </row>
    <row r="2194" spans="1:3" x14ac:dyDescent="0.2">
      <c r="A2194">
        <v>6168.9285000000009</v>
      </c>
      <c r="B2194" t="s">
        <v>174</v>
      </c>
      <c r="C2194">
        <v>74.44250000000001</v>
      </c>
    </row>
    <row r="2195" spans="1:3" x14ac:dyDescent="0.2">
      <c r="A2195">
        <v>6168.9285000000009</v>
      </c>
      <c r="B2195" t="s">
        <v>174</v>
      </c>
      <c r="C2195">
        <v>133.99650000000003</v>
      </c>
    </row>
    <row r="2196" spans="1:3" x14ac:dyDescent="0.2">
      <c r="A2196">
        <v>6168.9285000000009</v>
      </c>
      <c r="B2196" t="s">
        <v>174</v>
      </c>
      <c r="C2196">
        <v>59.553999999999995</v>
      </c>
    </row>
    <row r="2197" spans="1:3" x14ac:dyDescent="0.2">
      <c r="A2197">
        <v>6168.9285000000009</v>
      </c>
      <c r="B2197" t="s">
        <v>174</v>
      </c>
      <c r="C2197">
        <v>119.10799999999999</v>
      </c>
    </row>
    <row r="2198" spans="1:3" x14ac:dyDescent="0.2">
      <c r="A2198">
        <v>6168.9285000000009</v>
      </c>
      <c r="B2198" t="s">
        <v>174</v>
      </c>
      <c r="C2198">
        <v>59.553999999999995</v>
      </c>
    </row>
    <row r="2199" spans="1:3" x14ac:dyDescent="0.2">
      <c r="A2199">
        <v>6168.9285000000009</v>
      </c>
      <c r="B2199" t="s">
        <v>174</v>
      </c>
      <c r="C2199">
        <v>104.2195</v>
      </c>
    </row>
    <row r="2200" spans="1:3" x14ac:dyDescent="0.2">
      <c r="A2200">
        <v>6168.9285000000009</v>
      </c>
      <c r="B2200" t="s">
        <v>174</v>
      </c>
      <c r="C2200">
        <v>44.665499999999994</v>
      </c>
    </row>
    <row r="2201" spans="1:3" x14ac:dyDescent="0.2">
      <c r="A2201">
        <v>6168.9285000000009</v>
      </c>
      <c r="B2201" t="s">
        <v>174</v>
      </c>
      <c r="C2201">
        <v>74.44250000000001</v>
      </c>
    </row>
    <row r="2202" spans="1:3" x14ac:dyDescent="0.2">
      <c r="A2202">
        <v>6327.9462400000011</v>
      </c>
      <c r="B2202" t="s">
        <v>174</v>
      </c>
      <c r="C2202">
        <v>74.44250000000001</v>
      </c>
    </row>
    <row r="2203" spans="1:3" x14ac:dyDescent="0.2">
      <c r="A2203">
        <v>6327.9462400000011</v>
      </c>
      <c r="B2203" t="s">
        <v>174</v>
      </c>
      <c r="C2203">
        <v>133.99650000000003</v>
      </c>
    </row>
    <row r="2204" spans="1:3" x14ac:dyDescent="0.2">
      <c r="A2204">
        <v>6327.9462400000011</v>
      </c>
      <c r="B2204" t="s">
        <v>174</v>
      </c>
      <c r="C2204">
        <v>74.44250000000001</v>
      </c>
    </row>
    <row r="2205" spans="1:3" x14ac:dyDescent="0.2">
      <c r="A2205">
        <v>6327.9462400000011</v>
      </c>
      <c r="B2205" t="s">
        <v>174</v>
      </c>
      <c r="C2205">
        <v>133.99650000000003</v>
      </c>
    </row>
    <row r="2206" spans="1:3" x14ac:dyDescent="0.2">
      <c r="A2206">
        <v>6327.9462400000011</v>
      </c>
      <c r="B2206" t="s">
        <v>174</v>
      </c>
      <c r="C2206">
        <v>59.553999999999995</v>
      </c>
    </row>
    <row r="2207" spans="1:3" x14ac:dyDescent="0.2">
      <c r="A2207">
        <v>6327.9462400000011</v>
      </c>
      <c r="B2207" t="s">
        <v>174</v>
      </c>
      <c r="C2207">
        <v>119.10799999999999</v>
      </c>
    </row>
    <row r="2208" spans="1:3" x14ac:dyDescent="0.2">
      <c r="A2208">
        <v>6327.9462400000011</v>
      </c>
      <c r="B2208" t="s">
        <v>174</v>
      </c>
      <c r="C2208">
        <v>59.553999999999995</v>
      </c>
    </row>
    <row r="2209" spans="1:3" x14ac:dyDescent="0.2">
      <c r="A2209">
        <v>6327.9462400000011</v>
      </c>
      <c r="B2209" t="s">
        <v>174</v>
      </c>
      <c r="C2209">
        <v>104.2195</v>
      </c>
    </row>
    <row r="2210" spans="1:3" x14ac:dyDescent="0.2">
      <c r="A2210">
        <v>6327.9462400000011</v>
      </c>
      <c r="B2210" t="s">
        <v>174</v>
      </c>
      <c r="C2210">
        <v>44.665499999999994</v>
      </c>
    </row>
    <row r="2211" spans="1:3" x14ac:dyDescent="0.2">
      <c r="A2211">
        <v>6327.9462400000011</v>
      </c>
      <c r="B2211" t="s">
        <v>174</v>
      </c>
      <c r="C2211">
        <v>74.44250000000001</v>
      </c>
    </row>
    <row r="2212" spans="1:3" x14ac:dyDescent="0.2">
      <c r="A2212">
        <v>6513.5062500000004</v>
      </c>
      <c r="B2212" t="s">
        <v>174</v>
      </c>
      <c r="C2212">
        <v>74.44250000000001</v>
      </c>
    </row>
    <row r="2213" spans="1:3" x14ac:dyDescent="0.2">
      <c r="A2213">
        <v>6513.5062500000004</v>
      </c>
      <c r="B2213" t="s">
        <v>174</v>
      </c>
      <c r="C2213">
        <v>133.99650000000003</v>
      </c>
    </row>
    <row r="2214" spans="1:3" x14ac:dyDescent="0.2">
      <c r="A2214">
        <v>6513.5062500000004</v>
      </c>
      <c r="B2214" t="s">
        <v>174</v>
      </c>
      <c r="C2214">
        <v>74.44250000000001</v>
      </c>
    </row>
    <row r="2215" spans="1:3" x14ac:dyDescent="0.2">
      <c r="A2215">
        <v>6513.5062500000004</v>
      </c>
      <c r="B2215" t="s">
        <v>174</v>
      </c>
      <c r="C2215">
        <v>133.99650000000003</v>
      </c>
    </row>
    <row r="2216" spans="1:3" x14ac:dyDescent="0.2">
      <c r="A2216">
        <v>6513.5062500000004</v>
      </c>
      <c r="B2216" t="s">
        <v>174</v>
      </c>
      <c r="C2216">
        <v>59.553999999999995</v>
      </c>
    </row>
    <row r="2217" spans="1:3" x14ac:dyDescent="0.2">
      <c r="A2217">
        <v>6513.5062500000004</v>
      </c>
      <c r="B2217" t="s">
        <v>174</v>
      </c>
      <c r="C2217">
        <v>119.10799999999999</v>
      </c>
    </row>
    <row r="2218" spans="1:3" x14ac:dyDescent="0.2">
      <c r="A2218">
        <v>6513.5062500000004</v>
      </c>
      <c r="B2218" t="s">
        <v>174</v>
      </c>
      <c r="C2218">
        <v>59.553999999999995</v>
      </c>
    </row>
    <row r="2219" spans="1:3" x14ac:dyDescent="0.2">
      <c r="A2219">
        <v>6513.5062500000004</v>
      </c>
      <c r="B2219" t="s">
        <v>174</v>
      </c>
      <c r="C2219">
        <v>104.2195</v>
      </c>
    </row>
    <row r="2220" spans="1:3" x14ac:dyDescent="0.2">
      <c r="A2220">
        <v>6513.5062500000004</v>
      </c>
      <c r="B2220" t="s">
        <v>174</v>
      </c>
      <c r="C2220">
        <v>44.665499999999994</v>
      </c>
    </row>
    <row r="2221" spans="1:3" x14ac:dyDescent="0.2">
      <c r="A2221">
        <v>6513.5062500000004</v>
      </c>
      <c r="B2221" t="s">
        <v>174</v>
      </c>
      <c r="C2221">
        <v>74.44250000000001</v>
      </c>
    </row>
    <row r="2222" spans="1:3" x14ac:dyDescent="0.2">
      <c r="A2222">
        <v>6672.3470000000007</v>
      </c>
      <c r="B2222" t="s">
        <v>174</v>
      </c>
      <c r="C2222">
        <v>74.44250000000001</v>
      </c>
    </row>
    <row r="2223" spans="1:3" x14ac:dyDescent="0.2">
      <c r="A2223">
        <v>6672.3470000000007</v>
      </c>
      <c r="B2223" t="s">
        <v>174</v>
      </c>
      <c r="C2223">
        <v>133.99650000000003</v>
      </c>
    </row>
    <row r="2224" spans="1:3" x14ac:dyDescent="0.2">
      <c r="A2224">
        <v>6672.3470000000007</v>
      </c>
      <c r="B2224" t="s">
        <v>174</v>
      </c>
      <c r="C2224">
        <v>74.44250000000001</v>
      </c>
    </row>
    <row r="2225" spans="1:3" x14ac:dyDescent="0.2">
      <c r="A2225">
        <v>6672.3470000000007</v>
      </c>
      <c r="B2225" t="s">
        <v>174</v>
      </c>
      <c r="C2225">
        <v>133.99650000000003</v>
      </c>
    </row>
    <row r="2226" spans="1:3" x14ac:dyDescent="0.2">
      <c r="A2226">
        <v>6672.3470000000007</v>
      </c>
      <c r="B2226" t="s">
        <v>174</v>
      </c>
      <c r="C2226">
        <v>59.553999999999995</v>
      </c>
    </row>
    <row r="2227" spans="1:3" x14ac:dyDescent="0.2">
      <c r="A2227">
        <v>6672.3470000000007</v>
      </c>
      <c r="B2227" t="s">
        <v>174</v>
      </c>
      <c r="C2227">
        <v>119.10799999999999</v>
      </c>
    </row>
    <row r="2228" spans="1:3" x14ac:dyDescent="0.2">
      <c r="A2228">
        <v>6672.3470000000007</v>
      </c>
      <c r="B2228" t="s">
        <v>174</v>
      </c>
      <c r="C2228">
        <v>59.553999999999995</v>
      </c>
    </row>
    <row r="2229" spans="1:3" x14ac:dyDescent="0.2">
      <c r="A2229">
        <v>6672.3470000000007</v>
      </c>
      <c r="B2229" t="s">
        <v>174</v>
      </c>
      <c r="C2229">
        <v>104.2195</v>
      </c>
    </row>
    <row r="2230" spans="1:3" x14ac:dyDescent="0.2">
      <c r="A2230">
        <v>6672.3470000000007</v>
      </c>
      <c r="B2230" t="s">
        <v>174</v>
      </c>
      <c r="C2230">
        <v>44.665499999999994</v>
      </c>
    </row>
    <row r="2231" spans="1:3" x14ac:dyDescent="0.2">
      <c r="A2231">
        <v>6672.3470000000007</v>
      </c>
      <c r="B2231" t="s">
        <v>174</v>
      </c>
      <c r="C2231">
        <v>74.44250000000001</v>
      </c>
    </row>
    <row r="2232" spans="1:3" x14ac:dyDescent="0.2">
      <c r="A2232">
        <v>7131.2851921367183</v>
      </c>
      <c r="B2232" t="s">
        <v>174</v>
      </c>
      <c r="C2232">
        <v>74.44250000000001</v>
      </c>
    </row>
    <row r="2233" spans="1:3" x14ac:dyDescent="0.2">
      <c r="A2233">
        <v>7131.2851921367183</v>
      </c>
      <c r="B2233" t="s">
        <v>174</v>
      </c>
      <c r="C2233">
        <v>133.99650000000003</v>
      </c>
    </row>
    <row r="2234" spans="1:3" x14ac:dyDescent="0.2">
      <c r="A2234">
        <v>7131.2851921367183</v>
      </c>
      <c r="B2234" t="s">
        <v>174</v>
      </c>
      <c r="C2234">
        <v>74.44250000000001</v>
      </c>
    </row>
    <row r="2235" spans="1:3" x14ac:dyDescent="0.2">
      <c r="A2235">
        <v>7131.2851921367183</v>
      </c>
      <c r="B2235" t="s">
        <v>174</v>
      </c>
      <c r="C2235">
        <v>133.99650000000003</v>
      </c>
    </row>
    <row r="2236" spans="1:3" x14ac:dyDescent="0.2">
      <c r="A2236">
        <v>7131.2851921367183</v>
      </c>
      <c r="B2236" t="s">
        <v>174</v>
      </c>
      <c r="C2236">
        <v>59.553999999999995</v>
      </c>
    </row>
    <row r="2237" spans="1:3" x14ac:dyDescent="0.2">
      <c r="A2237">
        <v>7131.2851921367183</v>
      </c>
      <c r="B2237" t="s">
        <v>174</v>
      </c>
      <c r="C2237">
        <v>119.10799999999999</v>
      </c>
    </row>
    <row r="2238" spans="1:3" x14ac:dyDescent="0.2">
      <c r="A2238">
        <v>7131.2851921367183</v>
      </c>
      <c r="B2238" t="s">
        <v>174</v>
      </c>
      <c r="C2238">
        <v>59.553999999999995</v>
      </c>
    </row>
    <row r="2239" spans="1:3" x14ac:dyDescent="0.2">
      <c r="A2239">
        <v>7131.2851921367183</v>
      </c>
      <c r="B2239" t="s">
        <v>174</v>
      </c>
      <c r="C2239">
        <v>104.2195</v>
      </c>
    </row>
    <row r="2240" spans="1:3" x14ac:dyDescent="0.2">
      <c r="A2240">
        <v>7131.2851921367183</v>
      </c>
      <c r="B2240" t="s">
        <v>174</v>
      </c>
      <c r="C2240">
        <v>44.665499999999994</v>
      </c>
    </row>
    <row r="2241" spans="1:3" x14ac:dyDescent="0.2">
      <c r="A2241">
        <v>7131.2851921367183</v>
      </c>
      <c r="B2241" t="s">
        <v>174</v>
      </c>
      <c r="C2241">
        <v>74.44250000000001</v>
      </c>
    </row>
    <row r="2242" spans="1:3" x14ac:dyDescent="0.2">
      <c r="A2242">
        <v>7189.4838400000008</v>
      </c>
      <c r="B2242" t="s">
        <v>174</v>
      </c>
      <c r="C2242">
        <v>74.44250000000001</v>
      </c>
    </row>
    <row r="2243" spans="1:3" x14ac:dyDescent="0.2">
      <c r="A2243">
        <v>7189.4838400000008</v>
      </c>
      <c r="B2243" t="s">
        <v>174</v>
      </c>
      <c r="C2243">
        <v>133.99650000000003</v>
      </c>
    </row>
    <row r="2244" spans="1:3" x14ac:dyDescent="0.2">
      <c r="A2244">
        <v>7189.4838400000008</v>
      </c>
      <c r="B2244" t="s">
        <v>174</v>
      </c>
      <c r="C2244">
        <v>74.44250000000001</v>
      </c>
    </row>
    <row r="2245" spans="1:3" x14ac:dyDescent="0.2">
      <c r="A2245">
        <v>7189.4838400000008</v>
      </c>
      <c r="B2245" t="s">
        <v>174</v>
      </c>
      <c r="C2245">
        <v>133.99650000000003</v>
      </c>
    </row>
    <row r="2246" spans="1:3" x14ac:dyDescent="0.2">
      <c r="A2246">
        <v>7189.4838400000008</v>
      </c>
      <c r="B2246" t="s">
        <v>174</v>
      </c>
      <c r="C2246">
        <v>59.553999999999995</v>
      </c>
    </row>
    <row r="2247" spans="1:3" x14ac:dyDescent="0.2">
      <c r="A2247">
        <v>7189.4838400000008</v>
      </c>
      <c r="B2247" t="s">
        <v>174</v>
      </c>
      <c r="C2247">
        <v>119.10799999999999</v>
      </c>
    </row>
    <row r="2248" spans="1:3" x14ac:dyDescent="0.2">
      <c r="A2248">
        <v>7189.4838400000008</v>
      </c>
      <c r="B2248" t="s">
        <v>174</v>
      </c>
      <c r="C2248">
        <v>59.553999999999995</v>
      </c>
    </row>
    <row r="2249" spans="1:3" x14ac:dyDescent="0.2">
      <c r="A2249">
        <v>7189.4838400000008</v>
      </c>
      <c r="B2249" t="s">
        <v>174</v>
      </c>
      <c r="C2249">
        <v>104.2195</v>
      </c>
    </row>
    <row r="2250" spans="1:3" x14ac:dyDescent="0.2">
      <c r="A2250">
        <v>7189.4838400000008</v>
      </c>
      <c r="B2250" t="s">
        <v>174</v>
      </c>
      <c r="C2250">
        <v>44.665499999999994</v>
      </c>
    </row>
    <row r="2251" spans="1:3" x14ac:dyDescent="0.2">
      <c r="A2251">
        <v>7189.4838400000008</v>
      </c>
      <c r="B2251" t="s">
        <v>174</v>
      </c>
      <c r="C2251">
        <v>74.44250000000001</v>
      </c>
    </row>
    <row r="2252" spans="1:3" x14ac:dyDescent="0.2">
      <c r="A2252">
        <v>7316.4291199999998</v>
      </c>
      <c r="B2252" t="s">
        <v>174</v>
      </c>
      <c r="C2252">
        <v>74.44250000000001</v>
      </c>
    </row>
    <row r="2253" spans="1:3" x14ac:dyDescent="0.2">
      <c r="A2253">
        <v>7316.4291199999998</v>
      </c>
      <c r="B2253" t="s">
        <v>174</v>
      </c>
      <c r="C2253">
        <v>133.99650000000003</v>
      </c>
    </row>
    <row r="2254" spans="1:3" x14ac:dyDescent="0.2">
      <c r="A2254">
        <v>7316.4291199999998</v>
      </c>
      <c r="B2254" t="s">
        <v>174</v>
      </c>
      <c r="C2254">
        <v>74.44250000000001</v>
      </c>
    </row>
    <row r="2255" spans="1:3" x14ac:dyDescent="0.2">
      <c r="A2255">
        <v>7316.4291199999998</v>
      </c>
      <c r="B2255" t="s">
        <v>174</v>
      </c>
      <c r="C2255">
        <v>133.99650000000003</v>
      </c>
    </row>
    <row r="2256" spans="1:3" x14ac:dyDescent="0.2">
      <c r="A2256">
        <v>7316.4291199999998</v>
      </c>
      <c r="B2256" t="s">
        <v>174</v>
      </c>
      <c r="C2256">
        <v>59.553999999999995</v>
      </c>
    </row>
    <row r="2257" spans="1:3" x14ac:dyDescent="0.2">
      <c r="A2257">
        <v>7316.4291199999998</v>
      </c>
      <c r="B2257" t="s">
        <v>174</v>
      </c>
      <c r="C2257">
        <v>119.10799999999999</v>
      </c>
    </row>
    <row r="2258" spans="1:3" x14ac:dyDescent="0.2">
      <c r="A2258">
        <v>7316.4291199999998</v>
      </c>
      <c r="B2258" t="s">
        <v>174</v>
      </c>
      <c r="C2258">
        <v>59.553999999999995</v>
      </c>
    </row>
    <row r="2259" spans="1:3" x14ac:dyDescent="0.2">
      <c r="A2259">
        <v>7316.4291199999998</v>
      </c>
      <c r="B2259" t="s">
        <v>174</v>
      </c>
      <c r="C2259">
        <v>104.2195</v>
      </c>
    </row>
    <row r="2260" spans="1:3" x14ac:dyDescent="0.2">
      <c r="A2260">
        <v>7316.4291199999998</v>
      </c>
      <c r="B2260" t="s">
        <v>174</v>
      </c>
      <c r="C2260">
        <v>44.665499999999994</v>
      </c>
    </row>
    <row r="2261" spans="1:3" x14ac:dyDescent="0.2">
      <c r="A2261">
        <v>7316.4291199999998</v>
      </c>
      <c r="B2261" t="s">
        <v>174</v>
      </c>
      <c r="C2261">
        <v>74.44250000000001</v>
      </c>
    </row>
    <row r="2262" spans="1:3" x14ac:dyDescent="0.2">
      <c r="A2262">
        <v>7580.4960000000001</v>
      </c>
      <c r="B2262" t="s">
        <v>174</v>
      </c>
      <c r="C2262">
        <v>74.44250000000001</v>
      </c>
    </row>
    <row r="2263" spans="1:3" x14ac:dyDescent="0.2">
      <c r="A2263">
        <v>7580.4960000000001</v>
      </c>
      <c r="B2263" t="s">
        <v>174</v>
      </c>
      <c r="C2263">
        <v>133.99650000000003</v>
      </c>
    </row>
    <row r="2264" spans="1:3" x14ac:dyDescent="0.2">
      <c r="A2264">
        <v>7580.4960000000001</v>
      </c>
      <c r="B2264" t="s">
        <v>174</v>
      </c>
      <c r="C2264">
        <v>74.44250000000001</v>
      </c>
    </row>
    <row r="2265" spans="1:3" x14ac:dyDescent="0.2">
      <c r="A2265">
        <v>7580.4960000000001</v>
      </c>
      <c r="B2265" t="s">
        <v>174</v>
      </c>
      <c r="C2265">
        <v>133.99650000000003</v>
      </c>
    </row>
    <row r="2266" spans="1:3" x14ac:dyDescent="0.2">
      <c r="A2266">
        <v>7580.4960000000001</v>
      </c>
      <c r="B2266" t="s">
        <v>174</v>
      </c>
      <c r="C2266">
        <v>59.553999999999995</v>
      </c>
    </row>
    <row r="2267" spans="1:3" x14ac:dyDescent="0.2">
      <c r="A2267">
        <v>7580.4960000000001</v>
      </c>
      <c r="B2267" t="s">
        <v>174</v>
      </c>
      <c r="C2267">
        <v>119.10799999999999</v>
      </c>
    </row>
    <row r="2268" spans="1:3" x14ac:dyDescent="0.2">
      <c r="A2268">
        <v>7580.4960000000001</v>
      </c>
      <c r="B2268" t="s">
        <v>174</v>
      </c>
      <c r="C2268">
        <v>59.553999999999995</v>
      </c>
    </row>
    <row r="2269" spans="1:3" x14ac:dyDescent="0.2">
      <c r="A2269">
        <v>7580.4960000000001</v>
      </c>
      <c r="B2269" t="s">
        <v>174</v>
      </c>
      <c r="C2269">
        <v>104.2195</v>
      </c>
    </row>
    <row r="2270" spans="1:3" x14ac:dyDescent="0.2">
      <c r="A2270">
        <v>7580.4960000000001</v>
      </c>
      <c r="B2270" t="s">
        <v>174</v>
      </c>
      <c r="C2270">
        <v>44.665499999999994</v>
      </c>
    </row>
    <row r="2271" spans="1:3" x14ac:dyDescent="0.2">
      <c r="A2271">
        <v>7580.4960000000001</v>
      </c>
      <c r="B2271" t="s">
        <v>174</v>
      </c>
      <c r="C2271">
        <v>74.44250000000001</v>
      </c>
    </row>
    <row r="2272" spans="1:3" x14ac:dyDescent="0.2">
      <c r="A2272">
        <v>7639.0398103329053</v>
      </c>
      <c r="B2272" t="s">
        <v>174</v>
      </c>
      <c r="C2272">
        <v>74.44250000000001</v>
      </c>
    </row>
    <row r="2273" spans="1:3" x14ac:dyDescent="0.2">
      <c r="A2273">
        <v>7639.0398103329053</v>
      </c>
      <c r="B2273" t="s">
        <v>174</v>
      </c>
      <c r="C2273">
        <v>133.99650000000003</v>
      </c>
    </row>
    <row r="2274" spans="1:3" x14ac:dyDescent="0.2">
      <c r="A2274">
        <v>7639.0398103329053</v>
      </c>
      <c r="B2274" t="s">
        <v>174</v>
      </c>
      <c r="C2274">
        <v>74.44250000000001</v>
      </c>
    </row>
    <row r="2275" spans="1:3" x14ac:dyDescent="0.2">
      <c r="A2275">
        <v>7639.0398103329053</v>
      </c>
      <c r="B2275" t="s">
        <v>174</v>
      </c>
      <c r="C2275">
        <v>133.99650000000003</v>
      </c>
    </row>
    <row r="2276" spans="1:3" x14ac:dyDescent="0.2">
      <c r="A2276">
        <v>7639.0398103329053</v>
      </c>
      <c r="B2276" t="s">
        <v>174</v>
      </c>
      <c r="C2276">
        <v>59.553999999999995</v>
      </c>
    </row>
    <row r="2277" spans="1:3" x14ac:dyDescent="0.2">
      <c r="A2277">
        <v>7639.0398103329053</v>
      </c>
      <c r="B2277" t="s">
        <v>174</v>
      </c>
      <c r="C2277">
        <v>119.10799999999999</v>
      </c>
    </row>
    <row r="2278" spans="1:3" x14ac:dyDescent="0.2">
      <c r="A2278">
        <v>7639.0398103329053</v>
      </c>
      <c r="B2278" t="s">
        <v>174</v>
      </c>
      <c r="C2278">
        <v>59.553999999999995</v>
      </c>
    </row>
    <row r="2279" spans="1:3" x14ac:dyDescent="0.2">
      <c r="A2279">
        <v>7639.0398103329053</v>
      </c>
      <c r="B2279" t="s">
        <v>174</v>
      </c>
      <c r="C2279">
        <v>104.2195</v>
      </c>
    </row>
    <row r="2280" spans="1:3" x14ac:dyDescent="0.2">
      <c r="A2280">
        <v>7639.0398103329053</v>
      </c>
      <c r="B2280" t="s">
        <v>174</v>
      </c>
      <c r="C2280">
        <v>44.665499999999994</v>
      </c>
    </row>
    <row r="2281" spans="1:3" x14ac:dyDescent="0.2">
      <c r="A2281">
        <v>7639.0398103329053</v>
      </c>
      <c r="B2281" t="s">
        <v>174</v>
      </c>
      <c r="C2281">
        <v>74.44250000000001</v>
      </c>
    </row>
    <row r="2282" spans="1:3" x14ac:dyDescent="0.2">
      <c r="A2282">
        <v>7742.710500000001</v>
      </c>
      <c r="B2282" t="s">
        <v>174</v>
      </c>
      <c r="C2282">
        <v>74.44250000000001</v>
      </c>
    </row>
    <row r="2283" spans="1:3" x14ac:dyDescent="0.2">
      <c r="A2283">
        <v>7742.710500000001</v>
      </c>
      <c r="B2283" t="s">
        <v>174</v>
      </c>
      <c r="C2283">
        <v>133.99650000000003</v>
      </c>
    </row>
    <row r="2284" spans="1:3" x14ac:dyDescent="0.2">
      <c r="A2284">
        <v>7742.710500000001</v>
      </c>
      <c r="B2284" t="s">
        <v>174</v>
      </c>
      <c r="C2284">
        <v>74.44250000000001</v>
      </c>
    </row>
    <row r="2285" spans="1:3" x14ac:dyDescent="0.2">
      <c r="A2285">
        <v>7742.710500000001</v>
      </c>
      <c r="B2285" t="s">
        <v>174</v>
      </c>
      <c r="C2285">
        <v>133.99650000000003</v>
      </c>
    </row>
    <row r="2286" spans="1:3" x14ac:dyDescent="0.2">
      <c r="A2286">
        <v>7742.710500000001</v>
      </c>
      <c r="B2286" t="s">
        <v>174</v>
      </c>
      <c r="C2286">
        <v>59.553999999999995</v>
      </c>
    </row>
    <row r="2287" spans="1:3" x14ac:dyDescent="0.2">
      <c r="A2287">
        <v>7742.710500000001</v>
      </c>
      <c r="B2287" t="s">
        <v>174</v>
      </c>
      <c r="C2287">
        <v>119.10799999999999</v>
      </c>
    </row>
    <row r="2288" spans="1:3" x14ac:dyDescent="0.2">
      <c r="A2288">
        <v>7742.710500000001</v>
      </c>
      <c r="B2288" t="s">
        <v>174</v>
      </c>
      <c r="C2288">
        <v>59.553999999999995</v>
      </c>
    </row>
    <row r="2289" spans="1:3" x14ac:dyDescent="0.2">
      <c r="A2289">
        <v>7742.710500000001</v>
      </c>
      <c r="B2289" t="s">
        <v>174</v>
      </c>
      <c r="C2289">
        <v>104.2195</v>
      </c>
    </row>
    <row r="2290" spans="1:3" x14ac:dyDescent="0.2">
      <c r="A2290">
        <v>7742.710500000001</v>
      </c>
      <c r="B2290" t="s">
        <v>174</v>
      </c>
      <c r="C2290">
        <v>44.665499999999994</v>
      </c>
    </row>
    <row r="2291" spans="1:3" x14ac:dyDescent="0.2">
      <c r="A2291">
        <v>7742.710500000001</v>
      </c>
      <c r="B2291" t="s">
        <v>174</v>
      </c>
      <c r="C2291">
        <v>74.44250000000001</v>
      </c>
    </row>
    <row r="2292" spans="1:3" x14ac:dyDescent="0.2">
      <c r="A2292">
        <v>7839.3700000000008</v>
      </c>
      <c r="B2292" t="s">
        <v>174</v>
      </c>
      <c r="C2292">
        <v>74.44250000000001</v>
      </c>
    </row>
    <row r="2293" spans="1:3" x14ac:dyDescent="0.2">
      <c r="A2293">
        <v>7839.3700000000008</v>
      </c>
      <c r="B2293" t="s">
        <v>174</v>
      </c>
      <c r="C2293">
        <v>133.99650000000003</v>
      </c>
    </row>
    <row r="2294" spans="1:3" x14ac:dyDescent="0.2">
      <c r="A2294">
        <v>7839.3700000000008</v>
      </c>
      <c r="B2294" t="s">
        <v>174</v>
      </c>
      <c r="C2294">
        <v>74.44250000000001</v>
      </c>
    </row>
    <row r="2295" spans="1:3" x14ac:dyDescent="0.2">
      <c r="A2295">
        <v>7839.3700000000008</v>
      </c>
      <c r="B2295" t="s">
        <v>174</v>
      </c>
      <c r="C2295">
        <v>133.99650000000003</v>
      </c>
    </row>
    <row r="2296" spans="1:3" x14ac:dyDescent="0.2">
      <c r="A2296">
        <v>7839.3700000000008</v>
      </c>
      <c r="B2296" t="s">
        <v>174</v>
      </c>
      <c r="C2296">
        <v>59.553999999999995</v>
      </c>
    </row>
    <row r="2297" spans="1:3" x14ac:dyDescent="0.2">
      <c r="A2297">
        <v>7839.3700000000008</v>
      </c>
      <c r="B2297" t="s">
        <v>174</v>
      </c>
      <c r="C2297">
        <v>119.10799999999999</v>
      </c>
    </row>
    <row r="2298" spans="1:3" x14ac:dyDescent="0.2">
      <c r="A2298">
        <v>7839.3700000000008</v>
      </c>
      <c r="B2298" t="s">
        <v>174</v>
      </c>
      <c r="C2298">
        <v>59.553999999999995</v>
      </c>
    </row>
    <row r="2299" spans="1:3" x14ac:dyDescent="0.2">
      <c r="A2299">
        <v>7839.3700000000008</v>
      </c>
      <c r="B2299" t="s">
        <v>174</v>
      </c>
      <c r="C2299">
        <v>104.2195</v>
      </c>
    </row>
    <row r="2300" spans="1:3" x14ac:dyDescent="0.2">
      <c r="A2300">
        <v>7839.3700000000008</v>
      </c>
      <c r="B2300" t="s">
        <v>174</v>
      </c>
      <c r="C2300">
        <v>44.665499999999994</v>
      </c>
    </row>
    <row r="2301" spans="1:3" x14ac:dyDescent="0.2">
      <c r="A2301">
        <v>7839.3700000000008</v>
      </c>
      <c r="B2301" t="s">
        <v>174</v>
      </c>
      <c r="C2301">
        <v>74.44250000000001</v>
      </c>
    </row>
    <row r="2302" spans="1:3" x14ac:dyDescent="0.2">
      <c r="A2302">
        <v>8029.4224554039874</v>
      </c>
      <c r="B2302" t="s">
        <v>174</v>
      </c>
      <c r="C2302">
        <v>74.44250000000001</v>
      </c>
    </row>
    <row r="2303" spans="1:3" x14ac:dyDescent="0.2">
      <c r="A2303">
        <v>8029.4224554039874</v>
      </c>
      <c r="B2303" t="s">
        <v>174</v>
      </c>
      <c r="C2303">
        <v>133.99650000000003</v>
      </c>
    </row>
    <row r="2304" spans="1:3" x14ac:dyDescent="0.2">
      <c r="A2304">
        <v>8029.4224554039874</v>
      </c>
      <c r="B2304" t="s">
        <v>174</v>
      </c>
      <c r="C2304">
        <v>74.44250000000001</v>
      </c>
    </row>
    <row r="2305" spans="1:3" x14ac:dyDescent="0.2">
      <c r="A2305">
        <v>8029.4224554039874</v>
      </c>
      <c r="B2305" t="s">
        <v>174</v>
      </c>
      <c r="C2305">
        <v>133.99650000000003</v>
      </c>
    </row>
    <row r="2306" spans="1:3" x14ac:dyDescent="0.2">
      <c r="A2306">
        <v>8029.4224554039874</v>
      </c>
      <c r="B2306" t="s">
        <v>174</v>
      </c>
      <c r="C2306">
        <v>59.553999999999995</v>
      </c>
    </row>
    <row r="2307" spans="1:3" x14ac:dyDescent="0.2">
      <c r="A2307">
        <v>8029.4224554039874</v>
      </c>
      <c r="B2307" t="s">
        <v>174</v>
      </c>
      <c r="C2307">
        <v>119.10799999999999</v>
      </c>
    </row>
    <row r="2308" spans="1:3" x14ac:dyDescent="0.2">
      <c r="A2308">
        <v>8029.4224554039874</v>
      </c>
      <c r="B2308" t="s">
        <v>174</v>
      </c>
      <c r="C2308">
        <v>59.553999999999995</v>
      </c>
    </row>
    <row r="2309" spans="1:3" x14ac:dyDescent="0.2">
      <c r="A2309">
        <v>8029.4224554039874</v>
      </c>
      <c r="B2309" t="s">
        <v>174</v>
      </c>
      <c r="C2309">
        <v>104.2195</v>
      </c>
    </row>
    <row r="2310" spans="1:3" x14ac:dyDescent="0.2">
      <c r="A2310">
        <v>8029.4224554039874</v>
      </c>
      <c r="B2310" t="s">
        <v>174</v>
      </c>
      <c r="C2310">
        <v>44.665499999999994</v>
      </c>
    </row>
    <row r="2311" spans="1:3" x14ac:dyDescent="0.2">
      <c r="A2311">
        <v>8029.4224554039874</v>
      </c>
      <c r="B2311" t="s">
        <v>174</v>
      </c>
      <c r="C2311">
        <v>74.44250000000001</v>
      </c>
    </row>
    <row r="2312" spans="1:3" x14ac:dyDescent="0.2">
      <c r="A2312">
        <v>8071.7178701965822</v>
      </c>
      <c r="B2312" t="s">
        <v>174</v>
      </c>
      <c r="C2312">
        <v>74.44250000000001</v>
      </c>
    </row>
    <row r="2313" spans="1:3" x14ac:dyDescent="0.2">
      <c r="A2313">
        <v>8071.7178701965822</v>
      </c>
      <c r="B2313" t="s">
        <v>174</v>
      </c>
      <c r="C2313">
        <v>133.99650000000003</v>
      </c>
    </row>
    <row r="2314" spans="1:3" x14ac:dyDescent="0.2">
      <c r="A2314">
        <v>8071.7178701965822</v>
      </c>
      <c r="B2314" t="s">
        <v>174</v>
      </c>
      <c r="C2314">
        <v>74.44250000000001</v>
      </c>
    </row>
    <row r="2315" spans="1:3" x14ac:dyDescent="0.2">
      <c r="A2315">
        <v>8071.7178701965822</v>
      </c>
      <c r="B2315" t="s">
        <v>174</v>
      </c>
      <c r="C2315">
        <v>133.99650000000003</v>
      </c>
    </row>
    <row r="2316" spans="1:3" x14ac:dyDescent="0.2">
      <c r="A2316">
        <v>8071.7178701965822</v>
      </c>
      <c r="B2316" t="s">
        <v>174</v>
      </c>
      <c r="C2316">
        <v>59.553999999999995</v>
      </c>
    </row>
    <row r="2317" spans="1:3" x14ac:dyDescent="0.2">
      <c r="A2317">
        <v>8071.7178701965822</v>
      </c>
      <c r="B2317" t="s">
        <v>174</v>
      </c>
      <c r="C2317">
        <v>119.10799999999999</v>
      </c>
    </row>
    <row r="2318" spans="1:3" x14ac:dyDescent="0.2">
      <c r="A2318">
        <v>8071.7178701965822</v>
      </c>
      <c r="B2318" t="s">
        <v>174</v>
      </c>
      <c r="C2318">
        <v>59.553999999999995</v>
      </c>
    </row>
    <row r="2319" spans="1:3" x14ac:dyDescent="0.2">
      <c r="A2319">
        <v>8071.7178701965822</v>
      </c>
      <c r="B2319" t="s">
        <v>174</v>
      </c>
      <c r="C2319">
        <v>104.2195</v>
      </c>
    </row>
    <row r="2320" spans="1:3" x14ac:dyDescent="0.2">
      <c r="A2320">
        <v>8071.7178701965822</v>
      </c>
      <c r="B2320" t="s">
        <v>174</v>
      </c>
      <c r="C2320">
        <v>44.665499999999994</v>
      </c>
    </row>
    <row r="2321" spans="1:3" x14ac:dyDescent="0.2">
      <c r="A2321">
        <v>8071.7178701965822</v>
      </c>
      <c r="B2321" t="s">
        <v>174</v>
      </c>
      <c r="C2321">
        <v>74.44250000000001</v>
      </c>
    </row>
    <row r="2322" spans="1:3" x14ac:dyDescent="0.2">
      <c r="A2322">
        <v>8351.4375</v>
      </c>
      <c r="B2322" t="s">
        <v>174</v>
      </c>
      <c r="C2322">
        <v>74.44250000000001</v>
      </c>
    </row>
    <row r="2323" spans="1:3" x14ac:dyDescent="0.2">
      <c r="A2323">
        <v>8351.4375</v>
      </c>
      <c r="B2323" t="s">
        <v>174</v>
      </c>
      <c r="C2323">
        <v>133.99650000000003</v>
      </c>
    </row>
    <row r="2324" spans="1:3" x14ac:dyDescent="0.2">
      <c r="A2324">
        <v>8351.4375</v>
      </c>
      <c r="B2324" t="s">
        <v>174</v>
      </c>
      <c r="C2324">
        <v>74.44250000000001</v>
      </c>
    </row>
    <row r="2325" spans="1:3" x14ac:dyDescent="0.2">
      <c r="A2325">
        <v>8351.4375</v>
      </c>
      <c r="B2325" t="s">
        <v>174</v>
      </c>
      <c r="C2325">
        <v>133.99650000000003</v>
      </c>
    </row>
    <row r="2326" spans="1:3" x14ac:dyDescent="0.2">
      <c r="A2326">
        <v>8351.4375</v>
      </c>
      <c r="B2326" t="s">
        <v>174</v>
      </c>
      <c r="C2326">
        <v>59.553999999999995</v>
      </c>
    </row>
    <row r="2327" spans="1:3" x14ac:dyDescent="0.2">
      <c r="A2327">
        <v>8351.4375</v>
      </c>
      <c r="B2327" t="s">
        <v>174</v>
      </c>
      <c r="C2327">
        <v>119.10799999999999</v>
      </c>
    </row>
    <row r="2328" spans="1:3" x14ac:dyDescent="0.2">
      <c r="A2328">
        <v>8351.4375</v>
      </c>
      <c r="B2328" t="s">
        <v>174</v>
      </c>
      <c r="C2328">
        <v>59.553999999999995</v>
      </c>
    </row>
    <row r="2329" spans="1:3" x14ac:dyDescent="0.2">
      <c r="A2329">
        <v>8351.4375</v>
      </c>
      <c r="B2329" t="s">
        <v>174</v>
      </c>
      <c r="C2329">
        <v>104.2195</v>
      </c>
    </row>
    <row r="2330" spans="1:3" x14ac:dyDescent="0.2">
      <c r="A2330">
        <v>8351.4375</v>
      </c>
      <c r="B2330" t="s">
        <v>174</v>
      </c>
      <c r="C2330">
        <v>44.665499999999994</v>
      </c>
    </row>
    <row r="2331" spans="1:3" x14ac:dyDescent="0.2">
      <c r="A2331">
        <v>8351.4375</v>
      </c>
      <c r="B2331" t="s">
        <v>174</v>
      </c>
      <c r="C2331">
        <v>74.44250000000001</v>
      </c>
    </row>
    <row r="2332" spans="1:3" x14ac:dyDescent="0.2">
      <c r="A2332">
        <v>8759.5491818181836</v>
      </c>
      <c r="B2332" t="s">
        <v>174</v>
      </c>
      <c r="C2332">
        <v>74.44250000000001</v>
      </c>
    </row>
    <row r="2333" spans="1:3" x14ac:dyDescent="0.2">
      <c r="A2333">
        <v>8759.5491818181836</v>
      </c>
      <c r="B2333" t="s">
        <v>174</v>
      </c>
      <c r="C2333">
        <v>133.99650000000003</v>
      </c>
    </row>
    <row r="2334" spans="1:3" x14ac:dyDescent="0.2">
      <c r="A2334">
        <v>8759.5491818181836</v>
      </c>
      <c r="B2334" t="s">
        <v>174</v>
      </c>
      <c r="C2334">
        <v>74.44250000000001</v>
      </c>
    </row>
    <row r="2335" spans="1:3" x14ac:dyDescent="0.2">
      <c r="A2335">
        <v>8759.5491818181836</v>
      </c>
      <c r="B2335" t="s">
        <v>174</v>
      </c>
      <c r="C2335">
        <v>133.99650000000003</v>
      </c>
    </row>
    <row r="2336" spans="1:3" x14ac:dyDescent="0.2">
      <c r="A2336">
        <v>8759.5491818181836</v>
      </c>
      <c r="B2336" t="s">
        <v>174</v>
      </c>
      <c r="C2336">
        <v>59.553999999999995</v>
      </c>
    </row>
    <row r="2337" spans="1:3" x14ac:dyDescent="0.2">
      <c r="A2337">
        <v>8759.5491818181836</v>
      </c>
      <c r="B2337" t="s">
        <v>174</v>
      </c>
      <c r="C2337">
        <v>119.10799999999999</v>
      </c>
    </row>
    <row r="2338" spans="1:3" x14ac:dyDescent="0.2">
      <c r="A2338">
        <v>8759.5491818181836</v>
      </c>
      <c r="B2338" t="s">
        <v>174</v>
      </c>
      <c r="C2338">
        <v>59.553999999999995</v>
      </c>
    </row>
    <row r="2339" spans="1:3" x14ac:dyDescent="0.2">
      <c r="A2339">
        <v>8759.5491818181836</v>
      </c>
      <c r="B2339" t="s">
        <v>174</v>
      </c>
      <c r="C2339">
        <v>104.2195</v>
      </c>
    </row>
    <row r="2340" spans="1:3" x14ac:dyDescent="0.2">
      <c r="A2340">
        <v>8759.5491818181836</v>
      </c>
      <c r="B2340" t="s">
        <v>174</v>
      </c>
      <c r="C2340">
        <v>44.665499999999994</v>
      </c>
    </row>
    <row r="2341" spans="1:3" x14ac:dyDescent="0.2">
      <c r="A2341">
        <v>8759.5491818181836</v>
      </c>
      <c r="B2341" t="s">
        <v>174</v>
      </c>
      <c r="C2341">
        <v>74.44250000000001</v>
      </c>
    </row>
    <row r="2342" spans="1:3" x14ac:dyDescent="0.2">
      <c r="A2342">
        <v>9291.7783287165275</v>
      </c>
      <c r="B2342" t="s">
        <v>174</v>
      </c>
      <c r="C2342">
        <v>74.44250000000001</v>
      </c>
    </row>
    <row r="2343" spans="1:3" x14ac:dyDescent="0.2">
      <c r="A2343">
        <v>9291.7783287165275</v>
      </c>
      <c r="B2343" t="s">
        <v>174</v>
      </c>
      <c r="C2343">
        <v>133.99650000000003</v>
      </c>
    </row>
    <row r="2344" spans="1:3" x14ac:dyDescent="0.2">
      <c r="A2344">
        <v>9291.7783287165275</v>
      </c>
      <c r="B2344" t="s">
        <v>174</v>
      </c>
      <c r="C2344">
        <v>74.44250000000001</v>
      </c>
    </row>
    <row r="2345" spans="1:3" x14ac:dyDescent="0.2">
      <c r="A2345">
        <v>9291.7783287165275</v>
      </c>
      <c r="B2345" t="s">
        <v>174</v>
      </c>
      <c r="C2345">
        <v>133.99650000000003</v>
      </c>
    </row>
    <row r="2346" spans="1:3" x14ac:dyDescent="0.2">
      <c r="A2346">
        <v>9291.7783287165275</v>
      </c>
      <c r="B2346" t="s">
        <v>174</v>
      </c>
      <c r="C2346">
        <v>59.553999999999995</v>
      </c>
    </row>
    <row r="2347" spans="1:3" x14ac:dyDescent="0.2">
      <c r="A2347">
        <v>9291.7783287165275</v>
      </c>
      <c r="B2347" t="s">
        <v>174</v>
      </c>
      <c r="C2347">
        <v>119.10799999999999</v>
      </c>
    </row>
    <row r="2348" spans="1:3" x14ac:dyDescent="0.2">
      <c r="A2348">
        <v>9291.7783287165275</v>
      </c>
      <c r="B2348" t="s">
        <v>174</v>
      </c>
      <c r="C2348">
        <v>59.553999999999995</v>
      </c>
    </row>
    <row r="2349" spans="1:3" x14ac:dyDescent="0.2">
      <c r="A2349">
        <v>9291.7783287165275</v>
      </c>
      <c r="B2349" t="s">
        <v>174</v>
      </c>
      <c r="C2349">
        <v>104.2195</v>
      </c>
    </row>
    <row r="2350" spans="1:3" x14ac:dyDescent="0.2">
      <c r="A2350">
        <v>9291.7783287165275</v>
      </c>
      <c r="B2350" t="s">
        <v>174</v>
      </c>
      <c r="C2350">
        <v>44.665499999999994</v>
      </c>
    </row>
    <row r="2351" spans="1:3" x14ac:dyDescent="0.2">
      <c r="A2351">
        <v>9291.7783287165275</v>
      </c>
      <c r="B2351" t="s">
        <v>174</v>
      </c>
      <c r="C2351">
        <v>74.44250000000001</v>
      </c>
    </row>
    <row r="2352" spans="1:3" x14ac:dyDescent="0.2">
      <c r="A2352">
        <v>11199.1</v>
      </c>
      <c r="B2352" t="s">
        <v>174</v>
      </c>
      <c r="C2352">
        <v>74.44250000000001</v>
      </c>
    </row>
    <row r="2353" spans="1:3" x14ac:dyDescent="0.2">
      <c r="A2353">
        <v>11199.1</v>
      </c>
      <c r="B2353" t="s">
        <v>174</v>
      </c>
      <c r="C2353">
        <v>133.99650000000003</v>
      </c>
    </row>
    <row r="2354" spans="1:3" x14ac:dyDescent="0.2">
      <c r="A2354">
        <v>11199.1</v>
      </c>
      <c r="B2354" t="s">
        <v>174</v>
      </c>
      <c r="C2354">
        <v>74.44250000000001</v>
      </c>
    </row>
    <row r="2355" spans="1:3" x14ac:dyDescent="0.2">
      <c r="A2355">
        <v>11199.1</v>
      </c>
      <c r="B2355" t="s">
        <v>174</v>
      </c>
      <c r="C2355">
        <v>133.99650000000003</v>
      </c>
    </row>
    <row r="2356" spans="1:3" x14ac:dyDescent="0.2">
      <c r="A2356">
        <v>11199.1</v>
      </c>
      <c r="B2356" t="s">
        <v>174</v>
      </c>
      <c r="C2356">
        <v>59.553999999999995</v>
      </c>
    </row>
    <row r="2357" spans="1:3" x14ac:dyDescent="0.2">
      <c r="A2357">
        <v>11199.1</v>
      </c>
      <c r="B2357" t="s">
        <v>174</v>
      </c>
      <c r="C2357">
        <v>119.10799999999999</v>
      </c>
    </row>
    <row r="2358" spans="1:3" x14ac:dyDescent="0.2">
      <c r="A2358">
        <v>11199.1</v>
      </c>
      <c r="B2358" t="s">
        <v>174</v>
      </c>
      <c r="C2358">
        <v>59.553999999999995</v>
      </c>
    </row>
    <row r="2359" spans="1:3" x14ac:dyDescent="0.2">
      <c r="A2359">
        <v>11199.1</v>
      </c>
      <c r="B2359" t="s">
        <v>174</v>
      </c>
      <c r="C2359">
        <v>104.2195</v>
      </c>
    </row>
    <row r="2360" spans="1:3" x14ac:dyDescent="0.2">
      <c r="A2360">
        <v>11199.1</v>
      </c>
      <c r="B2360" t="s">
        <v>174</v>
      </c>
      <c r="C2360">
        <v>44.665499999999994</v>
      </c>
    </row>
    <row r="2361" spans="1:3" x14ac:dyDescent="0.2">
      <c r="A2361">
        <v>11199.1</v>
      </c>
      <c r="B2361" t="s">
        <v>174</v>
      </c>
      <c r="C2361">
        <v>74.44250000000001</v>
      </c>
    </row>
    <row r="2362" spans="1:3" x14ac:dyDescent="0.2">
      <c r="A2362">
        <v>11439.29665119036</v>
      </c>
      <c r="B2362" t="s">
        <v>174</v>
      </c>
      <c r="C2362">
        <v>74.44250000000001</v>
      </c>
    </row>
    <row r="2363" spans="1:3" x14ac:dyDescent="0.2">
      <c r="A2363">
        <v>11439.29665119036</v>
      </c>
      <c r="B2363" t="s">
        <v>174</v>
      </c>
      <c r="C2363">
        <v>133.99650000000003</v>
      </c>
    </row>
    <row r="2364" spans="1:3" x14ac:dyDescent="0.2">
      <c r="A2364">
        <v>11439.29665119036</v>
      </c>
      <c r="B2364" t="s">
        <v>174</v>
      </c>
      <c r="C2364">
        <v>74.44250000000001</v>
      </c>
    </row>
    <row r="2365" spans="1:3" x14ac:dyDescent="0.2">
      <c r="A2365">
        <v>11439.29665119036</v>
      </c>
      <c r="B2365" t="s">
        <v>174</v>
      </c>
      <c r="C2365">
        <v>133.99650000000003</v>
      </c>
    </row>
    <row r="2366" spans="1:3" x14ac:dyDescent="0.2">
      <c r="A2366">
        <v>11439.29665119036</v>
      </c>
      <c r="B2366" t="s">
        <v>174</v>
      </c>
      <c r="C2366">
        <v>59.553999999999995</v>
      </c>
    </row>
    <row r="2367" spans="1:3" x14ac:dyDescent="0.2">
      <c r="A2367">
        <v>11439.29665119036</v>
      </c>
      <c r="B2367" t="s">
        <v>174</v>
      </c>
      <c r="C2367">
        <v>119.10799999999999</v>
      </c>
    </row>
    <row r="2368" spans="1:3" x14ac:dyDescent="0.2">
      <c r="A2368">
        <v>11439.29665119036</v>
      </c>
      <c r="B2368" t="s">
        <v>174</v>
      </c>
      <c r="C2368">
        <v>59.553999999999995</v>
      </c>
    </row>
    <row r="2369" spans="1:3" x14ac:dyDescent="0.2">
      <c r="A2369">
        <v>11439.29665119036</v>
      </c>
      <c r="B2369" t="s">
        <v>174</v>
      </c>
      <c r="C2369">
        <v>104.2195</v>
      </c>
    </row>
    <row r="2370" spans="1:3" x14ac:dyDescent="0.2">
      <c r="A2370">
        <v>11439.29665119036</v>
      </c>
      <c r="B2370" t="s">
        <v>174</v>
      </c>
      <c r="C2370">
        <v>44.665499999999994</v>
      </c>
    </row>
    <row r="2371" spans="1:3" x14ac:dyDescent="0.2">
      <c r="A2371">
        <v>11439.29665119036</v>
      </c>
      <c r="B2371" t="s">
        <v>174</v>
      </c>
      <c r="C2371">
        <v>74.44250000000001</v>
      </c>
    </row>
    <row r="2372" spans="1:3" x14ac:dyDescent="0.2">
      <c r="A2372">
        <v>11948.039118838289</v>
      </c>
      <c r="B2372" t="s">
        <v>174</v>
      </c>
      <c r="C2372">
        <v>74.44250000000001</v>
      </c>
    </row>
    <row r="2373" spans="1:3" x14ac:dyDescent="0.2">
      <c r="A2373">
        <v>11948.039118838289</v>
      </c>
      <c r="B2373" t="s">
        <v>174</v>
      </c>
      <c r="C2373">
        <v>133.99650000000003</v>
      </c>
    </row>
    <row r="2374" spans="1:3" x14ac:dyDescent="0.2">
      <c r="A2374">
        <v>11948.039118838289</v>
      </c>
      <c r="B2374" t="s">
        <v>174</v>
      </c>
      <c r="C2374">
        <v>74.44250000000001</v>
      </c>
    </row>
    <row r="2375" spans="1:3" x14ac:dyDescent="0.2">
      <c r="A2375">
        <v>11948.039118838289</v>
      </c>
      <c r="B2375" t="s">
        <v>174</v>
      </c>
      <c r="C2375">
        <v>133.99650000000003</v>
      </c>
    </row>
    <row r="2376" spans="1:3" x14ac:dyDescent="0.2">
      <c r="A2376">
        <v>11948.039118838289</v>
      </c>
      <c r="B2376" t="s">
        <v>174</v>
      </c>
      <c r="C2376">
        <v>59.553999999999995</v>
      </c>
    </row>
    <row r="2377" spans="1:3" x14ac:dyDescent="0.2">
      <c r="A2377">
        <v>11948.039118838289</v>
      </c>
      <c r="B2377" t="s">
        <v>174</v>
      </c>
      <c r="C2377">
        <v>119.10799999999999</v>
      </c>
    </row>
    <row r="2378" spans="1:3" x14ac:dyDescent="0.2">
      <c r="A2378">
        <v>11948.039118838289</v>
      </c>
      <c r="B2378" t="s">
        <v>174</v>
      </c>
      <c r="C2378">
        <v>59.553999999999995</v>
      </c>
    </row>
    <row r="2379" spans="1:3" x14ac:dyDescent="0.2">
      <c r="A2379">
        <v>11948.039118838289</v>
      </c>
      <c r="B2379" t="s">
        <v>174</v>
      </c>
      <c r="C2379">
        <v>104.2195</v>
      </c>
    </row>
    <row r="2380" spans="1:3" x14ac:dyDescent="0.2">
      <c r="A2380">
        <v>11948.039118838289</v>
      </c>
      <c r="B2380" t="s">
        <v>174</v>
      </c>
      <c r="C2380">
        <v>44.665499999999994</v>
      </c>
    </row>
    <row r="2381" spans="1:3" x14ac:dyDescent="0.2">
      <c r="A2381">
        <v>11948.039118838289</v>
      </c>
      <c r="B2381" t="s">
        <v>174</v>
      </c>
      <c r="C2381">
        <v>74.44250000000001</v>
      </c>
    </row>
    <row r="2382" spans="1:3" x14ac:dyDescent="0.2">
      <c r="A2382">
        <v>13670.066666666666</v>
      </c>
      <c r="B2382" t="s">
        <v>174</v>
      </c>
      <c r="C2382">
        <v>74.44250000000001</v>
      </c>
    </row>
    <row r="2383" spans="1:3" x14ac:dyDescent="0.2">
      <c r="A2383">
        <v>13670.066666666666</v>
      </c>
      <c r="B2383" t="s">
        <v>174</v>
      </c>
      <c r="C2383">
        <v>133.99650000000003</v>
      </c>
    </row>
    <row r="2384" spans="1:3" x14ac:dyDescent="0.2">
      <c r="A2384">
        <v>13670.066666666666</v>
      </c>
      <c r="B2384" t="s">
        <v>174</v>
      </c>
      <c r="C2384">
        <v>74.44250000000001</v>
      </c>
    </row>
    <row r="2385" spans="1:3" x14ac:dyDescent="0.2">
      <c r="A2385">
        <v>13670.066666666666</v>
      </c>
      <c r="B2385" t="s">
        <v>174</v>
      </c>
      <c r="C2385">
        <v>133.99650000000003</v>
      </c>
    </row>
    <row r="2386" spans="1:3" x14ac:dyDescent="0.2">
      <c r="A2386">
        <v>13670.066666666666</v>
      </c>
      <c r="B2386" t="s">
        <v>174</v>
      </c>
      <c r="C2386">
        <v>59.553999999999995</v>
      </c>
    </row>
    <row r="2387" spans="1:3" x14ac:dyDescent="0.2">
      <c r="A2387">
        <v>13670.066666666666</v>
      </c>
      <c r="B2387" t="s">
        <v>174</v>
      </c>
      <c r="C2387">
        <v>119.10799999999999</v>
      </c>
    </row>
    <row r="2388" spans="1:3" x14ac:dyDescent="0.2">
      <c r="A2388">
        <v>13670.066666666666</v>
      </c>
      <c r="B2388" t="s">
        <v>174</v>
      </c>
      <c r="C2388">
        <v>59.553999999999995</v>
      </c>
    </row>
    <row r="2389" spans="1:3" x14ac:dyDescent="0.2">
      <c r="A2389">
        <v>13670.066666666666</v>
      </c>
      <c r="B2389" t="s">
        <v>174</v>
      </c>
      <c r="C2389">
        <v>104.2195</v>
      </c>
    </row>
    <row r="2390" spans="1:3" x14ac:dyDescent="0.2">
      <c r="A2390">
        <v>13670.066666666666</v>
      </c>
      <c r="B2390" t="s">
        <v>174</v>
      </c>
      <c r="C2390">
        <v>44.665499999999994</v>
      </c>
    </row>
    <row r="2391" spans="1:3" x14ac:dyDescent="0.2">
      <c r="A2391">
        <v>13670.066666666666</v>
      </c>
      <c r="B2391" t="s">
        <v>174</v>
      </c>
      <c r="C2391">
        <v>74.44250000000001</v>
      </c>
    </row>
    <row r="2392" spans="1:3" x14ac:dyDescent="0.2">
      <c r="A2392">
        <v>16144.423589844908</v>
      </c>
      <c r="B2392" t="s">
        <v>174</v>
      </c>
      <c r="C2392">
        <v>74.44250000000001</v>
      </c>
    </row>
    <row r="2393" spans="1:3" x14ac:dyDescent="0.2">
      <c r="A2393">
        <v>16144.423589844908</v>
      </c>
      <c r="B2393" t="s">
        <v>174</v>
      </c>
      <c r="C2393">
        <v>133.99650000000003</v>
      </c>
    </row>
    <row r="2394" spans="1:3" x14ac:dyDescent="0.2">
      <c r="A2394">
        <v>16144.423589844908</v>
      </c>
      <c r="B2394" t="s">
        <v>174</v>
      </c>
      <c r="C2394">
        <v>74.44250000000001</v>
      </c>
    </row>
    <row r="2395" spans="1:3" x14ac:dyDescent="0.2">
      <c r="A2395">
        <v>16144.423589844908</v>
      </c>
      <c r="B2395" t="s">
        <v>174</v>
      </c>
      <c r="C2395">
        <v>133.99650000000003</v>
      </c>
    </row>
    <row r="2396" spans="1:3" x14ac:dyDescent="0.2">
      <c r="A2396">
        <v>16144.423589844908</v>
      </c>
      <c r="B2396" t="s">
        <v>174</v>
      </c>
      <c r="C2396">
        <v>59.553999999999995</v>
      </c>
    </row>
    <row r="2397" spans="1:3" x14ac:dyDescent="0.2">
      <c r="A2397">
        <v>16144.423589844908</v>
      </c>
      <c r="B2397" t="s">
        <v>174</v>
      </c>
      <c r="C2397">
        <v>119.10799999999999</v>
      </c>
    </row>
    <row r="2398" spans="1:3" x14ac:dyDescent="0.2">
      <c r="A2398">
        <v>16144.423589844908</v>
      </c>
      <c r="B2398" t="s">
        <v>174</v>
      </c>
      <c r="C2398">
        <v>59.553999999999995</v>
      </c>
    </row>
    <row r="2399" spans="1:3" x14ac:dyDescent="0.2">
      <c r="A2399">
        <v>16144.423589844908</v>
      </c>
      <c r="B2399" t="s">
        <v>174</v>
      </c>
      <c r="C2399">
        <v>104.2195</v>
      </c>
    </row>
    <row r="2400" spans="1:3" x14ac:dyDescent="0.2">
      <c r="A2400">
        <v>16144.423589844908</v>
      </c>
      <c r="B2400" t="s">
        <v>174</v>
      </c>
      <c r="C2400">
        <v>44.665499999999994</v>
      </c>
    </row>
    <row r="2401" spans="1:3" x14ac:dyDescent="0.2">
      <c r="A2401">
        <v>16144.423589844908</v>
      </c>
      <c r="B2401" t="s">
        <v>174</v>
      </c>
      <c r="C2401">
        <v>74.44250000000001</v>
      </c>
    </row>
    <row r="2402" spans="1:3" x14ac:dyDescent="0.2">
      <c r="A2402">
        <v>185.88650000000001</v>
      </c>
      <c r="B2402" t="s">
        <v>108</v>
      </c>
      <c r="C2402">
        <v>195.43576000000002</v>
      </c>
    </row>
    <row r="2403" spans="1:3" x14ac:dyDescent="0.2">
      <c r="A2403">
        <v>205.45350000000002</v>
      </c>
      <c r="B2403" t="s">
        <v>108</v>
      </c>
      <c r="C2403">
        <v>195.43576000000002</v>
      </c>
    </row>
    <row r="2404" spans="1:3" x14ac:dyDescent="0.2">
      <c r="A2404">
        <v>239.09115168539327</v>
      </c>
      <c r="B2404" t="s">
        <v>108</v>
      </c>
      <c r="C2404">
        <v>195.43576000000002</v>
      </c>
    </row>
    <row r="2405" spans="1:3" x14ac:dyDescent="0.2">
      <c r="A2405">
        <v>332.5290730337079</v>
      </c>
      <c r="B2405" t="s">
        <v>108</v>
      </c>
      <c r="C2405">
        <v>195.43576000000002</v>
      </c>
    </row>
    <row r="2406" spans="1:3" x14ac:dyDescent="0.2">
      <c r="A2406">
        <v>354.52404181184676</v>
      </c>
      <c r="B2406" t="s">
        <v>108</v>
      </c>
      <c r="C2406">
        <v>195.43576000000002</v>
      </c>
    </row>
    <row r="2407" spans="1:3" x14ac:dyDescent="0.2">
      <c r="A2407">
        <v>1062.4881</v>
      </c>
      <c r="B2407" t="s">
        <v>108</v>
      </c>
      <c r="C2407">
        <v>195.43576000000002</v>
      </c>
    </row>
    <row r="2408" spans="1:3" x14ac:dyDescent="0.2">
      <c r="A2408">
        <v>2056.1080550098231</v>
      </c>
      <c r="B2408" t="s">
        <v>108</v>
      </c>
      <c r="C2408">
        <v>195.43576000000002</v>
      </c>
    </row>
    <row r="2409" spans="1:3" x14ac:dyDescent="0.2">
      <c r="A2409">
        <v>2223.8239624119028</v>
      </c>
      <c r="B2409" t="s">
        <v>108</v>
      </c>
      <c r="C2409">
        <v>195.43576000000002</v>
      </c>
    </row>
    <row r="2410" spans="1:3" x14ac:dyDescent="0.2">
      <c r="A2410">
        <v>2414.315976789168</v>
      </c>
      <c r="B2410" t="s">
        <v>108</v>
      </c>
      <c r="C2410">
        <v>195.43576000000002</v>
      </c>
    </row>
    <row r="2411" spans="1:3" x14ac:dyDescent="0.2">
      <c r="A2411">
        <v>2821.9566004807534</v>
      </c>
      <c r="B2411" t="s">
        <v>108</v>
      </c>
      <c r="C2411">
        <v>195.43576000000002</v>
      </c>
    </row>
    <row r="2412" spans="1:3" x14ac:dyDescent="0.2">
      <c r="A2412">
        <v>3221.7990000000004</v>
      </c>
      <c r="B2412" t="s">
        <v>108</v>
      </c>
      <c r="C2412">
        <v>195.43576000000002</v>
      </c>
    </row>
    <row r="2413" spans="1:3" x14ac:dyDescent="0.2">
      <c r="A2413">
        <v>3478.3431399420924</v>
      </c>
      <c r="B2413" t="s">
        <v>108</v>
      </c>
      <c r="C2413">
        <v>195.43576000000002</v>
      </c>
    </row>
    <row r="2414" spans="1:3" x14ac:dyDescent="0.2">
      <c r="A2414">
        <v>3704.4354440383286</v>
      </c>
      <c r="B2414" t="s">
        <v>108</v>
      </c>
      <c r="C2414">
        <v>195.43576000000002</v>
      </c>
    </row>
    <row r="2415" spans="1:3" x14ac:dyDescent="0.2">
      <c r="A2415">
        <v>3951.3978069742175</v>
      </c>
      <c r="B2415" t="s">
        <v>108</v>
      </c>
      <c r="C2415">
        <v>195.43576000000002</v>
      </c>
    </row>
    <row r="2416" spans="1:3" x14ac:dyDescent="0.2">
      <c r="A2416">
        <v>4186.8540000000003</v>
      </c>
      <c r="B2416" t="s">
        <v>108</v>
      </c>
      <c r="C2416">
        <v>195.43576000000002</v>
      </c>
    </row>
    <row r="2417" spans="1:3" x14ac:dyDescent="0.2">
      <c r="A2417">
        <v>4229.9103000000005</v>
      </c>
      <c r="B2417" t="s">
        <v>108</v>
      </c>
      <c r="C2417">
        <v>195.43576000000002</v>
      </c>
    </row>
    <row r="2418" spans="1:3" x14ac:dyDescent="0.2">
      <c r="A2418">
        <v>4258.1196</v>
      </c>
      <c r="B2418" t="s">
        <v>108</v>
      </c>
      <c r="C2418">
        <v>195.43576000000002</v>
      </c>
    </row>
    <row r="2419" spans="1:3" x14ac:dyDescent="0.2">
      <c r="A2419">
        <v>4379.8650000000007</v>
      </c>
      <c r="B2419" t="s">
        <v>108</v>
      </c>
      <c r="C2419">
        <v>195.43576000000002</v>
      </c>
    </row>
    <row r="2420" spans="1:3" x14ac:dyDescent="0.2">
      <c r="A2420">
        <v>4397.4881000000005</v>
      </c>
      <c r="B2420" t="s">
        <v>108</v>
      </c>
      <c r="C2420">
        <v>195.43576000000002</v>
      </c>
    </row>
    <row r="2421" spans="1:3" x14ac:dyDescent="0.2">
      <c r="A2421">
        <v>4418.3381250000002</v>
      </c>
      <c r="B2421" t="s">
        <v>108</v>
      </c>
      <c r="C2421">
        <v>195.43576000000002</v>
      </c>
    </row>
    <row r="2422" spans="1:3" x14ac:dyDescent="0.2">
      <c r="A2422">
        <v>4463.3824199999999</v>
      </c>
      <c r="B2422" t="s">
        <v>108</v>
      </c>
      <c r="C2422">
        <v>195.43576000000002</v>
      </c>
    </row>
    <row r="2423" spans="1:3" x14ac:dyDescent="0.2">
      <c r="A2423">
        <v>4917.8393333333343</v>
      </c>
      <c r="B2423" t="s">
        <v>108</v>
      </c>
      <c r="C2423">
        <v>195.43576000000002</v>
      </c>
    </row>
    <row r="2424" spans="1:3" x14ac:dyDescent="0.2">
      <c r="A2424">
        <v>4939.2472587177717</v>
      </c>
      <c r="B2424" t="s">
        <v>108</v>
      </c>
      <c r="C2424">
        <v>195.43576000000002</v>
      </c>
    </row>
    <row r="2425" spans="1:3" x14ac:dyDescent="0.2">
      <c r="A2425">
        <v>4978.0346666666655</v>
      </c>
      <c r="B2425" t="s">
        <v>108</v>
      </c>
      <c r="C2425">
        <v>195.43576000000002</v>
      </c>
    </row>
    <row r="2426" spans="1:3" x14ac:dyDescent="0.2">
      <c r="A2426">
        <v>5560.2891666666665</v>
      </c>
      <c r="B2426" t="s">
        <v>108</v>
      </c>
      <c r="C2426">
        <v>195.43576000000002</v>
      </c>
    </row>
    <row r="2427" spans="1:3" x14ac:dyDescent="0.2">
      <c r="A2427">
        <v>5599.55</v>
      </c>
      <c r="B2427" t="s">
        <v>108</v>
      </c>
      <c r="C2427">
        <v>195.43576000000002</v>
      </c>
    </row>
    <row r="2428" spans="1:3" x14ac:dyDescent="0.2">
      <c r="A2428">
        <v>5663.3409068457968</v>
      </c>
      <c r="B2428" t="s">
        <v>108</v>
      </c>
      <c r="C2428">
        <v>195.43576000000002</v>
      </c>
    </row>
    <row r="2429" spans="1:3" x14ac:dyDescent="0.2">
      <c r="A2429">
        <v>5849.7180000000008</v>
      </c>
      <c r="B2429" t="s">
        <v>108</v>
      </c>
      <c r="C2429">
        <v>195.43576000000002</v>
      </c>
    </row>
    <row r="2430" spans="1:3" x14ac:dyDescent="0.2">
      <c r="A2430">
        <v>6057.4175999999998</v>
      </c>
      <c r="B2430" t="s">
        <v>108</v>
      </c>
      <c r="C2430">
        <v>195.43576000000002</v>
      </c>
    </row>
    <row r="2431" spans="1:3" x14ac:dyDescent="0.2">
      <c r="A2431">
        <v>6168.9285000000009</v>
      </c>
      <c r="B2431" t="s">
        <v>108</v>
      </c>
      <c r="C2431">
        <v>195.43576000000002</v>
      </c>
    </row>
    <row r="2432" spans="1:3" x14ac:dyDescent="0.2">
      <c r="A2432">
        <v>6327.9462400000011</v>
      </c>
      <c r="B2432" t="s">
        <v>108</v>
      </c>
      <c r="C2432">
        <v>195.43576000000002</v>
      </c>
    </row>
    <row r="2433" spans="1:3" x14ac:dyDescent="0.2">
      <c r="A2433">
        <v>6513.5062500000004</v>
      </c>
      <c r="B2433" t="s">
        <v>108</v>
      </c>
      <c r="C2433">
        <v>195.43576000000002</v>
      </c>
    </row>
    <row r="2434" spans="1:3" x14ac:dyDescent="0.2">
      <c r="A2434">
        <v>6672.3470000000007</v>
      </c>
      <c r="B2434" t="s">
        <v>108</v>
      </c>
      <c r="C2434">
        <v>195.43576000000002</v>
      </c>
    </row>
    <row r="2435" spans="1:3" x14ac:dyDescent="0.2">
      <c r="A2435">
        <v>7131.2851921367183</v>
      </c>
      <c r="B2435" t="s">
        <v>108</v>
      </c>
      <c r="C2435">
        <v>195.43576000000002</v>
      </c>
    </row>
    <row r="2436" spans="1:3" x14ac:dyDescent="0.2">
      <c r="A2436">
        <v>7189.4838400000008</v>
      </c>
      <c r="B2436" t="s">
        <v>108</v>
      </c>
      <c r="C2436">
        <v>195.43576000000002</v>
      </c>
    </row>
    <row r="2437" spans="1:3" x14ac:dyDescent="0.2">
      <c r="A2437">
        <v>7316.4291199999998</v>
      </c>
      <c r="B2437" t="s">
        <v>108</v>
      </c>
      <c r="C2437">
        <v>195.43576000000002</v>
      </c>
    </row>
    <row r="2438" spans="1:3" x14ac:dyDescent="0.2">
      <c r="A2438">
        <v>7580.4960000000001</v>
      </c>
      <c r="B2438" t="s">
        <v>108</v>
      </c>
      <c r="C2438">
        <v>195.43576000000002</v>
      </c>
    </row>
    <row r="2439" spans="1:3" x14ac:dyDescent="0.2">
      <c r="A2439">
        <v>7639.0398103329053</v>
      </c>
      <c r="B2439" t="s">
        <v>108</v>
      </c>
      <c r="C2439">
        <v>195.43576000000002</v>
      </c>
    </row>
    <row r="2440" spans="1:3" x14ac:dyDescent="0.2">
      <c r="A2440">
        <v>7742.710500000001</v>
      </c>
      <c r="B2440" t="s">
        <v>108</v>
      </c>
      <c r="C2440">
        <v>195.43576000000002</v>
      </c>
    </row>
    <row r="2441" spans="1:3" x14ac:dyDescent="0.2">
      <c r="A2441">
        <v>7839.3700000000008</v>
      </c>
      <c r="B2441" t="s">
        <v>108</v>
      </c>
      <c r="C2441">
        <v>195.43576000000002</v>
      </c>
    </row>
    <row r="2442" spans="1:3" x14ac:dyDescent="0.2">
      <c r="A2442">
        <v>8029.4224554039874</v>
      </c>
      <c r="B2442" t="s">
        <v>108</v>
      </c>
      <c r="C2442">
        <v>195.43576000000002</v>
      </c>
    </row>
    <row r="2443" spans="1:3" x14ac:dyDescent="0.2">
      <c r="A2443">
        <v>8071.7178701965822</v>
      </c>
      <c r="B2443" t="s">
        <v>108</v>
      </c>
      <c r="C2443">
        <v>195.43576000000002</v>
      </c>
    </row>
    <row r="2444" spans="1:3" x14ac:dyDescent="0.2">
      <c r="A2444">
        <v>8351.4375</v>
      </c>
      <c r="B2444" t="s">
        <v>108</v>
      </c>
      <c r="C2444">
        <v>195.43576000000002</v>
      </c>
    </row>
    <row r="2445" spans="1:3" x14ac:dyDescent="0.2">
      <c r="A2445">
        <v>8759.5491818181836</v>
      </c>
      <c r="B2445" t="s">
        <v>108</v>
      </c>
      <c r="C2445">
        <v>195.43576000000002</v>
      </c>
    </row>
    <row r="2446" spans="1:3" x14ac:dyDescent="0.2">
      <c r="A2446">
        <v>9291.7783287165275</v>
      </c>
      <c r="B2446" t="s">
        <v>108</v>
      </c>
      <c r="C2446">
        <v>195.43576000000002</v>
      </c>
    </row>
    <row r="2447" spans="1:3" x14ac:dyDescent="0.2">
      <c r="A2447">
        <v>11199.1</v>
      </c>
      <c r="B2447" t="s">
        <v>108</v>
      </c>
      <c r="C2447">
        <v>195.43576000000002</v>
      </c>
    </row>
    <row r="2448" spans="1:3" x14ac:dyDescent="0.2">
      <c r="A2448">
        <v>11439.29665119036</v>
      </c>
      <c r="B2448" t="s">
        <v>108</v>
      </c>
      <c r="C2448">
        <v>195.43576000000002</v>
      </c>
    </row>
    <row r="2449" spans="1:3" x14ac:dyDescent="0.2">
      <c r="A2449">
        <v>11948.039118838289</v>
      </c>
      <c r="B2449" t="s">
        <v>108</v>
      </c>
      <c r="C2449">
        <v>195.43576000000002</v>
      </c>
    </row>
    <row r="2450" spans="1:3" x14ac:dyDescent="0.2">
      <c r="A2450">
        <v>13670.066666666666</v>
      </c>
      <c r="B2450" t="s">
        <v>108</v>
      </c>
      <c r="C2450">
        <v>195.43576000000002</v>
      </c>
    </row>
    <row r="2451" spans="1:3" x14ac:dyDescent="0.2">
      <c r="A2451">
        <v>16144.423589844908</v>
      </c>
      <c r="B2451" t="s">
        <v>108</v>
      </c>
      <c r="C2451">
        <v>195.43576000000002</v>
      </c>
    </row>
    <row r="2452" spans="1:3" x14ac:dyDescent="0.2">
      <c r="A2452">
        <v>185.88650000000001</v>
      </c>
      <c r="B2452" t="s">
        <v>23</v>
      </c>
      <c r="C2452">
        <v>143.5513</v>
      </c>
    </row>
    <row r="2453" spans="1:3" x14ac:dyDescent="0.2">
      <c r="A2453">
        <v>205.45350000000002</v>
      </c>
      <c r="B2453" t="s">
        <v>23</v>
      </c>
      <c r="C2453">
        <v>143.5513</v>
      </c>
    </row>
    <row r="2454" spans="1:3" x14ac:dyDescent="0.2">
      <c r="A2454">
        <v>239.09115168539327</v>
      </c>
      <c r="B2454" t="s">
        <v>23</v>
      </c>
      <c r="C2454">
        <v>143.5513</v>
      </c>
    </row>
    <row r="2455" spans="1:3" x14ac:dyDescent="0.2">
      <c r="A2455">
        <v>332.5290730337079</v>
      </c>
      <c r="B2455" t="s">
        <v>23</v>
      </c>
      <c r="C2455">
        <v>143.5513</v>
      </c>
    </row>
    <row r="2456" spans="1:3" x14ac:dyDescent="0.2">
      <c r="A2456">
        <v>354.52404181184676</v>
      </c>
      <c r="B2456" t="s">
        <v>23</v>
      </c>
      <c r="C2456">
        <v>143.5513</v>
      </c>
    </row>
    <row r="2457" spans="1:3" x14ac:dyDescent="0.2">
      <c r="A2457">
        <v>1062.4881</v>
      </c>
      <c r="B2457" t="s">
        <v>23</v>
      </c>
      <c r="C2457">
        <v>143.5513</v>
      </c>
    </row>
    <row r="2458" spans="1:3" x14ac:dyDescent="0.2">
      <c r="A2458">
        <v>2056.1080550098231</v>
      </c>
      <c r="B2458" t="s">
        <v>23</v>
      </c>
      <c r="C2458">
        <v>143.5513</v>
      </c>
    </row>
    <row r="2459" spans="1:3" x14ac:dyDescent="0.2">
      <c r="A2459">
        <v>2223.8239624119028</v>
      </c>
      <c r="B2459" t="s">
        <v>23</v>
      </c>
      <c r="C2459">
        <v>143.5513</v>
      </c>
    </row>
    <row r="2460" spans="1:3" x14ac:dyDescent="0.2">
      <c r="A2460">
        <v>2414.315976789168</v>
      </c>
      <c r="B2460" t="s">
        <v>23</v>
      </c>
      <c r="C2460">
        <v>143.5513</v>
      </c>
    </row>
    <row r="2461" spans="1:3" x14ac:dyDescent="0.2">
      <c r="A2461">
        <v>2821.9566004807534</v>
      </c>
      <c r="B2461" t="s">
        <v>23</v>
      </c>
      <c r="C2461">
        <v>143.5513</v>
      </c>
    </row>
    <row r="2462" spans="1:3" x14ac:dyDescent="0.2">
      <c r="A2462">
        <v>3221.7990000000004</v>
      </c>
      <c r="B2462" t="s">
        <v>23</v>
      </c>
      <c r="C2462">
        <v>143.5513</v>
      </c>
    </row>
    <row r="2463" spans="1:3" x14ac:dyDescent="0.2">
      <c r="A2463">
        <v>3478.3431399420924</v>
      </c>
      <c r="B2463" t="s">
        <v>23</v>
      </c>
      <c r="C2463">
        <v>143.5513</v>
      </c>
    </row>
    <row r="2464" spans="1:3" x14ac:dyDescent="0.2">
      <c r="A2464">
        <v>3704.4354440383286</v>
      </c>
      <c r="B2464" t="s">
        <v>23</v>
      </c>
      <c r="C2464">
        <v>143.5513</v>
      </c>
    </row>
    <row r="2465" spans="1:3" x14ac:dyDescent="0.2">
      <c r="A2465">
        <v>3951.3978069742175</v>
      </c>
      <c r="B2465" t="s">
        <v>23</v>
      </c>
      <c r="C2465">
        <v>143.5513</v>
      </c>
    </row>
    <row r="2466" spans="1:3" x14ac:dyDescent="0.2">
      <c r="A2466">
        <v>4186.8540000000003</v>
      </c>
      <c r="B2466" t="s">
        <v>23</v>
      </c>
      <c r="C2466">
        <v>143.5513</v>
      </c>
    </row>
    <row r="2467" spans="1:3" x14ac:dyDescent="0.2">
      <c r="A2467">
        <v>4229.9103000000005</v>
      </c>
      <c r="B2467" t="s">
        <v>23</v>
      </c>
      <c r="C2467">
        <v>143.5513</v>
      </c>
    </row>
    <row r="2468" spans="1:3" x14ac:dyDescent="0.2">
      <c r="A2468">
        <v>4258.1196</v>
      </c>
      <c r="B2468" t="s">
        <v>23</v>
      </c>
      <c r="C2468">
        <v>143.5513</v>
      </c>
    </row>
    <row r="2469" spans="1:3" x14ac:dyDescent="0.2">
      <c r="A2469">
        <v>4379.8650000000007</v>
      </c>
      <c r="B2469" t="s">
        <v>23</v>
      </c>
      <c r="C2469">
        <v>143.5513</v>
      </c>
    </row>
    <row r="2470" spans="1:3" x14ac:dyDescent="0.2">
      <c r="A2470">
        <v>4397.4881000000005</v>
      </c>
      <c r="B2470" t="s">
        <v>23</v>
      </c>
      <c r="C2470">
        <v>143.5513</v>
      </c>
    </row>
    <row r="2471" spans="1:3" x14ac:dyDescent="0.2">
      <c r="A2471">
        <v>4418.3381250000002</v>
      </c>
      <c r="B2471" t="s">
        <v>23</v>
      </c>
      <c r="C2471">
        <v>143.5513</v>
      </c>
    </row>
    <row r="2472" spans="1:3" x14ac:dyDescent="0.2">
      <c r="A2472">
        <v>4463.3824199999999</v>
      </c>
      <c r="B2472" t="s">
        <v>23</v>
      </c>
      <c r="C2472">
        <v>143.5513</v>
      </c>
    </row>
    <row r="2473" spans="1:3" x14ac:dyDescent="0.2">
      <c r="A2473">
        <v>4917.8393333333343</v>
      </c>
      <c r="B2473" t="s">
        <v>23</v>
      </c>
      <c r="C2473">
        <v>143.5513</v>
      </c>
    </row>
    <row r="2474" spans="1:3" x14ac:dyDescent="0.2">
      <c r="A2474">
        <v>4939.2472587177717</v>
      </c>
      <c r="B2474" t="s">
        <v>23</v>
      </c>
      <c r="C2474">
        <v>143.5513</v>
      </c>
    </row>
    <row r="2475" spans="1:3" x14ac:dyDescent="0.2">
      <c r="A2475">
        <v>4978.0346666666655</v>
      </c>
      <c r="B2475" t="s">
        <v>23</v>
      </c>
      <c r="C2475">
        <v>143.5513</v>
      </c>
    </row>
    <row r="2476" spans="1:3" x14ac:dyDescent="0.2">
      <c r="A2476">
        <v>5560.2891666666665</v>
      </c>
      <c r="B2476" t="s">
        <v>23</v>
      </c>
      <c r="C2476">
        <v>143.5513</v>
      </c>
    </row>
    <row r="2477" spans="1:3" x14ac:dyDescent="0.2">
      <c r="A2477">
        <v>5599.55</v>
      </c>
      <c r="B2477" t="s">
        <v>23</v>
      </c>
      <c r="C2477">
        <v>143.5513</v>
      </c>
    </row>
    <row r="2478" spans="1:3" x14ac:dyDescent="0.2">
      <c r="A2478">
        <v>5663.3409068457968</v>
      </c>
      <c r="B2478" t="s">
        <v>23</v>
      </c>
      <c r="C2478">
        <v>143.5513</v>
      </c>
    </row>
    <row r="2479" spans="1:3" x14ac:dyDescent="0.2">
      <c r="A2479">
        <v>5849.7180000000008</v>
      </c>
      <c r="B2479" t="s">
        <v>23</v>
      </c>
      <c r="C2479">
        <v>143.5513</v>
      </c>
    </row>
    <row r="2480" spans="1:3" x14ac:dyDescent="0.2">
      <c r="A2480">
        <v>6057.4175999999998</v>
      </c>
      <c r="B2480" t="s">
        <v>23</v>
      </c>
      <c r="C2480">
        <v>143.5513</v>
      </c>
    </row>
    <row r="2481" spans="1:3" x14ac:dyDescent="0.2">
      <c r="A2481">
        <v>6168.9285000000009</v>
      </c>
      <c r="B2481" t="s">
        <v>23</v>
      </c>
      <c r="C2481">
        <v>143.5513</v>
      </c>
    </row>
    <row r="2482" spans="1:3" x14ac:dyDescent="0.2">
      <c r="A2482">
        <v>6327.9462400000011</v>
      </c>
      <c r="B2482" t="s">
        <v>23</v>
      </c>
      <c r="C2482">
        <v>143.5513</v>
      </c>
    </row>
    <row r="2483" spans="1:3" x14ac:dyDescent="0.2">
      <c r="A2483">
        <v>6513.5062500000004</v>
      </c>
      <c r="B2483" t="s">
        <v>23</v>
      </c>
      <c r="C2483">
        <v>143.5513</v>
      </c>
    </row>
    <row r="2484" spans="1:3" x14ac:dyDescent="0.2">
      <c r="A2484">
        <v>6672.3470000000007</v>
      </c>
      <c r="B2484" t="s">
        <v>23</v>
      </c>
      <c r="C2484">
        <v>143.5513</v>
      </c>
    </row>
    <row r="2485" spans="1:3" x14ac:dyDescent="0.2">
      <c r="A2485">
        <v>7131.2851921367183</v>
      </c>
      <c r="B2485" t="s">
        <v>23</v>
      </c>
      <c r="C2485">
        <v>143.5513</v>
      </c>
    </row>
    <row r="2486" spans="1:3" x14ac:dyDescent="0.2">
      <c r="A2486">
        <v>7189.4838400000008</v>
      </c>
      <c r="B2486" t="s">
        <v>23</v>
      </c>
      <c r="C2486">
        <v>143.5513</v>
      </c>
    </row>
    <row r="2487" spans="1:3" x14ac:dyDescent="0.2">
      <c r="A2487">
        <v>7316.4291199999998</v>
      </c>
      <c r="B2487" t="s">
        <v>23</v>
      </c>
      <c r="C2487">
        <v>143.5513</v>
      </c>
    </row>
    <row r="2488" spans="1:3" x14ac:dyDescent="0.2">
      <c r="A2488">
        <v>7580.4960000000001</v>
      </c>
      <c r="B2488" t="s">
        <v>23</v>
      </c>
      <c r="C2488">
        <v>143.5513</v>
      </c>
    </row>
    <row r="2489" spans="1:3" x14ac:dyDescent="0.2">
      <c r="A2489">
        <v>7639.0398103329053</v>
      </c>
      <c r="B2489" t="s">
        <v>23</v>
      </c>
      <c r="C2489">
        <v>143.5513</v>
      </c>
    </row>
    <row r="2490" spans="1:3" x14ac:dyDescent="0.2">
      <c r="A2490">
        <v>7742.710500000001</v>
      </c>
      <c r="B2490" t="s">
        <v>23</v>
      </c>
      <c r="C2490">
        <v>143.5513</v>
      </c>
    </row>
    <row r="2491" spans="1:3" x14ac:dyDescent="0.2">
      <c r="A2491">
        <v>7839.3700000000008</v>
      </c>
      <c r="B2491" t="s">
        <v>23</v>
      </c>
      <c r="C2491">
        <v>143.5513</v>
      </c>
    </row>
    <row r="2492" spans="1:3" x14ac:dyDescent="0.2">
      <c r="A2492">
        <v>8029.4224554039874</v>
      </c>
      <c r="B2492" t="s">
        <v>23</v>
      </c>
      <c r="C2492">
        <v>143.5513</v>
      </c>
    </row>
    <row r="2493" spans="1:3" x14ac:dyDescent="0.2">
      <c r="A2493">
        <v>8071.7178701965822</v>
      </c>
      <c r="B2493" t="s">
        <v>23</v>
      </c>
      <c r="C2493">
        <v>143.5513</v>
      </c>
    </row>
    <row r="2494" spans="1:3" x14ac:dyDescent="0.2">
      <c r="A2494">
        <v>8351.4375</v>
      </c>
      <c r="B2494" t="s">
        <v>23</v>
      </c>
      <c r="C2494">
        <v>143.5513</v>
      </c>
    </row>
    <row r="2495" spans="1:3" x14ac:dyDescent="0.2">
      <c r="A2495">
        <v>8759.5491818181836</v>
      </c>
      <c r="B2495" t="s">
        <v>23</v>
      </c>
      <c r="C2495">
        <v>143.5513</v>
      </c>
    </row>
    <row r="2496" spans="1:3" x14ac:dyDescent="0.2">
      <c r="A2496">
        <v>9291.7783287165275</v>
      </c>
      <c r="B2496" t="s">
        <v>23</v>
      </c>
      <c r="C2496">
        <v>143.5513</v>
      </c>
    </row>
    <row r="2497" spans="1:3" x14ac:dyDescent="0.2">
      <c r="A2497">
        <v>11199.1</v>
      </c>
      <c r="B2497" t="s">
        <v>23</v>
      </c>
      <c r="C2497">
        <v>143.5513</v>
      </c>
    </row>
    <row r="2498" spans="1:3" x14ac:dyDescent="0.2">
      <c r="A2498">
        <v>11439.29665119036</v>
      </c>
      <c r="B2498" t="s">
        <v>23</v>
      </c>
      <c r="C2498">
        <v>143.5513</v>
      </c>
    </row>
    <row r="2499" spans="1:3" x14ac:dyDescent="0.2">
      <c r="A2499">
        <v>11948.039118838289</v>
      </c>
      <c r="B2499" t="s">
        <v>23</v>
      </c>
      <c r="C2499">
        <v>143.5513</v>
      </c>
    </row>
    <row r="2500" spans="1:3" x14ac:dyDescent="0.2">
      <c r="A2500">
        <v>13670.066666666666</v>
      </c>
      <c r="B2500" t="s">
        <v>23</v>
      </c>
      <c r="C2500">
        <v>143.5513</v>
      </c>
    </row>
    <row r="2501" spans="1:3" x14ac:dyDescent="0.2">
      <c r="A2501">
        <v>16144.423589844908</v>
      </c>
      <c r="B2501" t="s">
        <v>23</v>
      </c>
      <c r="C2501">
        <v>143.5513</v>
      </c>
    </row>
    <row r="2502" spans="1:3" x14ac:dyDescent="0.2">
      <c r="A2502">
        <v>185.88650000000001</v>
      </c>
      <c r="B2502" t="s">
        <v>334</v>
      </c>
      <c r="C2502">
        <v>97.286000000000001</v>
      </c>
    </row>
    <row r="2503" spans="1:3" x14ac:dyDescent="0.2">
      <c r="A2503">
        <v>185.88650000000001</v>
      </c>
      <c r="B2503" t="s">
        <v>334</v>
      </c>
      <c r="C2503">
        <v>180.67399999999998</v>
      </c>
    </row>
    <row r="2504" spans="1:3" x14ac:dyDescent="0.2">
      <c r="A2504">
        <v>205.45350000000002</v>
      </c>
      <c r="B2504" t="s">
        <v>334</v>
      </c>
      <c r="C2504">
        <v>97.286000000000001</v>
      </c>
    </row>
    <row r="2505" spans="1:3" x14ac:dyDescent="0.2">
      <c r="A2505">
        <v>205.45350000000002</v>
      </c>
      <c r="B2505" t="s">
        <v>334</v>
      </c>
      <c r="C2505">
        <v>180.67399999999998</v>
      </c>
    </row>
    <row r="2506" spans="1:3" x14ac:dyDescent="0.2">
      <c r="A2506">
        <v>239.09115168539327</v>
      </c>
      <c r="B2506" t="s">
        <v>334</v>
      </c>
      <c r="C2506">
        <v>97.286000000000001</v>
      </c>
    </row>
    <row r="2507" spans="1:3" x14ac:dyDescent="0.2">
      <c r="A2507">
        <v>239.09115168539327</v>
      </c>
      <c r="B2507" t="s">
        <v>334</v>
      </c>
      <c r="C2507">
        <v>180.67399999999998</v>
      </c>
    </row>
    <row r="2508" spans="1:3" x14ac:dyDescent="0.2">
      <c r="A2508">
        <v>332.5290730337079</v>
      </c>
      <c r="B2508" t="s">
        <v>334</v>
      </c>
      <c r="C2508">
        <v>97.286000000000001</v>
      </c>
    </row>
    <row r="2509" spans="1:3" x14ac:dyDescent="0.2">
      <c r="A2509">
        <v>332.5290730337079</v>
      </c>
      <c r="B2509" t="s">
        <v>334</v>
      </c>
      <c r="C2509">
        <v>180.67399999999998</v>
      </c>
    </row>
    <row r="2510" spans="1:3" x14ac:dyDescent="0.2">
      <c r="A2510">
        <v>354.52404181184676</v>
      </c>
      <c r="B2510" t="s">
        <v>334</v>
      </c>
      <c r="C2510">
        <v>97.286000000000001</v>
      </c>
    </row>
    <row r="2511" spans="1:3" x14ac:dyDescent="0.2">
      <c r="A2511">
        <v>354.52404181184676</v>
      </c>
      <c r="B2511" t="s">
        <v>334</v>
      </c>
      <c r="C2511">
        <v>180.67399999999998</v>
      </c>
    </row>
    <row r="2512" spans="1:3" x14ac:dyDescent="0.2">
      <c r="A2512">
        <v>1062.4881</v>
      </c>
      <c r="B2512" t="s">
        <v>334</v>
      </c>
      <c r="C2512">
        <v>97.286000000000001</v>
      </c>
    </row>
    <row r="2513" spans="1:3" x14ac:dyDescent="0.2">
      <c r="A2513">
        <v>1062.4881</v>
      </c>
      <c r="B2513" t="s">
        <v>334</v>
      </c>
      <c r="C2513">
        <v>180.67399999999998</v>
      </c>
    </row>
    <row r="2514" spans="1:3" x14ac:dyDescent="0.2">
      <c r="A2514">
        <v>2056.1080550098231</v>
      </c>
      <c r="B2514" t="s">
        <v>334</v>
      </c>
      <c r="C2514">
        <v>97.286000000000001</v>
      </c>
    </row>
    <row r="2515" spans="1:3" x14ac:dyDescent="0.2">
      <c r="A2515">
        <v>2056.1080550098231</v>
      </c>
      <c r="B2515" t="s">
        <v>334</v>
      </c>
      <c r="C2515">
        <v>180.67399999999998</v>
      </c>
    </row>
    <row r="2516" spans="1:3" x14ac:dyDescent="0.2">
      <c r="A2516">
        <v>2223.8239624119028</v>
      </c>
      <c r="B2516" t="s">
        <v>334</v>
      </c>
      <c r="C2516">
        <v>97.286000000000001</v>
      </c>
    </row>
    <row r="2517" spans="1:3" x14ac:dyDescent="0.2">
      <c r="A2517">
        <v>2223.8239624119028</v>
      </c>
      <c r="B2517" t="s">
        <v>334</v>
      </c>
      <c r="C2517">
        <v>180.67399999999998</v>
      </c>
    </row>
    <row r="2518" spans="1:3" x14ac:dyDescent="0.2">
      <c r="A2518">
        <v>2414.315976789168</v>
      </c>
      <c r="B2518" t="s">
        <v>334</v>
      </c>
      <c r="C2518">
        <v>97.286000000000001</v>
      </c>
    </row>
    <row r="2519" spans="1:3" x14ac:dyDescent="0.2">
      <c r="A2519">
        <v>2414.315976789168</v>
      </c>
      <c r="B2519" t="s">
        <v>334</v>
      </c>
      <c r="C2519">
        <v>180.67399999999998</v>
      </c>
    </row>
    <row r="2520" spans="1:3" x14ac:dyDescent="0.2">
      <c r="A2520">
        <v>2821.9566004807534</v>
      </c>
      <c r="B2520" t="s">
        <v>334</v>
      </c>
      <c r="C2520">
        <v>97.286000000000001</v>
      </c>
    </row>
    <row r="2521" spans="1:3" x14ac:dyDescent="0.2">
      <c r="A2521">
        <v>2821.9566004807534</v>
      </c>
      <c r="B2521" t="s">
        <v>334</v>
      </c>
      <c r="C2521">
        <v>180.67399999999998</v>
      </c>
    </row>
    <row r="2522" spans="1:3" x14ac:dyDescent="0.2">
      <c r="A2522">
        <v>3221.7990000000004</v>
      </c>
      <c r="B2522" t="s">
        <v>334</v>
      </c>
      <c r="C2522">
        <v>97.286000000000001</v>
      </c>
    </row>
    <row r="2523" spans="1:3" x14ac:dyDescent="0.2">
      <c r="A2523">
        <v>3221.7990000000004</v>
      </c>
      <c r="B2523" t="s">
        <v>334</v>
      </c>
      <c r="C2523">
        <v>180.67399999999998</v>
      </c>
    </row>
    <row r="2524" spans="1:3" x14ac:dyDescent="0.2">
      <c r="A2524">
        <v>3478.3431399420924</v>
      </c>
      <c r="B2524" t="s">
        <v>334</v>
      </c>
      <c r="C2524">
        <v>97.286000000000001</v>
      </c>
    </row>
    <row r="2525" spans="1:3" x14ac:dyDescent="0.2">
      <c r="A2525">
        <v>3478.3431399420924</v>
      </c>
      <c r="B2525" t="s">
        <v>334</v>
      </c>
      <c r="C2525">
        <v>180.67399999999998</v>
      </c>
    </row>
    <row r="2526" spans="1:3" x14ac:dyDescent="0.2">
      <c r="A2526">
        <v>3704.4354440383286</v>
      </c>
      <c r="B2526" t="s">
        <v>334</v>
      </c>
      <c r="C2526">
        <v>97.286000000000001</v>
      </c>
    </row>
    <row r="2527" spans="1:3" x14ac:dyDescent="0.2">
      <c r="A2527">
        <v>3704.4354440383286</v>
      </c>
      <c r="B2527" t="s">
        <v>334</v>
      </c>
      <c r="C2527">
        <v>180.67399999999998</v>
      </c>
    </row>
    <row r="2528" spans="1:3" x14ac:dyDescent="0.2">
      <c r="A2528">
        <v>3951.3978069742175</v>
      </c>
      <c r="B2528" t="s">
        <v>334</v>
      </c>
      <c r="C2528">
        <v>97.286000000000001</v>
      </c>
    </row>
    <row r="2529" spans="1:3" x14ac:dyDescent="0.2">
      <c r="A2529">
        <v>3951.3978069742175</v>
      </c>
      <c r="B2529" t="s">
        <v>334</v>
      </c>
      <c r="C2529">
        <v>180.67399999999998</v>
      </c>
    </row>
    <row r="2530" spans="1:3" x14ac:dyDescent="0.2">
      <c r="A2530">
        <v>4186.8540000000003</v>
      </c>
      <c r="B2530" t="s">
        <v>334</v>
      </c>
      <c r="C2530">
        <v>97.286000000000001</v>
      </c>
    </row>
    <row r="2531" spans="1:3" x14ac:dyDescent="0.2">
      <c r="A2531">
        <v>4186.8540000000003</v>
      </c>
      <c r="B2531" t="s">
        <v>334</v>
      </c>
      <c r="C2531">
        <v>180.67399999999998</v>
      </c>
    </row>
    <row r="2532" spans="1:3" x14ac:dyDescent="0.2">
      <c r="A2532">
        <v>4229.9103000000005</v>
      </c>
      <c r="B2532" t="s">
        <v>334</v>
      </c>
      <c r="C2532">
        <v>97.286000000000001</v>
      </c>
    </row>
    <row r="2533" spans="1:3" x14ac:dyDescent="0.2">
      <c r="A2533">
        <v>4229.9103000000005</v>
      </c>
      <c r="B2533" t="s">
        <v>334</v>
      </c>
      <c r="C2533">
        <v>180.67399999999998</v>
      </c>
    </row>
    <row r="2534" spans="1:3" x14ac:dyDescent="0.2">
      <c r="A2534">
        <v>4258.1196</v>
      </c>
      <c r="B2534" t="s">
        <v>334</v>
      </c>
      <c r="C2534">
        <v>97.286000000000001</v>
      </c>
    </row>
    <row r="2535" spans="1:3" x14ac:dyDescent="0.2">
      <c r="A2535">
        <v>4258.1196</v>
      </c>
      <c r="B2535" t="s">
        <v>334</v>
      </c>
      <c r="C2535">
        <v>180.67399999999998</v>
      </c>
    </row>
    <row r="2536" spans="1:3" x14ac:dyDescent="0.2">
      <c r="A2536">
        <v>4379.8650000000007</v>
      </c>
      <c r="B2536" t="s">
        <v>334</v>
      </c>
      <c r="C2536">
        <v>97.286000000000001</v>
      </c>
    </row>
    <row r="2537" spans="1:3" x14ac:dyDescent="0.2">
      <c r="A2537">
        <v>4379.8650000000007</v>
      </c>
      <c r="B2537" t="s">
        <v>334</v>
      </c>
      <c r="C2537">
        <v>180.67399999999998</v>
      </c>
    </row>
    <row r="2538" spans="1:3" x14ac:dyDescent="0.2">
      <c r="A2538">
        <v>4397.4881000000005</v>
      </c>
      <c r="B2538" t="s">
        <v>334</v>
      </c>
      <c r="C2538">
        <v>97.286000000000001</v>
      </c>
    </row>
    <row r="2539" spans="1:3" x14ac:dyDescent="0.2">
      <c r="A2539">
        <v>4397.4881000000005</v>
      </c>
      <c r="B2539" t="s">
        <v>334</v>
      </c>
      <c r="C2539">
        <v>180.67399999999998</v>
      </c>
    </row>
    <row r="2540" spans="1:3" x14ac:dyDescent="0.2">
      <c r="A2540">
        <v>4418.3381250000002</v>
      </c>
      <c r="B2540" t="s">
        <v>334</v>
      </c>
      <c r="C2540">
        <v>97.286000000000001</v>
      </c>
    </row>
    <row r="2541" spans="1:3" x14ac:dyDescent="0.2">
      <c r="A2541">
        <v>4418.3381250000002</v>
      </c>
      <c r="B2541" t="s">
        <v>334</v>
      </c>
      <c r="C2541">
        <v>180.67399999999998</v>
      </c>
    </row>
    <row r="2542" spans="1:3" x14ac:dyDescent="0.2">
      <c r="A2542">
        <v>4463.3824199999999</v>
      </c>
      <c r="B2542" t="s">
        <v>334</v>
      </c>
      <c r="C2542">
        <v>97.286000000000001</v>
      </c>
    </row>
    <row r="2543" spans="1:3" x14ac:dyDescent="0.2">
      <c r="A2543">
        <v>4463.3824199999999</v>
      </c>
      <c r="B2543" t="s">
        <v>334</v>
      </c>
      <c r="C2543">
        <v>180.67399999999998</v>
      </c>
    </row>
    <row r="2544" spans="1:3" x14ac:dyDescent="0.2">
      <c r="A2544">
        <v>4917.8393333333343</v>
      </c>
      <c r="B2544" t="s">
        <v>334</v>
      </c>
      <c r="C2544">
        <v>97.286000000000001</v>
      </c>
    </row>
    <row r="2545" spans="1:3" x14ac:dyDescent="0.2">
      <c r="A2545">
        <v>4917.8393333333343</v>
      </c>
      <c r="B2545" t="s">
        <v>334</v>
      </c>
      <c r="C2545">
        <v>180.67399999999998</v>
      </c>
    </row>
    <row r="2546" spans="1:3" x14ac:dyDescent="0.2">
      <c r="A2546">
        <v>4939.2472587177717</v>
      </c>
      <c r="B2546" t="s">
        <v>334</v>
      </c>
      <c r="C2546">
        <v>97.286000000000001</v>
      </c>
    </row>
    <row r="2547" spans="1:3" x14ac:dyDescent="0.2">
      <c r="A2547">
        <v>4939.2472587177717</v>
      </c>
      <c r="B2547" t="s">
        <v>334</v>
      </c>
      <c r="C2547">
        <v>180.67399999999998</v>
      </c>
    </row>
    <row r="2548" spans="1:3" x14ac:dyDescent="0.2">
      <c r="A2548">
        <v>4978.0346666666655</v>
      </c>
      <c r="B2548" t="s">
        <v>334</v>
      </c>
      <c r="C2548">
        <v>97.286000000000001</v>
      </c>
    </row>
    <row r="2549" spans="1:3" x14ac:dyDescent="0.2">
      <c r="A2549">
        <v>4978.0346666666655</v>
      </c>
      <c r="B2549" t="s">
        <v>334</v>
      </c>
      <c r="C2549">
        <v>180.67399999999998</v>
      </c>
    </row>
    <row r="2550" spans="1:3" x14ac:dyDescent="0.2">
      <c r="A2550">
        <v>5560.2891666666665</v>
      </c>
      <c r="B2550" t="s">
        <v>334</v>
      </c>
      <c r="C2550">
        <v>97.286000000000001</v>
      </c>
    </row>
    <row r="2551" spans="1:3" x14ac:dyDescent="0.2">
      <c r="A2551">
        <v>5560.2891666666665</v>
      </c>
      <c r="B2551" t="s">
        <v>334</v>
      </c>
      <c r="C2551">
        <v>180.67399999999998</v>
      </c>
    </row>
    <row r="2552" spans="1:3" x14ac:dyDescent="0.2">
      <c r="A2552">
        <v>5599.55</v>
      </c>
      <c r="B2552" t="s">
        <v>334</v>
      </c>
      <c r="C2552">
        <v>97.286000000000001</v>
      </c>
    </row>
    <row r="2553" spans="1:3" x14ac:dyDescent="0.2">
      <c r="A2553">
        <v>5599.55</v>
      </c>
      <c r="B2553" t="s">
        <v>334</v>
      </c>
      <c r="C2553">
        <v>180.67399999999998</v>
      </c>
    </row>
    <row r="2554" spans="1:3" x14ac:dyDescent="0.2">
      <c r="A2554">
        <v>5663.3409068457968</v>
      </c>
      <c r="B2554" t="s">
        <v>334</v>
      </c>
      <c r="C2554">
        <v>97.286000000000001</v>
      </c>
    </row>
    <row r="2555" spans="1:3" x14ac:dyDescent="0.2">
      <c r="A2555">
        <v>5663.3409068457968</v>
      </c>
      <c r="B2555" t="s">
        <v>334</v>
      </c>
      <c r="C2555">
        <v>180.67399999999998</v>
      </c>
    </row>
    <row r="2556" spans="1:3" x14ac:dyDescent="0.2">
      <c r="A2556">
        <v>5849.7180000000008</v>
      </c>
      <c r="B2556" t="s">
        <v>334</v>
      </c>
      <c r="C2556">
        <v>97.286000000000001</v>
      </c>
    </row>
    <row r="2557" spans="1:3" x14ac:dyDescent="0.2">
      <c r="A2557">
        <v>5849.7180000000008</v>
      </c>
      <c r="B2557" t="s">
        <v>334</v>
      </c>
      <c r="C2557">
        <v>180.67399999999998</v>
      </c>
    </row>
    <row r="2558" spans="1:3" x14ac:dyDescent="0.2">
      <c r="A2558">
        <v>6057.4175999999998</v>
      </c>
      <c r="B2558" t="s">
        <v>334</v>
      </c>
      <c r="C2558">
        <v>97.286000000000001</v>
      </c>
    </row>
    <row r="2559" spans="1:3" x14ac:dyDescent="0.2">
      <c r="A2559">
        <v>6057.4175999999998</v>
      </c>
      <c r="B2559" t="s">
        <v>334</v>
      </c>
      <c r="C2559">
        <v>180.67399999999998</v>
      </c>
    </row>
    <row r="2560" spans="1:3" x14ac:dyDescent="0.2">
      <c r="A2560">
        <v>6168.9285000000009</v>
      </c>
      <c r="B2560" t="s">
        <v>334</v>
      </c>
      <c r="C2560">
        <v>97.286000000000001</v>
      </c>
    </row>
    <row r="2561" spans="1:3" x14ac:dyDescent="0.2">
      <c r="A2561">
        <v>6168.9285000000009</v>
      </c>
      <c r="B2561" t="s">
        <v>334</v>
      </c>
      <c r="C2561">
        <v>180.67399999999998</v>
      </c>
    </row>
    <row r="2562" spans="1:3" x14ac:dyDescent="0.2">
      <c r="A2562">
        <v>6327.9462400000011</v>
      </c>
      <c r="B2562" t="s">
        <v>334</v>
      </c>
      <c r="C2562">
        <v>97.286000000000001</v>
      </c>
    </row>
    <row r="2563" spans="1:3" x14ac:dyDescent="0.2">
      <c r="A2563">
        <v>6327.9462400000011</v>
      </c>
      <c r="B2563" t="s">
        <v>334</v>
      </c>
      <c r="C2563">
        <v>180.67399999999998</v>
      </c>
    </row>
    <row r="2564" spans="1:3" x14ac:dyDescent="0.2">
      <c r="A2564">
        <v>6513.5062500000004</v>
      </c>
      <c r="B2564" t="s">
        <v>334</v>
      </c>
      <c r="C2564">
        <v>97.286000000000001</v>
      </c>
    </row>
    <row r="2565" spans="1:3" x14ac:dyDescent="0.2">
      <c r="A2565">
        <v>6513.5062500000004</v>
      </c>
      <c r="B2565" t="s">
        <v>334</v>
      </c>
      <c r="C2565">
        <v>180.67399999999998</v>
      </c>
    </row>
    <row r="2566" spans="1:3" x14ac:dyDescent="0.2">
      <c r="A2566">
        <v>6672.3470000000007</v>
      </c>
      <c r="B2566" t="s">
        <v>334</v>
      </c>
      <c r="C2566">
        <v>97.286000000000001</v>
      </c>
    </row>
    <row r="2567" spans="1:3" x14ac:dyDescent="0.2">
      <c r="A2567">
        <v>6672.3470000000007</v>
      </c>
      <c r="B2567" t="s">
        <v>334</v>
      </c>
      <c r="C2567">
        <v>180.67399999999998</v>
      </c>
    </row>
    <row r="2568" spans="1:3" x14ac:dyDescent="0.2">
      <c r="A2568">
        <v>7131.2851921367183</v>
      </c>
      <c r="B2568" t="s">
        <v>334</v>
      </c>
      <c r="C2568">
        <v>97.286000000000001</v>
      </c>
    </row>
    <row r="2569" spans="1:3" x14ac:dyDescent="0.2">
      <c r="A2569">
        <v>7131.2851921367183</v>
      </c>
      <c r="B2569" t="s">
        <v>334</v>
      </c>
      <c r="C2569">
        <v>180.67399999999998</v>
      </c>
    </row>
    <row r="2570" spans="1:3" x14ac:dyDescent="0.2">
      <c r="A2570">
        <v>7189.4838400000008</v>
      </c>
      <c r="B2570" t="s">
        <v>334</v>
      </c>
      <c r="C2570">
        <v>97.286000000000001</v>
      </c>
    </row>
    <row r="2571" spans="1:3" x14ac:dyDescent="0.2">
      <c r="A2571">
        <v>7189.4838400000008</v>
      </c>
      <c r="B2571" t="s">
        <v>334</v>
      </c>
      <c r="C2571">
        <v>180.67399999999998</v>
      </c>
    </row>
    <row r="2572" spans="1:3" x14ac:dyDescent="0.2">
      <c r="A2572">
        <v>7316.4291199999998</v>
      </c>
      <c r="B2572" t="s">
        <v>334</v>
      </c>
      <c r="C2572">
        <v>97.286000000000001</v>
      </c>
    </row>
    <row r="2573" spans="1:3" x14ac:dyDescent="0.2">
      <c r="A2573">
        <v>7316.4291199999998</v>
      </c>
      <c r="B2573" t="s">
        <v>334</v>
      </c>
      <c r="C2573">
        <v>180.67399999999998</v>
      </c>
    </row>
    <row r="2574" spans="1:3" x14ac:dyDescent="0.2">
      <c r="A2574">
        <v>7580.4960000000001</v>
      </c>
      <c r="B2574" t="s">
        <v>334</v>
      </c>
      <c r="C2574">
        <v>97.286000000000001</v>
      </c>
    </row>
    <row r="2575" spans="1:3" x14ac:dyDescent="0.2">
      <c r="A2575">
        <v>7580.4960000000001</v>
      </c>
      <c r="B2575" t="s">
        <v>334</v>
      </c>
      <c r="C2575">
        <v>180.67399999999998</v>
      </c>
    </row>
    <row r="2576" spans="1:3" x14ac:dyDescent="0.2">
      <c r="A2576">
        <v>7639.0398103329053</v>
      </c>
      <c r="B2576" t="s">
        <v>334</v>
      </c>
      <c r="C2576">
        <v>97.286000000000001</v>
      </c>
    </row>
    <row r="2577" spans="1:3" x14ac:dyDescent="0.2">
      <c r="A2577">
        <v>7639.0398103329053</v>
      </c>
      <c r="B2577" t="s">
        <v>334</v>
      </c>
      <c r="C2577">
        <v>180.67399999999998</v>
      </c>
    </row>
    <row r="2578" spans="1:3" x14ac:dyDescent="0.2">
      <c r="A2578">
        <v>7742.710500000001</v>
      </c>
      <c r="B2578" t="s">
        <v>334</v>
      </c>
      <c r="C2578">
        <v>97.286000000000001</v>
      </c>
    </row>
    <row r="2579" spans="1:3" x14ac:dyDescent="0.2">
      <c r="A2579">
        <v>7742.710500000001</v>
      </c>
      <c r="B2579" t="s">
        <v>334</v>
      </c>
      <c r="C2579">
        <v>180.67399999999998</v>
      </c>
    </row>
    <row r="2580" spans="1:3" x14ac:dyDescent="0.2">
      <c r="A2580">
        <v>7839.3700000000008</v>
      </c>
      <c r="B2580" t="s">
        <v>334</v>
      </c>
      <c r="C2580">
        <v>97.286000000000001</v>
      </c>
    </row>
    <row r="2581" spans="1:3" x14ac:dyDescent="0.2">
      <c r="A2581">
        <v>7839.3700000000008</v>
      </c>
      <c r="B2581" t="s">
        <v>334</v>
      </c>
      <c r="C2581">
        <v>180.67399999999998</v>
      </c>
    </row>
    <row r="2582" spans="1:3" x14ac:dyDescent="0.2">
      <c r="A2582">
        <v>8029.4224554039874</v>
      </c>
      <c r="B2582" t="s">
        <v>334</v>
      </c>
      <c r="C2582">
        <v>97.286000000000001</v>
      </c>
    </row>
    <row r="2583" spans="1:3" x14ac:dyDescent="0.2">
      <c r="A2583">
        <v>8029.4224554039874</v>
      </c>
      <c r="B2583" t="s">
        <v>334</v>
      </c>
      <c r="C2583">
        <v>180.67399999999998</v>
      </c>
    </row>
    <row r="2584" spans="1:3" x14ac:dyDescent="0.2">
      <c r="A2584">
        <v>8071.7178701965822</v>
      </c>
      <c r="B2584" t="s">
        <v>334</v>
      </c>
      <c r="C2584">
        <v>97.286000000000001</v>
      </c>
    </row>
    <row r="2585" spans="1:3" x14ac:dyDescent="0.2">
      <c r="A2585">
        <v>8071.7178701965822</v>
      </c>
      <c r="B2585" t="s">
        <v>334</v>
      </c>
      <c r="C2585">
        <v>180.67399999999998</v>
      </c>
    </row>
    <row r="2586" spans="1:3" x14ac:dyDescent="0.2">
      <c r="A2586">
        <v>8351.4375</v>
      </c>
      <c r="B2586" t="s">
        <v>334</v>
      </c>
      <c r="C2586">
        <v>97.286000000000001</v>
      </c>
    </row>
    <row r="2587" spans="1:3" x14ac:dyDescent="0.2">
      <c r="A2587">
        <v>8351.4375</v>
      </c>
      <c r="B2587" t="s">
        <v>334</v>
      </c>
      <c r="C2587">
        <v>180.67399999999998</v>
      </c>
    </row>
    <row r="2588" spans="1:3" x14ac:dyDescent="0.2">
      <c r="A2588">
        <v>8759.5491818181836</v>
      </c>
      <c r="B2588" t="s">
        <v>334</v>
      </c>
      <c r="C2588">
        <v>97.286000000000001</v>
      </c>
    </row>
    <row r="2589" spans="1:3" x14ac:dyDescent="0.2">
      <c r="A2589">
        <v>8759.5491818181836</v>
      </c>
      <c r="B2589" t="s">
        <v>334</v>
      </c>
      <c r="C2589">
        <v>180.67399999999998</v>
      </c>
    </row>
    <row r="2590" spans="1:3" x14ac:dyDescent="0.2">
      <c r="A2590">
        <v>9291.7783287165275</v>
      </c>
      <c r="B2590" t="s">
        <v>334</v>
      </c>
      <c r="C2590">
        <v>97.286000000000001</v>
      </c>
    </row>
    <row r="2591" spans="1:3" x14ac:dyDescent="0.2">
      <c r="A2591">
        <v>9291.7783287165275</v>
      </c>
      <c r="B2591" t="s">
        <v>334</v>
      </c>
      <c r="C2591">
        <v>180.67399999999998</v>
      </c>
    </row>
    <row r="2592" spans="1:3" x14ac:dyDescent="0.2">
      <c r="A2592">
        <v>11199.1</v>
      </c>
      <c r="B2592" t="s">
        <v>334</v>
      </c>
      <c r="C2592">
        <v>97.286000000000001</v>
      </c>
    </row>
    <row r="2593" spans="1:3" x14ac:dyDescent="0.2">
      <c r="A2593">
        <v>11199.1</v>
      </c>
      <c r="B2593" t="s">
        <v>334</v>
      </c>
      <c r="C2593">
        <v>180.67399999999998</v>
      </c>
    </row>
    <row r="2594" spans="1:3" x14ac:dyDescent="0.2">
      <c r="A2594">
        <v>11439.29665119036</v>
      </c>
      <c r="B2594" t="s">
        <v>334</v>
      </c>
      <c r="C2594">
        <v>97.286000000000001</v>
      </c>
    </row>
    <row r="2595" spans="1:3" x14ac:dyDescent="0.2">
      <c r="A2595">
        <v>11439.29665119036</v>
      </c>
      <c r="B2595" t="s">
        <v>334</v>
      </c>
      <c r="C2595">
        <v>180.67399999999998</v>
      </c>
    </row>
    <row r="2596" spans="1:3" x14ac:dyDescent="0.2">
      <c r="A2596">
        <v>11948.039118838289</v>
      </c>
      <c r="B2596" t="s">
        <v>334</v>
      </c>
      <c r="C2596">
        <v>97.286000000000001</v>
      </c>
    </row>
    <row r="2597" spans="1:3" x14ac:dyDescent="0.2">
      <c r="A2597">
        <v>11948.039118838289</v>
      </c>
      <c r="B2597" t="s">
        <v>334</v>
      </c>
      <c r="C2597">
        <v>180.67399999999998</v>
      </c>
    </row>
    <row r="2598" spans="1:3" x14ac:dyDescent="0.2">
      <c r="A2598">
        <v>13670.066666666666</v>
      </c>
      <c r="B2598" t="s">
        <v>334</v>
      </c>
      <c r="C2598">
        <v>97.286000000000001</v>
      </c>
    </row>
    <row r="2599" spans="1:3" x14ac:dyDescent="0.2">
      <c r="A2599">
        <v>13670.066666666666</v>
      </c>
      <c r="B2599" t="s">
        <v>334</v>
      </c>
      <c r="C2599">
        <v>180.67399999999998</v>
      </c>
    </row>
    <row r="2600" spans="1:3" x14ac:dyDescent="0.2">
      <c r="A2600">
        <v>16144.423589844908</v>
      </c>
      <c r="B2600" t="s">
        <v>334</v>
      </c>
      <c r="C2600">
        <v>97.286000000000001</v>
      </c>
    </row>
    <row r="2601" spans="1:3" x14ac:dyDescent="0.2">
      <c r="A2601">
        <v>16144.423589844908</v>
      </c>
      <c r="B2601" t="s">
        <v>334</v>
      </c>
      <c r="C2601">
        <v>180.67399999999998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249AE9-06E5-4DFE-9F28-598A2ECAD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Data --&gt;</vt:lpstr>
      <vt:lpstr>Cost data collection</vt:lpstr>
      <vt:lpstr>Inflationtabelle</vt:lpstr>
      <vt:lpstr>References</vt:lpstr>
      <vt:lpstr>Analysis --&gt;</vt:lpstr>
      <vt:lpstr>OCC</vt:lpstr>
      <vt:lpstr>LCOE</vt:lpstr>
      <vt:lpstr>Visualization and Output ---&gt;</vt:lpstr>
      <vt:lpstr>LCOE_CALC_PLOT</vt:lpstr>
      <vt:lpstr>OCC_PLOT</vt:lpstr>
      <vt:lpstr>LCOE_REF_PLOT_DIAG</vt:lpstr>
      <vt:lpstr>LCOE_REF_PLOT_LONG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Hazemann</dc:creator>
  <cp:lastModifiedBy>TU-Pseudonym 8182188831185124</cp:lastModifiedBy>
  <dcterms:created xsi:type="dcterms:W3CDTF">2022-05-02T13:06:33Z</dcterms:created>
  <dcterms:modified xsi:type="dcterms:W3CDTF">2025-01-27T11:35:02Z</dcterms:modified>
</cp:coreProperties>
</file>