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01"/>
  <workbookPr defaultThemeVersion="166925"/>
  <xr:revisionPtr revIDLastSave="0" documentId="8_{A17A94DB-DB02-48D1-9AA7-C820F67D620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" i="1" l="1"/>
  <c r="C20" i="1"/>
  <c r="C19" i="1"/>
  <c r="C18" i="1"/>
  <c r="F8" i="1"/>
  <c r="D8" i="1"/>
  <c r="D7" i="1"/>
  <c r="D4" i="1"/>
  <c r="E4" i="1"/>
  <c r="E5" i="1"/>
  <c r="F5" i="1" l="1"/>
  <c r="B18" i="1" s="1"/>
  <c r="B19" i="1" s="1"/>
  <c r="B20" i="1" s="1" a="1"/>
  <c r="B20" i="1" s="1"/>
  <c r="B22" i="1" s="1"/>
  <c r="D5" i="1"/>
  <c r="B5" i="1"/>
  <c r="D2" i="1"/>
  <c r="E2" i="1" l="1"/>
  <c r="F2" i="1"/>
  <c r="B4" i="1" s="1"/>
  <c r="F4" i="1" l="1"/>
  <c r="B7" i="1" s="1"/>
  <c r="E7" i="1" l="1"/>
  <c r="F7" i="1" s="1"/>
  <c r="B8" i="1" s="1"/>
  <c r="E8" i="1" l="1"/>
  <c r="B9" i="1"/>
  <c r="D9" i="1" l="1"/>
  <c r="E9" i="1"/>
  <c r="F9" i="1" s="1"/>
  <c r="B10" i="1" l="1"/>
  <c r="D10" i="1" l="1"/>
  <c r="E10" i="1" s="1"/>
  <c r="F10" i="1"/>
  <c r="B11" i="1" s="1"/>
  <c r="D11" i="1" l="1"/>
  <c r="E11" i="1" s="1"/>
  <c r="F11" i="1"/>
  <c r="B12" i="1" s="1"/>
  <c r="D12" i="1" l="1"/>
  <c r="E12" i="1" s="1"/>
  <c r="F12" i="1"/>
  <c r="B13" i="1" s="1"/>
  <c r="D13" i="1" l="1"/>
  <c r="E13" i="1" s="1"/>
  <c r="F13" i="1"/>
  <c r="B14" i="1" s="1"/>
  <c r="D14" i="1" l="1"/>
  <c r="E14" i="1" s="1"/>
  <c r="F14" i="1"/>
  <c r="B15" i="1" s="1"/>
  <c r="D15" i="1" l="1"/>
  <c r="E15" i="1" s="1"/>
  <c r="F15" i="1"/>
  <c r="B16" i="1" s="1"/>
  <c r="D16" i="1" l="1"/>
  <c r="E16" i="1"/>
  <c r="F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<sst xmlns="http://schemas.openxmlformats.org/spreadsheetml/2006/main" count="17" uniqueCount="17">
  <si>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Value at start of month</t>
  </si>
  <si>
    <t>Interest rate</t>
  </si>
  <si>
    <t>Interest accrued</t>
  </si>
  <si>
    <t>Monthly repayment</t>
  </si>
  <si>
    <t>Value at end of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</si>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</sst>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10" fontId="0" fillId="0" borderId="0" xfId="0" applyNumberFormat="1" applyFont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F16" sqref="A1:F16"/>
    </sheetView>
  </sheetViews>
  <sheetFormatPr defaultRowHeight="15"/>
  <cols>
    <col min="1" max="1" width="11.28515625" style="1" customWidth="1"/>
    <col min="2" max="6" width="17.7109375" style="1" customWidth="1"/>
    <col min="7" max="16384" width="9.140625" style="1"/>
  </cols>
  <sheetData>
    <row r="1" spans="1:7" ht="3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</row>
    <row r="2" spans="1:7" ht="16.5" customHeight="1">
      <c r="A2" s="3" t="s">
        <v>5</v>
      </c>
      <c r="B2" s="4">
        <v>1000</v>
      </c>
      <c r="C2" s="5">
        <v>1.2500000000000001E-2</v>
      </c>
      <c r="D2" s="4">
        <f>B2*C2</f>
        <v>12.5</v>
      </c>
      <c r="E2" s="4">
        <f>MIN(B2+D2,100)</f>
        <v>100</v>
      </c>
      <c r="F2" s="4">
        <f>B2+D2-E2</f>
        <v>912.5</v>
      </c>
    </row>
    <row r="3" spans="1:7" s="9" customFormat="1" ht="16.5" customHeight="1">
      <c r="A3" s="6"/>
      <c r="B3" s="7"/>
      <c r="C3" s="8"/>
    </row>
    <row r="4" spans="1:7" ht="16.5" customHeight="1">
      <c r="A4" s="3" t="s">
        <v>6</v>
      </c>
      <c r="B4" s="4">
        <f>F2</f>
        <v>912.5</v>
      </c>
      <c r="C4" s="5">
        <v>1.2500000000000001E-2</v>
      </c>
      <c r="D4" s="4">
        <f>ROUND(B4*C4,2)</f>
        <v>11.41</v>
      </c>
      <c r="E4" s="4">
        <f>MIN(B4+D4,E2)</f>
        <v>100</v>
      </c>
      <c r="F4" s="4">
        <f>B4+D4-E4</f>
        <v>823.91</v>
      </c>
    </row>
    <row r="5" spans="1:7" ht="16.5" customHeight="1">
      <c r="A5" s="3"/>
      <c r="B5" s="13" t="str">
        <f ca="1">_xlfn.FORMULATEXT(B4)</f>
        <v>=F2</v>
      </c>
      <c r="C5" s="14"/>
      <c r="D5" s="13" t="str">
        <f ca="1">_xlfn.FORMULATEXT(D4)</f>
        <v>=ROUND(B4*C4,2)</v>
      </c>
      <c r="E5" s="13" t="str">
        <f ca="1">_xlfn.FORMULATEXT(E4)</f>
        <v>=MIN(B4+D4,E2)</v>
      </c>
      <c r="F5" s="13" t="str">
        <f ca="1">_xlfn.FORMULATEXT(F4)</f>
        <v>=B4+D4-E4</v>
      </c>
    </row>
    <row r="6" spans="1:7" ht="16.5" customHeight="1">
      <c r="A6" s="3"/>
      <c r="B6" s="9"/>
      <c r="C6" s="5"/>
      <c r="D6" s="9"/>
      <c r="E6" s="9"/>
      <c r="F6" s="9"/>
    </row>
    <row r="7" spans="1:7" ht="16.5" customHeight="1">
      <c r="A7" s="3" t="s">
        <v>7</v>
      </c>
      <c r="B7" s="4">
        <f>F4</f>
        <v>823.91</v>
      </c>
      <c r="C7" s="5">
        <v>1.2500000000000001E-2</v>
      </c>
      <c r="D7" s="4">
        <f>ROUND(B7*C7,2)</f>
        <v>10.3</v>
      </c>
      <c r="E7" s="4">
        <f>MIN(B7+D7,E4)</f>
        <v>100</v>
      </c>
      <c r="F7" s="4">
        <f>B7+D7-E7</f>
        <v>734.20999999999992</v>
      </c>
    </row>
    <row r="8" spans="1:7" ht="16.5" customHeight="1">
      <c r="A8" s="3" t="s">
        <v>8</v>
      </c>
      <c r="B8" s="4">
        <f>F7</f>
        <v>734.20999999999992</v>
      </c>
      <c r="C8" s="5">
        <v>1.2500000000000001E-2</v>
      </c>
      <c r="D8" s="4">
        <f t="shared" ref="D8:D16" si="0">ROUND(B8*C8,2)</f>
        <v>9.18</v>
      </c>
      <c r="E8" s="4">
        <f>MIN(B8+D8,E7)</f>
        <v>100</v>
      </c>
      <c r="F8" s="4">
        <f t="shared" ref="F8:F16" si="1">B8+D8-E8</f>
        <v>643.38999999999987</v>
      </c>
    </row>
    <row r="9" spans="1:7" ht="16.5" customHeight="1">
      <c r="A9" s="3" t="s">
        <v>9</v>
      </c>
      <c r="B9" s="4">
        <f t="shared" ref="B9:B16" si="2">F8</f>
        <v>643.38999999999987</v>
      </c>
      <c r="C9" s="5">
        <v>1.2500000000000001E-2</v>
      </c>
      <c r="D9" s="4">
        <f t="shared" si="0"/>
        <v>8.0399999999999991</v>
      </c>
      <c r="E9" s="4">
        <f t="shared" ref="E9:E16" si="3">MIN(B9+D9,E8)</f>
        <v>100</v>
      </c>
      <c r="F9" s="4">
        <f t="shared" si="1"/>
        <v>551.42999999999984</v>
      </c>
    </row>
    <row r="10" spans="1:7" ht="16.5" customHeight="1">
      <c r="A10" s="3" t="s">
        <v>10</v>
      </c>
      <c r="B10" s="4">
        <f t="shared" si="2"/>
        <v>551.42999999999984</v>
      </c>
      <c r="C10" s="5">
        <v>1.2500000000000001E-2</v>
      </c>
      <c r="D10" s="4">
        <f t="shared" si="0"/>
        <v>6.89</v>
      </c>
      <c r="E10" s="4">
        <f t="shared" si="3"/>
        <v>100</v>
      </c>
      <c r="F10" s="4">
        <f t="shared" si="1"/>
        <v>458.31999999999982</v>
      </c>
    </row>
    <row r="11" spans="1:7" ht="16.5" customHeight="1">
      <c r="A11" s="3" t="s">
        <v>11</v>
      </c>
      <c r="B11" s="4">
        <f t="shared" si="2"/>
        <v>458.31999999999982</v>
      </c>
      <c r="C11" s="5">
        <v>1.2500000000000001E-2</v>
      </c>
      <c r="D11" s="4">
        <f t="shared" si="0"/>
        <v>5.73</v>
      </c>
      <c r="E11" s="4">
        <f t="shared" si="3"/>
        <v>100</v>
      </c>
      <c r="F11" s="4">
        <f t="shared" si="1"/>
        <v>364.04999999999984</v>
      </c>
    </row>
    <row r="12" spans="1:7" ht="16.5" customHeight="1">
      <c r="A12" s="3" t="s">
        <v>12</v>
      </c>
      <c r="B12" s="4">
        <f t="shared" si="2"/>
        <v>364.04999999999984</v>
      </c>
      <c r="C12" s="5">
        <v>1.2500000000000001E-2</v>
      </c>
      <c r="D12" s="4">
        <f t="shared" si="0"/>
        <v>4.55</v>
      </c>
      <c r="E12" s="4">
        <f t="shared" si="3"/>
        <v>100</v>
      </c>
      <c r="F12" s="4">
        <f t="shared" si="1"/>
        <v>268.59999999999985</v>
      </c>
    </row>
    <row r="13" spans="1:7" ht="16.5" customHeight="1">
      <c r="A13" s="3" t="s">
        <v>13</v>
      </c>
      <c r="B13" s="4">
        <f t="shared" si="2"/>
        <v>268.59999999999985</v>
      </c>
      <c r="C13" s="5">
        <v>1.2500000000000001E-2</v>
      </c>
      <c r="D13" s="4">
        <f t="shared" si="0"/>
        <v>3.36</v>
      </c>
      <c r="E13" s="4">
        <f t="shared" si="3"/>
        <v>100</v>
      </c>
      <c r="F13" s="4">
        <f t="shared" si="1"/>
        <v>171.95999999999987</v>
      </c>
    </row>
    <row r="14" spans="1:7" ht="16.5" customHeight="1">
      <c r="A14" s="3" t="s">
        <v>14</v>
      </c>
      <c r="B14" s="4">
        <f t="shared" si="2"/>
        <v>171.95999999999987</v>
      </c>
      <c r="C14" s="5">
        <v>1.2500000000000001E-2</v>
      </c>
      <c r="D14" s="4">
        <f t="shared" si="0"/>
        <v>2.15</v>
      </c>
      <c r="E14" s="4">
        <f t="shared" si="3"/>
        <v>100</v>
      </c>
      <c r="F14" s="4">
        <f t="shared" si="1"/>
        <v>74.109999999999872</v>
      </c>
    </row>
    <row r="15" spans="1:7" ht="16.5" customHeight="1">
      <c r="A15" s="3" t="s">
        <v>15</v>
      </c>
      <c r="B15" s="4">
        <f t="shared" si="2"/>
        <v>74.109999999999872</v>
      </c>
      <c r="C15" s="5">
        <v>1.2500000000000001E-2</v>
      </c>
      <c r="D15" s="4">
        <f t="shared" si="0"/>
        <v>0.93</v>
      </c>
      <c r="E15" s="4">
        <f t="shared" si="3"/>
        <v>75.039999999999878</v>
      </c>
      <c r="F15" s="4">
        <f t="shared" si="1"/>
        <v>0</v>
      </c>
    </row>
    <row r="16" spans="1:7" ht="16.5" customHeight="1">
      <c r="A16" s="3" t="s">
        <v>16</v>
      </c>
      <c r="B16" s="4">
        <f t="shared" si="2"/>
        <v>0</v>
      </c>
      <c r="C16" s="5">
        <v>1.2500000000000001E-2</v>
      </c>
      <c r="D16" s="4">
        <f t="shared" si="0"/>
        <v>0</v>
      </c>
      <c r="E16" s="4">
        <f t="shared" si="3"/>
        <v>0</v>
      </c>
      <c r="F16" s="4">
        <f t="shared" si="1"/>
        <v>0</v>
      </c>
    </row>
    <row r="18" spans="2:6">
      <c r="B18" s="10">
        <f ca="1">MATCH(0,F1:F16,0)</f>
        <v>15</v>
      </c>
      <c r="C18" s="16" t="str">
        <f ca="1">_xlfn.FORMULATEXT(B18)</f>
        <v>=MATCH(0,F1:F16,0)</v>
      </c>
      <c r="D18" s="16"/>
    </row>
    <row r="19" spans="2:6">
      <c r="B19" s="10" t="str">
        <f ca="1">CONCATENATE("A" &amp; B18)</f>
        <v>A15</v>
      </c>
      <c r="C19" s="16" t="str">
        <f ca="1">_xlfn.FORMULATEXT(B19)</f>
        <v>=CONCATENATE("A" &amp; B18)</v>
      </c>
      <c r="D19" s="16"/>
    </row>
    <row r="20" spans="2:6">
      <c r="B20" s="1" t="str" cm="1">
        <f t="array" aca="1" ref="B20" ca="1">INDIRECT(B19)</f>
        <v>November</v>
      </c>
      <c r="C20" s="16" t="str">
        <f ca="1">_xlfn.FORMULATEXT(B20)</f>
        <v>=INDIRECT(B19)</v>
      </c>
      <c r="D20" s="16"/>
    </row>
    <row r="21" spans="2:6">
      <c r="C21" s="11"/>
      <c r="D21" s="11"/>
    </row>
    <row r="22" spans="2:6">
      <c r="B22" s="12" t="str">
        <f ca="1">CONCATENATE("The loan will be fully paid off by " &amp; B20)</f>
        <v>The loan will be fully paid off by November</v>
      </c>
    </row>
    <row r="23" spans="2:6">
      <c r="C23" s="15" t="str">
        <f ca="1">_xlfn.FORMULATEXT(B22)</f>
        <v>=CONCATENATE("The loan will be fully paid off by " &amp; B20)</v>
      </c>
      <c r="D23" s="15"/>
      <c r="E23" s="15"/>
      <c r="F23" s="11"/>
    </row>
  </sheetData>
  <mergeCells count="3">
    <mergeCell ref="C18:D18"/>
    <mergeCell ref="C19:D19"/>
    <mergeCell ref="C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2019-12-05T20:49:28Z</dcterms:created>
  <dcterms:modified xsi:type="dcterms:W3CDTF">2019-12-05T23:35:22Z</dcterms:modified>
  <cp:category/>
  <cp:contentStatus/>
</cp:coreProperties>
</file>