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Yu/Documents/CMU/Masters/Internet_Services/18845_GP/"/>
    </mc:Choice>
  </mc:AlternateContent>
  <xr:revisionPtr revIDLastSave="0" documentId="13_ncr:1_{36208366-D496-9442-B90E-9209E6E148CF}" xr6:coauthVersionLast="32" xr6:coauthVersionMax="32" xr10:uidLastSave="{00000000-0000-0000-0000-000000000000}"/>
  <bookViews>
    <workbookView xWindow="-23960" yWindow="0" windowWidth="23960" windowHeight="21600" activeTab="5" xr2:uid="{E3744BB6-E1A8-A24F-B436-7DA7C3FFE5B7}"/>
  </bookViews>
  <sheets>
    <sheet name="Kernel (CPU) (done)" sheetId="1" r:id="rId1"/>
    <sheet name="PXZ (CPU) (done)" sheetId="2" r:id="rId2"/>
    <sheet name="Linpack (CPU) (done)" sheetId="3" r:id="rId3"/>
    <sheet name="STREAM (mem) (done)" sheetId="6" r:id="rId4"/>
    <sheet name="YCSB (mem) (done)" sheetId="5" r:id="rId5"/>
    <sheet name="MySQL (mem) (done)" sheetId="7" r:id="rId6"/>
    <sheet name="Filebench (disk)" sheetId="4" r:id="rId7"/>
  </sheets>
  <definedNames>
    <definedName name="_xlchart.v1.0" hidden="1">('MySQL (mem) (done)'!$N$37,'MySQL (mem) (done)'!$N$41,'MySQL (mem) (done)'!$N$45,'MySQL (mem) (done)'!$N$49,'MySQL (mem) (done)'!$N$53,'MySQL (mem) (done)'!$N$57,'MySQL (mem) (done)'!$N$61,'MySQL (mem) (done)'!$N$65)</definedName>
    <definedName name="_xlchart.v1.1" hidden="1">('MySQL (mem) (done)'!$N$5,'MySQL (mem) (done)'!$N$9,'MySQL (mem) (done)'!$N$13,'MySQL (mem) (done)'!$N$17,'MySQL (mem) (done)'!$N$21,'MySQL (mem) (done)'!$N$25,'MySQL (mem) (done)'!$N$29,'MySQL (mem) (done)'!$N$33)</definedName>
    <definedName name="_xlchart.v1.10" hidden="1">('MySQL (mem) (done)'!$O$5,'MySQL (mem) (done)'!$O$9,'MySQL (mem) (done)'!$O$13,'MySQL (mem) (done)'!$O$17,'MySQL (mem) (done)'!$O$21,'MySQL (mem) (done)'!$O$25,'MySQL (mem) (done)'!$O$29,'MySQL (mem) (done)'!$O$33)</definedName>
    <definedName name="_xlchart.v1.2" hidden="1">('MySQL (mem) (done)'!$N$69,'MySQL (mem) (done)'!$N$73,'MySQL (mem) (done)'!$N$77,'MySQL (mem) (done)'!$N$81,'MySQL (mem) (done)'!$N$85,'MySQL (mem) (done)'!$N$89,'MySQL (mem) (done)'!$N$93,'MySQL (mem) (done)'!$N$97)</definedName>
    <definedName name="_xlchart.v1.3" hidden="1">('MySQL (mem) (done)'!$O$5,'MySQL (mem) (done)'!$O$9,'MySQL (mem) (done)'!$O$13,'MySQL (mem) (done)'!$O$17,'MySQL (mem) (done)'!$O$21,'MySQL (mem) (done)'!$O$25,'MySQL (mem) (done)'!$O$29,'MySQL (mem) (done)'!$O$33)</definedName>
    <definedName name="_xlchart.v1.4" hidden="1">'MySQL (mem) (done)'!$A$35:$A$65</definedName>
    <definedName name="_xlchart.v1.5" hidden="1">'MySQL (mem) (done)'!$A$3:$A$33</definedName>
    <definedName name="_xlchart.v1.6" hidden="1">'MySQL (mem) (done)'!$A$67:$A$97</definedName>
    <definedName name="_xlchart.v1.7" hidden="1">('MySQL (mem) (done)'!$N$37,'MySQL (mem) (done)'!$N$41,'MySQL (mem) (done)'!$N$45,'MySQL (mem) (done)'!$N$49,'MySQL (mem) (done)'!$N$53,'MySQL (mem) (done)'!$N$57,'MySQL (mem) (done)'!$N$61,'MySQL (mem) (done)'!$N$65)</definedName>
    <definedName name="_xlchart.v1.8" hidden="1">('MySQL (mem) (done)'!$N$5,'MySQL (mem) (done)'!$N$9,'MySQL (mem) (done)'!$N$13,'MySQL (mem) (done)'!$N$17,'MySQL (mem) (done)'!$N$21,'MySQL (mem) (done)'!$N$25,'MySQL (mem) (done)'!$N$29,'MySQL (mem) (done)'!$N$33)</definedName>
    <definedName name="_xlchart.v1.9" hidden="1">('MySQL (mem) (done)'!$N$69,'MySQL (mem) (done)'!$N$73,'MySQL (mem) (done)'!$N$77,'MySQL (mem) (done)'!$N$81,'MySQL (mem) (done)'!$N$85,'MySQL (mem) (done)'!$N$89,'MySQL (mem) (done)'!$N$93,'MySQL (mem) (done)'!$N$97)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7" l="1"/>
  <c r="N8" i="7"/>
  <c r="N40" i="7"/>
  <c r="N68" i="7"/>
  <c r="N69" i="7"/>
  <c r="N97" i="7"/>
  <c r="N96" i="7"/>
  <c r="N93" i="7"/>
  <c r="N92" i="7"/>
  <c r="N89" i="7"/>
  <c r="N88" i="7"/>
  <c r="N85" i="7"/>
  <c r="N84" i="7"/>
  <c r="N81" i="7"/>
  <c r="N80" i="7"/>
  <c r="N77" i="7"/>
  <c r="N76" i="7"/>
  <c r="N73" i="7"/>
  <c r="N65" i="7"/>
  <c r="N64" i="7"/>
  <c r="N61" i="7"/>
  <c r="N60" i="7"/>
  <c r="N57" i="7"/>
  <c r="N56" i="7"/>
  <c r="N53" i="7"/>
  <c r="N52" i="7"/>
  <c r="N49" i="7"/>
  <c r="N48" i="7"/>
  <c r="N45" i="7"/>
  <c r="N44" i="7"/>
  <c r="N41" i="7"/>
  <c r="N37" i="7"/>
  <c r="N36" i="7"/>
  <c r="N33" i="7"/>
  <c r="N32" i="7"/>
  <c r="N29" i="7"/>
  <c r="N28" i="7"/>
  <c r="N25" i="7"/>
  <c r="N24" i="7"/>
  <c r="N21" i="7"/>
  <c r="N20" i="7"/>
  <c r="N17" i="7"/>
  <c r="N16" i="7"/>
  <c r="N13" i="7"/>
  <c r="N12" i="7"/>
  <c r="N9" i="7"/>
  <c r="N4" i="7"/>
  <c r="N5" i="7"/>
  <c r="Y28" i="6"/>
  <c r="X28" i="6"/>
  <c r="Y27" i="6"/>
  <c r="X27" i="6"/>
  <c r="Y26" i="6"/>
  <c r="X26" i="6"/>
  <c r="Y25" i="6"/>
  <c r="X25" i="6"/>
  <c r="X24" i="6"/>
  <c r="X23" i="6"/>
  <c r="X22" i="6"/>
  <c r="X21" i="6"/>
  <c r="N5" i="2"/>
  <c r="N4" i="2"/>
  <c r="N3" i="2"/>
  <c r="M3" i="2"/>
  <c r="D11" i="4"/>
  <c r="D10" i="4"/>
  <c r="D9" i="4"/>
  <c r="G11" i="4"/>
  <c r="G10" i="4"/>
  <c r="G9" i="4"/>
  <c r="J11" i="4"/>
  <c r="J10" i="4"/>
  <c r="J9" i="4"/>
  <c r="M11" i="4"/>
  <c r="M10" i="4"/>
  <c r="M9" i="4"/>
  <c r="P11" i="4"/>
  <c r="P10" i="4"/>
  <c r="P9" i="4"/>
  <c r="S11" i="4"/>
  <c r="S10" i="4"/>
  <c r="S9" i="4"/>
  <c r="V11" i="4"/>
  <c r="V10" i="4"/>
  <c r="V9" i="4"/>
  <c r="Y11" i="4"/>
  <c r="Y10" i="4"/>
  <c r="Y9" i="4"/>
  <c r="AB11" i="4"/>
  <c r="AB10" i="4"/>
  <c r="AB9" i="4"/>
  <c r="AE11" i="4"/>
  <c r="AE10" i="4"/>
  <c r="AE9" i="4"/>
  <c r="AE20" i="4"/>
  <c r="AE19" i="4"/>
  <c r="AE18" i="4"/>
  <c r="AB20" i="4"/>
  <c r="AB19" i="4"/>
  <c r="AB18" i="4"/>
  <c r="Y20" i="4"/>
  <c r="Y19" i="4"/>
  <c r="Y18" i="4"/>
  <c r="V20" i="4"/>
  <c r="V19" i="4"/>
  <c r="V18" i="4"/>
  <c r="S20" i="4"/>
  <c r="S19" i="4"/>
  <c r="S18" i="4"/>
  <c r="P20" i="4"/>
  <c r="P19" i="4"/>
  <c r="P18" i="4"/>
  <c r="M20" i="4"/>
  <c r="M19" i="4"/>
  <c r="M18" i="4"/>
  <c r="J20" i="4"/>
  <c r="J19" i="4"/>
  <c r="J18" i="4"/>
  <c r="G20" i="4"/>
  <c r="G19" i="4"/>
  <c r="G18" i="4"/>
  <c r="D20" i="4"/>
  <c r="D19" i="4"/>
  <c r="D18" i="4"/>
  <c r="AE29" i="4"/>
  <c r="AE28" i="4"/>
  <c r="AE27" i="4"/>
  <c r="AB29" i="4"/>
  <c r="AB28" i="4"/>
  <c r="AB27" i="4"/>
  <c r="Y29" i="4"/>
  <c r="Y28" i="4"/>
  <c r="Y27" i="4"/>
  <c r="V29" i="4"/>
  <c r="V28" i="4"/>
  <c r="V27" i="4"/>
  <c r="S29" i="4"/>
  <c r="S28" i="4"/>
  <c r="S27" i="4"/>
  <c r="P29" i="4"/>
  <c r="P28" i="4"/>
  <c r="P27" i="4"/>
  <c r="M29" i="4"/>
  <c r="M28" i="4"/>
  <c r="M27" i="4"/>
  <c r="J29" i="4"/>
  <c r="J28" i="4"/>
  <c r="J27" i="4"/>
  <c r="G29" i="4"/>
  <c r="G28" i="4"/>
  <c r="G27" i="4"/>
  <c r="AF24" i="4"/>
  <c r="AF15" i="4"/>
  <c r="V7" i="6"/>
  <c r="D29" i="4"/>
  <c r="D28" i="4"/>
  <c r="D27" i="4"/>
  <c r="AE29" i="5"/>
  <c r="AB29" i="5"/>
  <c r="Y29" i="5"/>
  <c r="V29" i="5"/>
  <c r="S29" i="5"/>
  <c r="P29" i="5"/>
  <c r="M29" i="5"/>
  <c r="J29" i="5"/>
  <c r="G29" i="5"/>
  <c r="D29" i="5"/>
  <c r="AE26" i="5"/>
  <c r="AB26" i="5"/>
  <c r="Y26" i="5"/>
  <c r="V26" i="5"/>
  <c r="S26" i="5"/>
  <c r="P26" i="5"/>
  <c r="M26" i="5"/>
  <c r="J26" i="5"/>
  <c r="G26" i="5"/>
  <c r="D26" i="5"/>
  <c r="AE23" i="5"/>
  <c r="AB23" i="5"/>
  <c r="Y23" i="5"/>
  <c r="V23" i="5"/>
  <c r="S23" i="5"/>
  <c r="P23" i="5"/>
  <c r="M23" i="5"/>
  <c r="J23" i="5"/>
  <c r="G23" i="5"/>
  <c r="D23" i="5"/>
  <c r="AE20" i="5"/>
  <c r="AB20" i="5"/>
  <c r="Y20" i="5"/>
  <c r="V20" i="5"/>
  <c r="S20" i="5"/>
  <c r="P20" i="5"/>
  <c r="M20" i="5"/>
  <c r="J20" i="5"/>
  <c r="G20" i="5"/>
  <c r="D20" i="5"/>
  <c r="AE17" i="5"/>
  <c r="AB17" i="5"/>
  <c r="Y17" i="5"/>
  <c r="V17" i="5"/>
  <c r="S17" i="5"/>
  <c r="P17" i="5"/>
  <c r="M17" i="5"/>
  <c r="J17" i="5"/>
  <c r="G17" i="5"/>
  <c r="D17" i="5"/>
  <c r="AE14" i="5"/>
  <c r="AB14" i="5"/>
  <c r="Y14" i="5"/>
  <c r="V14" i="5"/>
  <c r="S14" i="5"/>
  <c r="P14" i="5"/>
  <c r="M14" i="5"/>
  <c r="J14" i="5"/>
  <c r="G14" i="5"/>
  <c r="D14" i="5"/>
  <c r="AE11" i="5"/>
  <c r="AB11" i="5"/>
  <c r="Y11" i="5"/>
  <c r="V11" i="5"/>
  <c r="S11" i="5"/>
  <c r="P11" i="5"/>
  <c r="M11" i="5"/>
  <c r="J11" i="5"/>
  <c r="G11" i="5"/>
  <c r="D11" i="5"/>
  <c r="AE8" i="5"/>
  <c r="AB8" i="5"/>
  <c r="Y8" i="5"/>
  <c r="V8" i="5"/>
  <c r="S8" i="5"/>
  <c r="P8" i="5"/>
  <c r="M8" i="5"/>
  <c r="J8" i="5"/>
  <c r="G8" i="5"/>
  <c r="D8" i="5"/>
  <c r="AE5" i="5"/>
  <c r="AB5" i="5"/>
  <c r="Y5" i="5"/>
  <c r="V5" i="5"/>
  <c r="S5" i="5"/>
  <c r="P5" i="5"/>
  <c r="M5" i="5"/>
  <c r="J5" i="5"/>
  <c r="G5" i="5"/>
  <c r="D5" i="5"/>
  <c r="P5" i="2"/>
  <c r="O5" i="1"/>
  <c r="AI26" i="5" l="1"/>
  <c r="AI20" i="5"/>
  <c r="AI14" i="5"/>
  <c r="AG19" i="4"/>
  <c r="AG28" i="4"/>
  <c r="AI29" i="5"/>
  <c r="AI23" i="5"/>
  <c r="AF29" i="5"/>
  <c r="AH29" i="5" s="1"/>
  <c r="AF26" i="5"/>
  <c r="AH26" i="5" s="1"/>
  <c r="AF23" i="5"/>
  <c r="AH23" i="5" s="1"/>
  <c r="AI17" i="5"/>
  <c r="AF20" i="5"/>
  <c r="AH20" i="5" s="1"/>
  <c r="AF17" i="5"/>
  <c r="AH17" i="5" s="1"/>
  <c r="AI5" i="5"/>
  <c r="AF8" i="5"/>
  <c r="AH8" i="5" s="1"/>
  <c r="AF5" i="5"/>
  <c r="AH5" i="5" s="1"/>
  <c r="AF11" i="5"/>
  <c r="AH11" i="5" s="1"/>
  <c r="AI8" i="5"/>
  <c r="AI11" i="5"/>
  <c r="AF14" i="5"/>
  <c r="AH14" i="5" s="1"/>
  <c r="M5" i="1"/>
  <c r="M4" i="1"/>
  <c r="M3" i="1"/>
  <c r="L4" i="1"/>
  <c r="AK29" i="5" l="1"/>
  <c r="AJ17" i="5"/>
  <c r="AK26" i="5"/>
  <c r="AJ14" i="5"/>
  <c r="AK23" i="5"/>
  <c r="AJ23" i="5"/>
  <c r="AJ29" i="5"/>
  <c r="AJ26" i="5"/>
  <c r="AJ20" i="5"/>
  <c r="W4" i="6"/>
  <c r="W5" i="6"/>
  <c r="W6" i="6"/>
  <c r="W7" i="6"/>
  <c r="W8" i="6"/>
  <c r="W9" i="6"/>
  <c r="W10" i="6"/>
  <c r="W11" i="6"/>
  <c r="W12" i="6"/>
  <c r="W13" i="6"/>
  <c r="W14" i="6"/>
  <c r="W3" i="6"/>
  <c r="V4" i="6"/>
  <c r="V5" i="6"/>
  <c r="V6" i="6"/>
  <c r="V8" i="6"/>
  <c r="V9" i="6"/>
  <c r="V10" i="6"/>
  <c r="V11" i="6"/>
  <c r="Y11" i="6" s="1"/>
  <c r="V12" i="6"/>
  <c r="Y12" i="6" s="1"/>
  <c r="V13" i="6"/>
  <c r="Y13" i="6" s="1"/>
  <c r="V14" i="6"/>
  <c r="V3" i="6"/>
  <c r="X7" i="6" s="1"/>
  <c r="AG7" i="5"/>
  <c r="AG9" i="5"/>
  <c r="AG10" i="5"/>
  <c r="AG12" i="5"/>
  <c r="AG13" i="5"/>
  <c r="AG15" i="5"/>
  <c r="AG16" i="5"/>
  <c r="AG18" i="5"/>
  <c r="AG19" i="5"/>
  <c r="AG21" i="5"/>
  <c r="AG22" i="5"/>
  <c r="AG24" i="5"/>
  <c r="AG25" i="5"/>
  <c r="AG27" i="5"/>
  <c r="AG28" i="5"/>
  <c r="AG6" i="5"/>
  <c r="AG4" i="5"/>
  <c r="AG3" i="5"/>
  <c r="M5" i="3"/>
  <c r="M4" i="3"/>
  <c r="M3" i="3"/>
  <c r="AF21" i="5"/>
  <c r="AF22" i="5"/>
  <c r="AF24" i="5"/>
  <c r="AF25" i="5"/>
  <c r="AF27" i="5"/>
  <c r="AF28" i="5"/>
  <c r="AF12" i="5"/>
  <c r="AF13" i="5"/>
  <c r="AF15" i="5"/>
  <c r="AF16" i="5"/>
  <c r="AF18" i="5"/>
  <c r="AF19" i="5"/>
  <c r="AF12" i="4"/>
  <c r="AF13" i="4"/>
  <c r="AF14" i="4"/>
  <c r="AF16" i="4"/>
  <c r="AF17" i="4"/>
  <c r="AF18" i="4"/>
  <c r="AF19" i="4"/>
  <c r="AF20" i="4"/>
  <c r="L4" i="2"/>
  <c r="M4" i="2" s="1"/>
  <c r="L5" i="2"/>
  <c r="M5" i="2" s="1"/>
  <c r="AF10" i="5"/>
  <c r="AF9" i="5"/>
  <c r="AF7" i="5"/>
  <c r="AF6" i="5"/>
  <c r="AF4" i="5"/>
  <c r="AF3" i="5"/>
  <c r="AF29" i="4"/>
  <c r="AF28" i="4"/>
  <c r="AF27" i="4"/>
  <c r="AF26" i="4"/>
  <c r="AF25" i="4"/>
  <c r="AF23" i="4"/>
  <c r="AF22" i="4"/>
  <c r="AF21" i="4"/>
  <c r="AF11" i="4"/>
  <c r="AF10" i="4"/>
  <c r="AF8" i="4"/>
  <c r="AF7" i="4"/>
  <c r="AF6" i="4"/>
  <c r="AF5" i="4"/>
  <c r="AF4" i="4"/>
  <c r="AF3" i="4"/>
  <c r="L5" i="3"/>
  <c r="L4" i="3"/>
  <c r="O5" i="3" s="1"/>
  <c r="L3" i="3"/>
  <c r="L3" i="2"/>
  <c r="Y14" i="6" l="1"/>
  <c r="X12" i="6"/>
  <c r="AH19" i="4"/>
  <c r="AI28" i="4"/>
  <c r="AH28" i="4"/>
  <c r="X13" i="6"/>
  <c r="X8" i="6"/>
  <c r="X14" i="6"/>
  <c r="X10" i="6"/>
  <c r="X9" i="6"/>
  <c r="X11" i="6"/>
  <c r="N4" i="3"/>
  <c r="N5" i="3"/>
  <c r="O5" i="2"/>
  <c r="O4" i="2"/>
  <c r="AF9" i="4"/>
  <c r="L5" i="1"/>
  <c r="L3" i="1"/>
  <c r="N4" i="1" s="1"/>
  <c r="N5" i="1" l="1"/>
</calcChain>
</file>

<file path=xl/sharedStrings.xml><?xml version="1.0" encoding="utf-8"?>
<sst xmlns="http://schemas.openxmlformats.org/spreadsheetml/2006/main" count="1513" uniqueCount="56">
  <si>
    <t>PXZ enwik9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</si>
  <si>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</si>
  <si>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</si>
  <si>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</si>
  <si>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</si>
  <si>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</si>
  <si>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</si>
  <si>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</si>
  <si>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</si>
  <si>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</si>
  <si>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</si>
  <si>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bare metal</t>
  </si>
  <si>
    <t>VM (virtualbox)</t>
  </si>
  <si>
    <t>Docker</t>
  </si>
  <si>
    <t>STREAM (uniprocessor)</t>
  </si>
  <si>
    <t>Filebench (randomrw for 60s)</t>
  </si>
  <si>
    <t>YCSB (Redis under workloada)</t>
  </si>
  <si>
    <t>Linux kernel compile</t>
  </si>
  <si>
    <t>Average</t>
  </si>
  <si>
    <t>(units are seconds)</t>
  </si>
  <si>
    <t>(units are MB/s)</t>
  </si>
  <si>
    <t>Copy</t>
  </si>
  <si>
    <t>Scale</t>
  </si>
  <si>
    <t>Add</t>
  </si>
  <si>
    <t>Triad</t>
  </si>
  <si>
    <t># of ops</t>
  </si>
  <si>
    <t>Throughput (ops/s)</t>
  </si>
  <si>
    <t>Throughput (MB/s)</t>
  </si>
  <si>
    <t>write</t>
  </si>
  <si>
    <t>read</t>
  </si>
  <si>
    <t>overall</t>
  </si>
  <si>
    <t>Avg latency (us)</t>
  </si>
  <si>
    <t>(units are min)</t>
  </si>
  <si>
    <t>Linpack (problem size = 10000, leading dimension = 10000)</t>
  </si>
  <si>
    <t>(units are GFLOPS)</t>
  </si>
  <si>
    <t>MySQL (using sysbench)</t>
  </si>
  <si>
    <t>Standard Deviation</t>
  </si>
  <si>
    <t>MB/s</t>
  </si>
  <si>
    <t>% diff</t>
  </si>
  <si>
    <t>insert</t>
  </si>
  <si>
    <t>update</t>
  </si>
  <si>
    <t>VirtualBox</t>
  </si>
  <si>
    <t>Standard deviation</t>
  </si>
  <si>
    <t>Total latency (us)</t>
  </si>
  <si>
    <t>Average (ms)</t>
  </si>
  <si>
    <t>Average (GB/S)</t>
  </si>
  <si>
    <t>look at why tuning KVM in paper improved results and cite that as why VirtualBox is poor</t>
  </si>
  <si>
    <t>Notes</t>
  </si>
  <si>
    <t>why are virtualized environments outperforming?</t>
  </si>
  <si>
    <t>Docker should be faster</t>
  </si>
  <si>
    <t>high stdev for vm is concerning</t>
  </si>
  <si>
    <t>Paper ordering</t>
  </si>
  <si>
    <t>transactions/s</t>
  </si>
  <si>
    <t>avg. latency</t>
  </si>
  <si>
    <t>avg latency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</si>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</sst>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2" fontId="0" fillId="0" borderId="0" xfId="0" applyNumberFormat="1"/>
    <xf numFmtId="166" fontId="0" fillId="0" borderId="0" xfId="0" applyNumberFormat="1"/>
    <xf numFmtId="0" fontId="0" fillId="0" borderId="0" xfId="0" applyAlignmen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65" fontId="0" fillId="0" borderId="0" xfId="0" applyNumberFormat="1" applyAlignment="1"/>
    <xf numFmtId="165" fontId="1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vertical="center"/>
    </xf>
    <xf numFmtId="165" fontId="0" fillId="0" borderId="0" xfId="0" applyNumberFormat="1" applyAlignme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'MySQL (mem) (done)'!$A$3:$A$33</c:f>
              <c:strCache>
                <c:ptCount val="31"/>
                <c:pt idx="0">
                  <c:v>bare 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('MySQL (mem) (done)'!$O$5,'MySQL (mem) (done)'!$O$9,'MySQL (mem) (done)'!$O$13,'MySQL (mem) (done)'!$O$17,'MySQL (mem) (done)'!$O$21,'MySQL (mem) (done)'!$O$25,'MySQL (mem) (done)'!$O$29,'MySQL (mem) (done)'!$O$33)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210</c:v>
                </c:pt>
                <c:pt idx="6">
                  <c:v>250</c:v>
                </c:pt>
                <c:pt idx="7">
                  <c:v>290</c:v>
                </c:pt>
              </c:numCache>
            </c:numRef>
          </c:cat>
          <c:val>
            <c:numRef>
              <c:f>('MySQL (mem) (done)'!$N$5,'MySQL (mem) (done)'!$N$9,'MySQL (mem) (done)'!$N$13,'MySQL (mem) (done)'!$N$17,'MySQL (mem) (done)'!$N$21,'MySQL (mem) (done)'!$N$25,'MySQL (mem) (done)'!$N$29,'MySQL (mem) (done)'!$N$33)</c:f>
              <c:numCache>
                <c:formatCode>0.0</c:formatCode>
                <c:ptCount val="8"/>
                <c:pt idx="0">
                  <c:v>2.1399999999999997</c:v>
                </c:pt>
                <c:pt idx="1">
                  <c:v>10.478000000000002</c:v>
                </c:pt>
                <c:pt idx="2">
                  <c:v>21.208000000000002</c:v>
                </c:pt>
                <c:pt idx="3">
                  <c:v>31.201999999999998</c:v>
                </c:pt>
                <c:pt idx="4">
                  <c:v>41.190000000000005</c:v>
                </c:pt>
                <c:pt idx="5">
                  <c:v>51.347999999999999</c:v>
                </c:pt>
                <c:pt idx="6">
                  <c:v>61.603999999999999</c:v>
                </c:pt>
                <c:pt idx="7">
                  <c:v>71.919999999999987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DF-334E-8727-9B8D00E52199}"/>
            </c:ext>
          </c:extLst>
        </c:ser>
        <c:ser>
          <c:idx val="1"/>
          <c:order val="1"/>
          <c:tx>
            <c:strRef>
              <c:f>'MySQL (mem) (done)'!$A$35:$A$65</c:f>
              <c:strCache>
                <c:ptCount val="31"/>
                <c:pt idx="0">
                  <c:v>VirtualBox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('MySQL (mem) (done)'!$N$37,'MySQL (mem) (done)'!$N$41,'MySQL (mem) (done)'!$N$45,'MySQL (mem) (done)'!$N$49,'MySQL (mem) (done)'!$N$53,'MySQL (mem) (done)'!$N$57,'MySQL (mem) (done)'!$N$61,'MySQL (mem) (done)'!$N$65)</c:f>
              <c:numCache>
                <c:formatCode>0.0</c:formatCode>
                <c:ptCount val="8"/>
                <c:pt idx="0">
                  <c:v>2.8159999999999998</c:v>
                </c:pt>
                <c:pt idx="1">
                  <c:v>13.546000000000001</c:v>
                </c:pt>
                <c:pt idx="2">
                  <c:v>28.346000000000004</c:v>
                </c:pt>
                <c:pt idx="3">
                  <c:v>41.423999999999999</c:v>
                </c:pt>
                <c:pt idx="4">
                  <c:v>55.212000000000003</c:v>
                </c:pt>
                <c:pt idx="5">
                  <c:v>69.207999999999998</c:v>
                </c:pt>
                <c:pt idx="6">
                  <c:v>83.763999999999996</c:v>
                </c:pt>
                <c:pt idx="7">
                  <c:v>98.656000000000006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DF-334E-8727-9B8D00E52199}"/>
            </c:ext>
          </c:extLst>
        </c:ser>
        <c:ser>
          <c:idx val="2"/>
          <c:order val="2"/>
          <c:tx>
            <c:strRef>
              <c:f>'MySQL (mem) (done)'!$A$67:$A$97</c:f>
              <c:strCache>
                <c:ptCount val="3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('MySQL (mem) (done)'!$N$69,'MySQL (mem) (done)'!$N$73,'MySQL (mem) (done)'!$N$77,'MySQL (mem) (done)'!$N$81,'MySQL (mem) (done)'!$N$85,'MySQL (mem) (done)'!$N$89,'MySQL (mem) (done)'!$N$93,'MySQL (mem) (done)'!$N$97)</c:f>
              <c:numCache>
                <c:formatCode>0.0</c:formatCode>
                <c:ptCount val="8"/>
                <c:pt idx="0">
                  <c:v>2.6420000000000003</c:v>
                </c:pt>
                <c:pt idx="1">
                  <c:v>12.013999999999999</c:v>
                </c:pt>
                <c:pt idx="2">
                  <c:v>24.242000000000001</c:v>
                </c:pt>
                <c:pt idx="3">
                  <c:v>35.251999999999995</c:v>
                </c:pt>
                <c:pt idx="4">
                  <c:v>46.131999999999991</c:v>
                </c:pt>
                <c:pt idx="5">
                  <c:v>57.472000000000001</c:v>
                </c:pt>
                <c:pt idx="6">
                  <c:v>68.573999999999998</c:v>
                </c:pt>
                <c:pt idx="7">
                  <c:v>79.828000000000003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DF-334E-8727-9B8D00E521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32351"/>
        <c:axId val="1364442303"/>
      </c:lineChart>
      <c:catAx>
        <c:axId val="129003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sysbench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42303"/>
        <c:crosses val="autoZero"/>
        <c:auto val="1"/>
        <c:lblAlgn val="ctr"/>
        <c:lblOffset val="100"/>
        <c:noMultiLvlLbl val="0"/>
      </c:catAx>
      <c:valAx>
        <c:axId val="13644423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323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'MySQL (mem) (done)'!$A$3:$A$33</c:f>
              <c:strCache>
                <c:ptCount val="31"/>
                <c:pt idx="0">
                  <c:v>bare 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('MySQL (mem) (done)'!$O$5,'MySQL (mem) (done)'!$O$9,'MySQL (mem) (done)'!$O$13,'MySQL (mem) (done)'!$O$17,'MySQL (mem) (done)'!$O$21,'MySQL (mem) (done)'!$O$25,'MySQL (mem) (done)'!$O$29,'MySQL (mem) (done)'!$O$33)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210</c:v>
                </c:pt>
                <c:pt idx="6">
                  <c:v>250</c:v>
                </c:pt>
                <c:pt idx="7">
                  <c:v>290</c:v>
                </c:pt>
              </c:numCache>
            </c:numRef>
          </c:cat>
          <c:val>
            <c:numRef>
              <c:f>('MySQL (mem) (done)'!$N$4,'MySQL (mem) (done)'!$N$8,'MySQL (mem) (done)'!$N$12,'MySQL (mem) (done)'!$N$16,'MySQL (mem) (done)'!$N$20,'MySQL (mem) (done)'!$N$24,'MySQL (mem) (done)'!$N$28,'MySQL (mem) (done)'!$N$32)</c:f>
              <c:numCache>
                <c:formatCode>0.0</c:formatCode>
                <c:ptCount val="8"/>
                <c:pt idx="0">
                  <c:v>4668.1500000000005</c:v>
                </c:pt>
                <c:pt idx="1">
                  <c:v>4372.1459999999997</c:v>
                </c:pt>
                <c:pt idx="2">
                  <c:v>4238.7100000000009</c:v>
                </c:pt>
                <c:pt idx="3">
                  <c:v>4161.12</c:v>
                </c:pt>
                <c:pt idx="4">
                  <c:v>4120.0920000000006</c:v>
                </c:pt>
                <c:pt idx="5">
                  <c:v>4082.8319999999999</c:v>
                </c:pt>
                <c:pt idx="6">
                  <c:v>4049.5039999999995</c:v>
                </c:pt>
                <c:pt idx="7">
                  <c:v>4024.1160000000004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F-3B41-B694-835E87E3E496}"/>
            </c:ext>
          </c:extLst>
        </c:ser>
        <c:ser>
          <c:idx val="1"/>
          <c:order val="1"/>
          <c:tx>
            <c:strRef>
              <c:f>'MySQL (mem) (done)'!$A$35:$A$65</c:f>
              <c:strCache>
                <c:ptCount val="31"/>
                <c:pt idx="0">
                  <c:v>VirtualBox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('MySQL (mem) (done)'!$N$36,'MySQL (mem) (done)'!$N$40,'MySQL (mem) (done)'!$N$44,'MySQL (mem) (done)'!$N$48,'MySQL (mem) (done)'!$N$52,'MySQL (mem) (done)'!$N$56,'MySQL (mem) (done)'!$N$60,'MySQL (mem) (done)'!$N$64)</c:f>
              <c:numCache>
                <c:formatCode>0.0</c:formatCode>
                <c:ptCount val="8"/>
                <c:pt idx="0">
                  <c:v>3547.9800000000005</c:v>
                </c:pt>
                <c:pt idx="1">
                  <c:v>3267.4979999999996</c:v>
                </c:pt>
                <c:pt idx="2">
                  <c:v>3171.6880000000006</c:v>
                </c:pt>
                <c:pt idx="3">
                  <c:v>3134.9639999999999</c:v>
                </c:pt>
                <c:pt idx="4">
                  <c:v>3074.0540000000001</c:v>
                </c:pt>
                <c:pt idx="5">
                  <c:v>3029.7539999999999</c:v>
                </c:pt>
                <c:pt idx="6">
                  <c:v>2978.3440000000001</c:v>
                </c:pt>
                <c:pt idx="7">
                  <c:v>2932.1120000000001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F-3B41-B694-835E87E3E496}"/>
            </c:ext>
          </c:extLst>
        </c:ser>
        <c:ser>
          <c:idx val="2"/>
          <c:order val="2"/>
          <c:tx>
            <c:strRef>
              <c:f>'MySQL (mem) (done)'!$A$67:$A$97</c:f>
              <c:strCache>
                <c:ptCount val="3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('MySQL (mem) (done)'!$N$68,'MySQL (mem) (done)'!$N$72,'MySQL (mem) (done)'!$N$76,'MySQL (mem) (done)'!$N$80,'MySQL (mem) (done)'!$N$84,'MySQL (mem) (done)'!$N$88,'MySQL (mem) (done)'!$N$92,'MySQL (mem) (done)'!$N$96)</c:f>
              <c:numCache>
                <c:formatCode>0.0</c:formatCode>
                <c:ptCount val="8"/>
                <c:pt idx="0">
                  <c:v>3781.5540000000001</c:v>
                </c:pt>
                <c:pt idx="1">
                  <c:v>3725.8440000000001</c:v>
                </c:pt>
                <c:pt idx="2">
                  <c:v>3698.3339999999998</c:v>
                </c:pt>
                <c:pt idx="3">
                  <c:v>3678.1400000000003</c:v>
                </c:pt>
                <c:pt idx="4">
                  <c:v>3674.1</c:v>
                </c:pt>
                <c:pt idx="5">
                  <c:v>3637.0039999999999</c:v>
                </c:pt>
                <c:pt idx="6">
                  <c:v>3634.9360000000001</c:v>
                </c:pt>
                <c:pt idx="7">
                  <c:v>3624.1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F-3B41-B694-835E87E3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32351"/>
        <c:axId val="1364442303"/>
      </c:lineChart>
      <c:catAx>
        <c:axId val="129003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sysbench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42303"/>
        <c:crosses val="autoZero"/>
        <c:auto val="1"/>
        <c:lblAlgn val="ctr"/>
        <c:lblOffset val="100"/>
        <c:noMultiLvlLbl val="0"/>
      </c:catAx>
      <c:valAx>
        <c:axId val="1364442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50</xdr:row>
      <xdr:rowOff>127000</xdr:rowOff>
    </xdr:from>
    <xdr:to>
      <xdr:col>21</xdr:col>
      <xdr:colOff>165100</xdr:colOff>
      <xdr:row>65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EA8B1D-8B25-D54B-A6A8-91343237F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35</xdr:row>
      <xdr:rowOff>127000</xdr:rowOff>
    </xdr:from>
    <xdr:to>
      <xdr:col>21</xdr:col>
      <xdr:colOff>177800</xdr:colOff>
      <xdr:row>49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66776F-4E45-D444-8D20-97C2DF8E7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C391-E5D7-D34F-BB7E-CEA3F4733E8E}">
  <dimension ref="A1:O6"/>
  <sheetViews>
    <sheetView topLeftCell="D1" workbookViewId="0">
      <selection activeCell="N4" sqref="N4"/>
    </sheetView>
  </sheetViews>
  <sheetFormatPr baseColWidth="10" defaultRowHeight="16" x14ac:dyDescent="0.2"/>
  <cols>
    <col min="1" max="1" width="16.83203125" customWidth="1"/>
    <col min="2" max="2" width="12.6640625" customWidth="1"/>
    <col min="3" max="3" width="17" bestFit="1" customWidth="1"/>
    <col min="4" max="4" width="13.6640625" bestFit="1" customWidth="1"/>
    <col min="6" max="6" width="17" bestFit="1" customWidth="1"/>
    <col min="7" max="7" width="13.6640625" bestFit="1" customWidth="1"/>
    <col min="8" max="10" width="17" bestFit="1" customWidth="1"/>
    <col min="12" max="12" width="17" bestFit="1" customWidth="1"/>
    <col min="13" max="13" width="13.6640625" bestFit="1" customWidth="1"/>
    <col min="14" max="16" width="17" bestFit="1" customWidth="1"/>
    <col min="18" max="18" width="17" bestFit="1" customWidth="1"/>
    <col min="19" max="19" width="14.1640625" bestFit="1" customWidth="1"/>
    <col min="20" max="21" width="17" bestFit="1" customWidth="1"/>
    <col min="22" max="22" width="13.6640625" bestFit="1" customWidth="1"/>
    <col min="24" max="24" width="17" bestFit="1" customWidth="1"/>
    <col min="25" max="25" width="14.6640625" bestFit="1" customWidth="1"/>
    <col min="27" max="27" width="17" bestFit="1" customWidth="1"/>
    <col min="28" max="28" width="13.6640625" bestFit="1" customWidth="1"/>
    <col min="30" max="30" width="17" bestFit="1" customWidth="1"/>
    <col min="31" max="31" width="13.6640625" bestFit="1" customWidth="1"/>
  </cols>
  <sheetData>
    <row r="1" spans="1:15" x14ac:dyDescent="0.2">
      <c r="A1" s="1" t="s">
        <v>17</v>
      </c>
    </row>
    <row r="2" spans="1:15" x14ac:dyDescent="0.2">
      <c r="A2" t="s">
        <v>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18</v>
      </c>
    </row>
    <row r="3" spans="1:15" x14ac:dyDescent="0.2">
      <c r="A3" t="s">
        <v>11</v>
      </c>
      <c r="B3" s="18">
        <v>2.0324833333333334</v>
      </c>
      <c r="C3" s="18">
        <v>2.0145666666666666</v>
      </c>
      <c r="D3" s="18">
        <v>2.0140833333333332</v>
      </c>
      <c r="E3" s="18">
        <v>2.0146500000000001</v>
      </c>
      <c r="F3" s="18">
        <v>2.0057333333333331</v>
      </c>
      <c r="G3" s="18">
        <v>2.0032166666666669</v>
      </c>
      <c r="H3" s="18">
        <v>2.0214666666666665</v>
      </c>
      <c r="I3" s="18">
        <v>2.0123333333333333</v>
      </c>
      <c r="J3" s="18">
        <v>2.0275833333333333</v>
      </c>
      <c r="K3" s="18">
        <v>2.0094666666666665</v>
      </c>
      <c r="L3" s="9">
        <f>AVERAGE(B3:K3)</f>
        <v>2.0155583333333333</v>
      </c>
      <c r="M3" s="9">
        <f>STDEV(B3:K3)</f>
        <v>9.2274056718071595E-3</v>
      </c>
    </row>
    <row r="4" spans="1:15" x14ac:dyDescent="0.2">
      <c r="A4" t="s">
        <v>12</v>
      </c>
      <c r="B4" s="18">
        <v>2.1951833333333335</v>
      </c>
      <c r="C4" s="18">
        <v>2.14635</v>
      </c>
      <c r="D4" s="18">
        <v>2.1485166666666666</v>
      </c>
      <c r="E4" s="18">
        <v>2.1458833333333334</v>
      </c>
      <c r="F4" s="18">
        <v>2.1571166666666666</v>
      </c>
      <c r="G4" s="18">
        <v>2.1453833333333332</v>
      </c>
      <c r="H4" s="18">
        <v>2.14045</v>
      </c>
      <c r="I4" s="18">
        <v>2.1456166666666667</v>
      </c>
      <c r="J4" s="18">
        <v>2.1467499999999999</v>
      </c>
      <c r="K4" s="18">
        <v>2.1462666666666665</v>
      </c>
      <c r="L4" s="9">
        <f>AVERAGE(B4:K4)</f>
        <v>2.1517516666666667</v>
      </c>
      <c r="M4" s="9">
        <f>STDEV(B4:K4)</f>
        <v>1.5812080180344121E-2</v>
      </c>
      <c r="N4" s="12">
        <f>(L4-L3)/L3</f>
        <v>6.7571020436851689E-2</v>
      </c>
    </row>
    <row r="5" spans="1:15" x14ac:dyDescent="0.2">
      <c r="A5" t="s">
        <v>13</v>
      </c>
      <c r="B5" s="18">
        <v>2.0840833333333335</v>
      </c>
      <c r="C5" s="18">
        <v>2.0204333333333335</v>
      </c>
      <c r="D5" s="18">
        <v>2.0465499999999999</v>
      </c>
      <c r="E5" s="18">
        <v>2.0385333333333335</v>
      </c>
      <c r="F5" s="18">
        <v>2.0217000000000001</v>
      </c>
      <c r="G5" s="18">
        <v>2.0303499999999999</v>
      </c>
      <c r="H5" s="18">
        <v>2.0308333333333333</v>
      </c>
      <c r="I5" s="18">
        <v>2.02475</v>
      </c>
      <c r="J5" s="18">
        <v>2.0236166666666668</v>
      </c>
      <c r="K5" s="18">
        <v>2.0391166666666667</v>
      </c>
      <c r="L5" s="9">
        <f>AVERAGE(B5:K5)</f>
        <v>2.0359966666666667</v>
      </c>
      <c r="M5" s="9">
        <f>STDEV(B5:K5)</f>
        <v>1.8929043593325715E-2</v>
      </c>
      <c r="N5" s="12">
        <f>(L5-L3)/L3</f>
        <v>1.0140283709642078E-2</v>
      </c>
      <c r="O5" s="12">
        <f>(K5-K4)/K4</f>
        <v>-4.9923898863142135E-2</v>
      </c>
    </row>
    <row r="6" spans="1:15" x14ac:dyDescent="0.2">
      <c r="N6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D8A9-DBDE-AC4F-BB1E-6FF1A6B5925A}">
  <dimension ref="A1:P6"/>
  <sheetViews>
    <sheetView topLeftCell="F1" workbookViewId="0">
      <selection activeCell="M3" sqref="M3:M5"/>
    </sheetView>
  </sheetViews>
  <sheetFormatPr baseColWidth="10" defaultRowHeight="16" x14ac:dyDescent="0.2"/>
  <cols>
    <col min="1" max="1" width="16.83203125" customWidth="1"/>
    <col min="2" max="2" width="12.6640625" customWidth="1"/>
    <col min="3" max="3" width="17" bestFit="1" customWidth="1"/>
    <col min="4" max="4" width="13.6640625" bestFit="1" customWidth="1"/>
    <col min="6" max="6" width="17" bestFit="1" customWidth="1"/>
    <col min="7" max="7" width="13.6640625" bestFit="1" customWidth="1"/>
    <col min="8" max="10" width="17" bestFit="1" customWidth="1"/>
    <col min="12" max="12" width="17" bestFit="1" customWidth="1"/>
    <col min="13" max="13" width="16.83203125" bestFit="1" customWidth="1"/>
    <col min="14" max="16" width="17" bestFit="1" customWidth="1"/>
    <col min="18" max="18" width="17" bestFit="1" customWidth="1"/>
    <col min="19" max="19" width="14.1640625" bestFit="1" customWidth="1"/>
    <col min="20" max="21" width="17" bestFit="1" customWidth="1"/>
    <col min="22" max="22" width="13.6640625" bestFit="1" customWidth="1"/>
    <col min="24" max="24" width="17" bestFit="1" customWidth="1"/>
    <col min="25" max="25" width="14.6640625" bestFit="1" customWidth="1"/>
    <col min="27" max="27" width="17" bestFit="1" customWidth="1"/>
    <col min="28" max="28" width="13.6640625" bestFit="1" customWidth="1"/>
    <col min="30" max="30" width="17" bestFit="1" customWidth="1"/>
    <col min="31" max="31" width="13.6640625" bestFit="1" customWidth="1"/>
  </cols>
  <sheetData>
    <row r="1" spans="1:16" x14ac:dyDescent="0.2">
      <c r="A1" s="1" t="s">
        <v>0</v>
      </c>
    </row>
    <row r="2" spans="1:16" x14ac:dyDescent="0.2">
      <c r="A2" t="s">
        <v>19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18</v>
      </c>
      <c r="M2" t="s">
        <v>37</v>
      </c>
      <c r="N2" t="s">
        <v>36</v>
      </c>
      <c r="O2" t="s">
        <v>38</v>
      </c>
    </row>
    <row r="3" spans="1:16" x14ac:dyDescent="0.2">
      <c r="A3" t="s">
        <v>11</v>
      </c>
      <c r="B3" s="18">
        <v>44.356000000000002</v>
      </c>
      <c r="C3" s="18">
        <v>44.243000000000002</v>
      </c>
      <c r="D3" s="18">
        <v>44.49</v>
      </c>
      <c r="E3" s="18">
        <v>44.317999999999998</v>
      </c>
      <c r="F3" s="18">
        <v>44.402000000000001</v>
      </c>
      <c r="G3" s="18">
        <v>44.308999999999997</v>
      </c>
      <c r="H3" s="18">
        <v>44.3</v>
      </c>
      <c r="I3" s="18">
        <v>44.402999999999999</v>
      </c>
      <c r="J3" s="18">
        <v>44.39</v>
      </c>
      <c r="K3" s="18">
        <v>44.533000000000001</v>
      </c>
      <c r="L3" s="9">
        <f>AVERAGE(B3:K3)</f>
        <v>44.374399999999994</v>
      </c>
      <c r="M3" s="5">
        <f>1000/L3</f>
        <v>22.535515973173723</v>
      </c>
      <c r="N3" s="9">
        <f>STDEV(B3:K3)*(M3/L3)</f>
        <v>4.5087323159533343E-2</v>
      </c>
    </row>
    <row r="4" spans="1:16" x14ac:dyDescent="0.2">
      <c r="A4" t="s">
        <v>12</v>
      </c>
      <c r="B4" s="18">
        <v>50.7</v>
      </c>
      <c r="C4" s="18">
        <v>48.773000000000003</v>
      </c>
      <c r="D4" s="18">
        <v>48.860999999999997</v>
      </c>
      <c r="E4" s="18">
        <v>48.709000000000003</v>
      </c>
      <c r="F4" s="18">
        <v>49.015999999999998</v>
      </c>
      <c r="G4" s="18">
        <v>48.734999999999999</v>
      </c>
      <c r="H4" s="18">
        <v>48.71</v>
      </c>
      <c r="I4" s="18">
        <v>48.662999999999997</v>
      </c>
      <c r="J4" s="18">
        <v>48.607999999999997</v>
      </c>
      <c r="K4" s="9">
        <v>48.155000000000001</v>
      </c>
      <c r="L4" s="9">
        <f t="shared" ref="L4:L5" si="0">AVERAGE(B4:K4)</f>
        <v>48.892999999999994</v>
      </c>
      <c r="M4" s="5">
        <f>1000/L4</f>
        <v>20.452825557850819</v>
      </c>
      <c r="N4" s="9">
        <f>STDEV(B4:K4)*(M4/L4)</f>
        <v>0.28120047686385458</v>
      </c>
      <c r="O4" s="10">
        <f>(M4-M3)/M3</f>
        <v>-9.2418137565704689E-2</v>
      </c>
    </row>
    <row r="5" spans="1:16" x14ac:dyDescent="0.2">
      <c r="A5" t="s">
        <v>13</v>
      </c>
      <c r="B5" s="18">
        <v>44.441000000000003</v>
      </c>
      <c r="C5" s="18">
        <v>44.155000000000001</v>
      </c>
      <c r="D5" s="18">
        <v>44.436999999999998</v>
      </c>
      <c r="E5" s="18">
        <v>44.494</v>
      </c>
      <c r="F5" s="18">
        <v>44.628</v>
      </c>
      <c r="G5" s="18">
        <v>44.225999999999999</v>
      </c>
      <c r="H5" s="18">
        <v>44.323999999999998</v>
      </c>
      <c r="I5" s="18">
        <v>44.637999999999998</v>
      </c>
      <c r="J5" s="18">
        <v>44.347999999999999</v>
      </c>
      <c r="K5" s="18">
        <v>44.576000000000001</v>
      </c>
      <c r="L5" s="9">
        <f t="shared" si="0"/>
        <v>44.426700000000004</v>
      </c>
      <c r="M5" s="5">
        <f>1000/L5</f>
        <v>22.508986712945141</v>
      </c>
      <c r="N5" s="9">
        <f>STDEV(B5:K5)*(M5/L5)</f>
        <v>8.3276164914611484E-2</v>
      </c>
      <c r="O5" s="10">
        <f>(M5-M3)/M3</f>
        <v>-1.177220005087181E-3</v>
      </c>
      <c r="P5" s="10">
        <f>(M5-M4)/M4</f>
        <v>0.10053188735602671</v>
      </c>
    </row>
    <row r="6" spans="1:16" x14ac:dyDescent="0.2">
      <c r="B6" s="3"/>
      <c r="C6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5577-CC38-1944-98E4-D3B2E3AE8D3F}">
  <dimension ref="A1:O8"/>
  <sheetViews>
    <sheetView topLeftCell="B1" workbookViewId="0">
      <selection activeCell="F41" sqref="F41"/>
    </sheetView>
  </sheetViews>
  <sheetFormatPr baseColWidth="10" defaultRowHeight="16" x14ac:dyDescent="0.2"/>
  <cols>
    <col min="1" max="1" width="16.83203125" customWidth="1"/>
    <col min="2" max="2" width="12.6640625" customWidth="1"/>
    <col min="3" max="3" width="17" bestFit="1" customWidth="1"/>
    <col min="4" max="4" width="13.6640625" bestFit="1" customWidth="1"/>
    <col min="6" max="6" width="17" bestFit="1" customWidth="1"/>
    <col min="7" max="7" width="13.6640625" bestFit="1" customWidth="1"/>
    <col min="8" max="10" width="17" bestFit="1" customWidth="1"/>
    <col min="12" max="12" width="17" bestFit="1" customWidth="1"/>
    <col min="13" max="13" width="16.6640625" bestFit="1" customWidth="1"/>
    <col min="14" max="16" width="17" bestFit="1" customWidth="1"/>
    <col min="18" max="18" width="17" bestFit="1" customWidth="1"/>
    <col min="19" max="19" width="14.1640625" bestFit="1" customWidth="1"/>
    <col min="20" max="21" width="17" bestFit="1" customWidth="1"/>
    <col min="22" max="22" width="13.6640625" bestFit="1" customWidth="1"/>
    <col min="24" max="24" width="17" bestFit="1" customWidth="1"/>
    <col min="25" max="25" width="14.6640625" bestFit="1" customWidth="1"/>
    <col min="27" max="27" width="17" bestFit="1" customWidth="1"/>
    <col min="28" max="28" width="13.6640625" bestFit="1" customWidth="1"/>
    <col min="30" max="30" width="17" bestFit="1" customWidth="1"/>
    <col min="31" max="31" width="13.6640625" bestFit="1" customWidth="1"/>
  </cols>
  <sheetData>
    <row r="1" spans="1:15" x14ac:dyDescent="0.2">
      <c r="A1" s="1" t="s">
        <v>33</v>
      </c>
    </row>
    <row r="2" spans="1:15" x14ac:dyDescent="0.2">
      <c r="A2" t="s">
        <v>34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18</v>
      </c>
      <c r="M2" t="s">
        <v>42</v>
      </c>
    </row>
    <row r="3" spans="1:15" x14ac:dyDescent="0.2">
      <c r="A3" t="s">
        <v>11</v>
      </c>
      <c r="B3" s="18">
        <v>165.46700000000001</v>
      </c>
      <c r="C3" s="18">
        <v>165.79409999999999</v>
      </c>
      <c r="D3" s="18">
        <v>165.69280000000001</v>
      </c>
      <c r="E3" s="18">
        <v>165.12700000000001</v>
      </c>
      <c r="F3" s="18">
        <v>165.38159999999999</v>
      </c>
      <c r="G3" s="18">
        <v>165.52160000000001</v>
      </c>
      <c r="H3" s="18">
        <v>165.34620000000001</v>
      </c>
      <c r="I3" s="18">
        <v>165.47630000000001</v>
      </c>
      <c r="J3" s="18">
        <v>165.58080000000001</v>
      </c>
      <c r="K3" s="18">
        <v>165.5523</v>
      </c>
      <c r="L3" s="9">
        <f>AVERAGE(B3:K3)</f>
        <v>165.49396999999999</v>
      </c>
      <c r="M3" s="9">
        <f>STDEV(B3:K3)</f>
        <v>0.186036502093298</v>
      </c>
    </row>
    <row r="4" spans="1:15" x14ac:dyDescent="0.2">
      <c r="A4" t="s">
        <v>12</v>
      </c>
      <c r="B4" s="18">
        <v>94.894900000000007</v>
      </c>
      <c r="C4" s="18">
        <v>95.966200000000001</v>
      </c>
      <c r="D4" s="18">
        <v>95.794399999999996</v>
      </c>
      <c r="E4" s="18">
        <v>95.857299999999995</v>
      </c>
      <c r="F4" s="18">
        <v>95.913700000000006</v>
      </c>
      <c r="G4" s="18">
        <v>95.916499999999999</v>
      </c>
      <c r="H4" s="18">
        <v>92.204099999999997</v>
      </c>
      <c r="I4" s="18">
        <v>92.731399999999994</v>
      </c>
      <c r="J4" s="18">
        <v>91.769599999999997</v>
      </c>
      <c r="K4" s="9">
        <v>95.895200000000003</v>
      </c>
      <c r="L4" s="9">
        <f t="shared" ref="L4:L5" si="0">AVERAGE(B4:K4)</f>
        <v>94.694330000000008</v>
      </c>
      <c r="M4" s="9">
        <f>STDEV(B4:K4)</f>
        <v>1.7401012588990989</v>
      </c>
      <c r="N4" s="10">
        <f>(L4-L3)/L3</f>
        <v>-0.42780797390986502</v>
      </c>
    </row>
    <row r="5" spans="1:15" x14ac:dyDescent="0.2">
      <c r="A5" t="s">
        <v>13</v>
      </c>
      <c r="B5" s="18">
        <v>164.5806</v>
      </c>
      <c r="C5" s="18">
        <v>164.7869</v>
      </c>
      <c r="D5" s="18">
        <v>164.98869999999999</v>
      </c>
      <c r="E5" s="18">
        <v>165.21260000000001</v>
      </c>
      <c r="F5" s="18">
        <v>164.91759999999999</v>
      </c>
      <c r="G5" s="18">
        <v>165.1584</v>
      </c>
      <c r="H5" s="18">
        <v>165.1157</v>
      </c>
      <c r="I5" s="18">
        <v>164.86429999999999</v>
      </c>
      <c r="J5" s="18">
        <v>164.95750000000001</v>
      </c>
      <c r="K5" s="9">
        <v>164.55240000000001</v>
      </c>
      <c r="L5" s="9">
        <f t="shared" si="0"/>
        <v>164.91347000000002</v>
      </c>
      <c r="M5" s="9">
        <f>STDEV(B5:K5)</f>
        <v>0.22548548142471048</v>
      </c>
      <c r="N5" s="10">
        <f>(L5-L3)/L3</f>
        <v>-3.5076806725947312E-3</v>
      </c>
      <c r="O5" s="10">
        <f>(L5-L4)/L4</f>
        <v>0.74153478883054569</v>
      </c>
    </row>
    <row r="7" spans="1:15" x14ac:dyDescent="0.2">
      <c r="A7" s="1" t="s">
        <v>47</v>
      </c>
    </row>
    <row r="8" spans="1:15" x14ac:dyDescent="0.2">
      <c r="A8" t="s">
        <v>46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9C5D-7ACF-1C4F-AB4E-E81F5D6176CD}">
  <dimension ref="A1:Y28"/>
  <sheetViews>
    <sheetView topLeftCell="N1" workbookViewId="0">
      <selection activeCell="V17" sqref="V17"/>
    </sheetView>
  </sheetViews>
  <sheetFormatPr baseColWidth="10" defaultRowHeight="16" x14ac:dyDescent="0.2"/>
  <cols>
    <col min="1" max="1" width="16.83203125" customWidth="1"/>
    <col min="2" max="2" width="12.6640625" customWidth="1"/>
    <col min="3" max="3" width="17" style="5" bestFit="1" customWidth="1"/>
    <col min="4" max="4" width="13.6640625" bestFit="1" customWidth="1"/>
    <col min="5" max="5" width="10.83203125" style="5"/>
    <col min="6" max="6" width="17" bestFit="1" customWidth="1"/>
    <col min="7" max="7" width="13.6640625" style="5" bestFit="1" customWidth="1"/>
    <col min="8" max="8" width="17" bestFit="1" customWidth="1"/>
    <col min="9" max="9" width="17" style="5" bestFit="1" customWidth="1"/>
    <col min="10" max="10" width="17" bestFit="1" customWidth="1"/>
    <col min="11" max="11" width="10.83203125" style="5"/>
    <col min="12" max="12" width="17" bestFit="1" customWidth="1"/>
    <col min="13" max="13" width="13.6640625" style="5" bestFit="1" customWidth="1"/>
    <col min="14" max="14" width="17" bestFit="1" customWidth="1"/>
    <col min="15" max="15" width="17" style="5" bestFit="1" customWidth="1"/>
    <col min="16" max="16" width="17" bestFit="1" customWidth="1"/>
    <col min="17" max="17" width="10.83203125" style="5"/>
    <col min="18" max="18" width="17" bestFit="1" customWidth="1"/>
    <col min="19" max="19" width="14.1640625" style="5" bestFit="1" customWidth="1"/>
    <col min="20" max="20" width="17" bestFit="1" customWidth="1"/>
    <col min="21" max="21" width="17" style="5" bestFit="1" customWidth="1"/>
    <col min="22" max="22" width="13.6640625" bestFit="1" customWidth="1"/>
    <col min="23" max="23" width="8.33203125" bestFit="1" customWidth="1"/>
    <col min="24" max="24" width="17" bestFit="1" customWidth="1"/>
    <col min="25" max="25" width="14.6640625" bestFit="1" customWidth="1"/>
    <col min="27" max="27" width="17" bestFit="1" customWidth="1"/>
    <col min="28" max="28" width="13.6640625" bestFit="1" customWidth="1"/>
    <col min="30" max="30" width="17" bestFit="1" customWidth="1"/>
    <col min="31" max="31" width="13.6640625" bestFit="1" customWidth="1"/>
  </cols>
  <sheetData>
    <row r="1" spans="1:25" x14ac:dyDescent="0.2">
      <c r="A1" s="1" t="s">
        <v>14</v>
      </c>
    </row>
    <row r="2" spans="1:25" x14ac:dyDescent="0.2">
      <c r="A2" t="s">
        <v>20</v>
      </c>
      <c r="B2" s="15" t="s">
        <v>1</v>
      </c>
      <c r="C2" s="15"/>
      <c r="D2" s="15" t="s">
        <v>2</v>
      </c>
      <c r="E2" s="15"/>
      <c r="F2" s="15" t="s">
        <v>3</v>
      </c>
      <c r="G2" s="15"/>
      <c r="H2" s="15" t="s">
        <v>4</v>
      </c>
      <c r="I2" s="15"/>
      <c r="J2" s="15" t="s">
        <v>5</v>
      </c>
      <c r="K2" s="15"/>
      <c r="L2" s="15" t="s">
        <v>6</v>
      </c>
      <c r="M2" s="15"/>
      <c r="N2" s="15" t="s">
        <v>7</v>
      </c>
      <c r="O2" s="15"/>
      <c r="P2" s="15" t="s">
        <v>8</v>
      </c>
      <c r="Q2" s="15"/>
      <c r="R2" s="15" t="s">
        <v>9</v>
      </c>
      <c r="S2" s="15"/>
      <c r="T2" s="15" t="s">
        <v>10</v>
      </c>
      <c r="U2" s="20"/>
      <c r="V2" t="s">
        <v>45</v>
      </c>
    </row>
    <row r="3" spans="1:25" x14ac:dyDescent="0.2">
      <c r="A3" s="14" t="s">
        <v>11</v>
      </c>
      <c r="B3" s="2" t="s">
        <v>21</v>
      </c>
      <c r="C3" s="7">
        <v>14343.3</v>
      </c>
      <c r="D3" s="2" t="s">
        <v>21</v>
      </c>
      <c r="E3" s="7">
        <v>14253.5</v>
      </c>
      <c r="F3" s="2" t="s">
        <v>21</v>
      </c>
      <c r="G3" s="7">
        <v>14317.3</v>
      </c>
      <c r="H3" s="2" t="s">
        <v>21</v>
      </c>
      <c r="I3" s="7">
        <v>14234.6</v>
      </c>
      <c r="J3" s="2" t="s">
        <v>21</v>
      </c>
      <c r="K3" s="7">
        <v>14302.1</v>
      </c>
      <c r="L3" s="2" t="s">
        <v>21</v>
      </c>
      <c r="M3" s="7">
        <v>14244.4</v>
      </c>
      <c r="N3" s="2" t="s">
        <v>21</v>
      </c>
      <c r="O3" s="7">
        <v>14292.2</v>
      </c>
      <c r="P3" s="2" t="s">
        <v>21</v>
      </c>
      <c r="Q3" s="7">
        <v>14216.5</v>
      </c>
      <c r="R3" s="2" t="s">
        <v>21</v>
      </c>
      <c r="S3" s="7">
        <v>14305.1</v>
      </c>
      <c r="T3" s="2" t="s">
        <v>21</v>
      </c>
      <c r="U3" s="7">
        <v>14199.9</v>
      </c>
      <c r="V3" s="5">
        <f>AVERAGE(C3,E3,G3,I3,K3,M3,O3,Q3,S3,U3)/1000</f>
        <v>14.27089</v>
      </c>
      <c r="W3" s="9">
        <f>STDEV(L3:U3)/1000</f>
        <v>4.6009096926586536E-2</v>
      </c>
    </row>
    <row r="4" spans="1:25" x14ac:dyDescent="0.2">
      <c r="A4" s="14"/>
      <c r="B4" s="2" t="s">
        <v>22</v>
      </c>
      <c r="C4" s="7">
        <v>13849.7</v>
      </c>
      <c r="D4" s="2" t="s">
        <v>22</v>
      </c>
      <c r="E4" s="7">
        <v>13754.6</v>
      </c>
      <c r="F4" s="2" t="s">
        <v>22</v>
      </c>
      <c r="G4" s="7">
        <v>13849.7</v>
      </c>
      <c r="H4" s="2" t="s">
        <v>22</v>
      </c>
      <c r="I4" s="7">
        <v>13748.3</v>
      </c>
      <c r="J4" s="2" t="s">
        <v>22</v>
      </c>
      <c r="K4" s="7">
        <v>13841.2</v>
      </c>
      <c r="L4" s="2" t="s">
        <v>22</v>
      </c>
      <c r="M4" s="7">
        <v>13733.5</v>
      </c>
      <c r="N4" s="2" t="s">
        <v>22</v>
      </c>
      <c r="O4" s="7">
        <v>13804.9</v>
      </c>
      <c r="P4" s="2" t="s">
        <v>22</v>
      </c>
      <c r="Q4" s="7">
        <v>13727.9</v>
      </c>
      <c r="R4" s="2" t="s">
        <v>22</v>
      </c>
      <c r="S4" s="7">
        <v>13804.9</v>
      </c>
      <c r="T4" s="2" t="s">
        <v>22</v>
      </c>
      <c r="U4" s="7">
        <v>13727.9</v>
      </c>
      <c r="V4" s="5">
        <f t="shared" ref="V4:V14" si="0">AVERAGE(C4,E4,G4,I4,K4,M4,O4,Q4,S4,U4)/1000</f>
        <v>13.784259999999998</v>
      </c>
      <c r="W4" s="9">
        <f>STDEV(L4:U4)/1000</f>
        <v>4.1215676629166184E-2</v>
      </c>
    </row>
    <row r="5" spans="1:25" x14ac:dyDescent="0.2">
      <c r="A5" s="14"/>
      <c r="B5" s="2" t="s">
        <v>23</v>
      </c>
      <c r="C5" s="7">
        <v>15714.5</v>
      </c>
      <c r="D5" s="2" t="s">
        <v>23</v>
      </c>
      <c r="E5" s="7">
        <v>15582</v>
      </c>
      <c r="F5" s="2" t="s">
        <v>23</v>
      </c>
      <c r="G5" s="7">
        <v>15720</v>
      </c>
      <c r="H5" s="2" t="s">
        <v>23</v>
      </c>
      <c r="I5" s="7">
        <v>15549.5</v>
      </c>
      <c r="J5" s="2" t="s">
        <v>23</v>
      </c>
      <c r="K5" s="7">
        <v>15673.5</v>
      </c>
      <c r="L5" s="2" t="s">
        <v>23</v>
      </c>
      <c r="M5" s="7">
        <v>15547.5</v>
      </c>
      <c r="N5" s="2" t="s">
        <v>23</v>
      </c>
      <c r="O5" s="7">
        <v>15657.7</v>
      </c>
      <c r="P5" s="2" t="s">
        <v>23</v>
      </c>
      <c r="Q5" s="7">
        <v>15491.4</v>
      </c>
      <c r="R5" s="2" t="s">
        <v>23</v>
      </c>
      <c r="S5" s="7">
        <v>15632.2</v>
      </c>
      <c r="T5" s="2" t="s">
        <v>23</v>
      </c>
      <c r="U5" s="7">
        <v>15569.3</v>
      </c>
      <c r="V5" s="5">
        <f t="shared" si="0"/>
        <v>15.613759999999999</v>
      </c>
      <c r="W5" s="9">
        <f>STDEV(L5:U5)/1000</f>
        <v>6.6674785338987533E-2</v>
      </c>
    </row>
    <row r="6" spans="1:25" x14ac:dyDescent="0.2">
      <c r="A6" s="14"/>
      <c r="B6" s="2" t="s">
        <v>24</v>
      </c>
      <c r="C6" s="7">
        <v>15825.7</v>
      </c>
      <c r="D6" s="2" t="s">
        <v>24</v>
      </c>
      <c r="E6" s="7">
        <v>15681.5</v>
      </c>
      <c r="F6" s="2" t="s">
        <v>24</v>
      </c>
      <c r="G6" s="7">
        <v>15758.2</v>
      </c>
      <c r="H6" s="2" t="s">
        <v>24</v>
      </c>
      <c r="I6" s="7">
        <v>15694.3</v>
      </c>
      <c r="J6" s="2" t="s">
        <v>24</v>
      </c>
      <c r="K6" s="7">
        <v>15784.1</v>
      </c>
      <c r="L6" s="2" t="s">
        <v>24</v>
      </c>
      <c r="M6" s="7">
        <v>15671.1</v>
      </c>
      <c r="N6" s="2" t="s">
        <v>24</v>
      </c>
      <c r="O6" s="7">
        <v>15742.8</v>
      </c>
      <c r="P6" s="2" t="s">
        <v>24</v>
      </c>
      <c r="Q6" s="7">
        <v>15620</v>
      </c>
      <c r="R6" s="2" t="s">
        <v>24</v>
      </c>
      <c r="S6" s="7">
        <v>15761.3</v>
      </c>
      <c r="T6" s="2" t="s">
        <v>24</v>
      </c>
      <c r="U6" s="7">
        <v>15673.5</v>
      </c>
      <c r="V6" s="5">
        <f t="shared" si="0"/>
        <v>15.72125</v>
      </c>
      <c r="W6" s="9">
        <f>STDEV(L6:U6)/1000</f>
        <v>5.7730087476115549E-2</v>
      </c>
    </row>
    <row r="7" spans="1:25" x14ac:dyDescent="0.2">
      <c r="A7" s="14" t="s">
        <v>12</v>
      </c>
      <c r="B7" s="2" t="s">
        <v>21</v>
      </c>
      <c r="C7" s="7">
        <v>13728.6</v>
      </c>
      <c r="D7" s="2" t="s">
        <v>21</v>
      </c>
      <c r="E7" s="7">
        <v>13802</v>
      </c>
      <c r="F7" s="2" t="s">
        <v>21</v>
      </c>
      <c r="G7" s="7">
        <v>13855.4</v>
      </c>
      <c r="H7" s="2" t="s">
        <v>21</v>
      </c>
      <c r="I7" s="7">
        <v>13922.3</v>
      </c>
      <c r="J7" s="2" t="s">
        <v>21</v>
      </c>
      <c r="K7" s="7">
        <v>13930.9</v>
      </c>
      <c r="L7" s="2" t="s">
        <v>21</v>
      </c>
      <c r="M7" s="7">
        <v>13876.9</v>
      </c>
      <c r="N7" s="2" t="s">
        <v>21</v>
      </c>
      <c r="O7" s="7">
        <v>13802</v>
      </c>
      <c r="P7" s="2" t="s">
        <v>21</v>
      </c>
      <c r="Q7" s="7">
        <v>13470.9</v>
      </c>
      <c r="R7" s="2" t="s">
        <v>21</v>
      </c>
      <c r="S7" s="7">
        <v>13864.8</v>
      </c>
      <c r="T7" s="2" t="s">
        <v>21</v>
      </c>
      <c r="U7" s="7">
        <v>13879.8</v>
      </c>
      <c r="V7" s="5">
        <f t="shared" si="0"/>
        <v>13.813359999999998</v>
      </c>
      <c r="W7" s="9">
        <f>STDEV(L7:U7)/1000</f>
        <v>0.17504372882225736</v>
      </c>
      <c r="X7" s="22">
        <f>(V7-V3)/V3</f>
        <v>-3.2060369044958091E-2</v>
      </c>
    </row>
    <row r="8" spans="1:25" x14ac:dyDescent="0.2">
      <c r="A8" s="14"/>
      <c r="B8" s="2" t="s">
        <v>22</v>
      </c>
      <c r="C8" s="7">
        <v>13258.7</v>
      </c>
      <c r="D8" s="2" t="s">
        <v>22</v>
      </c>
      <c r="E8" s="7">
        <v>13353</v>
      </c>
      <c r="F8" s="2" t="s">
        <v>22</v>
      </c>
      <c r="G8" s="7">
        <v>13283.6</v>
      </c>
      <c r="H8" s="2" t="s">
        <v>22</v>
      </c>
      <c r="I8" s="7">
        <v>13275.1</v>
      </c>
      <c r="J8" s="2" t="s">
        <v>22</v>
      </c>
      <c r="K8" s="7">
        <v>13302.7</v>
      </c>
      <c r="L8" s="2" t="s">
        <v>22</v>
      </c>
      <c r="M8" s="7">
        <v>13505.5</v>
      </c>
      <c r="N8" s="2" t="s">
        <v>22</v>
      </c>
      <c r="O8" s="7">
        <v>13487.9</v>
      </c>
      <c r="P8" s="2" t="s">
        <v>22</v>
      </c>
      <c r="Q8" s="7">
        <v>13414.4</v>
      </c>
      <c r="R8" s="2" t="s">
        <v>22</v>
      </c>
      <c r="S8" s="7">
        <v>13473.6</v>
      </c>
      <c r="T8" s="2" t="s">
        <v>22</v>
      </c>
      <c r="U8" s="7">
        <v>13431.2</v>
      </c>
      <c r="V8" s="5">
        <f>AVERAGE(C8,E8,G8,I8,K8,M8,O8,Q7,S8,U8)/1000</f>
        <v>13.384220000000001</v>
      </c>
      <c r="W8" s="9">
        <f>STDEV(L8:U8)/1000</f>
        <v>3.8440434440833192E-2</v>
      </c>
      <c r="X8" s="22">
        <f>(V8-V4)/V4</f>
        <v>-2.9021507139302155E-2</v>
      </c>
    </row>
    <row r="9" spans="1:25" x14ac:dyDescent="0.2">
      <c r="A9" s="14"/>
      <c r="B9" s="2" t="s">
        <v>23</v>
      </c>
      <c r="C9" s="7">
        <v>15323.4</v>
      </c>
      <c r="D9" s="2" t="s">
        <v>23</v>
      </c>
      <c r="E9" s="7">
        <v>15286.8</v>
      </c>
      <c r="F9" s="2" t="s">
        <v>23</v>
      </c>
      <c r="G9" s="7">
        <v>15325.7</v>
      </c>
      <c r="H9" s="2" t="s">
        <v>23</v>
      </c>
      <c r="I9" s="7">
        <v>15233.5</v>
      </c>
      <c r="J9" s="2" t="s">
        <v>23</v>
      </c>
      <c r="K9" s="7">
        <v>15218.6</v>
      </c>
      <c r="L9" s="2" t="s">
        <v>23</v>
      </c>
      <c r="M9" s="7">
        <v>15504</v>
      </c>
      <c r="N9" s="2" t="s">
        <v>23</v>
      </c>
      <c r="O9" s="7">
        <v>15424.4</v>
      </c>
      <c r="P9" s="2" t="s">
        <v>23</v>
      </c>
      <c r="Q9" s="7">
        <v>15491.4</v>
      </c>
      <c r="R9" s="2" t="s">
        <v>23</v>
      </c>
      <c r="S9" s="7">
        <v>15439</v>
      </c>
      <c r="T9" s="2" t="s">
        <v>23</v>
      </c>
      <c r="U9" s="7">
        <v>15406.7</v>
      </c>
      <c r="V9" s="5">
        <f>AVERAGE(C9,E9,G9,I9,K9,M9,O9,Q8,S9,U9)/1000</f>
        <v>15.15765</v>
      </c>
      <c r="W9" s="9">
        <f>STDEV(L9:U9)/1000</f>
        <v>4.2523993227353209E-2</v>
      </c>
      <c r="X9" s="22">
        <f>(V9-V5)/V5</f>
        <v>-2.9212053983153251E-2</v>
      </c>
    </row>
    <row r="10" spans="1:25" x14ac:dyDescent="0.2">
      <c r="A10" s="14"/>
      <c r="B10" s="2" t="s">
        <v>24</v>
      </c>
      <c r="C10" s="7">
        <v>15214</v>
      </c>
      <c r="D10" s="2" t="s">
        <v>24</v>
      </c>
      <c r="E10" s="7">
        <v>15436.8</v>
      </c>
      <c r="F10" s="2" t="s">
        <v>24</v>
      </c>
      <c r="G10" s="7">
        <v>15399.6</v>
      </c>
      <c r="H10" s="2" t="s">
        <v>24</v>
      </c>
      <c r="I10" s="7">
        <v>15349.7</v>
      </c>
      <c r="J10" s="2" t="s">
        <v>24</v>
      </c>
      <c r="K10" s="7">
        <v>15328.1</v>
      </c>
      <c r="L10" s="2" t="s">
        <v>24</v>
      </c>
      <c r="M10" s="7">
        <v>15491.4</v>
      </c>
      <c r="N10" s="2" t="s">
        <v>24</v>
      </c>
      <c r="O10" s="7">
        <v>15456.3</v>
      </c>
      <c r="P10" s="2" t="s">
        <v>24</v>
      </c>
      <c r="Q10" s="7">
        <v>15156.1</v>
      </c>
      <c r="R10" s="2" t="s">
        <v>24</v>
      </c>
      <c r="S10" s="7">
        <v>15499.2</v>
      </c>
      <c r="T10" s="2" t="s">
        <v>24</v>
      </c>
      <c r="U10" s="7">
        <v>15417.3</v>
      </c>
      <c r="V10" s="5">
        <f>AVERAGE(C10,E10,G10,I10,K10,M10,O10,Q9,S10,U10)/1000</f>
        <v>15.408379999999999</v>
      </c>
      <c r="W10" s="9">
        <f>STDEV(L10:U10)/1000</f>
        <v>0.14236254071910895</v>
      </c>
      <c r="X10" s="22">
        <f>(V10-V6)/V6</f>
        <v>-1.9901089289973774E-2</v>
      </c>
    </row>
    <row r="11" spans="1:25" x14ac:dyDescent="0.2">
      <c r="A11" s="14" t="s">
        <v>13</v>
      </c>
      <c r="B11" s="2" t="s">
        <v>21</v>
      </c>
      <c r="C11" s="7">
        <v>14215.7</v>
      </c>
      <c r="D11" s="2" t="s">
        <v>21</v>
      </c>
      <c r="E11" s="7">
        <v>14295.2</v>
      </c>
      <c r="F11" s="2" t="s">
        <v>21</v>
      </c>
      <c r="G11" s="7">
        <v>14225.5</v>
      </c>
      <c r="H11" s="2" t="s">
        <v>21</v>
      </c>
      <c r="I11" s="7">
        <v>14266.3</v>
      </c>
      <c r="J11" s="2" t="s">
        <v>21</v>
      </c>
      <c r="K11" s="7">
        <v>14237.6</v>
      </c>
      <c r="L11" s="2" t="s">
        <v>21</v>
      </c>
      <c r="M11" s="7">
        <v>14282.3</v>
      </c>
      <c r="N11" s="2" t="s">
        <v>21</v>
      </c>
      <c r="O11" s="7">
        <v>14222.5</v>
      </c>
      <c r="P11" s="2" t="s">
        <v>21</v>
      </c>
      <c r="Q11" s="5">
        <v>14247.4</v>
      </c>
      <c r="R11" s="2" t="s">
        <v>21</v>
      </c>
      <c r="S11" s="7">
        <v>14225.5</v>
      </c>
      <c r="T11" s="2" t="s">
        <v>21</v>
      </c>
      <c r="U11" s="7">
        <v>14263.3</v>
      </c>
      <c r="V11" s="5">
        <f>AVERAGE(C11,E11,G11,I11,K11,M11,O11,Q10,S11,U11)/1000</f>
        <v>14.339</v>
      </c>
      <c r="W11" s="9">
        <f>STDEV(L11:U11)/1000</f>
        <v>2.5333969290262871E-2</v>
      </c>
      <c r="X11" s="22">
        <f>(V11-V3)/V3</f>
        <v>4.7726525815839646E-3</v>
      </c>
      <c r="Y11" s="22">
        <f>(V11-V7)/V7</f>
        <v>3.8053015341669431E-2</v>
      </c>
    </row>
    <row r="12" spans="1:25" x14ac:dyDescent="0.2">
      <c r="A12" s="14"/>
      <c r="B12" s="2" t="s">
        <v>22</v>
      </c>
      <c r="C12" s="7">
        <v>13754.6</v>
      </c>
      <c r="D12" s="2" t="s">
        <v>22</v>
      </c>
      <c r="E12" s="7">
        <v>13813.4</v>
      </c>
      <c r="F12" s="2" t="s">
        <v>22</v>
      </c>
      <c r="G12" s="7">
        <v>13754.6</v>
      </c>
      <c r="H12" s="2" t="s">
        <v>22</v>
      </c>
      <c r="I12" s="7">
        <v>13745.5</v>
      </c>
      <c r="J12" s="2" t="s">
        <v>22</v>
      </c>
      <c r="K12" s="7">
        <v>13745.5</v>
      </c>
      <c r="L12" s="2" t="s">
        <v>22</v>
      </c>
      <c r="M12" s="7">
        <v>13751.8</v>
      </c>
      <c r="N12" s="2" t="s">
        <v>22</v>
      </c>
      <c r="O12" s="7">
        <v>13719.5</v>
      </c>
      <c r="P12" s="2" t="s">
        <v>22</v>
      </c>
      <c r="Q12" s="7">
        <v>13739.9</v>
      </c>
      <c r="R12" s="2" t="s">
        <v>22</v>
      </c>
      <c r="S12" s="7">
        <v>13730.7</v>
      </c>
      <c r="T12" s="2" t="s">
        <v>22</v>
      </c>
      <c r="U12" s="7">
        <v>13775.8</v>
      </c>
      <c r="V12" s="5">
        <f t="shared" si="0"/>
        <v>13.753129999999999</v>
      </c>
      <c r="W12" s="9">
        <f>STDEV(L12:U12)/1000</f>
        <v>2.1592660790184733E-2</v>
      </c>
      <c r="X12" s="22">
        <f>(V12-V4)/V4</f>
        <v>-2.2583729558205679E-3</v>
      </c>
      <c r="Y12" s="22">
        <f>(V12-V8)/V8</f>
        <v>2.7563055598308892E-2</v>
      </c>
    </row>
    <row r="13" spans="1:25" x14ac:dyDescent="0.2">
      <c r="A13" s="14"/>
      <c r="B13" s="2" t="s">
        <v>23</v>
      </c>
      <c r="C13" s="7">
        <v>15614.6</v>
      </c>
      <c r="D13" s="2" t="s">
        <v>23</v>
      </c>
      <c r="E13" s="7">
        <v>15681.5</v>
      </c>
      <c r="F13" s="2" t="s">
        <v>23</v>
      </c>
      <c r="G13" s="7">
        <v>15592.2</v>
      </c>
      <c r="H13" s="2" t="s">
        <v>23</v>
      </c>
      <c r="I13" s="7">
        <v>15624.9</v>
      </c>
      <c r="J13" s="2" t="s">
        <v>23</v>
      </c>
      <c r="K13" s="7">
        <v>15602.5</v>
      </c>
      <c r="L13" s="2" t="s">
        <v>23</v>
      </c>
      <c r="M13" s="7">
        <v>15601.9</v>
      </c>
      <c r="N13" s="2" t="s">
        <v>23</v>
      </c>
      <c r="O13" s="7">
        <v>15541.7</v>
      </c>
      <c r="P13" s="2" t="s">
        <v>23</v>
      </c>
      <c r="Q13" s="7">
        <v>15566.3</v>
      </c>
      <c r="R13" s="2" t="s">
        <v>23</v>
      </c>
      <c r="S13" s="7">
        <v>15584.4</v>
      </c>
      <c r="T13" s="2" t="s">
        <v>23</v>
      </c>
      <c r="U13" s="7">
        <v>15569.3</v>
      </c>
      <c r="V13" s="5">
        <f t="shared" si="0"/>
        <v>15.597929999999998</v>
      </c>
      <c r="W13" s="9">
        <f>STDEV(L13:U13)/1000</f>
        <v>2.2377712126130878E-2</v>
      </c>
      <c r="X13" s="22">
        <f>(V13-V5)/V5</f>
        <v>-1.0138493226488124E-3</v>
      </c>
      <c r="Y13" s="22">
        <f>(V13-V9)/V9</f>
        <v>2.904671898348344E-2</v>
      </c>
    </row>
    <row r="14" spans="1:25" x14ac:dyDescent="0.2">
      <c r="A14" s="14"/>
      <c r="B14" s="2" t="s">
        <v>24</v>
      </c>
      <c r="C14" s="7">
        <v>15663.2</v>
      </c>
      <c r="D14" s="2" t="s">
        <v>24</v>
      </c>
      <c r="E14" s="7">
        <v>15797.1</v>
      </c>
      <c r="F14" s="2" t="s">
        <v>24</v>
      </c>
      <c r="G14" s="7">
        <v>15714.5</v>
      </c>
      <c r="H14" s="2" t="s">
        <v>24</v>
      </c>
      <c r="I14" s="7">
        <v>15732.3</v>
      </c>
      <c r="J14" s="2" t="s">
        <v>24</v>
      </c>
      <c r="K14" s="7">
        <v>15709</v>
      </c>
      <c r="L14" s="2" t="s">
        <v>24</v>
      </c>
      <c r="M14" s="7">
        <v>15750.8</v>
      </c>
      <c r="N14" s="2" t="s">
        <v>24</v>
      </c>
      <c r="O14" s="7">
        <v>15709</v>
      </c>
      <c r="P14" s="2" t="s">
        <v>24</v>
      </c>
      <c r="Q14" s="7">
        <v>15725</v>
      </c>
      <c r="R14" s="2" t="s">
        <v>24</v>
      </c>
      <c r="S14" s="7">
        <v>15701.7</v>
      </c>
      <c r="T14" s="2" t="s">
        <v>24</v>
      </c>
      <c r="U14" s="7">
        <v>15704.7</v>
      </c>
      <c r="V14" s="5">
        <f t="shared" si="0"/>
        <v>15.720730000000001</v>
      </c>
      <c r="W14" s="9">
        <f>STDEV(L14:U14)/1000</f>
        <v>2.0298596010561352E-2</v>
      </c>
      <c r="X14" s="22">
        <f>(V14-V6)/V6</f>
        <v>-3.3076250298041035E-5</v>
      </c>
      <c r="Y14" s="22">
        <f>(V14-V10)/V10</f>
        <v>2.0271436711711558E-2</v>
      </c>
    </row>
    <row r="16" spans="1:25" x14ac:dyDescent="0.2">
      <c r="A16" s="1" t="s">
        <v>47</v>
      </c>
      <c r="V16" t="s">
        <v>51</v>
      </c>
    </row>
    <row r="17" spans="1:25" x14ac:dyDescent="0.2">
      <c r="A17" t="s">
        <v>48</v>
      </c>
      <c r="V17" s="5">
        <v>15.613759999999999</v>
      </c>
      <c r="W17" s="9">
        <v>6.6674785338987533E-2</v>
      </c>
    </row>
    <row r="18" spans="1:25" x14ac:dyDescent="0.2">
      <c r="V18" s="5">
        <v>14.27089</v>
      </c>
      <c r="W18" s="9">
        <v>4.6009096926586536E-2</v>
      </c>
    </row>
    <row r="19" spans="1:25" x14ac:dyDescent="0.2">
      <c r="V19" s="5">
        <v>13.784259999999998</v>
      </c>
      <c r="W19" s="9">
        <v>4.1215676629166184E-2</v>
      </c>
    </row>
    <row r="20" spans="1:25" x14ac:dyDescent="0.2">
      <c r="V20" s="5">
        <v>15.72125</v>
      </c>
      <c r="W20" s="9">
        <v>5.7730087476115549E-2</v>
      </c>
    </row>
    <row r="21" spans="1:25" x14ac:dyDescent="0.2">
      <c r="V21" s="5">
        <v>15.15765</v>
      </c>
      <c r="W21" s="9">
        <v>4.2523993227353209E-2</v>
      </c>
      <c r="X21" s="22">
        <f>(V21-V17)/V17</f>
        <v>-2.9212053983153251E-2</v>
      </c>
    </row>
    <row r="22" spans="1:25" x14ac:dyDescent="0.2">
      <c r="V22" s="5">
        <v>13.813359999999998</v>
      </c>
      <c r="W22" s="9">
        <v>0.17504372882225736</v>
      </c>
      <c r="X22" s="22">
        <f>(V22-V18)/V18</f>
        <v>-3.2060369044958091E-2</v>
      </c>
    </row>
    <row r="23" spans="1:25" x14ac:dyDescent="0.2">
      <c r="V23" s="5">
        <v>13.384220000000001</v>
      </c>
      <c r="W23" s="9">
        <v>3.8440434440833192E-2</v>
      </c>
      <c r="X23" s="22">
        <f>(V23-V19)/V19</f>
        <v>-2.9021507139302155E-2</v>
      </c>
    </row>
    <row r="24" spans="1:25" x14ac:dyDescent="0.2">
      <c r="V24" s="5">
        <v>15.408379999999999</v>
      </c>
      <c r="W24" s="9">
        <v>0.14236254071910895</v>
      </c>
      <c r="X24" s="22">
        <f>(V24-V20)/V20</f>
        <v>-1.9901089289973774E-2</v>
      </c>
    </row>
    <row r="25" spans="1:25" x14ac:dyDescent="0.2">
      <c r="V25" s="5">
        <v>15.597929999999998</v>
      </c>
      <c r="W25" s="9">
        <v>2.2377712126130878E-2</v>
      </c>
      <c r="X25" s="22">
        <f>(V25-V17)/V17</f>
        <v>-1.0138493226488124E-3</v>
      </c>
      <c r="Y25" s="22">
        <f>(V25-V21)/V21</f>
        <v>2.904671898348344E-2</v>
      </c>
    </row>
    <row r="26" spans="1:25" x14ac:dyDescent="0.2">
      <c r="V26" s="5">
        <v>14.339</v>
      </c>
      <c r="W26" s="9">
        <v>2.5333969290262871E-2</v>
      </c>
      <c r="X26" s="22">
        <f>(V26-V18)/V18</f>
        <v>4.7726525815839646E-3</v>
      </c>
      <c r="Y26" s="22">
        <f>(V26-V22)/V22</f>
        <v>3.8053015341669431E-2</v>
      </c>
    </row>
    <row r="27" spans="1:25" x14ac:dyDescent="0.2">
      <c r="V27" s="5">
        <v>13.753129999999999</v>
      </c>
      <c r="W27" s="9">
        <v>2.1592660790184733E-2</v>
      </c>
      <c r="X27" s="22">
        <f>(V27-V19)/V19</f>
        <v>-2.2583729558205679E-3</v>
      </c>
      <c r="Y27" s="22">
        <f>(V27-V23)/V23</f>
        <v>2.7563055598308892E-2</v>
      </c>
    </row>
    <row r="28" spans="1:25" x14ac:dyDescent="0.2">
      <c r="V28" s="5">
        <v>15.720730000000001</v>
      </c>
      <c r="W28" s="9">
        <v>2.0298596010561352E-2</v>
      </c>
      <c r="X28" s="22">
        <f>(V28-V20)/V20</f>
        <v>-3.3076250298041035E-5</v>
      </c>
      <c r="Y28" s="22">
        <f>(V28-V24)/V24</f>
        <v>2.0271436711711558E-2</v>
      </c>
    </row>
  </sheetData>
  <mergeCells count="13">
    <mergeCell ref="A11:A14"/>
    <mergeCell ref="N2:O2"/>
    <mergeCell ref="P2:Q2"/>
    <mergeCell ref="R2:S2"/>
    <mergeCell ref="T2:U2"/>
    <mergeCell ref="A3:A6"/>
    <mergeCell ref="A7:A10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17A4-A7FA-6A47-AC80-7A39A4FA27C4}">
  <dimension ref="A1:AK38"/>
  <sheetViews>
    <sheetView topLeftCell="AC1" workbookViewId="0">
      <selection activeCell="AK23" sqref="AK23"/>
    </sheetView>
  </sheetViews>
  <sheetFormatPr baseColWidth="10" defaultRowHeight="16" x14ac:dyDescent="0.2"/>
  <cols>
    <col min="1" max="1" width="16.83203125" customWidth="1"/>
    <col min="2" max="2" width="12.6640625" customWidth="1"/>
    <col min="3" max="3" width="17" bestFit="1" customWidth="1"/>
    <col min="4" max="4" width="13.6640625" style="9" bestFit="1" customWidth="1"/>
    <col min="6" max="6" width="17" bestFit="1" customWidth="1"/>
    <col min="7" max="7" width="13.6640625" style="9" bestFit="1" customWidth="1"/>
    <col min="8" max="9" width="17" bestFit="1" customWidth="1"/>
    <col min="10" max="10" width="17" style="9" bestFit="1" customWidth="1"/>
    <col min="12" max="12" width="17" bestFit="1" customWidth="1"/>
    <col min="13" max="13" width="13.6640625" style="9" bestFit="1" customWidth="1"/>
    <col min="14" max="15" width="17" bestFit="1" customWidth="1"/>
    <col min="16" max="16" width="17" style="9" bestFit="1" customWidth="1"/>
    <col min="18" max="18" width="17" bestFit="1" customWidth="1"/>
    <col min="19" max="19" width="14.1640625" style="9" bestFit="1" customWidth="1"/>
    <col min="20" max="21" width="17" bestFit="1" customWidth="1"/>
    <col min="22" max="22" width="13.6640625" style="9" bestFit="1" customWidth="1"/>
    <col min="24" max="24" width="17" bestFit="1" customWidth="1"/>
    <col min="25" max="25" width="14.6640625" style="9" bestFit="1" customWidth="1"/>
    <col min="27" max="27" width="17" bestFit="1" customWidth="1"/>
    <col min="28" max="28" width="13.6640625" style="9" bestFit="1" customWidth="1"/>
    <col min="30" max="30" width="17" bestFit="1" customWidth="1"/>
    <col min="31" max="31" width="13.6640625" style="9" bestFit="1" customWidth="1"/>
    <col min="34" max="34" width="12.1640625" bestFit="1" customWidth="1"/>
  </cols>
  <sheetData>
    <row r="1" spans="1:36" x14ac:dyDescent="0.2">
      <c r="A1" s="1" t="s">
        <v>16</v>
      </c>
    </row>
    <row r="2" spans="1:36" x14ac:dyDescent="0.2">
      <c r="B2" s="13" t="s">
        <v>1</v>
      </c>
      <c r="C2" s="13"/>
      <c r="D2" s="13"/>
      <c r="E2" s="13" t="s">
        <v>2</v>
      </c>
      <c r="F2" s="13"/>
      <c r="G2" s="19"/>
      <c r="H2" s="13" t="s">
        <v>3</v>
      </c>
      <c r="I2" s="13"/>
      <c r="J2" s="19"/>
      <c r="K2" s="13" t="s">
        <v>4</v>
      </c>
      <c r="L2" s="13"/>
      <c r="M2" s="19"/>
      <c r="N2" s="13" t="s">
        <v>5</v>
      </c>
      <c r="O2" s="13"/>
      <c r="P2" s="19"/>
      <c r="Q2" s="13" t="s">
        <v>6</v>
      </c>
      <c r="R2" s="13"/>
      <c r="S2" s="19"/>
      <c r="T2" s="13" t="s">
        <v>7</v>
      </c>
      <c r="U2" s="13"/>
      <c r="V2" s="19"/>
      <c r="W2" s="13" t="s">
        <v>8</v>
      </c>
      <c r="X2" s="13"/>
      <c r="Y2" s="19"/>
      <c r="Z2" s="13" t="s">
        <v>9</v>
      </c>
      <c r="AA2" s="13"/>
      <c r="AB2" s="19"/>
      <c r="AC2" s="13" t="s">
        <v>10</v>
      </c>
      <c r="AD2" s="13"/>
      <c r="AE2" s="19"/>
      <c r="AF2" t="s">
        <v>18</v>
      </c>
      <c r="AH2" t="s">
        <v>44</v>
      </c>
    </row>
    <row r="3" spans="1:36" x14ac:dyDescent="0.2">
      <c r="A3" s="14" t="s">
        <v>11</v>
      </c>
      <c r="B3" s="16" t="s">
        <v>39</v>
      </c>
      <c r="C3" s="2" t="s">
        <v>25</v>
      </c>
      <c r="D3" s="18">
        <v>1000</v>
      </c>
      <c r="E3" s="16" t="s">
        <v>39</v>
      </c>
      <c r="F3" s="2" t="s">
        <v>25</v>
      </c>
      <c r="G3" s="18">
        <v>1000</v>
      </c>
      <c r="H3" s="16" t="s">
        <v>39</v>
      </c>
      <c r="I3" s="2" t="s">
        <v>25</v>
      </c>
      <c r="J3" s="9">
        <v>1000</v>
      </c>
      <c r="K3" s="16" t="s">
        <v>39</v>
      </c>
      <c r="L3" s="2" t="s">
        <v>25</v>
      </c>
      <c r="M3" s="18">
        <v>1000</v>
      </c>
      <c r="N3" s="16" t="s">
        <v>39</v>
      </c>
      <c r="O3" s="2" t="s">
        <v>25</v>
      </c>
      <c r="P3" s="18">
        <v>1000</v>
      </c>
      <c r="Q3" s="16" t="s">
        <v>39</v>
      </c>
      <c r="R3" s="2" t="s">
        <v>25</v>
      </c>
      <c r="S3" s="18">
        <v>1000</v>
      </c>
      <c r="T3" s="16" t="s">
        <v>39</v>
      </c>
      <c r="U3" s="2" t="s">
        <v>25</v>
      </c>
      <c r="V3" s="18">
        <v>1000</v>
      </c>
      <c r="W3" s="16" t="s">
        <v>39</v>
      </c>
      <c r="X3" s="2" t="s">
        <v>25</v>
      </c>
      <c r="Y3" s="18">
        <v>1000</v>
      </c>
      <c r="Z3" s="16" t="s">
        <v>39</v>
      </c>
      <c r="AA3" s="2" t="s">
        <v>25</v>
      </c>
      <c r="AB3" s="18">
        <v>1000</v>
      </c>
      <c r="AC3" s="16" t="s">
        <v>39</v>
      </c>
      <c r="AD3" s="2" t="s">
        <v>25</v>
      </c>
      <c r="AE3" s="18">
        <v>1000</v>
      </c>
      <c r="AF3" s="9">
        <f>AVERAGE(AE3,D3,G3,J3,M3,P3,S3,V3,Y3,AB3)</f>
        <v>1000</v>
      </c>
      <c r="AG3" s="9">
        <f>STDEV(V3:AE3)</f>
        <v>0</v>
      </c>
    </row>
    <row r="4" spans="1:36" x14ac:dyDescent="0.2">
      <c r="A4" s="15"/>
      <c r="B4" s="15"/>
      <c r="C4" s="2" t="s">
        <v>31</v>
      </c>
      <c r="D4" s="9">
        <v>92.816999999999993</v>
      </c>
      <c r="E4" s="15"/>
      <c r="F4" s="2" t="s">
        <v>31</v>
      </c>
      <c r="G4" s="9">
        <v>103.816</v>
      </c>
      <c r="H4" s="15"/>
      <c r="I4" s="2" t="s">
        <v>31</v>
      </c>
      <c r="J4" s="9">
        <v>92.543000000000006</v>
      </c>
      <c r="K4" s="15"/>
      <c r="L4" s="2" t="s">
        <v>31</v>
      </c>
      <c r="M4" s="9">
        <v>93.387</v>
      </c>
      <c r="N4" s="15"/>
      <c r="O4" s="2" t="s">
        <v>31</v>
      </c>
      <c r="P4" s="9">
        <v>92.388999999999996</v>
      </c>
      <c r="Q4" s="15"/>
      <c r="R4" s="2" t="s">
        <v>31</v>
      </c>
      <c r="S4" s="9">
        <v>103.194</v>
      </c>
      <c r="T4" s="15"/>
      <c r="U4" s="2" t="s">
        <v>31</v>
      </c>
      <c r="V4" s="9">
        <v>93.314999999999998</v>
      </c>
      <c r="W4" s="15"/>
      <c r="X4" s="2" t="s">
        <v>31</v>
      </c>
      <c r="Y4" s="9">
        <v>93.501999999999995</v>
      </c>
      <c r="Z4" s="15"/>
      <c r="AA4" s="2" t="s">
        <v>31</v>
      </c>
      <c r="AB4" s="9">
        <v>94.078999999999994</v>
      </c>
      <c r="AC4" s="15"/>
      <c r="AD4" s="2" t="s">
        <v>31</v>
      </c>
      <c r="AE4" s="9">
        <v>96.421000000000006</v>
      </c>
      <c r="AF4" s="9">
        <f t="shared" ref="AF4:AF5" si="0">AVERAGE(AE4,D4,G4,J4,M4,P4,S4,V4,Y4,AB4)</f>
        <v>95.546299999999974</v>
      </c>
      <c r="AG4" s="9">
        <f t="shared" ref="AG4" si="1">STDEV(V4:AE4)</f>
        <v>1.4319088367164583</v>
      </c>
      <c r="AH4" s="5"/>
    </row>
    <row r="5" spans="1:36" x14ac:dyDescent="0.2">
      <c r="A5" s="15"/>
      <c r="B5" s="15"/>
      <c r="C5" s="2" t="s">
        <v>43</v>
      </c>
      <c r="D5" s="9">
        <f>D3*D4</f>
        <v>92817</v>
      </c>
      <c r="E5" s="15"/>
      <c r="F5" s="2" t="s">
        <v>43</v>
      </c>
      <c r="G5" s="9">
        <f>G3*G4</f>
        <v>103816</v>
      </c>
      <c r="H5" s="15"/>
      <c r="I5" s="2" t="s">
        <v>43</v>
      </c>
      <c r="J5" s="9">
        <f>J3*J4</f>
        <v>92543</v>
      </c>
      <c r="K5" s="15"/>
      <c r="L5" s="2" t="s">
        <v>43</v>
      </c>
      <c r="M5" s="9">
        <f>M3*M4</f>
        <v>93387</v>
      </c>
      <c r="N5" s="15"/>
      <c r="O5" s="2" t="s">
        <v>43</v>
      </c>
      <c r="P5" s="9">
        <f>P3*P4</f>
        <v>92389</v>
      </c>
      <c r="Q5" s="15"/>
      <c r="R5" s="2" t="s">
        <v>43</v>
      </c>
      <c r="S5" s="9">
        <f>S3*S4</f>
        <v>103194</v>
      </c>
      <c r="T5" s="15"/>
      <c r="U5" s="2" t="s">
        <v>43</v>
      </c>
      <c r="V5" s="9">
        <f>V3*V4</f>
        <v>93315</v>
      </c>
      <c r="W5" s="15"/>
      <c r="X5" s="2" t="s">
        <v>43</v>
      </c>
      <c r="Y5" s="9">
        <f>Y3*Y4</f>
        <v>93502</v>
      </c>
      <c r="Z5" s="15"/>
      <c r="AA5" s="2" t="s">
        <v>43</v>
      </c>
      <c r="AB5" s="9">
        <f>AB3*AB4</f>
        <v>94079</v>
      </c>
      <c r="AC5" s="15"/>
      <c r="AD5" s="2" t="s">
        <v>43</v>
      </c>
      <c r="AE5" s="9">
        <f>AE3*AE4</f>
        <v>96421</v>
      </c>
      <c r="AF5" s="9">
        <f>AVERAGE(AE5,D5,G5,J5,M5,P5,S5,V5,Y5,AB5)</f>
        <v>95546.3</v>
      </c>
      <c r="AH5" s="5">
        <f>AF5/1000</f>
        <v>95.546300000000002</v>
      </c>
      <c r="AI5" s="9">
        <f>STDEV(D5:AE5)/1000</f>
        <v>4.3467892889145459</v>
      </c>
    </row>
    <row r="6" spans="1:36" x14ac:dyDescent="0.2">
      <c r="A6" s="15"/>
      <c r="B6" s="16" t="s">
        <v>29</v>
      </c>
      <c r="C6" s="2" t="s">
        <v>25</v>
      </c>
      <c r="D6" s="9">
        <v>522</v>
      </c>
      <c r="E6" s="16" t="s">
        <v>29</v>
      </c>
      <c r="F6" s="2" t="s">
        <v>25</v>
      </c>
      <c r="G6" s="9">
        <v>501</v>
      </c>
      <c r="H6" s="16" t="s">
        <v>29</v>
      </c>
      <c r="I6" s="2" t="s">
        <v>25</v>
      </c>
      <c r="J6" s="9">
        <v>483</v>
      </c>
      <c r="K6" s="16" t="s">
        <v>29</v>
      </c>
      <c r="L6" s="2" t="s">
        <v>25</v>
      </c>
      <c r="M6" s="9">
        <v>503</v>
      </c>
      <c r="N6" s="16" t="s">
        <v>29</v>
      </c>
      <c r="O6" s="2" t="s">
        <v>25</v>
      </c>
      <c r="P6" s="9">
        <v>504</v>
      </c>
      <c r="Q6" s="16" t="s">
        <v>29</v>
      </c>
      <c r="R6" s="2" t="s">
        <v>25</v>
      </c>
      <c r="S6" s="9">
        <v>504</v>
      </c>
      <c r="T6" s="16" t="s">
        <v>29</v>
      </c>
      <c r="U6" s="2" t="s">
        <v>25</v>
      </c>
      <c r="V6" s="9">
        <v>520</v>
      </c>
      <c r="W6" s="16" t="s">
        <v>29</v>
      </c>
      <c r="X6" s="2" t="s">
        <v>25</v>
      </c>
      <c r="Y6" s="9">
        <v>479</v>
      </c>
      <c r="Z6" s="16" t="s">
        <v>29</v>
      </c>
      <c r="AA6" s="2" t="s">
        <v>25</v>
      </c>
      <c r="AB6" s="9">
        <v>516</v>
      </c>
      <c r="AC6" s="16" t="s">
        <v>29</v>
      </c>
      <c r="AD6" s="2" t="s">
        <v>25</v>
      </c>
      <c r="AE6" s="9">
        <v>521</v>
      </c>
      <c r="AF6" s="9">
        <f>AVERAGE(AE6,D6,G6,J6,M6,P6,S6,V6,Y6,AB6)</f>
        <v>505.3</v>
      </c>
      <c r="AG6" s="9">
        <f>STDEV(V6:AE6)</f>
        <v>20.11632835948615</v>
      </c>
      <c r="AH6" s="5"/>
      <c r="AI6" s="9"/>
    </row>
    <row r="7" spans="1:36" x14ac:dyDescent="0.2">
      <c r="A7" s="15"/>
      <c r="B7" s="15"/>
      <c r="C7" s="2" t="s">
        <v>31</v>
      </c>
      <c r="D7" s="9">
        <v>66.906779659999998</v>
      </c>
      <c r="E7" s="15"/>
      <c r="F7" s="2" t="s">
        <v>31</v>
      </c>
      <c r="G7" s="9">
        <v>61.681663</v>
      </c>
      <c r="H7" s="15"/>
      <c r="I7" s="2" t="s">
        <v>31</v>
      </c>
      <c r="J7" s="9">
        <v>57.163223000000002</v>
      </c>
      <c r="K7" s="15"/>
      <c r="L7" s="2" t="s">
        <v>31</v>
      </c>
      <c r="M7" s="9">
        <v>58.486055</v>
      </c>
      <c r="N7" s="15"/>
      <c r="O7" s="2" t="s">
        <v>31</v>
      </c>
      <c r="P7" s="9">
        <v>56.184523800000001</v>
      </c>
      <c r="Q7" s="15"/>
      <c r="R7" s="2" t="s">
        <v>31</v>
      </c>
      <c r="S7" s="9">
        <v>55.234215900000002</v>
      </c>
      <c r="T7" s="15"/>
      <c r="U7" s="2" t="s">
        <v>31</v>
      </c>
      <c r="V7" s="9">
        <v>64.761252400000004</v>
      </c>
      <c r="W7" s="15"/>
      <c r="X7" s="2" t="s">
        <v>31</v>
      </c>
      <c r="Y7" s="9">
        <v>63.590814199999997</v>
      </c>
      <c r="Z7" s="15"/>
      <c r="AA7" s="2" t="s">
        <v>31</v>
      </c>
      <c r="AB7" s="9">
        <v>57.391025599999999</v>
      </c>
      <c r="AC7" s="15"/>
      <c r="AD7" s="2" t="s">
        <v>31</v>
      </c>
      <c r="AE7" s="9">
        <v>58.5087379</v>
      </c>
      <c r="AF7" s="9">
        <f>AVERAGE(AE7,D7,G7,J7,M7,P7,S7,V7,Y7,AB7)</f>
        <v>59.990829046000002</v>
      </c>
      <c r="AG7" s="9">
        <f>STDEV(V7:AE7)</f>
        <v>3.6548856026950505</v>
      </c>
      <c r="AH7" s="5"/>
      <c r="AI7" s="9"/>
    </row>
    <row r="8" spans="1:36" x14ac:dyDescent="0.2">
      <c r="A8" s="15"/>
      <c r="B8" s="15"/>
      <c r="C8" s="2" t="s">
        <v>43</v>
      </c>
      <c r="D8" s="9">
        <f>D6*D7</f>
        <v>34925.338982519999</v>
      </c>
      <c r="E8" s="15"/>
      <c r="F8" s="2" t="s">
        <v>43</v>
      </c>
      <c r="G8" s="9">
        <f>G6*G7</f>
        <v>30902.513163</v>
      </c>
      <c r="H8" s="15"/>
      <c r="I8" s="2" t="s">
        <v>43</v>
      </c>
      <c r="J8" s="9">
        <f>J6*J7</f>
        <v>27609.836708999999</v>
      </c>
      <c r="K8" s="15"/>
      <c r="L8" s="2" t="s">
        <v>43</v>
      </c>
      <c r="M8" s="9">
        <f>M6*M7</f>
        <v>29418.485665</v>
      </c>
      <c r="N8" s="15"/>
      <c r="O8" s="2" t="s">
        <v>43</v>
      </c>
      <c r="P8" s="9">
        <f>P6*P7</f>
        <v>28316.9999952</v>
      </c>
      <c r="Q8" s="15"/>
      <c r="R8" s="2" t="s">
        <v>43</v>
      </c>
      <c r="S8" s="9">
        <f>S6*S7</f>
        <v>27838.044813600001</v>
      </c>
      <c r="T8" s="15"/>
      <c r="U8" s="2" t="s">
        <v>43</v>
      </c>
      <c r="V8" s="9">
        <f>V6*V7</f>
        <v>33675.851247999999</v>
      </c>
      <c r="W8" s="15"/>
      <c r="X8" s="2" t="s">
        <v>43</v>
      </c>
      <c r="Y8" s="9">
        <f>Y6*Y7</f>
        <v>30460.000001799999</v>
      </c>
      <c r="Z8" s="15"/>
      <c r="AA8" s="2" t="s">
        <v>43</v>
      </c>
      <c r="AB8" s="9">
        <f>AB6*AB7</f>
        <v>29613.769209599999</v>
      </c>
      <c r="AC8" s="15"/>
      <c r="AD8" s="2" t="s">
        <v>43</v>
      </c>
      <c r="AE8" s="9">
        <f>AE6*AE7</f>
        <v>30483.052445900001</v>
      </c>
      <c r="AF8" s="9">
        <f>AVERAGE(AE8,D8,G8,J8,M8,P8,S8,V8,Y8,AB8)</f>
        <v>30324.389223361999</v>
      </c>
      <c r="AH8" s="5">
        <f>AF8/1000</f>
        <v>30.324389223361997</v>
      </c>
      <c r="AI8" s="9">
        <f>STDEV(D8:AE8)/1000</f>
        <v>2.3964043767328822</v>
      </c>
    </row>
    <row r="9" spans="1:36" x14ac:dyDescent="0.2">
      <c r="A9" s="15"/>
      <c r="B9" s="16" t="s">
        <v>40</v>
      </c>
      <c r="C9" s="2" t="s">
        <v>25</v>
      </c>
      <c r="D9" s="9">
        <v>478</v>
      </c>
      <c r="E9" s="16" t="s">
        <v>40</v>
      </c>
      <c r="F9" s="2" t="s">
        <v>25</v>
      </c>
      <c r="G9" s="9">
        <v>499</v>
      </c>
      <c r="H9" s="16" t="s">
        <v>40</v>
      </c>
      <c r="I9" s="2" t="s">
        <v>25</v>
      </c>
      <c r="J9" s="9">
        <v>517</v>
      </c>
      <c r="K9" s="16" t="s">
        <v>40</v>
      </c>
      <c r="L9" s="2" t="s">
        <v>25</v>
      </c>
      <c r="M9" s="9">
        <v>497</v>
      </c>
      <c r="N9" s="16" t="s">
        <v>40</v>
      </c>
      <c r="O9" s="2" t="s">
        <v>25</v>
      </c>
      <c r="P9" s="9">
        <v>496</v>
      </c>
      <c r="Q9" s="16" t="s">
        <v>40</v>
      </c>
      <c r="R9" s="2" t="s">
        <v>25</v>
      </c>
      <c r="S9" s="9">
        <v>496</v>
      </c>
      <c r="T9" s="16" t="s">
        <v>40</v>
      </c>
      <c r="U9" s="2" t="s">
        <v>25</v>
      </c>
      <c r="V9" s="9">
        <v>480</v>
      </c>
      <c r="W9" s="16" t="s">
        <v>40</v>
      </c>
      <c r="X9" s="2" t="s">
        <v>25</v>
      </c>
      <c r="Y9" s="9">
        <v>521</v>
      </c>
      <c r="Z9" s="16" t="s">
        <v>40</v>
      </c>
      <c r="AA9" s="2" t="s">
        <v>25</v>
      </c>
      <c r="AB9" s="9">
        <v>484</v>
      </c>
      <c r="AC9" s="16" t="s">
        <v>40</v>
      </c>
      <c r="AD9" s="2" t="s">
        <v>25</v>
      </c>
      <c r="AE9" s="9">
        <v>479</v>
      </c>
      <c r="AF9" s="9">
        <f>AVERAGE(AE9,D9,G9,J9,M9,P9,S9,V9,Y9,AB9)</f>
        <v>494.7</v>
      </c>
      <c r="AG9" s="9">
        <f>STDEV(V9:AE9)</f>
        <v>20.11632835948615</v>
      </c>
      <c r="AH9" s="5"/>
      <c r="AI9" s="9"/>
    </row>
    <row r="10" spans="1:36" x14ac:dyDescent="0.2">
      <c r="A10" s="15"/>
      <c r="B10" s="15"/>
      <c r="C10" s="2" t="s">
        <v>31</v>
      </c>
      <c r="D10" s="9">
        <v>57.882575750000001</v>
      </c>
      <c r="E10" s="15"/>
      <c r="F10" s="2" t="s">
        <v>31</v>
      </c>
      <c r="G10" s="9">
        <v>52.738143999999998</v>
      </c>
      <c r="H10" s="15"/>
      <c r="I10" s="2" t="s">
        <v>31</v>
      </c>
      <c r="J10" s="9">
        <v>54.821705399999999</v>
      </c>
      <c r="K10" s="15"/>
      <c r="L10" s="2" t="s">
        <v>31</v>
      </c>
      <c r="M10" s="9">
        <v>49.740963999999998</v>
      </c>
      <c r="N10" s="15"/>
      <c r="O10" s="2" t="s">
        <v>31</v>
      </c>
      <c r="P10" s="9">
        <v>54.338709700000003</v>
      </c>
      <c r="Q10" s="15"/>
      <c r="R10" s="2" t="s">
        <v>31</v>
      </c>
      <c r="S10" s="9">
        <v>52.909626699999997</v>
      </c>
      <c r="T10" s="15"/>
      <c r="U10" s="2" t="s">
        <v>31</v>
      </c>
      <c r="V10" s="9">
        <v>56.468302659999999</v>
      </c>
      <c r="W10" s="15"/>
      <c r="X10" s="2" t="s">
        <v>31</v>
      </c>
      <c r="Y10" s="9">
        <v>52.474088289999997</v>
      </c>
      <c r="Z10" s="15"/>
      <c r="AA10" s="2" t="s">
        <v>31</v>
      </c>
      <c r="AB10" s="9">
        <v>54.451127800000002</v>
      </c>
      <c r="AC10" s="15"/>
      <c r="AD10" s="2" t="s">
        <v>31</v>
      </c>
      <c r="AE10" s="9">
        <v>50.762886600000002</v>
      </c>
      <c r="AF10" s="9">
        <f>AVERAGE(AE10,D10,G10,J10,M10,P10,S10,V10,Y10,AB10)</f>
        <v>53.658813090000002</v>
      </c>
      <c r="AG10" s="9">
        <f>STDEV(V10:AE10)</f>
        <v>2.4666869627156069</v>
      </c>
      <c r="AH10" s="5"/>
      <c r="AI10" s="9"/>
    </row>
    <row r="11" spans="1:36" x14ac:dyDescent="0.2">
      <c r="A11" s="15"/>
      <c r="B11" s="15"/>
      <c r="C11" s="2" t="s">
        <v>43</v>
      </c>
      <c r="D11" s="9">
        <f>D9*D10</f>
        <v>27667.871208500001</v>
      </c>
      <c r="E11" s="15"/>
      <c r="F11" s="2" t="s">
        <v>43</v>
      </c>
      <c r="G11" s="9">
        <f>G9*G10</f>
        <v>26316.333855999997</v>
      </c>
      <c r="H11" s="15"/>
      <c r="I11" s="2" t="s">
        <v>43</v>
      </c>
      <c r="J11" s="9">
        <f>J9*J10</f>
        <v>28342.8216918</v>
      </c>
      <c r="K11" s="15"/>
      <c r="L11" s="2" t="s">
        <v>43</v>
      </c>
      <c r="M11" s="9">
        <f>M9*M10</f>
        <v>24721.259107999998</v>
      </c>
      <c r="N11" s="15"/>
      <c r="O11" s="2" t="s">
        <v>43</v>
      </c>
      <c r="P11" s="9">
        <f>P9*P10</f>
        <v>26952.000011200002</v>
      </c>
      <c r="Q11" s="15"/>
      <c r="R11" s="2" t="s">
        <v>43</v>
      </c>
      <c r="S11" s="9">
        <f>S9*S10</f>
        <v>26243.174843199999</v>
      </c>
      <c r="T11" s="15"/>
      <c r="U11" s="2" t="s">
        <v>43</v>
      </c>
      <c r="V11" s="9">
        <f>V9*V10</f>
        <v>27104.785276800001</v>
      </c>
      <c r="W11" s="15"/>
      <c r="X11" s="2" t="s">
        <v>43</v>
      </c>
      <c r="Y11" s="9">
        <f>Y9*Y10</f>
        <v>27338.99999909</v>
      </c>
      <c r="Z11" s="15"/>
      <c r="AA11" s="2" t="s">
        <v>43</v>
      </c>
      <c r="AB11" s="9">
        <f>AB9*AB10</f>
        <v>26354.345855200001</v>
      </c>
      <c r="AC11" s="15"/>
      <c r="AD11" s="2" t="s">
        <v>43</v>
      </c>
      <c r="AE11" s="9">
        <f>AE9*AE10</f>
        <v>24315.422681399999</v>
      </c>
      <c r="AF11" s="9">
        <f>AVERAGE(AE11,D11,G11,J11,M11,P11,S11,V11,Y11,AB11)</f>
        <v>26535.701453119</v>
      </c>
      <c r="AH11" s="5">
        <f>AF11/1000</f>
        <v>26.535701453119</v>
      </c>
      <c r="AI11" s="9">
        <f>STDEV(D11:AE11)/1000</f>
        <v>1.2507048685896542</v>
      </c>
    </row>
    <row r="12" spans="1:36" x14ac:dyDescent="0.2">
      <c r="A12" s="14" t="s">
        <v>41</v>
      </c>
      <c r="B12" s="16" t="s">
        <v>39</v>
      </c>
      <c r="C12" s="2" t="s">
        <v>25</v>
      </c>
      <c r="D12" s="18">
        <v>1000</v>
      </c>
      <c r="E12" s="16" t="s">
        <v>39</v>
      </c>
      <c r="F12" s="2" t="s">
        <v>25</v>
      </c>
      <c r="G12" s="18">
        <v>1000</v>
      </c>
      <c r="H12" s="16" t="s">
        <v>39</v>
      </c>
      <c r="I12" s="2" t="s">
        <v>25</v>
      </c>
      <c r="J12" s="18">
        <v>1000</v>
      </c>
      <c r="K12" s="16" t="s">
        <v>39</v>
      </c>
      <c r="L12" s="2" t="s">
        <v>25</v>
      </c>
      <c r="M12" s="18">
        <v>1000</v>
      </c>
      <c r="N12" s="16" t="s">
        <v>39</v>
      </c>
      <c r="O12" s="2" t="s">
        <v>25</v>
      </c>
      <c r="P12" s="18">
        <v>1000</v>
      </c>
      <c r="Q12" s="16" t="s">
        <v>39</v>
      </c>
      <c r="R12" s="2" t="s">
        <v>25</v>
      </c>
      <c r="S12" s="18">
        <v>1000</v>
      </c>
      <c r="T12" s="16" t="s">
        <v>39</v>
      </c>
      <c r="U12" s="2" t="s">
        <v>25</v>
      </c>
      <c r="V12" s="18">
        <v>1000</v>
      </c>
      <c r="W12" s="16" t="s">
        <v>39</v>
      </c>
      <c r="X12" s="2" t="s">
        <v>25</v>
      </c>
      <c r="Y12" s="18">
        <v>1000</v>
      </c>
      <c r="Z12" s="16" t="s">
        <v>39</v>
      </c>
      <c r="AA12" s="2" t="s">
        <v>25</v>
      </c>
      <c r="AB12" s="18">
        <v>1000</v>
      </c>
      <c r="AC12" s="16" t="s">
        <v>39</v>
      </c>
      <c r="AD12" s="2" t="s">
        <v>25</v>
      </c>
      <c r="AE12" s="18">
        <v>1000</v>
      </c>
      <c r="AF12" s="9">
        <f>AVERAGE(AE12,D12,G12,J12,M12,P12,S12,V12,Y12,AB12)</f>
        <v>1000</v>
      </c>
      <c r="AG12" s="9">
        <f>STDEV(V12:AE12)</f>
        <v>0</v>
      </c>
      <c r="AH12" s="5"/>
      <c r="AI12" s="9"/>
    </row>
    <row r="13" spans="1:36" x14ac:dyDescent="0.2">
      <c r="A13" s="15"/>
      <c r="B13" s="15"/>
      <c r="C13" s="2" t="s">
        <v>31</v>
      </c>
      <c r="D13" s="18">
        <v>188.767</v>
      </c>
      <c r="E13" s="15"/>
      <c r="F13" s="2" t="s">
        <v>31</v>
      </c>
      <c r="G13" s="18">
        <v>154.654</v>
      </c>
      <c r="H13" s="15"/>
      <c r="I13" s="2" t="s">
        <v>31</v>
      </c>
      <c r="J13" s="18">
        <v>178.19800000000001</v>
      </c>
      <c r="K13" s="15"/>
      <c r="L13" s="2" t="s">
        <v>31</v>
      </c>
      <c r="M13" s="18">
        <v>167.66300000000001</v>
      </c>
      <c r="N13" s="15"/>
      <c r="O13" s="2" t="s">
        <v>31</v>
      </c>
      <c r="P13" s="18">
        <v>104.961</v>
      </c>
      <c r="Q13" s="15"/>
      <c r="R13" s="2" t="s">
        <v>31</v>
      </c>
      <c r="S13" s="18">
        <v>109.536</v>
      </c>
      <c r="T13" s="15"/>
      <c r="U13" s="2" t="s">
        <v>31</v>
      </c>
      <c r="V13" s="18">
        <v>162.24600000000001</v>
      </c>
      <c r="W13" s="15"/>
      <c r="X13" s="2" t="s">
        <v>31</v>
      </c>
      <c r="Y13" s="18">
        <v>188.31200000000001</v>
      </c>
      <c r="Z13" s="15"/>
      <c r="AA13" s="2" t="s">
        <v>31</v>
      </c>
      <c r="AB13" s="18">
        <v>162.57</v>
      </c>
      <c r="AC13" s="15"/>
      <c r="AD13" s="2" t="s">
        <v>31</v>
      </c>
      <c r="AE13" s="18">
        <v>200.83799999999999</v>
      </c>
      <c r="AF13" s="9">
        <f>AVERAGE(AE13,D13,G13,J13,M13,P13,S13,V13,Y13,AB13)</f>
        <v>161.77450000000002</v>
      </c>
      <c r="AG13" s="9">
        <f>STDEV(V13:AE13)</f>
        <v>19.263252710796273</v>
      </c>
      <c r="AH13" s="5"/>
      <c r="AI13" s="9"/>
    </row>
    <row r="14" spans="1:36" x14ac:dyDescent="0.2">
      <c r="A14" s="15"/>
      <c r="B14" s="15"/>
      <c r="C14" s="2" t="s">
        <v>43</v>
      </c>
      <c r="D14" s="9">
        <f>D12*D13</f>
        <v>188767</v>
      </c>
      <c r="E14" s="15"/>
      <c r="F14" s="2" t="s">
        <v>43</v>
      </c>
      <c r="G14" s="9">
        <f>G12*G13</f>
        <v>154654</v>
      </c>
      <c r="H14" s="15"/>
      <c r="I14" s="2" t="s">
        <v>43</v>
      </c>
      <c r="J14" s="9">
        <f>J12*J13</f>
        <v>178198</v>
      </c>
      <c r="K14" s="15"/>
      <c r="L14" s="2" t="s">
        <v>43</v>
      </c>
      <c r="M14" s="9">
        <f>M12*M13</f>
        <v>167663</v>
      </c>
      <c r="N14" s="15"/>
      <c r="O14" s="2" t="s">
        <v>43</v>
      </c>
      <c r="P14" s="9">
        <f>P12*P13</f>
        <v>104961</v>
      </c>
      <c r="Q14" s="15"/>
      <c r="R14" s="2" t="s">
        <v>43</v>
      </c>
      <c r="S14" s="9">
        <f>S12*S13</f>
        <v>109536</v>
      </c>
      <c r="T14" s="15"/>
      <c r="U14" s="2" t="s">
        <v>43</v>
      </c>
      <c r="V14" s="9">
        <f>V12*V13</f>
        <v>162246</v>
      </c>
      <c r="W14" s="15"/>
      <c r="X14" s="2" t="s">
        <v>43</v>
      </c>
      <c r="Y14" s="9">
        <f>Y12*Y13</f>
        <v>188312</v>
      </c>
      <c r="Z14" s="15"/>
      <c r="AA14" s="2" t="s">
        <v>43</v>
      </c>
      <c r="AB14" s="9">
        <f>AB12*AB13</f>
        <v>162570</v>
      </c>
      <c r="AC14" s="15"/>
      <c r="AD14" s="2" t="s">
        <v>43</v>
      </c>
      <c r="AE14" s="9">
        <f>AE12*AE13</f>
        <v>200838</v>
      </c>
      <c r="AF14" s="9">
        <f>AVERAGE(AE14,D14,G14,J14,M14,P14,S14,V14,Y14,AB14)</f>
        <v>161774.5</v>
      </c>
      <c r="AH14" s="5">
        <f>AF14/1000</f>
        <v>161.77449999999999</v>
      </c>
      <c r="AI14" s="9">
        <f>STDEV(D14:AE14)/1000</f>
        <v>32.096015842226343</v>
      </c>
      <c r="AJ14" s="10">
        <f>(AH14-AH5)/AH5</f>
        <v>0.6931529530709194</v>
      </c>
    </row>
    <row r="15" spans="1:36" x14ac:dyDescent="0.2">
      <c r="A15" s="15"/>
      <c r="B15" s="16" t="s">
        <v>29</v>
      </c>
      <c r="C15" s="2" t="s">
        <v>25</v>
      </c>
      <c r="D15" s="9">
        <v>469</v>
      </c>
      <c r="E15" s="16" t="s">
        <v>29</v>
      </c>
      <c r="F15" s="2" t="s">
        <v>25</v>
      </c>
      <c r="G15" s="9">
        <v>509</v>
      </c>
      <c r="H15" s="16" t="s">
        <v>29</v>
      </c>
      <c r="I15" s="2" t="s">
        <v>25</v>
      </c>
      <c r="J15" s="9">
        <v>502</v>
      </c>
      <c r="K15" s="16" t="s">
        <v>29</v>
      </c>
      <c r="L15" s="2" t="s">
        <v>25</v>
      </c>
      <c r="M15" s="9">
        <v>516</v>
      </c>
      <c r="N15" s="16" t="s">
        <v>29</v>
      </c>
      <c r="O15" s="2" t="s">
        <v>25</v>
      </c>
      <c r="P15" s="9">
        <v>500</v>
      </c>
      <c r="Q15" s="16" t="s">
        <v>29</v>
      </c>
      <c r="R15" s="2" t="s">
        <v>25</v>
      </c>
      <c r="S15" s="9">
        <v>537</v>
      </c>
      <c r="T15" s="16" t="s">
        <v>29</v>
      </c>
      <c r="U15" s="2" t="s">
        <v>25</v>
      </c>
      <c r="V15" s="9">
        <v>530</v>
      </c>
      <c r="W15" s="16" t="s">
        <v>29</v>
      </c>
      <c r="X15" s="2" t="s">
        <v>25</v>
      </c>
      <c r="Y15" s="9">
        <v>521</v>
      </c>
      <c r="Z15" s="16" t="s">
        <v>29</v>
      </c>
      <c r="AA15" s="2" t="s">
        <v>25</v>
      </c>
      <c r="AB15" s="9">
        <v>499</v>
      </c>
      <c r="AC15" s="16" t="s">
        <v>29</v>
      </c>
      <c r="AD15" s="2" t="s">
        <v>25</v>
      </c>
      <c r="AE15" s="9">
        <v>489</v>
      </c>
      <c r="AF15" s="9">
        <f>AVERAGE(AE15,D15,G15,J15,M15,P15,S15,V15,Y15,AB15)</f>
        <v>507.2</v>
      </c>
      <c r="AG15" s="9">
        <f>STDEV(V15:AE15)</f>
        <v>18.997806890972093</v>
      </c>
      <c r="AH15" s="5"/>
      <c r="AI15" s="9"/>
      <c r="AJ15" s="10"/>
    </row>
    <row r="16" spans="1:36" x14ac:dyDescent="0.2">
      <c r="A16" s="15"/>
      <c r="B16" s="15"/>
      <c r="C16" s="2" t="s">
        <v>31</v>
      </c>
      <c r="D16" s="9">
        <v>99.125799569999998</v>
      </c>
      <c r="E16" s="15"/>
      <c r="F16" s="2" t="s">
        <v>31</v>
      </c>
      <c r="G16" s="9">
        <v>130.67779959999999</v>
      </c>
      <c r="H16" s="15"/>
      <c r="I16" s="2" t="s">
        <v>31</v>
      </c>
      <c r="J16" s="9">
        <v>65.4003984</v>
      </c>
      <c r="K16" s="15"/>
      <c r="L16" s="2" t="s">
        <v>31</v>
      </c>
      <c r="M16" s="9">
        <v>86.482558100000006</v>
      </c>
      <c r="N16" s="15"/>
      <c r="O16" s="2" t="s">
        <v>31</v>
      </c>
      <c r="P16" s="9">
        <v>116.428</v>
      </c>
      <c r="Q16" s="15"/>
      <c r="R16" s="2" t="s">
        <v>31</v>
      </c>
      <c r="S16" s="9">
        <v>126.8994083</v>
      </c>
      <c r="T16" s="15"/>
      <c r="U16" s="2" t="s">
        <v>31</v>
      </c>
      <c r="V16" s="9">
        <v>109.2</v>
      </c>
      <c r="W16" s="15"/>
      <c r="X16" s="2" t="s">
        <v>31</v>
      </c>
      <c r="Y16" s="9">
        <v>86.738963499999997</v>
      </c>
      <c r="Z16" s="15"/>
      <c r="AA16" s="2" t="s">
        <v>31</v>
      </c>
      <c r="AB16" s="9">
        <v>101.40280559999999</v>
      </c>
      <c r="AC16" s="15"/>
      <c r="AD16" s="2" t="s">
        <v>31</v>
      </c>
      <c r="AE16" s="9">
        <v>112.83640080000001</v>
      </c>
      <c r="AF16" s="9">
        <f>AVERAGE(AE16,D16,G16,J16,M16,P16,S16,V16,Y16,AB16)</f>
        <v>103.51921338699999</v>
      </c>
      <c r="AG16" s="9">
        <f>STDEV(V16:AE16)</f>
        <v>11.566292296664592</v>
      </c>
      <c r="AH16" s="5"/>
      <c r="AI16" s="9"/>
      <c r="AJ16" s="10"/>
    </row>
    <row r="17" spans="1:37" x14ac:dyDescent="0.2">
      <c r="A17" s="15"/>
      <c r="B17" s="15"/>
      <c r="C17" s="2" t="s">
        <v>43</v>
      </c>
      <c r="D17" s="9">
        <f>D15*D16</f>
        <v>46489.99999833</v>
      </c>
      <c r="E17" s="15"/>
      <c r="F17" s="2" t="s">
        <v>43</v>
      </c>
      <c r="G17" s="9">
        <f>G15*G16</f>
        <v>66514.999996399987</v>
      </c>
      <c r="H17" s="15"/>
      <c r="I17" s="2" t="s">
        <v>43</v>
      </c>
      <c r="J17" s="9">
        <f>J15*J16</f>
        <v>32830.999996799997</v>
      </c>
      <c r="K17" s="15"/>
      <c r="L17" s="2" t="s">
        <v>43</v>
      </c>
      <c r="M17" s="9">
        <f>M15*M16</f>
        <v>44624.999979600005</v>
      </c>
      <c r="N17" s="15"/>
      <c r="O17" s="2" t="s">
        <v>43</v>
      </c>
      <c r="P17" s="9">
        <f>P15*P16</f>
        <v>58214</v>
      </c>
      <c r="Q17" s="15"/>
      <c r="R17" s="2" t="s">
        <v>43</v>
      </c>
      <c r="S17" s="9">
        <f>S15*S16</f>
        <v>68144.982257099997</v>
      </c>
      <c r="T17" s="15"/>
      <c r="U17" s="2" t="s">
        <v>43</v>
      </c>
      <c r="V17" s="9">
        <f>V15*V16</f>
        <v>57876</v>
      </c>
      <c r="W17" s="15"/>
      <c r="X17" s="2" t="s">
        <v>43</v>
      </c>
      <c r="Y17" s="9">
        <f>Y15*Y16</f>
        <v>45190.999983499998</v>
      </c>
      <c r="Z17" s="15"/>
      <c r="AA17" s="2" t="s">
        <v>43</v>
      </c>
      <c r="AB17" s="9">
        <f>AB15*AB16</f>
        <v>50599.999994399994</v>
      </c>
      <c r="AC17" s="15"/>
      <c r="AD17" s="2" t="s">
        <v>43</v>
      </c>
      <c r="AE17" s="9">
        <f>AE15*AE16</f>
        <v>55176.999991200006</v>
      </c>
      <c r="AF17" s="9">
        <f>AVERAGE(AE17,D17,G17,J17,M17,P17,S17,V17,Y17,AB17)</f>
        <v>52566.398219732997</v>
      </c>
      <c r="AH17" s="5">
        <f>AF17/1000</f>
        <v>52.566398219732996</v>
      </c>
      <c r="AI17" s="9">
        <f>STDEV(D17:AE17)/1000</f>
        <v>10.810981434381354</v>
      </c>
      <c r="AJ17" s="10">
        <f>(AH17-AH8)/AH8</f>
        <v>0.73346931516218927</v>
      </c>
    </row>
    <row r="18" spans="1:37" x14ac:dyDescent="0.2">
      <c r="A18" s="15"/>
      <c r="B18" s="16" t="s">
        <v>40</v>
      </c>
      <c r="C18" s="2" t="s">
        <v>25</v>
      </c>
      <c r="D18" s="9">
        <v>531</v>
      </c>
      <c r="E18" s="16" t="s">
        <v>40</v>
      </c>
      <c r="F18" s="2" t="s">
        <v>25</v>
      </c>
      <c r="G18" s="9">
        <v>491</v>
      </c>
      <c r="H18" s="16" t="s">
        <v>40</v>
      </c>
      <c r="I18" s="2" t="s">
        <v>25</v>
      </c>
      <c r="J18" s="9">
        <v>498</v>
      </c>
      <c r="K18" s="16" t="s">
        <v>40</v>
      </c>
      <c r="L18" s="2" t="s">
        <v>25</v>
      </c>
      <c r="M18" s="9">
        <v>484</v>
      </c>
      <c r="N18" s="16" t="s">
        <v>40</v>
      </c>
      <c r="O18" s="2" t="s">
        <v>25</v>
      </c>
      <c r="P18" s="9">
        <v>500</v>
      </c>
      <c r="Q18" s="16" t="s">
        <v>40</v>
      </c>
      <c r="R18" s="2" t="s">
        <v>25</v>
      </c>
      <c r="S18" s="9">
        <v>463</v>
      </c>
      <c r="T18" s="16" t="s">
        <v>40</v>
      </c>
      <c r="U18" s="2" t="s">
        <v>25</v>
      </c>
      <c r="V18" s="9">
        <v>470</v>
      </c>
      <c r="W18" s="16" t="s">
        <v>40</v>
      </c>
      <c r="X18" s="2" t="s">
        <v>25</v>
      </c>
      <c r="Y18" s="9">
        <v>479</v>
      </c>
      <c r="Z18" s="16" t="s">
        <v>40</v>
      </c>
      <c r="AA18" s="2" t="s">
        <v>25</v>
      </c>
      <c r="AB18" s="9">
        <v>501</v>
      </c>
      <c r="AC18" s="16" t="s">
        <v>40</v>
      </c>
      <c r="AD18" s="2" t="s">
        <v>25</v>
      </c>
      <c r="AE18" s="9">
        <v>511</v>
      </c>
      <c r="AF18" s="9">
        <f>AVERAGE(AE18,D18,G18,J18,M18,P18,S18,V18,Y18,AB18)</f>
        <v>492.8</v>
      </c>
      <c r="AG18" s="9">
        <f>STDEV(V18:AE18)</f>
        <v>18.997806890972093</v>
      </c>
      <c r="AH18" s="5"/>
      <c r="AI18" s="9"/>
      <c r="AJ18" s="10"/>
    </row>
    <row r="19" spans="1:37" x14ac:dyDescent="0.2">
      <c r="A19" s="15"/>
      <c r="B19" s="15"/>
      <c r="C19" s="2" t="s">
        <v>31</v>
      </c>
      <c r="D19" s="9">
        <v>150.51977400000001</v>
      </c>
      <c r="E19" s="15"/>
      <c r="F19" s="2" t="s">
        <v>31</v>
      </c>
      <c r="G19" s="9">
        <v>101.28716900000001</v>
      </c>
      <c r="H19" s="15"/>
      <c r="I19" s="2" t="s">
        <v>31</v>
      </c>
      <c r="J19" s="9">
        <v>53.028112299999997</v>
      </c>
      <c r="K19" s="15"/>
      <c r="L19" s="2" t="s">
        <v>31</v>
      </c>
      <c r="M19" s="9">
        <v>104.63842975</v>
      </c>
      <c r="N19" s="15"/>
      <c r="O19" s="2" t="s">
        <v>31</v>
      </c>
      <c r="P19" s="9">
        <v>90.671999999999997</v>
      </c>
      <c r="Q19" s="15"/>
      <c r="R19" s="2" t="s">
        <v>31</v>
      </c>
      <c r="S19" s="9">
        <v>123.178499</v>
      </c>
      <c r="T19" s="15"/>
      <c r="U19" s="2" t="s">
        <v>31</v>
      </c>
      <c r="V19" s="9">
        <v>96.955319099999997</v>
      </c>
      <c r="W19" s="15"/>
      <c r="X19" s="2" t="s">
        <v>31</v>
      </c>
      <c r="Y19" s="9">
        <v>88.048016700000005</v>
      </c>
      <c r="Z19" s="15"/>
      <c r="AA19" s="2" t="s">
        <v>31</v>
      </c>
      <c r="AB19" s="9">
        <v>84.011976000000004</v>
      </c>
      <c r="AC19" s="15"/>
      <c r="AD19" s="2" t="s">
        <v>31</v>
      </c>
      <c r="AE19" s="9">
        <v>115.34833659</v>
      </c>
      <c r="AF19" s="9">
        <f>AVERAGE(AE19,D19,G19,J19,M19,P19,S19,V19,Y19,AB19)</f>
        <v>100.768763244</v>
      </c>
      <c r="AG19" s="9">
        <f>STDEV(V19:AE19)</f>
        <v>13.930595359052104</v>
      </c>
      <c r="AH19" s="5"/>
      <c r="AI19" s="9"/>
      <c r="AJ19" s="10"/>
    </row>
    <row r="20" spans="1:37" x14ac:dyDescent="0.2">
      <c r="A20" s="15"/>
      <c r="B20" s="15"/>
      <c r="C20" s="2" t="s">
        <v>43</v>
      </c>
      <c r="D20" s="9">
        <f>D18*D19</f>
        <v>79925.999994000013</v>
      </c>
      <c r="E20" s="15"/>
      <c r="F20" s="2" t="s">
        <v>43</v>
      </c>
      <c r="G20" s="9">
        <f>G18*G19</f>
        <v>49731.999979</v>
      </c>
      <c r="H20" s="15"/>
      <c r="I20" s="2" t="s">
        <v>43</v>
      </c>
      <c r="J20" s="9">
        <f>J18*J19</f>
        <v>26407.999925399999</v>
      </c>
      <c r="K20" s="15"/>
      <c r="L20" s="2" t="s">
        <v>43</v>
      </c>
      <c r="M20" s="9">
        <f>M18*M19</f>
        <v>50644.999999</v>
      </c>
      <c r="N20" s="15"/>
      <c r="O20" s="2" t="s">
        <v>43</v>
      </c>
      <c r="P20" s="9">
        <f>P18*P19</f>
        <v>45336</v>
      </c>
      <c r="Q20" s="15"/>
      <c r="R20" s="2" t="s">
        <v>43</v>
      </c>
      <c r="S20" s="9">
        <f>S18*S19</f>
        <v>57031.645037000002</v>
      </c>
      <c r="T20" s="15"/>
      <c r="U20" s="2" t="s">
        <v>43</v>
      </c>
      <c r="V20" s="9">
        <f>V18*V19</f>
        <v>45568.999976999999</v>
      </c>
      <c r="W20" s="15"/>
      <c r="X20" s="2" t="s">
        <v>43</v>
      </c>
      <c r="Y20" s="9">
        <f>Y18*Y19</f>
        <v>42174.999999300002</v>
      </c>
      <c r="Z20" s="15"/>
      <c r="AA20" s="2" t="s">
        <v>43</v>
      </c>
      <c r="AB20" s="9">
        <f>AB18*AB19</f>
        <v>42089.999975999999</v>
      </c>
      <c r="AC20" s="15"/>
      <c r="AD20" s="2" t="s">
        <v>43</v>
      </c>
      <c r="AE20" s="9">
        <f>AE18*AE19</f>
        <v>58942.999997489998</v>
      </c>
      <c r="AF20" s="9">
        <f>AVERAGE(AE20,D20,G20,J20,M20,P20,S20,V20,Y20,AB20)</f>
        <v>49785.564488418997</v>
      </c>
      <c r="AH20" s="5">
        <f>AF20/1000</f>
        <v>49.785564488418999</v>
      </c>
      <c r="AI20" s="9">
        <f>STDEV(D20:AE20)/1000</f>
        <v>13.931509568681797</v>
      </c>
      <c r="AJ20" s="10">
        <f>(AH20-AH11)/AH11</f>
        <v>0.87617292033436023</v>
      </c>
    </row>
    <row r="21" spans="1:37" x14ac:dyDescent="0.2">
      <c r="A21" s="14" t="s">
        <v>13</v>
      </c>
      <c r="B21" s="16" t="s">
        <v>39</v>
      </c>
      <c r="C21" s="2" t="s">
        <v>25</v>
      </c>
      <c r="D21" s="9">
        <v>1000</v>
      </c>
      <c r="E21" s="16" t="s">
        <v>39</v>
      </c>
      <c r="F21" s="2" t="s">
        <v>25</v>
      </c>
      <c r="G21" s="9">
        <v>1000</v>
      </c>
      <c r="H21" s="16" t="s">
        <v>39</v>
      </c>
      <c r="I21" s="2" t="s">
        <v>25</v>
      </c>
      <c r="J21" s="9">
        <v>1000</v>
      </c>
      <c r="K21" s="16" t="s">
        <v>39</v>
      </c>
      <c r="L21" s="2" t="s">
        <v>25</v>
      </c>
      <c r="M21" s="9">
        <v>1000</v>
      </c>
      <c r="N21" s="16" t="s">
        <v>39</v>
      </c>
      <c r="O21" s="2" t="s">
        <v>25</v>
      </c>
      <c r="P21" s="9">
        <v>1000</v>
      </c>
      <c r="Q21" s="16" t="s">
        <v>39</v>
      </c>
      <c r="R21" s="2" t="s">
        <v>25</v>
      </c>
      <c r="S21" s="9">
        <v>1000</v>
      </c>
      <c r="T21" s="16" t="s">
        <v>39</v>
      </c>
      <c r="U21" s="2" t="s">
        <v>25</v>
      </c>
      <c r="V21" s="9">
        <v>1000</v>
      </c>
      <c r="W21" s="16" t="s">
        <v>39</v>
      </c>
      <c r="X21" s="2" t="s">
        <v>25</v>
      </c>
      <c r="Y21" s="9">
        <v>1000</v>
      </c>
      <c r="Z21" s="16" t="s">
        <v>39</v>
      </c>
      <c r="AA21" s="2" t="s">
        <v>25</v>
      </c>
      <c r="AB21" s="9">
        <v>1000</v>
      </c>
      <c r="AC21" s="16" t="s">
        <v>39</v>
      </c>
      <c r="AD21" s="2" t="s">
        <v>25</v>
      </c>
      <c r="AE21" s="9">
        <v>1000</v>
      </c>
      <c r="AF21" s="9">
        <f>AVERAGE(AE21,D21,G21,J21,M21,P21,S21,V21,Y21,AB21)</f>
        <v>1000</v>
      </c>
      <c r="AG21" s="9">
        <f>STDEV(V21:AE21)</f>
        <v>0</v>
      </c>
      <c r="AH21" s="5"/>
      <c r="AI21" s="9"/>
      <c r="AJ21" s="10"/>
    </row>
    <row r="22" spans="1:37" x14ac:dyDescent="0.2">
      <c r="A22" s="15"/>
      <c r="B22" s="15"/>
      <c r="C22" s="2" t="s">
        <v>31</v>
      </c>
      <c r="D22" s="9">
        <v>95.344999999999999</v>
      </c>
      <c r="E22" s="15"/>
      <c r="F22" s="2" t="s">
        <v>31</v>
      </c>
      <c r="G22" s="9">
        <v>95.962999999999994</v>
      </c>
      <c r="H22" s="15"/>
      <c r="I22" s="2" t="s">
        <v>31</v>
      </c>
      <c r="J22" s="9">
        <v>93.262</v>
      </c>
      <c r="K22" s="15"/>
      <c r="L22" s="2" t="s">
        <v>31</v>
      </c>
      <c r="M22" s="9">
        <v>105.68300000000001</v>
      </c>
      <c r="N22" s="15"/>
      <c r="O22" s="2" t="s">
        <v>31</v>
      </c>
      <c r="P22" s="9">
        <v>96.957999999999998</v>
      </c>
      <c r="Q22" s="15"/>
      <c r="R22" s="2" t="s">
        <v>31</v>
      </c>
      <c r="S22" s="9">
        <v>93.16</v>
      </c>
      <c r="T22" s="15"/>
      <c r="U22" s="2" t="s">
        <v>31</v>
      </c>
      <c r="V22" s="9">
        <v>97.268000000000001</v>
      </c>
      <c r="W22" s="15"/>
      <c r="X22" s="2" t="s">
        <v>31</v>
      </c>
      <c r="Y22" s="9">
        <v>95.852999999999994</v>
      </c>
      <c r="Z22" s="15"/>
      <c r="AA22" s="2" t="s">
        <v>31</v>
      </c>
      <c r="AB22" s="9">
        <v>100.91800000000001</v>
      </c>
      <c r="AC22" s="15"/>
      <c r="AD22" s="2" t="s">
        <v>31</v>
      </c>
      <c r="AE22" s="9">
        <v>104.526</v>
      </c>
      <c r="AF22" s="9">
        <f>AVERAGE(AE22,D22,G22,J22,M22,P22,S22,V22,Y22,AB22)</f>
        <v>97.893599999999992</v>
      </c>
      <c r="AG22" s="9">
        <f>STDEV(V22:AE22)</f>
        <v>3.8933287706879667</v>
      </c>
      <c r="AH22" s="5"/>
      <c r="AI22" s="9"/>
      <c r="AJ22" s="10"/>
    </row>
    <row r="23" spans="1:37" x14ac:dyDescent="0.2">
      <c r="A23" s="15"/>
      <c r="B23" s="15"/>
      <c r="C23" s="2" t="s">
        <v>43</v>
      </c>
      <c r="D23" s="9">
        <f>D21*D22</f>
        <v>95345</v>
      </c>
      <c r="E23" s="15"/>
      <c r="F23" s="2" t="s">
        <v>43</v>
      </c>
      <c r="G23" s="9">
        <f>G21*G22</f>
        <v>95963</v>
      </c>
      <c r="H23" s="15"/>
      <c r="I23" s="2" t="s">
        <v>43</v>
      </c>
      <c r="J23" s="9">
        <f>J21*J22</f>
        <v>93262</v>
      </c>
      <c r="K23" s="15"/>
      <c r="L23" s="2" t="s">
        <v>43</v>
      </c>
      <c r="M23" s="9">
        <f>M21*M22</f>
        <v>105683</v>
      </c>
      <c r="N23" s="15"/>
      <c r="O23" s="2" t="s">
        <v>43</v>
      </c>
      <c r="P23" s="9">
        <f>P21*P22</f>
        <v>96958</v>
      </c>
      <c r="Q23" s="15"/>
      <c r="R23" s="2" t="s">
        <v>43</v>
      </c>
      <c r="S23" s="9">
        <f>S21*S22</f>
        <v>93160</v>
      </c>
      <c r="T23" s="15"/>
      <c r="U23" s="2" t="s">
        <v>43</v>
      </c>
      <c r="V23" s="9">
        <f>V21*V22</f>
        <v>97268</v>
      </c>
      <c r="W23" s="15"/>
      <c r="X23" s="2" t="s">
        <v>43</v>
      </c>
      <c r="Y23" s="9">
        <f>Y21*Y22</f>
        <v>95853</v>
      </c>
      <c r="Z23" s="15"/>
      <c r="AA23" s="2" t="s">
        <v>43</v>
      </c>
      <c r="AB23" s="9">
        <f>AB21*AB22</f>
        <v>100918</v>
      </c>
      <c r="AC23" s="15"/>
      <c r="AD23" s="2" t="s">
        <v>43</v>
      </c>
      <c r="AE23" s="9">
        <f>AE21*AE22</f>
        <v>104526</v>
      </c>
      <c r="AF23" s="9">
        <f>AVERAGE(AE23,D23,G23,J23,M23,P23,S23,V23,Y23,AB23)</f>
        <v>97893.6</v>
      </c>
      <c r="AH23" s="5">
        <f>AF23/1000</f>
        <v>97.893600000000006</v>
      </c>
      <c r="AI23" s="9">
        <f>STDEV(D23:AE23)/1000</f>
        <v>4.3884002957291353</v>
      </c>
      <c r="AJ23" s="10">
        <f>(AH23-AH5)/AH5</f>
        <v>2.4567147027148139E-2</v>
      </c>
      <c r="AK23" s="10">
        <f>(AH23-AH14)/AH14</f>
        <v>-0.39487620113182231</v>
      </c>
    </row>
    <row r="24" spans="1:37" x14ac:dyDescent="0.2">
      <c r="A24" s="15"/>
      <c r="B24" s="16" t="s">
        <v>29</v>
      </c>
      <c r="C24" s="2" t="s">
        <v>25</v>
      </c>
      <c r="D24" s="9">
        <v>496</v>
      </c>
      <c r="E24" s="16" t="s">
        <v>29</v>
      </c>
      <c r="F24" s="2" t="s">
        <v>25</v>
      </c>
      <c r="G24" s="9">
        <v>468</v>
      </c>
      <c r="H24" s="16" t="s">
        <v>29</v>
      </c>
      <c r="I24" s="2" t="s">
        <v>25</v>
      </c>
      <c r="J24" s="9">
        <v>522</v>
      </c>
      <c r="K24" s="16" t="s">
        <v>29</v>
      </c>
      <c r="L24" s="2" t="s">
        <v>25</v>
      </c>
      <c r="M24" s="9">
        <v>514</v>
      </c>
      <c r="N24" s="16" t="s">
        <v>29</v>
      </c>
      <c r="O24" s="2" t="s">
        <v>25</v>
      </c>
      <c r="P24" s="9">
        <v>511</v>
      </c>
      <c r="Q24" s="16" t="s">
        <v>29</v>
      </c>
      <c r="R24" s="2" t="s">
        <v>25</v>
      </c>
      <c r="S24" s="9">
        <v>505</v>
      </c>
      <c r="T24" s="16" t="s">
        <v>29</v>
      </c>
      <c r="U24" s="2" t="s">
        <v>25</v>
      </c>
      <c r="V24" s="9">
        <v>487</v>
      </c>
      <c r="W24" s="16" t="s">
        <v>29</v>
      </c>
      <c r="X24" s="2" t="s">
        <v>25</v>
      </c>
      <c r="Y24" s="9">
        <v>532</v>
      </c>
      <c r="Z24" s="16" t="s">
        <v>29</v>
      </c>
      <c r="AA24" s="2" t="s">
        <v>25</v>
      </c>
      <c r="AB24" s="9">
        <v>499</v>
      </c>
      <c r="AC24" s="16" t="s">
        <v>29</v>
      </c>
      <c r="AD24" s="2" t="s">
        <v>25</v>
      </c>
      <c r="AE24" s="9">
        <v>514</v>
      </c>
      <c r="AF24" s="9">
        <f>AVERAGE(AE24,D24,G24,J24,M24,P24,S24,V24,Y24,AB24)</f>
        <v>504.8</v>
      </c>
      <c r="AG24" s="9">
        <f>STDEV(V24:AE24)</f>
        <v>19.442222095223581</v>
      </c>
      <c r="AH24" s="5"/>
      <c r="AI24" s="9"/>
      <c r="AJ24" s="10"/>
      <c r="AK24" s="10"/>
    </row>
    <row r="25" spans="1:37" x14ac:dyDescent="0.2">
      <c r="A25" s="15"/>
      <c r="B25" s="15"/>
      <c r="C25" s="2" t="s">
        <v>31</v>
      </c>
      <c r="D25" s="9">
        <v>68.381048300000003</v>
      </c>
      <c r="E25" s="15"/>
      <c r="F25" s="2" t="s">
        <v>31</v>
      </c>
      <c r="G25" s="9">
        <v>59.863247860000001</v>
      </c>
      <c r="H25" s="15"/>
      <c r="I25" s="2" t="s">
        <v>31</v>
      </c>
      <c r="J25" s="9">
        <v>59.383141760000001</v>
      </c>
      <c r="K25" s="15"/>
      <c r="L25" s="2" t="s">
        <v>31</v>
      </c>
      <c r="M25" s="9">
        <v>62.305447399999998</v>
      </c>
      <c r="N25" s="15"/>
      <c r="O25" s="2" t="s">
        <v>31</v>
      </c>
      <c r="P25" s="9">
        <v>61.765166299999997</v>
      </c>
      <c r="Q25" s="15"/>
      <c r="R25" s="2" t="s">
        <v>31</v>
      </c>
      <c r="S25" s="9">
        <v>60.934652999999997</v>
      </c>
      <c r="T25" s="15"/>
      <c r="U25" s="2" t="s">
        <v>31</v>
      </c>
      <c r="V25" s="9">
        <v>61.80082136</v>
      </c>
      <c r="W25" s="15"/>
      <c r="X25" s="2" t="s">
        <v>31</v>
      </c>
      <c r="Y25" s="9">
        <v>59.721804509999998</v>
      </c>
      <c r="Z25" s="15"/>
      <c r="AA25" s="2" t="s">
        <v>31</v>
      </c>
      <c r="AB25" s="9">
        <v>61.1863727</v>
      </c>
      <c r="AC25" s="15"/>
      <c r="AD25" s="2" t="s">
        <v>31</v>
      </c>
      <c r="AE25" s="9">
        <v>58.02723735</v>
      </c>
      <c r="AF25" s="9">
        <f>AVERAGE(AE25,D25,G25,J25,M25,P25,S25,V25,Y25,AB25)</f>
        <v>61.336894053999991</v>
      </c>
      <c r="AG25" s="9">
        <f>STDEV(V25:AE25)</f>
        <v>1.6816769532577041</v>
      </c>
      <c r="AH25" s="5"/>
      <c r="AI25" s="9"/>
      <c r="AJ25" s="10"/>
      <c r="AK25" s="10"/>
    </row>
    <row r="26" spans="1:37" x14ac:dyDescent="0.2">
      <c r="A26" s="15"/>
      <c r="B26" s="15"/>
      <c r="C26" s="2" t="s">
        <v>43</v>
      </c>
      <c r="D26" s="9">
        <f>D24*D25</f>
        <v>33916.999956799998</v>
      </c>
      <c r="E26" s="15"/>
      <c r="F26" s="2" t="s">
        <v>43</v>
      </c>
      <c r="G26" s="9">
        <f>G24*G25</f>
        <v>28015.999998480002</v>
      </c>
      <c r="H26" s="15"/>
      <c r="I26" s="2" t="s">
        <v>43</v>
      </c>
      <c r="J26" s="9">
        <f>J24*J25</f>
        <v>30997.999998719999</v>
      </c>
      <c r="K26" s="15"/>
      <c r="L26" s="2" t="s">
        <v>43</v>
      </c>
      <c r="M26" s="9">
        <f>M24*M25</f>
        <v>32024.999963599999</v>
      </c>
      <c r="N26" s="15"/>
      <c r="O26" s="2" t="s">
        <v>43</v>
      </c>
      <c r="P26" s="9">
        <f>P24*P25</f>
        <v>31561.999979299999</v>
      </c>
      <c r="Q26" s="15"/>
      <c r="R26" s="2" t="s">
        <v>43</v>
      </c>
      <c r="S26" s="9">
        <f>S24*S25</f>
        <v>30771.999764999997</v>
      </c>
      <c r="T26" s="15"/>
      <c r="U26" s="2" t="s">
        <v>43</v>
      </c>
      <c r="V26" s="9">
        <f>V24*V25</f>
        <v>30097.000002320001</v>
      </c>
      <c r="W26" s="15"/>
      <c r="X26" s="2" t="s">
        <v>43</v>
      </c>
      <c r="Y26" s="9">
        <f>Y24*Y25</f>
        <v>31771.99999932</v>
      </c>
      <c r="Z26" s="15"/>
      <c r="AA26" s="2" t="s">
        <v>43</v>
      </c>
      <c r="AB26" s="9">
        <f>AB24*AB25</f>
        <v>30531.999977299998</v>
      </c>
      <c r="AC26" s="15"/>
      <c r="AD26" s="2" t="s">
        <v>43</v>
      </c>
      <c r="AE26" s="9">
        <f>AE24*AE25</f>
        <v>29825.999997899999</v>
      </c>
      <c r="AF26" s="9">
        <f>AVERAGE(AE26,D26,G26,J26,M26,P26,S26,V26,Y26,AB26)</f>
        <v>30951.699963873998</v>
      </c>
      <c r="AH26" s="5">
        <f>AF26/1000</f>
        <v>30.951699963873999</v>
      </c>
      <c r="AI26" s="9">
        <f>STDEV(D26:AE26)/1000</f>
        <v>1.556954500596931</v>
      </c>
      <c r="AJ26" s="10">
        <f>(AH26-AH8)/AH8</f>
        <v>2.0686673551489686E-2</v>
      </c>
      <c r="AK26" s="10">
        <f>(AH26-AH17)/AH17</f>
        <v>-0.41118849660399626</v>
      </c>
    </row>
    <row r="27" spans="1:37" x14ac:dyDescent="0.2">
      <c r="A27" s="15"/>
      <c r="B27" s="16" t="s">
        <v>40</v>
      </c>
      <c r="C27" s="2" t="s">
        <v>25</v>
      </c>
      <c r="D27" s="9">
        <v>504</v>
      </c>
      <c r="E27" s="16" t="s">
        <v>40</v>
      </c>
      <c r="F27" s="2" t="s">
        <v>25</v>
      </c>
      <c r="G27" s="9">
        <v>532</v>
      </c>
      <c r="H27" s="16" t="s">
        <v>40</v>
      </c>
      <c r="I27" s="2" t="s">
        <v>25</v>
      </c>
      <c r="J27" s="9">
        <v>478</v>
      </c>
      <c r="K27" s="16" t="s">
        <v>40</v>
      </c>
      <c r="L27" s="2" t="s">
        <v>25</v>
      </c>
      <c r="M27" s="9">
        <v>486</v>
      </c>
      <c r="N27" s="16" t="s">
        <v>40</v>
      </c>
      <c r="O27" s="2" t="s">
        <v>25</v>
      </c>
      <c r="P27" s="9">
        <v>489</v>
      </c>
      <c r="Q27" s="16" t="s">
        <v>40</v>
      </c>
      <c r="R27" s="2" t="s">
        <v>25</v>
      </c>
      <c r="S27" s="9">
        <v>495</v>
      </c>
      <c r="T27" s="16" t="s">
        <v>40</v>
      </c>
      <c r="U27" s="2" t="s">
        <v>25</v>
      </c>
      <c r="V27" s="9">
        <v>513</v>
      </c>
      <c r="W27" s="16" t="s">
        <v>40</v>
      </c>
      <c r="X27" s="2" t="s">
        <v>25</v>
      </c>
      <c r="Y27" s="9">
        <v>468</v>
      </c>
      <c r="Z27" s="16" t="s">
        <v>40</v>
      </c>
      <c r="AA27" s="2" t="s">
        <v>25</v>
      </c>
      <c r="AB27" s="9">
        <v>501</v>
      </c>
      <c r="AC27" s="16" t="s">
        <v>40</v>
      </c>
      <c r="AD27" s="2" t="s">
        <v>25</v>
      </c>
      <c r="AE27" s="9">
        <v>486</v>
      </c>
      <c r="AF27" s="9">
        <f>AVERAGE(AE27,D27,G27,J27,M27,P27,S27,V27,Y27,AB27)</f>
        <v>495.2</v>
      </c>
      <c r="AG27" s="9">
        <f>STDEV(V27:AE27)</f>
        <v>19.442222095223581</v>
      </c>
      <c r="AH27" s="5"/>
      <c r="AI27" s="9"/>
      <c r="AJ27" s="10"/>
      <c r="AK27" s="10"/>
    </row>
    <row r="28" spans="1:37" x14ac:dyDescent="0.2">
      <c r="A28" s="15"/>
      <c r="B28" s="15"/>
      <c r="C28" s="2" t="s">
        <v>31</v>
      </c>
      <c r="D28" s="9">
        <v>58.686507900000002</v>
      </c>
      <c r="E28" s="15"/>
      <c r="F28" s="2" t="s">
        <v>31</v>
      </c>
      <c r="G28" s="9">
        <v>55.768796999999999</v>
      </c>
      <c r="H28" s="15"/>
      <c r="I28" s="2" t="s">
        <v>31</v>
      </c>
      <c r="J28" s="9">
        <v>52.012552300000003</v>
      </c>
      <c r="K28" s="15"/>
      <c r="L28" s="2" t="s">
        <v>31</v>
      </c>
      <c r="M28" s="9">
        <v>54.415638000000001</v>
      </c>
      <c r="N28" s="15"/>
      <c r="O28" s="2" t="s">
        <v>31</v>
      </c>
      <c r="P28" s="9">
        <v>53.4969325</v>
      </c>
      <c r="Q28" s="15"/>
      <c r="R28" s="2" t="s">
        <v>31</v>
      </c>
      <c r="S28" s="9">
        <v>52.204040399999997</v>
      </c>
      <c r="T28" s="15"/>
      <c r="U28" s="2" t="s">
        <v>31</v>
      </c>
      <c r="V28" s="9">
        <v>51.947367999999997</v>
      </c>
      <c r="W28" s="15"/>
      <c r="X28" s="2" t="s">
        <v>31</v>
      </c>
      <c r="Y28" s="9">
        <v>59.038461499999997</v>
      </c>
      <c r="Z28" s="15"/>
      <c r="AA28" s="2" t="s">
        <v>31</v>
      </c>
      <c r="AB28" s="9">
        <v>54.331337300000001</v>
      </c>
      <c r="AC28" s="15"/>
      <c r="AD28" s="2" t="s">
        <v>31</v>
      </c>
      <c r="AE28" s="9">
        <v>51.310699589999999</v>
      </c>
      <c r="AF28" s="9">
        <f>AVERAGE(AE28,D28,G28,J28,M28,P28,S28,V28,Y28,AB28)</f>
        <v>54.321233448999998</v>
      </c>
      <c r="AG28" s="9">
        <f>STDEV(V28:AE28)</f>
        <v>3.5044238454217069</v>
      </c>
      <c r="AH28" s="5"/>
      <c r="AI28" s="9"/>
      <c r="AJ28" s="10"/>
      <c r="AK28" s="10"/>
    </row>
    <row r="29" spans="1:37" x14ac:dyDescent="0.2">
      <c r="A29" s="15"/>
      <c r="B29" s="15"/>
      <c r="C29" s="2" t="s">
        <v>43</v>
      </c>
      <c r="D29" s="9">
        <f>D27*D28</f>
        <v>29577.999981600002</v>
      </c>
      <c r="E29" s="15"/>
      <c r="F29" s="2" t="s">
        <v>43</v>
      </c>
      <c r="G29" s="9">
        <f>G27*G28</f>
        <v>29669.000004000001</v>
      </c>
      <c r="H29" s="15"/>
      <c r="I29" s="2" t="s">
        <v>43</v>
      </c>
      <c r="J29" s="9">
        <f>J27*J28</f>
        <v>24861.999999400003</v>
      </c>
      <c r="K29" s="15"/>
      <c r="L29" s="2" t="s">
        <v>43</v>
      </c>
      <c r="M29" s="9">
        <f>M27*M28</f>
        <v>26446.000068000001</v>
      </c>
      <c r="N29" s="15"/>
      <c r="O29" s="2" t="s">
        <v>43</v>
      </c>
      <c r="P29" s="9">
        <f>P27*P28</f>
        <v>26159.999992500001</v>
      </c>
      <c r="Q29" s="15"/>
      <c r="R29" s="2" t="s">
        <v>43</v>
      </c>
      <c r="S29" s="9">
        <f>S27*S28</f>
        <v>25840.999997999999</v>
      </c>
      <c r="T29" s="15"/>
      <c r="U29" s="2" t="s">
        <v>43</v>
      </c>
      <c r="V29" s="9">
        <f>V27*V28</f>
        <v>26648.999784</v>
      </c>
      <c r="W29" s="15"/>
      <c r="X29" s="2" t="s">
        <v>43</v>
      </c>
      <c r="Y29" s="9">
        <f>Y27*Y28</f>
        <v>27629.999981999998</v>
      </c>
      <c r="Z29" s="15"/>
      <c r="AA29" s="2" t="s">
        <v>43</v>
      </c>
      <c r="AB29" s="9">
        <f>AB27*AB28</f>
        <v>27219.999987300002</v>
      </c>
      <c r="AC29" s="15"/>
      <c r="AD29" s="2" t="s">
        <v>43</v>
      </c>
      <c r="AE29" s="9">
        <f>AE27*AE28</f>
        <v>24937.000000739998</v>
      </c>
      <c r="AF29" s="9">
        <f>AVERAGE(AE29,D29,G29,J29,M29,P29,S29,V29,Y29,AB29)</f>
        <v>26899.199979753997</v>
      </c>
      <c r="AH29" s="5">
        <f>AF29/1000</f>
        <v>26.899199979753998</v>
      </c>
      <c r="AI29" s="9">
        <f>STDEV(D29:AE29)/1000</f>
        <v>1.6805868535337449</v>
      </c>
      <c r="AJ29" s="10">
        <f>(AH29-AH11)/AH11</f>
        <v>1.3698470616169564E-2</v>
      </c>
      <c r="AK29" s="10">
        <f>(AH29-AH20)/AH20</f>
        <v>-0.4596988051423776</v>
      </c>
    </row>
    <row r="30" spans="1:37" x14ac:dyDescent="0.2">
      <c r="AG30" s="5"/>
      <c r="AH30" s="9"/>
    </row>
    <row r="31" spans="1:37" x14ac:dyDescent="0.2">
      <c r="A31" s="1" t="s">
        <v>47</v>
      </c>
      <c r="AD31" s="1"/>
      <c r="AG31" s="5"/>
      <c r="AH31" s="9"/>
    </row>
    <row r="32" spans="1:37" x14ac:dyDescent="0.2">
      <c r="A32" t="s">
        <v>50</v>
      </c>
      <c r="AG32" s="5"/>
      <c r="AH32" s="9"/>
    </row>
    <row r="33" spans="33:35" x14ac:dyDescent="0.2">
      <c r="AG33" s="5"/>
      <c r="AH33" s="9"/>
      <c r="AI33" s="10"/>
    </row>
    <row r="34" spans="33:35" x14ac:dyDescent="0.2">
      <c r="AG34" s="5"/>
      <c r="AH34" s="9"/>
      <c r="AI34" s="10"/>
    </row>
    <row r="35" spans="33:35" x14ac:dyDescent="0.2">
      <c r="AG35" s="5"/>
      <c r="AH35" s="9"/>
      <c r="AI35" s="10"/>
    </row>
    <row r="36" spans="33:35" x14ac:dyDescent="0.2">
      <c r="AG36" s="5"/>
      <c r="AH36" s="9"/>
      <c r="AI36" s="10"/>
    </row>
    <row r="37" spans="33:35" x14ac:dyDescent="0.2">
      <c r="AG37" s="5"/>
      <c r="AH37" s="9"/>
      <c r="AI37" s="10"/>
    </row>
    <row r="38" spans="33:35" x14ac:dyDescent="0.2">
      <c r="AG38" s="5"/>
      <c r="AH38" s="9"/>
      <c r="AI38" s="10"/>
    </row>
  </sheetData>
  <mergeCells count="103">
    <mergeCell ref="B21:B23"/>
    <mergeCell ref="B24:B26"/>
    <mergeCell ref="B27:B29"/>
    <mergeCell ref="A3:A11"/>
    <mergeCell ref="A12:A20"/>
    <mergeCell ref="A21:A29"/>
    <mergeCell ref="H21:H23"/>
    <mergeCell ref="H24:H26"/>
    <mergeCell ref="H27:H29"/>
    <mergeCell ref="E3:E5"/>
    <mergeCell ref="E6:E8"/>
    <mergeCell ref="E9:E11"/>
    <mergeCell ref="E12:E14"/>
    <mergeCell ref="E15:E17"/>
    <mergeCell ref="E18:E20"/>
    <mergeCell ref="E21:E23"/>
    <mergeCell ref="E24:E26"/>
    <mergeCell ref="E27:E29"/>
    <mergeCell ref="K3:K5"/>
    <mergeCell ref="K6:K8"/>
    <mergeCell ref="K9:K11"/>
    <mergeCell ref="K12:K14"/>
    <mergeCell ref="K15:K17"/>
    <mergeCell ref="K18:K20"/>
    <mergeCell ref="K21:K23"/>
    <mergeCell ref="K24:K26"/>
    <mergeCell ref="K27:K29"/>
    <mergeCell ref="Q21:Q23"/>
    <mergeCell ref="Q24:Q26"/>
    <mergeCell ref="Q27:Q29"/>
    <mergeCell ref="N3:N5"/>
    <mergeCell ref="N6:N8"/>
    <mergeCell ref="N9:N11"/>
    <mergeCell ref="N12:N14"/>
    <mergeCell ref="N15:N17"/>
    <mergeCell ref="N18:N20"/>
    <mergeCell ref="N21:N23"/>
    <mergeCell ref="N24:N26"/>
    <mergeCell ref="N27:N29"/>
    <mergeCell ref="W21:W23"/>
    <mergeCell ref="W24:W26"/>
    <mergeCell ref="W27:W29"/>
    <mergeCell ref="T3:T5"/>
    <mergeCell ref="T6:T8"/>
    <mergeCell ref="T9:T11"/>
    <mergeCell ref="T12:T14"/>
    <mergeCell ref="T15:T17"/>
    <mergeCell ref="T18:T20"/>
    <mergeCell ref="T21:T23"/>
    <mergeCell ref="T24:T26"/>
    <mergeCell ref="T27:T29"/>
    <mergeCell ref="AC21:AC23"/>
    <mergeCell ref="AC24:AC26"/>
    <mergeCell ref="AC12:AC14"/>
    <mergeCell ref="AC15:AC17"/>
    <mergeCell ref="AC27:AC29"/>
    <mergeCell ref="Z3:Z5"/>
    <mergeCell ref="Z6:Z8"/>
    <mergeCell ref="Z9:Z11"/>
    <mergeCell ref="Z12:Z14"/>
    <mergeCell ref="Z15:Z17"/>
    <mergeCell ref="Z18:Z20"/>
    <mergeCell ref="Z21:Z23"/>
    <mergeCell ref="Z24:Z26"/>
    <mergeCell ref="Z27:Z29"/>
    <mergeCell ref="AC3:AC5"/>
    <mergeCell ref="AC6:AC8"/>
    <mergeCell ref="AC9:AC11"/>
    <mergeCell ref="AC18:AC20"/>
    <mergeCell ref="W3:W5"/>
    <mergeCell ref="W6:W8"/>
    <mergeCell ref="W9:W11"/>
    <mergeCell ref="W12:W14"/>
    <mergeCell ref="W15:W17"/>
    <mergeCell ref="W18:W20"/>
    <mergeCell ref="Q3:Q5"/>
    <mergeCell ref="Q6:Q8"/>
    <mergeCell ref="Q9:Q11"/>
    <mergeCell ref="Q12:Q14"/>
    <mergeCell ref="Q15:Q17"/>
    <mergeCell ref="Q18:Q20"/>
    <mergeCell ref="H12:H14"/>
    <mergeCell ref="H15:H17"/>
    <mergeCell ref="H18:H20"/>
    <mergeCell ref="B12:B14"/>
    <mergeCell ref="B15:B17"/>
    <mergeCell ref="B18:B20"/>
    <mergeCell ref="H9:H11"/>
    <mergeCell ref="B9:B11"/>
    <mergeCell ref="H3:H5"/>
    <mergeCell ref="H6:H8"/>
    <mergeCell ref="B3:B5"/>
    <mergeCell ref="B6:B8"/>
    <mergeCell ref="T2:V2"/>
    <mergeCell ref="W2:Y2"/>
    <mergeCell ref="Z2:AB2"/>
    <mergeCell ref="AC2:AE2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6A11-A2B7-194E-9732-FD8ED998F1CE}">
  <dimension ref="A1:O97"/>
  <sheetViews>
    <sheetView tabSelected="1" topLeftCell="O25" zoomScaleNormal="100" workbookViewId="0">
      <selection activeCell="V48" sqref="V48"/>
    </sheetView>
  </sheetViews>
  <sheetFormatPr baseColWidth="10" defaultRowHeight="16" x14ac:dyDescent="0.2"/>
  <cols>
    <col min="1" max="1" width="16.83203125" customWidth="1"/>
    <col min="2" max="2" width="12.6640625" customWidth="1"/>
    <col min="3" max="3" width="12.83203125" bestFit="1" customWidth="1"/>
    <col min="4" max="4" width="10.83203125" bestFit="1" customWidth="1"/>
    <col min="5" max="5" width="12.83203125" bestFit="1" customWidth="1"/>
    <col min="6" max="6" width="10.83203125" bestFit="1" customWidth="1"/>
    <col min="7" max="7" width="12.83203125" bestFit="1" customWidth="1"/>
    <col min="8" max="8" width="10.83203125" bestFit="1" customWidth="1"/>
    <col min="9" max="9" width="12.83203125" bestFit="1" customWidth="1"/>
    <col min="10" max="10" width="10.83203125" bestFit="1" customWidth="1"/>
    <col min="11" max="11" width="12.83203125" bestFit="1" customWidth="1"/>
    <col min="12" max="12" width="10.83203125" bestFit="1" customWidth="1"/>
    <col min="13" max="13" width="12.83203125" bestFit="1" customWidth="1"/>
    <col min="14" max="14" width="10.83203125" style="5" bestFit="1" customWidth="1"/>
    <col min="15" max="15" width="12.83203125" bestFit="1" customWidth="1"/>
    <col min="16" max="16" width="10.83203125" bestFit="1" customWidth="1"/>
    <col min="17" max="17" width="12.83203125" bestFit="1" customWidth="1"/>
    <col min="18" max="18" width="10.83203125" bestFit="1" customWidth="1"/>
    <col min="19" max="19" width="12.83203125" bestFit="1" customWidth="1"/>
    <col min="20" max="20" width="10.83203125" bestFit="1" customWidth="1"/>
    <col min="21" max="21" width="12.83203125" bestFit="1" customWidth="1"/>
    <col min="22" max="22" width="10.83203125" bestFit="1" customWidth="1"/>
    <col min="24" max="24" width="17" bestFit="1" customWidth="1"/>
    <col min="25" max="25" width="14.6640625" bestFit="1" customWidth="1"/>
    <col min="27" max="27" width="17" bestFit="1" customWidth="1"/>
    <col min="28" max="28" width="13.6640625" bestFit="1" customWidth="1"/>
    <col min="30" max="30" width="17" bestFit="1" customWidth="1"/>
    <col min="31" max="31" width="13.6640625" bestFit="1" customWidth="1"/>
  </cols>
  <sheetData>
    <row r="1" spans="1:15" x14ac:dyDescent="0.2">
      <c r="A1" s="1" t="s">
        <v>35</v>
      </c>
    </row>
    <row r="3" spans="1:15" x14ac:dyDescent="0.2">
      <c r="A3" s="26" t="s">
        <v>11</v>
      </c>
      <c r="B3" t="s">
        <v>55</v>
      </c>
      <c r="C3" s="15" t="s">
        <v>1</v>
      </c>
      <c r="D3" s="15"/>
      <c r="E3" s="15" t="s">
        <v>2</v>
      </c>
      <c r="F3" s="15"/>
      <c r="G3" s="15" t="s">
        <v>3</v>
      </c>
      <c r="H3" s="15"/>
      <c r="I3" s="15" t="s">
        <v>4</v>
      </c>
      <c r="J3" s="15"/>
      <c r="K3" s="15" t="s">
        <v>5</v>
      </c>
      <c r="L3" s="15"/>
      <c r="M3" s="11" t="s">
        <v>18</v>
      </c>
      <c r="N3" s="27"/>
    </row>
    <row r="4" spans="1:15" x14ac:dyDescent="0.2">
      <c r="A4" s="14"/>
      <c r="B4" s="16">
        <v>10</v>
      </c>
      <c r="C4" t="s">
        <v>52</v>
      </c>
      <c r="D4" s="2">
        <v>4654.1400000000003</v>
      </c>
      <c r="E4" t="s">
        <v>52</v>
      </c>
      <c r="F4" s="2">
        <v>4683.24</v>
      </c>
      <c r="G4" t="s">
        <v>52</v>
      </c>
      <c r="H4" s="2">
        <v>4685.3100000000004</v>
      </c>
      <c r="I4" t="s">
        <v>52</v>
      </c>
      <c r="J4" s="2">
        <v>4678.18</v>
      </c>
      <c r="K4" t="s">
        <v>52</v>
      </c>
      <c r="L4" s="2">
        <v>4639.88</v>
      </c>
      <c r="M4" t="s">
        <v>52</v>
      </c>
      <c r="N4" s="5">
        <f>AVERAGE(D4,F4,H4,J4,L4)</f>
        <v>4668.1500000000005</v>
      </c>
    </row>
    <row r="5" spans="1:15" x14ac:dyDescent="0.2">
      <c r="A5" s="14"/>
      <c r="B5" s="16"/>
      <c r="C5" t="s">
        <v>53</v>
      </c>
      <c r="D5" s="2">
        <v>2.15</v>
      </c>
      <c r="E5" t="s">
        <v>53</v>
      </c>
      <c r="F5" s="2">
        <v>2.13</v>
      </c>
      <c r="G5" t="s">
        <v>54</v>
      </c>
      <c r="H5" s="2">
        <v>2.13</v>
      </c>
      <c r="I5" t="s">
        <v>54</v>
      </c>
      <c r="J5" s="2">
        <v>2.14</v>
      </c>
      <c r="K5" t="s">
        <v>54</v>
      </c>
      <c r="L5" s="2">
        <v>2.15</v>
      </c>
      <c r="M5" t="s">
        <v>54</v>
      </c>
      <c r="N5" s="5">
        <f>AVERAGE(D5,F5,H5,J5,L5)</f>
        <v>2.1399999999999997</v>
      </c>
      <c r="O5">
        <v>10</v>
      </c>
    </row>
    <row r="6" spans="1:15" x14ac:dyDescent="0.2">
      <c r="A6" s="14"/>
      <c r="B6" s="23">
        <v>30</v>
      </c>
      <c r="C6" s="24" t="s">
        <v>52</v>
      </c>
      <c r="D6" s="25">
        <v>71941.63</v>
      </c>
      <c r="E6" s="24" t="s">
        <v>52</v>
      </c>
      <c r="F6" s="25">
        <v>71745</v>
      </c>
      <c r="G6" s="24" t="s">
        <v>52</v>
      </c>
      <c r="H6" s="25">
        <v>71721.490000000005</v>
      </c>
      <c r="I6" s="24" t="s">
        <v>52</v>
      </c>
      <c r="J6" s="25">
        <v>71768.789999999994</v>
      </c>
      <c r="K6" s="24" t="s">
        <v>52</v>
      </c>
      <c r="L6" s="25">
        <v>71907.460000000006</v>
      </c>
      <c r="M6" s="24" t="s">
        <v>52</v>
      </c>
      <c r="N6" s="28"/>
    </row>
    <row r="7" spans="1:15" x14ac:dyDescent="0.2">
      <c r="A7" s="14"/>
      <c r="B7" s="16"/>
      <c r="C7" s="24" t="s">
        <v>53</v>
      </c>
      <c r="D7" s="25">
        <v>6.67</v>
      </c>
      <c r="E7" s="24" t="s">
        <v>53</v>
      </c>
      <c r="F7" s="25">
        <v>6.69</v>
      </c>
      <c r="G7" s="24" t="s">
        <v>54</v>
      </c>
      <c r="H7" s="25">
        <v>6.69</v>
      </c>
      <c r="I7" s="24" t="s">
        <v>54</v>
      </c>
      <c r="J7" s="25">
        <v>6.69</v>
      </c>
      <c r="K7" s="24" t="s">
        <v>54</v>
      </c>
      <c r="L7" s="25">
        <v>6.67</v>
      </c>
      <c r="M7" s="24" t="s">
        <v>54</v>
      </c>
      <c r="N7" s="28"/>
    </row>
    <row r="8" spans="1:15" x14ac:dyDescent="0.2">
      <c r="A8" s="14"/>
      <c r="B8" s="16">
        <v>50</v>
      </c>
      <c r="C8" t="s">
        <v>52</v>
      </c>
      <c r="D8" s="2">
        <v>4381.26</v>
      </c>
      <c r="E8" t="s">
        <v>52</v>
      </c>
      <c r="F8" s="2">
        <v>4381.6899999999996</v>
      </c>
      <c r="G8" t="s">
        <v>52</v>
      </c>
      <c r="H8" s="2">
        <v>4366</v>
      </c>
      <c r="I8" t="s">
        <v>52</v>
      </c>
      <c r="J8" s="2">
        <v>4361.57</v>
      </c>
      <c r="K8" t="s">
        <v>52</v>
      </c>
      <c r="L8" s="2">
        <v>4370.21</v>
      </c>
      <c r="M8" t="s">
        <v>52</v>
      </c>
      <c r="N8" s="5">
        <f>AVERAGE(D8,F8,H8,J8,L8)</f>
        <v>4372.1459999999997</v>
      </c>
    </row>
    <row r="9" spans="1:15" x14ac:dyDescent="0.2">
      <c r="A9" s="14"/>
      <c r="B9" s="16"/>
      <c r="C9" t="s">
        <v>53</v>
      </c>
      <c r="D9" s="2">
        <v>11.41</v>
      </c>
      <c r="E9" t="s">
        <v>53</v>
      </c>
      <c r="F9" s="2">
        <v>11.4</v>
      </c>
      <c r="G9" t="s">
        <v>54</v>
      </c>
      <c r="H9" s="2">
        <v>11.44</v>
      </c>
      <c r="I9" t="s">
        <v>54</v>
      </c>
      <c r="J9" s="2">
        <v>11.46</v>
      </c>
      <c r="K9" t="s">
        <v>54</v>
      </c>
      <c r="L9" s="2">
        <v>11.43</v>
      </c>
      <c r="M9" t="s">
        <v>54</v>
      </c>
      <c r="N9" s="5">
        <f>AVERAGE(D9,F9,H7,J9,L9)</f>
        <v>10.478000000000002</v>
      </c>
      <c r="O9">
        <v>50</v>
      </c>
    </row>
    <row r="10" spans="1:15" x14ac:dyDescent="0.2">
      <c r="A10" s="14"/>
      <c r="B10" s="23">
        <v>70</v>
      </c>
      <c r="C10" s="24" t="s">
        <v>52</v>
      </c>
      <c r="D10" s="25">
        <v>74466.19</v>
      </c>
      <c r="E10" s="24" t="s">
        <v>52</v>
      </c>
      <c r="F10" s="25">
        <v>74931.88</v>
      </c>
      <c r="G10" s="24" t="s">
        <v>52</v>
      </c>
      <c r="H10" s="25">
        <v>74964.94</v>
      </c>
      <c r="I10" s="24" t="s">
        <v>52</v>
      </c>
      <c r="J10" s="25">
        <v>74850.87</v>
      </c>
      <c r="K10" s="24" t="s">
        <v>52</v>
      </c>
      <c r="L10" s="25">
        <v>74238.080000000002</v>
      </c>
      <c r="M10" s="24" t="s">
        <v>52</v>
      </c>
      <c r="N10" s="28"/>
    </row>
    <row r="11" spans="1:15" x14ac:dyDescent="0.2">
      <c r="A11" s="14"/>
      <c r="B11" s="16"/>
      <c r="C11" s="24" t="s">
        <v>53</v>
      </c>
      <c r="D11" s="25">
        <v>2.15</v>
      </c>
      <c r="E11" s="24" t="s">
        <v>53</v>
      </c>
      <c r="F11" s="25">
        <v>2.13</v>
      </c>
      <c r="G11" s="24" t="s">
        <v>54</v>
      </c>
      <c r="H11" s="25">
        <v>2.13</v>
      </c>
      <c r="I11" s="24" t="s">
        <v>54</v>
      </c>
      <c r="J11" s="25">
        <v>2.14</v>
      </c>
      <c r="K11" s="24" t="s">
        <v>54</v>
      </c>
      <c r="L11" s="25">
        <v>2.15</v>
      </c>
      <c r="M11" s="24" t="s">
        <v>54</v>
      </c>
      <c r="N11" s="28"/>
    </row>
    <row r="12" spans="1:15" x14ac:dyDescent="0.2">
      <c r="A12" s="14"/>
      <c r="B12" s="16">
        <v>90</v>
      </c>
      <c r="C12" t="s">
        <v>52</v>
      </c>
      <c r="D12" s="2">
        <v>4238.01</v>
      </c>
      <c r="E12" t="s">
        <v>52</v>
      </c>
      <c r="F12" s="2">
        <v>4228.1000000000004</v>
      </c>
      <c r="G12" t="s">
        <v>52</v>
      </c>
      <c r="H12" s="2">
        <v>4265.22</v>
      </c>
      <c r="I12" t="s">
        <v>52</v>
      </c>
      <c r="J12" s="2">
        <v>4227.3100000000004</v>
      </c>
      <c r="K12" t="s">
        <v>52</v>
      </c>
      <c r="L12" s="2">
        <v>4234.91</v>
      </c>
      <c r="M12" t="s">
        <v>52</v>
      </c>
      <c r="N12" s="5">
        <f>AVERAGE(D12,F12,H12,J12,L12)</f>
        <v>4238.7100000000009</v>
      </c>
    </row>
    <row r="13" spans="1:15" x14ac:dyDescent="0.2">
      <c r="A13" s="14"/>
      <c r="B13" s="16"/>
      <c r="C13" t="s">
        <v>53</v>
      </c>
      <c r="D13" s="2">
        <v>21.2</v>
      </c>
      <c r="E13" t="s">
        <v>53</v>
      </c>
      <c r="F13" s="2">
        <v>21.27</v>
      </c>
      <c r="G13" t="s">
        <v>54</v>
      </c>
      <c r="H13" s="2">
        <v>21.06</v>
      </c>
      <c r="I13" t="s">
        <v>54</v>
      </c>
      <c r="J13" s="2">
        <v>21.28</v>
      </c>
      <c r="K13" t="s">
        <v>54</v>
      </c>
      <c r="L13" s="2">
        <v>21.23</v>
      </c>
      <c r="M13" t="s">
        <v>54</v>
      </c>
      <c r="N13" s="5">
        <f>AVERAGE(D13,F13,H13,J13,L13)</f>
        <v>21.208000000000002</v>
      </c>
      <c r="O13">
        <v>90</v>
      </c>
    </row>
    <row r="14" spans="1:15" x14ac:dyDescent="0.2">
      <c r="A14" s="14"/>
      <c r="B14" s="23">
        <v>110</v>
      </c>
      <c r="C14" s="24" t="s">
        <v>52</v>
      </c>
      <c r="D14" s="25">
        <v>74466.19</v>
      </c>
      <c r="E14" s="24" t="s">
        <v>52</v>
      </c>
      <c r="F14" s="25">
        <v>74931.88</v>
      </c>
      <c r="G14" s="24" t="s">
        <v>52</v>
      </c>
      <c r="H14" s="25">
        <v>74964.94</v>
      </c>
      <c r="I14" s="24" t="s">
        <v>52</v>
      </c>
      <c r="J14" s="25">
        <v>74850.87</v>
      </c>
      <c r="K14" s="24" t="s">
        <v>52</v>
      </c>
      <c r="L14" s="25">
        <v>74238.080000000002</v>
      </c>
      <c r="M14" s="24" t="s">
        <v>52</v>
      </c>
      <c r="N14" s="28"/>
    </row>
    <row r="15" spans="1:15" x14ac:dyDescent="0.2">
      <c r="A15" s="14"/>
      <c r="B15" s="16"/>
      <c r="C15" s="24" t="s">
        <v>53</v>
      </c>
      <c r="D15" s="25">
        <v>2.15</v>
      </c>
      <c r="E15" s="24" t="s">
        <v>53</v>
      </c>
      <c r="F15" s="25">
        <v>2.13</v>
      </c>
      <c r="G15" s="24" t="s">
        <v>54</v>
      </c>
      <c r="H15" s="25">
        <v>2.13</v>
      </c>
      <c r="I15" s="24" t="s">
        <v>54</v>
      </c>
      <c r="J15" s="25">
        <v>2.14</v>
      </c>
      <c r="K15" s="24" t="s">
        <v>54</v>
      </c>
      <c r="L15" s="25">
        <v>2.15</v>
      </c>
      <c r="M15" s="24" t="s">
        <v>54</v>
      </c>
      <c r="N15" s="28"/>
    </row>
    <row r="16" spans="1:15" x14ac:dyDescent="0.2">
      <c r="A16" s="14"/>
      <c r="B16" s="16">
        <v>130</v>
      </c>
      <c r="C16" t="s">
        <v>52</v>
      </c>
      <c r="D16" s="2">
        <v>4171.43</v>
      </c>
      <c r="E16" t="s">
        <v>52</v>
      </c>
      <c r="F16" s="2">
        <v>4161.99</v>
      </c>
      <c r="G16" t="s">
        <v>52</v>
      </c>
      <c r="H16" s="2">
        <v>4161.1499999999996</v>
      </c>
      <c r="I16" t="s">
        <v>52</v>
      </c>
      <c r="J16" s="2">
        <v>4153.8</v>
      </c>
      <c r="K16" t="s">
        <v>52</v>
      </c>
      <c r="L16" s="2">
        <v>4157.2299999999996</v>
      </c>
      <c r="M16" t="s">
        <v>52</v>
      </c>
      <c r="N16" s="5">
        <f>AVERAGE(D16,F16,H16,J16,L16)</f>
        <v>4161.12</v>
      </c>
    </row>
    <row r="17" spans="1:15" x14ac:dyDescent="0.2">
      <c r="A17" s="14"/>
      <c r="B17" s="16"/>
      <c r="C17" t="s">
        <v>53</v>
      </c>
      <c r="D17" s="2">
        <v>31.12</v>
      </c>
      <c r="E17" t="s">
        <v>53</v>
      </c>
      <c r="F17" s="2">
        <v>31.2</v>
      </c>
      <c r="G17" t="s">
        <v>54</v>
      </c>
      <c r="H17" s="2">
        <v>31.21</v>
      </c>
      <c r="I17" t="s">
        <v>54</v>
      </c>
      <c r="J17" s="2">
        <v>31.25</v>
      </c>
      <c r="K17" t="s">
        <v>54</v>
      </c>
      <c r="L17" s="2">
        <v>31.23</v>
      </c>
      <c r="M17" t="s">
        <v>54</v>
      </c>
      <c r="N17" s="5">
        <f>AVERAGE(D17,F17,H17,J17,L17)</f>
        <v>31.201999999999998</v>
      </c>
      <c r="O17">
        <v>130</v>
      </c>
    </row>
    <row r="18" spans="1:15" x14ac:dyDescent="0.2">
      <c r="A18" s="14"/>
      <c r="B18" s="23">
        <v>150</v>
      </c>
      <c r="C18" s="24" t="s">
        <v>52</v>
      </c>
      <c r="D18" s="25">
        <v>74466.19</v>
      </c>
      <c r="E18" s="24" t="s">
        <v>52</v>
      </c>
      <c r="F18" s="25">
        <v>74931.88</v>
      </c>
      <c r="G18" s="24" t="s">
        <v>52</v>
      </c>
      <c r="H18" s="25">
        <v>74964.94</v>
      </c>
      <c r="I18" s="24" t="s">
        <v>52</v>
      </c>
      <c r="J18" s="25">
        <v>74850.87</v>
      </c>
      <c r="K18" s="24" t="s">
        <v>52</v>
      </c>
      <c r="L18" s="25">
        <v>74238.080000000002</v>
      </c>
      <c r="M18" s="24" t="s">
        <v>52</v>
      </c>
      <c r="N18" s="28"/>
    </row>
    <row r="19" spans="1:15" x14ac:dyDescent="0.2">
      <c r="A19" s="14"/>
      <c r="B19" s="16"/>
      <c r="C19" s="24" t="s">
        <v>53</v>
      </c>
      <c r="D19" s="25">
        <v>2.15</v>
      </c>
      <c r="E19" s="24" t="s">
        <v>53</v>
      </c>
      <c r="F19" s="25">
        <v>2.13</v>
      </c>
      <c r="G19" s="24" t="s">
        <v>54</v>
      </c>
      <c r="H19" s="25">
        <v>2.13</v>
      </c>
      <c r="I19" s="24" t="s">
        <v>54</v>
      </c>
      <c r="J19" s="25">
        <v>2.14</v>
      </c>
      <c r="K19" s="24" t="s">
        <v>54</v>
      </c>
      <c r="L19" s="25">
        <v>2.15</v>
      </c>
      <c r="M19" s="24" t="s">
        <v>54</v>
      </c>
      <c r="N19" s="28"/>
    </row>
    <row r="20" spans="1:15" x14ac:dyDescent="0.2">
      <c r="A20" s="14"/>
      <c r="B20" s="16">
        <v>170</v>
      </c>
      <c r="C20" t="s">
        <v>52</v>
      </c>
      <c r="D20" s="2">
        <v>4125.22</v>
      </c>
      <c r="E20" t="s">
        <v>52</v>
      </c>
      <c r="F20" s="2">
        <v>4122.04</v>
      </c>
      <c r="G20" t="s">
        <v>52</v>
      </c>
      <c r="H20" s="2">
        <v>4125.2299999999996</v>
      </c>
      <c r="I20" t="s">
        <v>52</v>
      </c>
      <c r="J20" s="2">
        <v>4111.91</v>
      </c>
      <c r="K20" t="s">
        <v>52</v>
      </c>
      <c r="L20" s="2">
        <v>4116.0600000000004</v>
      </c>
      <c r="M20" t="s">
        <v>52</v>
      </c>
      <c r="N20" s="5">
        <f>AVERAGE(D20,F20,H20,J20,L20)</f>
        <v>4120.0920000000006</v>
      </c>
    </row>
    <row r="21" spans="1:15" x14ac:dyDescent="0.2">
      <c r="A21" s="14"/>
      <c r="B21" s="16"/>
      <c r="C21" t="s">
        <v>53</v>
      </c>
      <c r="D21" s="2">
        <v>41.14</v>
      </c>
      <c r="E21" t="s">
        <v>53</v>
      </c>
      <c r="F21" s="2">
        <v>41.17</v>
      </c>
      <c r="G21" t="s">
        <v>54</v>
      </c>
      <c r="H21" s="2">
        <v>41.14</v>
      </c>
      <c r="I21" t="s">
        <v>54</v>
      </c>
      <c r="J21" s="2">
        <v>41.28</v>
      </c>
      <c r="K21" t="s">
        <v>54</v>
      </c>
      <c r="L21" s="2">
        <v>41.22</v>
      </c>
      <c r="M21" t="s">
        <v>54</v>
      </c>
      <c r="N21" s="5">
        <f>AVERAGE(D21,F21,H21,J21,L21)</f>
        <v>41.190000000000005</v>
      </c>
      <c r="O21">
        <v>170</v>
      </c>
    </row>
    <row r="22" spans="1:15" x14ac:dyDescent="0.2">
      <c r="A22" s="14"/>
      <c r="B22" s="23">
        <v>190</v>
      </c>
      <c r="C22" s="24" t="s">
        <v>52</v>
      </c>
      <c r="D22" s="25">
        <v>74466.19</v>
      </c>
      <c r="E22" s="24" t="s">
        <v>52</v>
      </c>
      <c r="F22" s="25">
        <v>74931.88</v>
      </c>
      <c r="G22" s="24" t="s">
        <v>52</v>
      </c>
      <c r="H22" s="25">
        <v>74964.94</v>
      </c>
      <c r="I22" s="24" t="s">
        <v>52</v>
      </c>
      <c r="J22" s="25">
        <v>74850.87</v>
      </c>
      <c r="K22" s="24" t="s">
        <v>52</v>
      </c>
      <c r="L22" s="25">
        <v>74238.080000000002</v>
      </c>
      <c r="M22" s="24" t="s">
        <v>52</v>
      </c>
      <c r="N22" s="28"/>
    </row>
    <row r="23" spans="1:15" x14ac:dyDescent="0.2">
      <c r="A23" s="14"/>
      <c r="B23" s="16"/>
      <c r="C23" s="24" t="s">
        <v>53</v>
      </c>
      <c r="D23" s="25">
        <v>2.15</v>
      </c>
      <c r="E23" s="24" t="s">
        <v>53</v>
      </c>
      <c r="F23" s="25">
        <v>2.13</v>
      </c>
      <c r="G23" s="24" t="s">
        <v>54</v>
      </c>
      <c r="H23" s="25">
        <v>2.13</v>
      </c>
      <c r="I23" s="24" t="s">
        <v>54</v>
      </c>
      <c r="J23" s="25">
        <v>2.14</v>
      </c>
      <c r="K23" s="24" t="s">
        <v>54</v>
      </c>
      <c r="L23" s="25">
        <v>2.15</v>
      </c>
      <c r="M23" s="24" t="s">
        <v>54</v>
      </c>
      <c r="N23" s="28"/>
    </row>
    <row r="24" spans="1:15" x14ac:dyDescent="0.2">
      <c r="A24" s="14"/>
      <c r="B24" s="16">
        <v>210</v>
      </c>
      <c r="C24" t="s">
        <v>52</v>
      </c>
      <c r="D24" s="2">
        <v>4097.09</v>
      </c>
      <c r="E24" t="s">
        <v>52</v>
      </c>
      <c r="F24" s="2">
        <v>4081.59</v>
      </c>
      <c r="G24" t="s">
        <v>52</v>
      </c>
      <c r="H24" s="2">
        <v>4076.21</v>
      </c>
      <c r="I24" t="s">
        <v>52</v>
      </c>
      <c r="J24" s="2">
        <v>4082.13</v>
      </c>
      <c r="K24" t="s">
        <v>52</v>
      </c>
      <c r="L24" s="2">
        <v>4077.14</v>
      </c>
      <c r="M24" t="s">
        <v>52</v>
      </c>
      <c r="N24" s="5">
        <f>AVERAGE(D24,F24,H24,J24,L24)</f>
        <v>4082.8319999999999</v>
      </c>
    </row>
    <row r="25" spans="1:15" x14ac:dyDescent="0.2">
      <c r="A25" s="14"/>
      <c r="B25" s="16"/>
      <c r="C25" t="s">
        <v>53</v>
      </c>
      <c r="D25" s="2">
        <v>51.17</v>
      </c>
      <c r="E25" t="s">
        <v>53</v>
      </c>
      <c r="F25" s="2">
        <v>51.36</v>
      </c>
      <c r="G25" t="s">
        <v>54</v>
      </c>
      <c r="H25" s="2">
        <v>51.44</v>
      </c>
      <c r="I25" t="s">
        <v>54</v>
      </c>
      <c r="J25" s="2">
        <v>51.36</v>
      </c>
      <c r="K25" t="s">
        <v>54</v>
      </c>
      <c r="L25" s="2">
        <v>51.41</v>
      </c>
      <c r="M25" t="s">
        <v>54</v>
      </c>
      <c r="N25" s="5">
        <f>AVERAGE(D25,F25,H25,J25,L25)</f>
        <v>51.347999999999999</v>
      </c>
      <c r="O25">
        <v>210</v>
      </c>
    </row>
    <row r="26" spans="1:15" x14ac:dyDescent="0.2">
      <c r="A26" s="14"/>
      <c r="B26" s="23">
        <v>230</v>
      </c>
      <c r="C26" s="24" t="s">
        <v>52</v>
      </c>
      <c r="D26" s="25">
        <v>74466.19</v>
      </c>
      <c r="E26" s="24" t="s">
        <v>52</v>
      </c>
      <c r="F26" s="25">
        <v>74931.88</v>
      </c>
      <c r="G26" s="24" t="s">
        <v>52</v>
      </c>
      <c r="H26" s="25">
        <v>74964.94</v>
      </c>
      <c r="I26" s="24" t="s">
        <v>52</v>
      </c>
      <c r="J26" s="25">
        <v>74850.87</v>
      </c>
      <c r="K26" s="24" t="s">
        <v>52</v>
      </c>
      <c r="L26" s="25">
        <v>74238.080000000002</v>
      </c>
      <c r="M26" s="24" t="s">
        <v>52</v>
      </c>
      <c r="N26" s="28"/>
    </row>
    <row r="27" spans="1:15" x14ac:dyDescent="0.2">
      <c r="A27" s="14"/>
      <c r="B27" s="16"/>
      <c r="C27" s="24" t="s">
        <v>53</v>
      </c>
      <c r="D27" s="25">
        <v>2.15</v>
      </c>
      <c r="E27" s="24" t="s">
        <v>53</v>
      </c>
      <c r="F27" s="25">
        <v>2.13</v>
      </c>
      <c r="G27" s="24" t="s">
        <v>54</v>
      </c>
      <c r="H27" s="25">
        <v>2.13</v>
      </c>
      <c r="I27" s="24" t="s">
        <v>54</v>
      </c>
      <c r="J27" s="25">
        <v>2.14</v>
      </c>
      <c r="K27" s="24" t="s">
        <v>54</v>
      </c>
      <c r="L27" s="25">
        <v>2.15</v>
      </c>
      <c r="M27" s="24" t="s">
        <v>54</v>
      </c>
      <c r="N27" s="28"/>
    </row>
    <row r="28" spans="1:15" x14ac:dyDescent="0.2">
      <c r="A28" s="14"/>
      <c r="B28" s="16">
        <v>250</v>
      </c>
      <c r="C28" t="s">
        <v>52</v>
      </c>
      <c r="D28" s="2">
        <v>4038.52</v>
      </c>
      <c r="E28" t="s">
        <v>52</v>
      </c>
      <c r="F28" s="2">
        <v>4062.22</v>
      </c>
      <c r="G28" t="s">
        <v>52</v>
      </c>
      <c r="H28" s="2">
        <v>4060.16</v>
      </c>
      <c r="I28" t="s">
        <v>52</v>
      </c>
      <c r="J28" s="2">
        <v>4050.2</v>
      </c>
      <c r="K28" t="s">
        <v>52</v>
      </c>
      <c r="L28" s="2">
        <v>4036.42</v>
      </c>
      <c r="M28" t="s">
        <v>52</v>
      </c>
      <c r="N28" s="5">
        <f>AVERAGE(D28,F28,H28,J28,L28)</f>
        <v>4049.5039999999995</v>
      </c>
    </row>
    <row r="29" spans="1:15" x14ac:dyDescent="0.2">
      <c r="A29" s="14"/>
      <c r="B29" s="16"/>
      <c r="C29" t="s">
        <v>53</v>
      </c>
      <c r="D29" s="2">
        <v>61.78</v>
      </c>
      <c r="E29" t="s">
        <v>53</v>
      </c>
      <c r="F29" s="2">
        <v>61.39</v>
      </c>
      <c r="G29" t="s">
        <v>54</v>
      </c>
      <c r="H29" s="2">
        <v>61.45</v>
      </c>
      <c r="I29" t="s">
        <v>54</v>
      </c>
      <c r="J29" s="2">
        <v>61.58</v>
      </c>
      <c r="K29" t="s">
        <v>54</v>
      </c>
      <c r="L29" s="2">
        <v>61.82</v>
      </c>
      <c r="M29" t="s">
        <v>54</v>
      </c>
      <c r="N29" s="5">
        <f>AVERAGE(D29,F29,H29,J29,L29)</f>
        <v>61.603999999999999</v>
      </c>
      <c r="O29">
        <v>250</v>
      </c>
    </row>
    <row r="30" spans="1:15" x14ac:dyDescent="0.2">
      <c r="A30" s="14"/>
      <c r="B30" s="23">
        <v>270</v>
      </c>
      <c r="C30" s="24" t="s">
        <v>52</v>
      </c>
      <c r="D30" s="25">
        <v>74466.19</v>
      </c>
      <c r="E30" s="24" t="s">
        <v>52</v>
      </c>
      <c r="F30" s="25">
        <v>74931.88</v>
      </c>
      <c r="G30" s="24" t="s">
        <v>52</v>
      </c>
      <c r="H30" s="25">
        <v>74964.94</v>
      </c>
      <c r="I30" s="24" t="s">
        <v>52</v>
      </c>
      <c r="J30" s="25">
        <v>74850.87</v>
      </c>
      <c r="K30" s="24" t="s">
        <v>52</v>
      </c>
      <c r="L30" s="25">
        <v>74238.080000000002</v>
      </c>
      <c r="M30" s="24" t="s">
        <v>52</v>
      </c>
      <c r="N30" s="28"/>
    </row>
    <row r="31" spans="1:15" x14ac:dyDescent="0.2">
      <c r="A31" s="14"/>
      <c r="B31" s="16"/>
      <c r="C31" s="24" t="s">
        <v>53</v>
      </c>
      <c r="D31" s="25">
        <v>2.15</v>
      </c>
      <c r="E31" s="24" t="s">
        <v>53</v>
      </c>
      <c r="F31" s="25">
        <v>2.13</v>
      </c>
      <c r="G31" s="24" t="s">
        <v>54</v>
      </c>
      <c r="H31" s="25">
        <v>2.13</v>
      </c>
      <c r="I31" s="24" t="s">
        <v>54</v>
      </c>
      <c r="J31" s="25">
        <v>2.14</v>
      </c>
      <c r="K31" s="24" t="s">
        <v>54</v>
      </c>
      <c r="L31" s="25">
        <v>2.15</v>
      </c>
      <c r="M31" s="24" t="s">
        <v>54</v>
      </c>
      <c r="N31" s="28"/>
    </row>
    <row r="32" spans="1:15" x14ac:dyDescent="0.2">
      <c r="A32" s="14"/>
      <c r="B32" s="16">
        <v>290</v>
      </c>
      <c r="C32" t="s">
        <v>52</v>
      </c>
      <c r="D32" s="2">
        <v>4033.27</v>
      </c>
      <c r="E32" t="s">
        <v>52</v>
      </c>
      <c r="F32" s="2">
        <v>4023.03</v>
      </c>
      <c r="G32" t="s">
        <v>52</v>
      </c>
      <c r="H32" s="2">
        <v>4016.12</v>
      </c>
      <c r="I32" t="s">
        <v>52</v>
      </c>
      <c r="J32" s="2">
        <v>4011.12</v>
      </c>
      <c r="K32" t="s">
        <v>52</v>
      </c>
      <c r="L32" s="2">
        <v>4037.04</v>
      </c>
      <c r="M32" t="s">
        <v>52</v>
      </c>
      <c r="N32" s="5">
        <f>AVERAGE(D32,F32,H32,J32,L32)</f>
        <v>4024.1160000000004</v>
      </c>
    </row>
    <row r="33" spans="1:15" x14ac:dyDescent="0.2">
      <c r="A33" s="14"/>
      <c r="B33" s="16"/>
      <c r="C33" t="s">
        <v>53</v>
      </c>
      <c r="D33" s="2">
        <v>71.77</v>
      </c>
      <c r="E33" t="s">
        <v>53</v>
      </c>
      <c r="F33" s="2">
        <v>71.930000000000007</v>
      </c>
      <c r="G33" t="s">
        <v>54</v>
      </c>
      <c r="H33" s="2">
        <v>72.069999999999993</v>
      </c>
      <c r="I33" t="s">
        <v>54</v>
      </c>
      <c r="J33" s="2">
        <v>72.16</v>
      </c>
      <c r="K33" t="s">
        <v>54</v>
      </c>
      <c r="L33" s="2">
        <v>71.67</v>
      </c>
      <c r="M33" t="s">
        <v>54</v>
      </c>
      <c r="N33" s="5">
        <f>AVERAGE(D33,F33,H33,J33,L33)</f>
        <v>71.919999999999987</v>
      </c>
      <c r="O33">
        <v>290</v>
      </c>
    </row>
    <row r="35" spans="1:15" x14ac:dyDescent="0.2">
      <c r="A35" s="14" t="s">
        <v>41</v>
      </c>
      <c r="B35" t="s">
        <v>55</v>
      </c>
      <c r="C35" s="15" t="s">
        <v>1</v>
      </c>
      <c r="D35" s="15"/>
      <c r="E35" s="15" t="s">
        <v>2</v>
      </c>
      <c r="F35" s="15"/>
      <c r="G35" s="15" t="s">
        <v>3</v>
      </c>
      <c r="H35" s="15"/>
      <c r="I35" s="15" t="s">
        <v>4</v>
      </c>
      <c r="J35" s="15"/>
      <c r="K35" s="15" t="s">
        <v>5</v>
      </c>
      <c r="L35" s="15"/>
      <c r="M35" s="11" t="s">
        <v>18</v>
      </c>
      <c r="N35" s="27"/>
    </row>
    <row r="36" spans="1:15" x14ac:dyDescent="0.2">
      <c r="A36" s="14"/>
      <c r="B36" s="16">
        <v>10</v>
      </c>
      <c r="C36" t="s">
        <v>52</v>
      </c>
      <c r="D36" s="2">
        <v>3452.97</v>
      </c>
      <c r="E36" t="s">
        <v>52</v>
      </c>
      <c r="F36" s="2">
        <v>3532.89</v>
      </c>
      <c r="G36" t="s">
        <v>52</v>
      </c>
      <c r="H36" s="2">
        <v>3595.64</v>
      </c>
      <c r="I36" t="s">
        <v>52</v>
      </c>
      <c r="J36" s="2">
        <v>3593.39</v>
      </c>
      <c r="K36" t="s">
        <v>52</v>
      </c>
      <c r="L36" s="2">
        <v>3565.01</v>
      </c>
      <c r="M36" t="s">
        <v>52</v>
      </c>
      <c r="N36" s="5">
        <f>AVERAGE(D36,F36,H36,J36,L36)</f>
        <v>3547.9800000000005</v>
      </c>
    </row>
    <row r="37" spans="1:15" x14ac:dyDescent="0.2">
      <c r="A37" s="14"/>
      <c r="B37" s="16"/>
      <c r="C37" t="s">
        <v>53</v>
      </c>
      <c r="D37" s="2">
        <v>2.89</v>
      </c>
      <c r="E37" t="s">
        <v>53</v>
      </c>
      <c r="F37" s="2">
        <v>2.83</v>
      </c>
      <c r="G37" t="s">
        <v>54</v>
      </c>
      <c r="H37" s="2">
        <v>2.78</v>
      </c>
      <c r="I37" t="s">
        <v>54</v>
      </c>
      <c r="J37" s="2">
        <v>2.78</v>
      </c>
      <c r="K37" t="s">
        <v>54</v>
      </c>
      <c r="L37" s="2">
        <v>2.8</v>
      </c>
      <c r="M37" t="s">
        <v>54</v>
      </c>
      <c r="N37" s="5">
        <f>AVERAGE(D37,F37,H37,J37,L37)</f>
        <v>2.8159999999999998</v>
      </c>
      <c r="O37">
        <v>10</v>
      </c>
    </row>
    <row r="38" spans="1:15" x14ac:dyDescent="0.2">
      <c r="A38" s="14"/>
      <c r="B38" s="23">
        <v>30</v>
      </c>
      <c r="C38" s="24" t="s">
        <v>52</v>
      </c>
      <c r="D38" s="25">
        <v>71941.63</v>
      </c>
      <c r="E38" s="24" t="s">
        <v>52</v>
      </c>
      <c r="F38" s="25">
        <v>71745</v>
      </c>
      <c r="G38" s="24" t="s">
        <v>52</v>
      </c>
      <c r="H38" s="25">
        <v>71721.490000000005</v>
      </c>
      <c r="I38" s="24" t="s">
        <v>52</v>
      </c>
      <c r="J38" s="25">
        <v>71768.789999999994</v>
      </c>
      <c r="K38" s="24" t="s">
        <v>52</v>
      </c>
      <c r="L38" s="25">
        <v>71907.460000000006</v>
      </c>
      <c r="M38" s="24" t="s">
        <v>52</v>
      </c>
    </row>
    <row r="39" spans="1:15" x14ac:dyDescent="0.2">
      <c r="A39" s="14"/>
      <c r="B39" s="16"/>
      <c r="C39" s="24" t="s">
        <v>53</v>
      </c>
      <c r="D39" s="25">
        <v>6.67</v>
      </c>
      <c r="E39" s="24" t="s">
        <v>53</v>
      </c>
      <c r="F39" s="25">
        <v>6.69</v>
      </c>
      <c r="G39" s="24" t="s">
        <v>54</v>
      </c>
      <c r="H39" s="25">
        <v>6.69</v>
      </c>
      <c r="I39" s="24" t="s">
        <v>54</v>
      </c>
      <c r="J39" s="25">
        <v>6.69</v>
      </c>
      <c r="K39" s="24" t="s">
        <v>54</v>
      </c>
      <c r="L39" s="25">
        <v>6.67</v>
      </c>
      <c r="M39" s="24" t="s">
        <v>54</v>
      </c>
    </row>
    <row r="40" spans="1:15" x14ac:dyDescent="0.2">
      <c r="A40" s="14"/>
      <c r="B40" s="16">
        <v>50</v>
      </c>
      <c r="C40" t="s">
        <v>52</v>
      </c>
      <c r="D40" s="2">
        <v>3318.19</v>
      </c>
      <c r="E40" t="s">
        <v>52</v>
      </c>
      <c r="F40" s="2">
        <v>3241.81</v>
      </c>
      <c r="G40" t="s">
        <v>52</v>
      </c>
      <c r="H40" s="2">
        <v>3239.87</v>
      </c>
      <c r="I40" t="s">
        <v>52</v>
      </c>
      <c r="J40" s="2">
        <v>3306.05</v>
      </c>
      <c r="K40" t="s">
        <v>52</v>
      </c>
      <c r="L40" s="2">
        <v>3231.57</v>
      </c>
      <c r="M40" t="s">
        <v>52</v>
      </c>
      <c r="N40" s="5">
        <f>AVERAGE(D40,F40,H40,J40,L40)</f>
        <v>3267.4979999999996</v>
      </c>
    </row>
    <row r="41" spans="1:15" x14ac:dyDescent="0.2">
      <c r="A41" s="14"/>
      <c r="B41" s="16"/>
      <c r="C41" t="s">
        <v>53</v>
      </c>
      <c r="D41" s="2">
        <v>15.05</v>
      </c>
      <c r="E41" t="s">
        <v>53</v>
      </c>
      <c r="F41" s="2">
        <v>15.41</v>
      </c>
      <c r="G41" t="s">
        <v>54</v>
      </c>
      <c r="H41" s="2">
        <v>15.42</v>
      </c>
      <c r="I41" t="s">
        <v>54</v>
      </c>
      <c r="J41" s="2">
        <v>15.11</v>
      </c>
      <c r="K41" t="s">
        <v>54</v>
      </c>
      <c r="L41" s="2">
        <v>15.47</v>
      </c>
      <c r="M41" t="s">
        <v>54</v>
      </c>
      <c r="N41" s="5">
        <f>AVERAGE(D41,F41,H39,J41,L41)</f>
        <v>13.546000000000001</v>
      </c>
      <c r="O41">
        <v>50</v>
      </c>
    </row>
    <row r="42" spans="1:15" x14ac:dyDescent="0.2">
      <c r="A42" s="14"/>
      <c r="B42" s="23">
        <v>70</v>
      </c>
      <c r="C42" s="24" t="s">
        <v>52</v>
      </c>
      <c r="D42" s="25">
        <v>74466.19</v>
      </c>
      <c r="E42" s="24" t="s">
        <v>52</v>
      </c>
      <c r="F42" s="25">
        <v>74931.88</v>
      </c>
      <c r="G42" s="24" t="s">
        <v>52</v>
      </c>
      <c r="H42" s="25">
        <v>74964.94</v>
      </c>
      <c r="I42" s="24" t="s">
        <v>52</v>
      </c>
      <c r="J42" s="25">
        <v>74850.87</v>
      </c>
      <c r="K42" s="24" t="s">
        <v>52</v>
      </c>
      <c r="L42" s="25">
        <v>74238.080000000002</v>
      </c>
      <c r="M42" s="24" t="s">
        <v>52</v>
      </c>
      <c r="N42" s="28"/>
    </row>
    <row r="43" spans="1:15" x14ac:dyDescent="0.2">
      <c r="A43" s="14"/>
      <c r="B43" s="16"/>
      <c r="C43" s="24" t="s">
        <v>53</v>
      </c>
      <c r="D43" s="25">
        <v>2.15</v>
      </c>
      <c r="E43" s="24" t="s">
        <v>53</v>
      </c>
      <c r="F43" s="25">
        <v>2.13</v>
      </c>
      <c r="G43" s="24" t="s">
        <v>54</v>
      </c>
      <c r="H43" s="25">
        <v>2.13</v>
      </c>
      <c r="I43" s="24" t="s">
        <v>54</v>
      </c>
      <c r="J43" s="25">
        <v>2.14</v>
      </c>
      <c r="K43" s="24" t="s">
        <v>54</v>
      </c>
      <c r="L43" s="25">
        <v>2.15</v>
      </c>
      <c r="M43" s="24" t="s">
        <v>54</v>
      </c>
      <c r="N43" s="28"/>
    </row>
    <row r="44" spans="1:15" x14ac:dyDescent="0.2">
      <c r="A44" s="14"/>
      <c r="B44" s="16">
        <v>90</v>
      </c>
      <c r="C44" t="s">
        <v>52</v>
      </c>
      <c r="D44" s="2">
        <v>3186.05</v>
      </c>
      <c r="E44" t="s">
        <v>52</v>
      </c>
      <c r="F44" s="2">
        <v>3171.26</v>
      </c>
      <c r="G44" t="s">
        <v>52</v>
      </c>
      <c r="H44" s="2">
        <v>3193.48</v>
      </c>
      <c r="I44" t="s">
        <v>52</v>
      </c>
      <c r="J44" s="2">
        <v>3189.13</v>
      </c>
      <c r="K44" t="s">
        <v>52</v>
      </c>
      <c r="L44" s="2">
        <v>3118.52</v>
      </c>
      <c r="M44" t="s">
        <v>52</v>
      </c>
      <c r="N44" s="5">
        <f>AVERAGE(D44,F44,H44,J44,L44)</f>
        <v>3171.6880000000006</v>
      </c>
    </row>
    <row r="45" spans="1:15" x14ac:dyDescent="0.2">
      <c r="A45" s="14"/>
      <c r="B45" s="16"/>
      <c r="C45" t="s">
        <v>53</v>
      </c>
      <c r="D45" s="2">
        <v>28.21</v>
      </c>
      <c r="E45" t="s">
        <v>53</v>
      </c>
      <c r="F45" s="2">
        <v>28.35</v>
      </c>
      <c r="G45" t="s">
        <v>54</v>
      </c>
      <c r="H45" s="2">
        <v>28.15</v>
      </c>
      <c r="I45" t="s">
        <v>54</v>
      </c>
      <c r="J45" s="2">
        <v>28.19</v>
      </c>
      <c r="K45" t="s">
        <v>54</v>
      </c>
      <c r="L45" s="2">
        <v>28.83</v>
      </c>
      <c r="M45" t="s">
        <v>54</v>
      </c>
      <c r="N45" s="5">
        <f>AVERAGE(D45,F45,H45,J45,L45)</f>
        <v>28.346000000000004</v>
      </c>
      <c r="O45">
        <v>90</v>
      </c>
    </row>
    <row r="46" spans="1:15" x14ac:dyDescent="0.2">
      <c r="A46" s="14"/>
      <c r="B46" s="23">
        <v>110</v>
      </c>
      <c r="C46" s="24" t="s">
        <v>52</v>
      </c>
      <c r="D46" s="25">
        <v>74466.19</v>
      </c>
      <c r="E46" s="24" t="s">
        <v>52</v>
      </c>
      <c r="F46" s="25">
        <v>74931.88</v>
      </c>
      <c r="G46" s="24" t="s">
        <v>52</v>
      </c>
      <c r="H46" s="25">
        <v>74964.94</v>
      </c>
      <c r="I46" s="24" t="s">
        <v>52</v>
      </c>
      <c r="J46" s="25">
        <v>74850.87</v>
      </c>
      <c r="K46" s="24" t="s">
        <v>52</v>
      </c>
      <c r="L46" s="25">
        <v>74238.080000000002</v>
      </c>
      <c r="M46" s="24" t="s">
        <v>52</v>
      </c>
      <c r="N46" s="28"/>
    </row>
    <row r="47" spans="1:15" x14ac:dyDescent="0.2">
      <c r="A47" s="14"/>
      <c r="B47" s="16"/>
      <c r="C47" s="24" t="s">
        <v>53</v>
      </c>
      <c r="D47" s="25">
        <v>2.15</v>
      </c>
      <c r="E47" s="24" t="s">
        <v>53</v>
      </c>
      <c r="F47" s="25">
        <v>2.13</v>
      </c>
      <c r="G47" s="24" t="s">
        <v>54</v>
      </c>
      <c r="H47" s="25">
        <v>2.13</v>
      </c>
      <c r="I47" s="24" t="s">
        <v>54</v>
      </c>
      <c r="J47" s="25">
        <v>2.14</v>
      </c>
      <c r="K47" s="24" t="s">
        <v>54</v>
      </c>
      <c r="L47" s="25">
        <v>2.15</v>
      </c>
      <c r="M47" s="24" t="s">
        <v>54</v>
      </c>
      <c r="N47" s="28"/>
    </row>
    <row r="48" spans="1:15" x14ac:dyDescent="0.2">
      <c r="A48" s="14"/>
      <c r="B48" s="16">
        <v>130</v>
      </c>
      <c r="C48" t="s">
        <v>52</v>
      </c>
      <c r="D48" s="2">
        <v>3116.92</v>
      </c>
      <c r="E48" t="s">
        <v>52</v>
      </c>
      <c r="F48" s="2">
        <v>3147.45</v>
      </c>
      <c r="G48" t="s">
        <v>52</v>
      </c>
      <c r="H48" s="2">
        <v>3122.77</v>
      </c>
      <c r="I48" t="s">
        <v>52</v>
      </c>
      <c r="J48" s="2">
        <v>3128.34</v>
      </c>
      <c r="K48" t="s">
        <v>52</v>
      </c>
      <c r="L48" s="2">
        <v>3159.34</v>
      </c>
      <c r="M48" t="s">
        <v>52</v>
      </c>
      <c r="N48" s="5">
        <f>AVERAGE(D48,F48,H48,J48,L48)</f>
        <v>3134.9639999999999</v>
      </c>
    </row>
    <row r="49" spans="1:15" x14ac:dyDescent="0.2">
      <c r="A49" s="14"/>
      <c r="B49" s="16"/>
      <c r="C49" t="s">
        <v>53</v>
      </c>
      <c r="D49" s="2">
        <v>41.66</v>
      </c>
      <c r="E49" t="s">
        <v>53</v>
      </c>
      <c r="F49" s="2">
        <v>41.26</v>
      </c>
      <c r="G49" t="s">
        <v>54</v>
      </c>
      <c r="H49" s="2">
        <v>41.58</v>
      </c>
      <c r="I49" t="s">
        <v>54</v>
      </c>
      <c r="J49" s="2">
        <v>41.51</v>
      </c>
      <c r="K49" t="s">
        <v>54</v>
      </c>
      <c r="L49" s="2">
        <v>41.11</v>
      </c>
      <c r="M49" t="s">
        <v>54</v>
      </c>
      <c r="N49" s="5">
        <f>AVERAGE(D49,F49,H49,J49,L49)</f>
        <v>41.423999999999999</v>
      </c>
      <c r="O49">
        <v>130</v>
      </c>
    </row>
    <row r="50" spans="1:15" x14ac:dyDescent="0.2">
      <c r="A50" s="14"/>
      <c r="B50" s="23">
        <v>150</v>
      </c>
      <c r="C50" s="24" t="s">
        <v>52</v>
      </c>
      <c r="D50" s="25">
        <v>74466.19</v>
      </c>
      <c r="E50" s="24" t="s">
        <v>52</v>
      </c>
      <c r="F50" s="25">
        <v>74931.88</v>
      </c>
      <c r="G50" s="24" t="s">
        <v>52</v>
      </c>
      <c r="H50" s="25">
        <v>74964.94</v>
      </c>
      <c r="I50" s="24" t="s">
        <v>52</v>
      </c>
      <c r="J50" s="25">
        <v>74850.87</v>
      </c>
      <c r="K50" s="24" t="s">
        <v>52</v>
      </c>
      <c r="L50" s="25">
        <v>74238.080000000002</v>
      </c>
      <c r="M50" s="24" t="s">
        <v>52</v>
      </c>
      <c r="N50" s="28"/>
    </row>
    <row r="51" spans="1:15" x14ac:dyDescent="0.2">
      <c r="A51" s="14"/>
      <c r="B51" s="16"/>
      <c r="C51" s="24" t="s">
        <v>53</v>
      </c>
      <c r="D51" s="25">
        <v>2.15</v>
      </c>
      <c r="E51" s="24" t="s">
        <v>53</v>
      </c>
      <c r="F51" s="25">
        <v>2.13</v>
      </c>
      <c r="G51" s="24" t="s">
        <v>54</v>
      </c>
      <c r="H51" s="25">
        <v>2.13</v>
      </c>
      <c r="I51" s="24" t="s">
        <v>54</v>
      </c>
      <c r="J51" s="25">
        <v>2.14</v>
      </c>
      <c r="K51" s="24" t="s">
        <v>54</v>
      </c>
      <c r="L51" s="25">
        <v>2.15</v>
      </c>
      <c r="M51" s="24" t="s">
        <v>54</v>
      </c>
      <c r="N51" s="28"/>
    </row>
    <row r="52" spans="1:15" x14ac:dyDescent="0.2">
      <c r="A52" s="14"/>
      <c r="B52" s="16">
        <v>170</v>
      </c>
      <c r="C52" t="s">
        <v>52</v>
      </c>
      <c r="D52" s="2">
        <v>3091.38</v>
      </c>
      <c r="E52" t="s">
        <v>52</v>
      </c>
      <c r="F52" s="2">
        <v>3086.98</v>
      </c>
      <c r="G52" t="s">
        <v>52</v>
      </c>
      <c r="H52" s="2">
        <v>3057.72</v>
      </c>
      <c r="I52" t="s">
        <v>52</v>
      </c>
      <c r="J52" s="2">
        <v>3049.25</v>
      </c>
      <c r="K52" t="s">
        <v>52</v>
      </c>
      <c r="L52" s="2">
        <v>3084.94</v>
      </c>
      <c r="M52" t="s">
        <v>52</v>
      </c>
      <c r="N52" s="5">
        <f>AVERAGE(D52,F52,H52,J52,L52)</f>
        <v>3074.0540000000001</v>
      </c>
    </row>
    <row r="53" spans="1:15" x14ac:dyDescent="0.2">
      <c r="A53" s="14"/>
      <c r="B53" s="16"/>
      <c r="C53" t="s">
        <v>53</v>
      </c>
      <c r="D53" s="2">
        <v>54.88</v>
      </c>
      <c r="E53" t="s">
        <v>53</v>
      </c>
      <c r="F53" s="2">
        <v>54.97</v>
      </c>
      <c r="G53" t="s">
        <v>54</v>
      </c>
      <c r="H53" s="2">
        <v>55.51</v>
      </c>
      <c r="I53" t="s">
        <v>54</v>
      </c>
      <c r="J53" s="2">
        <v>55.68</v>
      </c>
      <c r="K53" t="s">
        <v>54</v>
      </c>
      <c r="L53" s="2">
        <v>55.02</v>
      </c>
      <c r="M53" t="s">
        <v>54</v>
      </c>
      <c r="N53" s="5">
        <f>AVERAGE(D53,F53,H53,J53,L53)</f>
        <v>55.212000000000003</v>
      </c>
      <c r="O53">
        <v>170</v>
      </c>
    </row>
    <row r="54" spans="1:15" x14ac:dyDescent="0.2">
      <c r="A54" s="14"/>
      <c r="B54" s="23">
        <v>190</v>
      </c>
      <c r="C54" s="24" t="s">
        <v>52</v>
      </c>
      <c r="D54" s="25">
        <v>74466.19</v>
      </c>
      <c r="E54" s="24" t="s">
        <v>52</v>
      </c>
      <c r="F54" s="25">
        <v>74931.88</v>
      </c>
      <c r="G54" s="24" t="s">
        <v>52</v>
      </c>
      <c r="H54" s="25">
        <v>74964.94</v>
      </c>
      <c r="I54" s="24" t="s">
        <v>52</v>
      </c>
      <c r="J54" s="25">
        <v>74850.87</v>
      </c>
      <c r="K54" s="24" t="s">
        <v>52</v>
      </c>
      <c r="L54" s="25">
        <v>74238.080000000002</v>
      </c>
      <c r="M54" s="24" t="s">
        <v>52</v>
      </c>
      <c r="N54" s="28"/>
    </row>
    <row r="55" spans="1:15" x14ac:dyDescent="0.2">
      <c r="A55" s="14"/>
      <c r="B55" s="16"/>
      <c r="C55" s="24" t="s">
        <v>53</v>
      </c>
      <c r="D55" s="25">
        <v>2.15</v>
      </c>
      <c r="E55" s="24" t="s">
        <v>53</v>
      </c>
      <c r="F55" s="25">
        <v>2.13</v>
      </c>
      <c r="G55" s="24" t="s">
        <v>54</v>
      </c>
      <c r="H55" s="25">
        <v>2.13</v>
      </c>
      <c r="I55" s="24" t="s">
        <v>54</v>
      </c>
      <c r="J55" s="25">
        <v>2.14</v>
      </c>
      <c r="K55" s="24" t="s">
        <v>54</v>
      </c>
      <c r="L55" s="25">
        <v>2.15</v>
      </c>
      <c r="M55" s="24" t="s">
        <v>54</v>
      </c>
      <c r="N55" s="28"/>
    </row>
    <row r="56" spans="1:15" x14ac:dyDescent="0.2">
      <c r="A56" s="14"/>
      <c r="B56" s="16">
        <v>210</v>
      </c>
      <c r="C56" t="s">
        <v>52</v>
      </c>
      <c r="D56" s="2">
        <v>3024.8</v>
      </c>
      <c r="E56" t="s">
        <v>52</v>
      </c>
      <c r="F56" s="2">
        <v>3029.79</v>
      </c>
      <c r="G56" t="s">
        <v>52</v>
      </c>
      <c r="H56" s="2">
        <v>3023.28</v>
      </c>
      <c r="I56" t="s">
        <v>52</v>
      </c>
      <c r="J56" s="2">
        <v>3044.02</v>
      </c>
      <c r="K56" t="s">
        <v>52</v>
      </c>
      <c r="L56" s="2">
        <v>3026.88</v>
      </c>
      <c r="M56" t="s">
        <v>52</v>
      </c>
      <c r="N56" s="5">
        <f>AVERAGE(D56,F56,H56,J56,L56)</f>
        <v>3029.7539999999999</v>
      </c>
    </row>
    <row r="57" spans="1:15" x14ac:dyDescent="0.2">
      <c r="A57" s="14"/>
      <c r="B57" s="16"/>
      <c r="C57" t="s">
        <v>53</v>
      </c>
      <c r="D57" s="2">
        <v>69.34</v>
      </c>
      <c r="E57" t="s">
        <v>53</v>
      </c>
      <c r="F57" s="2">
        <v>69.180000000000007</v>
      </c>
      <c r="G57" t="s">
        <v>54</v>
      </c>
      <c r="H57" s="2">
        <v>69.37</v>
      </c>
      <c r="I57" t="s">
        <v>54</v>
      </c>
      <c r="J57" s="2">
        <v>68.88</v>
      </c>
      <c r="K57" t="s">
        <v>54</v>
      </c>
      <c r="L57" s="2">
        <v>69.27</v>
      </c>
      <c r="M57" t="s">
        <v>54</v>
      </c>
      <c r="N57" s="5">
        <f>AVERAGE(D57,F57,H57,J57,L57)</f>
        <v>69.207999999999998</v>
      </c>
      <c r="O57">
        <v>210</v>
      </c>
    </row>
    <row r="58" spans="1:15" x14ac:dyDescent="0.2">
      <c r="A58" s="14"/>
      <c r="B58" s="23">
        <v>230</v>
      </c>
      <c r="C58" s="24" t="s">
        <v>52</v>
      </c>
      <c r="D58" s="25">
        <v>74466.19</v>
      </c>
      <c r="E58" s="24" t="s">
        <v>52</v>
      </c>
      <c r="F58" s="25">
        <v>74931.88</v>
      </c>
      <c r="G58" s="24" t="s">
        <v>52</v>
      </c>
      <c r="H58" s="25">
        <v>74964.94</v>
      </c>
      <c r="I58" s="24" t="s">
        <v>52</v>
      </c>
      <c r="J58" s="25">
        <v>74850.87</v>
      </c>
      <c r="K58" s="24" t="s">
        <v>52</v>
      </c>
      <c r="L58" s="25">
        <v>74238.080000000002</v>
      </c>
      <c r="M58" s="24" t="s">
        <v>52</v>
      </c>
      <c r="N58" s="28"/>
    </row>
    <row r="59" spans="1:15" x14ac:dyDescent="0.2">
      <c r="A59" s="14"/>
      <c r="B59" s="16"/>
      <c r="C59" s="24" t="s">
        <v>53</v>
      </c>
      <c r="D59" s="25">
        <v>2.15</v>
      </c>
      <c r="E59" s="24" t="s">
        <v>53</v>
      </c>
      <c r="F59" s="25">
        <v>2.13</v>
      </c>
      <c r="G59" s="24" t="s">
        <v>54</v>
      </c>
      <c r="H59" s="25">
        <v>2.13</v>
      </c>
      <c r="I59" s="24" t="s">
        <v>54</v>
      </c>
      <c r="J59" s="25">
        <v>2.14</v>
      </c>
      <c r="K59" s="24" t="s">
        <v>54</v>
      </c>
      <c r="L59" s="25">
        <v>2.15</v>
      </c>
      <c r="M59" s="24" t="s">
        <v>54</v>
      </c>
      <c r="N59" s="28"/>
    </row>
    <row r="60" spans="1:15" x14ac:dyDescent="0.2">
      <c r="A60" s="14"/>
      <c r="B60" s="16">
        <v>250</v>
      </c>
      <c r="C60" t="s">
        <v>52</v>
      </c>
      <c r="D60" s="2">
        <v>2978.14</v>
      </c>
      <c r="E60" t="s">
        <v>52</v>
      </c>
      <c r="F60" s="2">
        <v>2973.27</v>
      </c>
      <c r="G60" t="s">
        <v>52</v>
      </c>
      <c r="H60" s="2">
        <v>2977.97</v>
      </c>
      <c r="I60" t="s">
        <v>52</v>
      </c>
      <c r="J60" s="2">
        <v>2970.93</v>
      </c>
      <c r="K60" t="s">
        <v>52</v>
      </c>
      <c r="L60" s="2">
        <v>2991.41</v>
      </c>
      <c r="M60" t="s">
        <v>52</v>
      </c>
      <c r="N60" s="5">
        <f>AVERAGE(D60,F60,H60,J60,L60)</f>
        <v>2978.3440000000001</v>
      </c>
    </row>
    <row r="61" spans="1:15" x14ac:dyDescent="0.2">
      <c r="A61" s="14"/>
      <c r="B61" s="16"/>
      <c r="C61" t="s">
        <v>53</v>
      </c>
      <c r="D61" s="2">
        <v>83.77</v>
      </c>
      <c r="E61" t="s">
        <v>53</v>
      </c>
      <c r="F61" s="2">
        <v>83.86</v>
      </c>
      <c r="G61" t="s">
        <v>54</v>
      </c>
      <c r="H61" s="2">
        <v>83.75</v>
      </c>
      <c r="I61" t="s">
        <v>54</v>
      </c>
      <c r="J61" s="2">
        <v>84.02</v>
      </c>
      <c r="K61" t="s">
        <v>54</v>
      </c>
      <c r="L61" s="2">
        <v>83.42</v>
      </c>
      <c r="M61" t="s">
        <v>54</v>
      </c>
      <c r="N61" s="5">
        <f>AVERAGE(D61,F61,H61,J61,L61)</f>
        <v>83.763999999999996</v>
      </c>
      <c r="O61">
        <v>250</v>
      </c>
    </row>
    <row r="62" spans="1:15" x14ac:dyDescent="0.2">
      <c r="A62" s="14"/>
      <c r="B62" s="23">
        <v>270</v>
      </c>
      <c r="C62" s="24" t="s">
        <v>52</v>
      </c>
      <c r="D62" s="25">
        <v>74466.19</v>
      </c>
      <c r="E62" s="24" t="s">
        <v>52</v>
      </c>
      <c r="F62" s="25">
        <v>74931.88</v>
      </c>
      <c r="G62" s="24" t="s">
        <v>52</v>
      </c>
      <c r="H62" s="25">
        <v>74964.94</v>
      </c>
      <c r="I62" s="24" t="s">
        <v>52</v>
      </c>
      <c r="J62" s="25">
        <v>74850.87</v>
      </c>
      <c r="K62" s="24" t="s">
        <v>52</v>
      </c>
      <c r="L62" s="25">
        <v>74238.080000000002</v>
      </c>
      <c r="M62" s="24" t="s">
        <v>52</v>
      </c>
      <c r="N62" s="28"/>
    </row>
    <row r="63" spans="1:15" x14ac:dyDescent="0.2">
      <c r="A63" s="14"/>
      <c r="B63" s="16"/>
      <c r="C63" s="24" t="s">
        <v>53</v>
      </c>
      <c r="D63" s="25">
        <v>2.15</v>
      </c>
      <c r="E63" s="24" t="s">
        <v>53</v>
      </c>
      <c r="F63" s="25">
        <v>2.13</v>
      </c>
      <c r="G63" s="24" t="s">
        <v>54</v>
      </c>
      <c r="H63" s="25">
        <v>2.13</v>
      </c>
      <c r="I63" s="24" t="s">
        <v>54</v>
      </c>
      <c r="J63" s="25">
        <v>2.14</v>
      </c>
      <c r="K63" s="24" t="s">
        <v>54</v>
      </c>
      <c r="L63" s="25">
        <v>2.15</v>
      </c>
      <c r="M63" s="24" t="s">
        <v>54</v>
      </c>
      <c r="N63" s="28"/>
    </row>
    <row r="64" spans="1:15" x14ac:dyDescent="0.2">
      <c r="A64" s="14"/>
      <c r="B64" s="16">
        <v>290</v>
      </c>
      <c r="C64" t="s">
        <v>52</v>
      </c>
      <c r="D64" s="2">
        <v>2926.68</v>
      </c>
      <c r="E64" t="s">
        <v>52</v>
      </c>
      <c r="F64" s="2">
        <v>2944.25</v>
      </c>
      <c r="G64" t="s">
        <v>52</v>
      </c>
      <c r="H64" s="2">
        <v>2928.75</v>
      </c>
      <c r="I64" t="s">
        <v>52</v>
      </c>
      <c r="J64" s="2">
        <v>2930.45</v>
      </c>
      <c r="K64" t="s">
        <v>52</v>
      </c>
      <c r="L64" s="2">
        <v>2930.43</v>
      </c>
      <c r="M64" t="s">
        <v>52</v>
      </c>
      <c r="N64" s="5">
        <f>AVERAGE(D64,F64,H64,J64,L64)</f>
        <v>2932.1120000000001</v>
      </c>
    </row>
    <row r="65" spans="1:15" x14ac:dyDescent="0.2">
      <c r="A65" s="14"/>
      <c r="B65" s="16"/>
      <c r="C65" t="s">
        <v>53</v>
      </c>
      <c r="D65" s="2">
        <v>98.85</v>
      </c>
      <c r="E65" t="s">
        <v>53</v>
      </c>
      <c r="F65" s="2">
        <v>98.21</v>
      </c>
      <c r="G65" t="s">
        <v>54</v>
      </c>
      <c r="H65" s="2">
        <v>98.69</v>
      </c>
      <c r="I65" t="s">
        <v>54</v>
      </c>
      <c r="J65" s="2">
        <v>98.73</v>
      </c>
      <c r="K65" t="s">
        <v>54</v>
      </c>
      <c r="L65" s="2">
        <v>98.8</v>
      </c>
      <c r="M65" t="s">
        <v>54</v>
      </c>
      <c r="N65" s="5">
        <f>AVERAGE(D65,F65,H65,J65,L65)</f>
        <v>98.656000000000006</v>
      </c>
      <c r="O65">
        <v>290</v>
      </c>
    </row>
    <row r="67" spans="1:15" x14ac:dyDescent="0.2">
      <c r="A67" s="14" t="s">
        <v>13</v>
      </c>
      <c r="B67" t="s">
        <v>55</v>
      </c>
      <c r="C67" s="15" t="s">
        <v>1</v>
      </c>
      <c r="D67" s="15"/>
      <c r="E67" s="15" t="s">
        <v>2</v>
      </c>
      <c r="F67" s="15"/>
      <c r="G67" s="15" t="s">
        <v>3</v>
      </c>
      <c r="H67" s="15"/>
      <c r="I67" s="15" t="s">
        <v>4</v>
      </c>
      <c r="J67" s="15"/>
      <c r="K67" s="15" t="s">
        <v>5</v>
      </c>
      <c r="L67" s="15"/>
      <c r="M67" s="11" t="s">
        <v>18</v>
      </c>
      <c r="N67" s="27"/>
    </row>
    <row r="68" spans="1:15" x14ac:dyDescent="0.2">
      <c r="A68" s="14"/>
      <c r="B68" s="16">
        <v>10</v>
      </c>
      <c r="C68" t="s">
        <v>52</v>
      </c>
      <c r="D68" s="2">
        <v>3765.25</v>
      </c>
      <c r="E68" t="s">
        <v>52</v>
      </c>
      <c r="F68" s="2">
        <v>3782.36</v>
      </c>
      <c r="G68" t="s">
        <v>52</v>
      </c>
      <c r="H68" s="2">
        <v>3791.34</v>
      </c>
      <c r="I68" t="s">
        <v>52</v>
      </c>
      <c r="J68" s="2">
        <v>3781.03</v>
      </c>
      <c r="K68" t="s">
        <v>52</v>
      </c>
      <c r="L68" s="2">
        <v>3787.79</v>
      </c>
      <c r="M68" t="s">
        <v>52</v>
      </c>
      <c r="N68" s="5">
        <f>AVERAGE(D68,F68,H68,J68,L68)</f>
        <v>3781.5540000000001</v>
      </c>
    </row>
    <row r="69" spans="1:15" x14ac:dyDescent="0.2">
      <c r="A69" s="14"/>
      <c r="B69" s="16"/>
      <c r="C69" t="s">
        <v>53</v>
      </c>
      <c r="D69" s="2">
        <v>2.65</v>
      </c>
      <c r="E69" t="s">
        <v>53</v>
      </c>
      <c r="F69" s="2">
        <v>2.64</v>
      </c>
      <c r="G69" t="s">
        <v>54</v>
      </c>
      <c r="H69" s="2">
        <v>2.64</v>
      </c>
      <c r="I69" t="s">
        <v>54</v>
      </c>
      <c r="J69" s="2">
        <v>2.64</v>
      </c>
      <c r="K69" t="s">
        <v>54</v>
      </c>
      <c r="L69" s="2">
        <v>2.64</v>
      </c>
      <c r="M69" t="s">
        <v>54</v>
      </c>
      <c r="N69" s="5">
        <f>AVERAGE(D69,F69,H69,J69,L69)</f>
        <v>2.6420000000000003</v>
      </c>
      <c r="O69">
        <v>10</v>
      </c>
    </row>
    <row r="70" spans="1:15" x14ac:dyDescent="0.2">
      <c r="A70" s="14"/>
      <c r="B70" s="23">
        <v>30</v>
      </c>
      <c r="C70" s="24" t="s">
        <v>52</v>
      </c>
      <c r="D70" s="25">
        <v>71941.63</v>
      </c>
      <c r="E70" s="24" t="s">
        <v>52</v>
      </c>
      <c r="F70" s="25">
        <v>71745</v>
      </c>
      <c r="G70" s="24" t="s">
        <v>52</v>
      </c>
      <c r="H70" s="25">
        <v>71721.490000000005</v>
      </c>
      <c r="I70" s="24" t="s">
        <v>52</v>
      </c>
      <c r="J70" s="25">
        <v>71768.789999999994</v>
      </c>
      <c r="K70" s="24" t="s">
        <v>52</v>
      </c>
      <c r="L70" s="25">
        <v>71907.460000000006</v>
      </c>
      <c r="M70" s="24" t="s">
        <v>52</v>
      </c>
      <c r="N70" s="28"/>
    </row>
    <row r="71" spans="1:15" x14ac:dyDescent="0.2">
      <c r="A71" s="14"/>
      <c r="B71" s="16"/>
      <c r="C71" s="24" t="s">
        <v>53</v>
      </c>
      <c r="D71" s="25">
        <v>6.67</v>
      </c>
      <c r="E71" s="24" t="s">
        <v>53</v>
      </c>
      <c r="F71" s="25">
        <v>6.69</v>
      </c>
      <c r="G71" s="24" t="s">
        <v>54</v>
      </c>
      <c r="H71" s="25">
        <v>6.69</v>
      </c>
      <c r="I71" s="24" t="s">
        <v>54</v>
      </c>
      <c r="J71" s="25">
        <v>6.69</v>
      </c>
      <c r="K71" s="24" t="s">
        <v>54</v>
      </c>
      <c r="L71" s="25">
        <v>6.67</v>
      </c>
      <c r="M71" s="24" t="s">
        <v>54</v>
      </c>
      <c r="N71" s="28"/>
    </row>
    <row r="72" spans="1:15" x14ac:dyDescent="0.2">
      <c r="A72" s="14"/>
      <c r="B72" s="16">
        <v>50</v>
      </c>
      <c r="C72" t="s">
        <v>52</v>
      </c>
      <c r="D72" s="2">
        <v>3733.82</v>
      </c>
      <c r="E72" t="s">
        <v>52</v>
      </c>
      <c r="F72" s="2">
        <v>3734.58</v>
      </c>
      <c r="G72" t="s">
        <v>52</v>
      </c>
      <c r="H72" s="2">
        <v>3725.57</v>
      </c>
      <c r="I72" t="s">
        <v>52</v>
      </c>
      <c r="J72" s="2">
        <v>3730.05</v>
      </c>
      <c r="K72" t="s">
        <v>52</v>
      </c>
      <c r="L72" s="2">
        <v>3705.2</v>
      </c>
      <c r="M72" t="s">
        <v>52</v>
      </c>
      <c r="N72" s="5">
        <f>AVERAGE(D72,F72,H72,J72,L72)</f>
        <v>3725.8440000000001</v>
      </c>
    </row>
    <row r="73" spans="1:15" x14ac:dyDescent="0.2">
      <c r="A73" s="14"/>
      <c r="B73" s="16"/>
      <c r="C73" t="s">
        <v>53</v>
      </c>
      <c r="D73" s="2">
        <v>13.32</v>
      </c>
      <c r="E73" t="s">
        <v>53</v>
      </c>
      <c r="F73" s="2">
        <v>13.29</v>
      </c>
      <c r="G73" t="s">
        <v>54</v>
      </c>
      <c r="H73" s="2">
        <v>13.38</v>
      </c>
      <c r="I73" t="s">
        <v>54</v>
      </c>
      <c r="J73" s="2">
        <v>13.36</v>
      </c>
      <c r="K73" t="s">
        <v>54</v>
      </c>
      <c r="L73" s="2">
        <v>13.41</v>
      </c>
      <c r="M73" t="s">
        <v>54</v>
      </c>
      <c r="N73" s="5">
        <f>AVERAGE(D73,F73,H71,J73,L73)</f>
        <v>12.013999999999999</v>
      </c>
      <c r="O73">
        <v>50</v>
      </c>
    </row>
    <row r="74" spans="1:15" x14ac:dyDescent="0.2">
      <c r="A74" s="14"/>
      <c r="B74" s="23">
        <v>70</v>
      </c>
      <c r="C74" s="24" t="s">
        <v>52</v>
      </c>
      <c r="D74" s="25">
        <v>74466.19</v>
      </c>
      <c r="E74" s="24" t="s">
        <v>52</v>
      </c>
      <c r="F74" s="25">
        <v>74931.88</v>
      </c>
      <c r="G74" s="24" t="s">
        <v>52</v>
      </c>
      <c r="H74" s="25">
        <v>74964.94</v>
      </c>
      <c r="I74" s="24" t="s">
        <v>52</v>
      </c>
      <c r="J74" s="25">
        <v>74850.87</v>
      </c>
      <c r="K74" s="24" t="s">
        <v>52</v>
      </c>
      <c r="L74" s="25">
        <v>74238.080000000002</v>
      </c>
      <c r="M74" s="24" t="s">
        <v>52</v>
      </c>
      <c r="N74" s="28"/>
    </row>
    <row r="75" spans="1:15" x14ac:dyDescent="0.2">
      <c r="A75" s="14"/>
      <c r="B75" s="16"/>
      <c r="C75" s="24" t="s">
        <v>53</v>
      </c>
      <c r="D75" s="25">
        <v>2.15</v>
      </c>
      <c r="E75" s="24" t="s">
        <v>53</v>
      </c>
      <c r="F75" s="25">
        <v>2.13</v>
      </c>
      <c r="G75" s="24" t="s">
        <v>54</v>
      </c>
      <c r="H75" s="25">
        <v>2.13</v>
      </c>
      <c r="I75" s="24" t="s">
        <v>54</v>
      </c>
      <c r="J75" s="25">
        <v>2.14</v>
      </c>
      <c r="K75" s="24" t="s">
        <v>54</v>
      </c>
      <c r="L75" s="25">
        <v>2.15</v>
      </c>
      <c r="M75" s="24" t="s">
        <v>54</v>
      </c>
      <c r="N75" s="28"/>
    </row>
    <row r="76" spans="1:15" x14ac:dyDescent="0.2">
      <c r="A76" s="14"/>
      <c r="B76" s="16">
        <v>90</v>
      </c>
      <c r="C76" t="s">
        <v>52</v>
      </c>
      <c r="D76" s="2">
        <v>3715.45</v>
      </c>
      <c r="E76" t="s">
        <v>52</v>
      </c>
      <c r="F76" s="2">
        <v>3703.39</v>
      </c>
      <c r="G76" t="s">
        <v>52</v>
      </c>
      <c r="H76" s="2">
        <v>3633.29</v>
      </c>
      <c r="I76" t="s">
        <v>52</v>
      </c>
      <c r="J76" s="2">
        <v>3717.55</v>
      </c>
      <c r="K76" t="s">
        <v>52</v>
      </c>
      <c r="L76" s="2">
        <v>3721.99</v>
      </c>
      <c r="M76" t="s">
        <v>52</v>
      </c>
      <c r="N76" s="5">
        <f>AVERAGE(D76,F76,H76,J76,L76)</f>
        <v>3698.3339999999998</v>
      </c>
    </row>
    <row r="77" spans="1:15" x14ac:dyDescent="0.2">
      <c r="A77" s="14"/>
      <c r="B77" s="16"/>
      <c r="C77" t="s">
        <v>53</v>
      </c>
      <c r="D77" s="2">
        <v>24.18</v>
      </c>
      <c r="E77" t="s">
        <v>53</v>
      </c>
      <c r="F77" s="2">
        <v>24.16</v>
      </c>
      <c r="G77" t="s">
        <v>54</v>
      </c>
      <c r="H77" s="2">
        <v>24.73</v>
      </c>
      <c r="I77" t="s">
        <v>54</v>
      </c>
      <c r="J77" s="2">
        <v>24</v>
      </c>
      <c r="K77" t="s">
        <v>54</v>
      </c>
      <c r="L77" s="2">
        <v>24.14</v>
      </c>
      <c r="M77" t="s">
        <v>54</v>
      </c>
      <c r="N77" s="5">
        <f>AVERAGE(D77,F77,H77,J77,L77)</f>
        <v>24.242000000000001</v>
      </c>
      <c r="O77">
        <v>90</v>
      </c>
    </row>
    <row r="78" spans="1:15" x14ac:dyDescent="0.2">
      <c r="A78" s="14"/>
      <c r="B78" s="23">
        <v>110</v>
      </c>
      <c r="C78" s="24" t="s">
        <v>52</v>
      </c>
      <c r="D78" s="25">
        <v>74466.19</v>
      </c>
      <c r="E78" s="24" t="s">
        <v>52</v>
      </c>
      <c r="F78" s="25">
        <v>74931.88</v>
      </c>
      <c r="G78" s="24" t="s">
        <v>52</v>
      </c>
      <c r="H78" s="25">
        <v>74964.94</v>
      </c>
      <c r="I78" s="24" t="s">
        <v>52</v>
      </c>
      <c r="J78" s="25">
        <v>74850.87</v>
      </c>
      <c r="K78" s="24" t="s">
        <v>52</v>
      </c>
      <c r="L78" s="25">
        <v>74238.080000000002</v>
      </c>
      <c r="M78" s="24" t="s">
        <v>52</v>
      </c>
      <c r="N78" s="28"/>
    </row>
    <row r="79" spans="1:15" x14ac:dyDescent="0.2">
      <c r="A79" s="14"/>
      <c r="B79" s="16"/>
      <c r="C79" s="24" t="s">
        <v>53</v>
      </c>
      <c r="D79" s="25">
        <v>2.15</v>
      </c>
      <c r="E79" s="24" t="s">
        <v>53</v>
      </c>
      <c r="F79" s="25">
        <v>2.13</v>
      </c>
      <c r="G79" s="24" t="s">
        <v>54</v>
      </c>
      <c r="H79" s="25">
        <v>2.13</v>
      </c>
      <c r="I79" s="24" t="s">
        <v>54</v>
      </c>
      <c r="J79" s="25">
        <v>2.14</v>
      </c>
      <c r="K79" s="24" t="s">
        <v>54</v>
      </c>
      <c r="L79" s="25">
        <v>2.15</v>
      </c>
      <c r="M79" s="24" t="s">
        <v>54</v>
      </c>
      <c r="N79" s="28"/>
    </row>
    <row r="80" spans="1:15" x14ac:dyDescent="0.2">
      <c r="A80" s="14"/>
      <c r="B80" s="16">
        <v>130</v>
      </c>
      <c r="C80" t="s">
        <v>52</v>
      </c>
      <c r="D80" s="2">
        <v>3684.01</v>
      </c>
      <c r="E80" t="s">
        <v>52</v>
      </c>
      <c r="F80" s="2">
        <v>3654.05</v>
      </c>
      <c r="G80" t="s">
        <v>52</v>
      </c>
      <c r="H80" s="2">
        <v>3658.21</v>
      </c>
      <c r="I80" t="s">
        <v>52</v>
      </c>
      <c r="J80" s="2">
        <v>3705.75</v>
      </c>
      <c r="K80" t="s">
        <v>52</v>
      </c>
      <c r="L80" s="2">
        <v>3688.68</v>
      </c>
      <c r="M80" t="s">
        <v>52</v>
      </c>
      <c r="N80" s="5">
        <f>AVERAGE(D80,F80,H80,J80,L80)</f>
        <v>3678.1400000000003</v>
      </c>
    </row>
    <row r="81" spans="1:15" x14ac:dyDescent="0.2">
      <c r="A81" s="14"/>
      <c r="B81" s="16"/>
      <c r="C81" t="s">
        <v>53</v>
      </c>
      <c r="D81" s="2">
        <v>35.17</v>
      </c>
      <c r="E81" t="s">
        <v>53</v>
      </c>
      <c r="F81" s="2">
        <v>35.5</v>
      </c>
      <c r="G81" t="s">
        <v>54</v>
      </c>
      <c r="H81" s="2">
        <v>35.46</v>
      </c>
      <c r="I81" t="s">
        <v>54</v>
      </c>
      <c r="J81" s="2">
        <v>34.97</v>
      </c>
      <c r="K81" t="s">
        <v>54</v>
      </c>
      <c r="L81" s="2">
        <v>35.159999999999997</v>
      </c>
      <c r="M81" t="s">
        <v>54</v>
      </c>
      <c r="N81" s="5">
        <f>AVERAGE(D81,F81,H81,J81,L81)</f>
        <v>35.251999999999995</v>
      </c>
      <c r="O81">
        <v>130</v>
      </c>
    </row>
    <row r="82" spans="1:15" x14ac:dyDescent="0.2">
      <c r="A82" s="14"/>
      <c r="B82" s="23">
        <v>150</v>
      </c>
      <c r="C82" s="24" t="s">
        <v>52</v>
      </c>
      <c r="D82" s="25">
        <v>74466.19</v>
      </c>
      <c r="E82" s="24" t="s">
        <v>52</v>
      </c>
      <c r="F82" s="25">
        <v>74931.88</v>
      </c>
      <c r="G82" s="24" t="s">
        <v>52</v>
      </c>
      <c r="H82" s="25">
        <v>74964.94</v>
      </c>
      <c r="I82" s="24" t="s">
        <v>52</v>
      </c>
      <c r="J82" s="25">
        <v>74850.87</v>
      </c>
      <c r="K82" s="24" t="s">
        <v>52</v>
      </c>
      <c r="L82" s="25">
        <v>74238.080000000002</v>
      </c>
      <c r="M82" s="24" t="s">
        <v>52</v>
      </c>
      <c r="N82" s="28"/>
    </row>
    <row r="83" spans="1:15" x14ac:dyDescent="0.2">
      <c r="A83" s="14"/>
      <c r="B83" s="16"/>
      <c r="C83" s="24" t="s">
        <v>53</v>
      </c>
      <c r="D83" s="25">
        <v>2.15</v>
      </c>
      <c r="E83" s="24" t="s">
        <v>53</v>
      </c>
      <c r="F83" s="25">
        <v>2.13</v>
      </c>
      <c r="G83" s="24" t="s">
        <v>54</v>
      </c>
      <c r="H83" s="25">
        <v>2.13</v>
      </c>
      <c r="I83" s="24" t="s">
        <v>54</v>
      </c>
      <c r="J83" s="25">
        <v>2.14</v>
      </c>
      <c r="K83" s="24" t="s">
        <v>54</v>
      </c>
      <c r="L83" s="25">
        <v>2.15</v>
      </c>
      <c r="M83" s="24" t="s">
        <v>54</v>
      </c>
      <c r="N83" s="28"/>
    </row>
    <row r="84" spans="1:15" x14ac:dyDescent="0.2">
      <c r="A84" s="14"/>
      <c r="B84" s="16">
        <v>170</v>
      </c>
      <c r="C84" t="s">
        <v>52</v>
      </c>
      <c r="D84" s="2">
        <v>3680.26</v>
      </c>
      <c r="E84" t="s">
        <v>52</v>
      </c>
      <c r="F84" s="2">
        <v>3675.06</v>
      </c>
      <c r="G84" t="s">
        <v>52</v>
      </c>
      <c r="H84" s="2">
        <v>3675.51</v>
      </c>
      <c r="I84" t="s">
        <v>52</v>
      </c>
      <c r="J84" s="2">
        <v>3676.8</v>
      </c>
      <c r="K84" t="s">
        <v>52</v>
      </c>
      <c r="L84" s="2">
        <v>3662.87</v>
      </c>
      <c r="M84" t="s">
        <v>52</v>
      </c>
      <c r="N84" s="5">
        <f>AVERAGE(D84,F84,H84,J84,L84)</f>
        <v>3674.1</v>
      </c>
    </row>
    <row r="85" spans="1:15" x14ac:dyDescent="0.2">
      <c r="A85" s="14"/>
      <c r="B85" s="16"/>
      <c r="C85" t="s">
        <v>53</v>
      </c>
      <c r="D85" s="2">
        <v>45.91</v>
      </c>
      <c r="E85" t="s">
        <v>53</v>
      </c>
      <c r="F85" s="2">
        <v>46.15</v>
      </c>
      <c r="G85" t="s">
        <v>54</v>
      </c>
      <c r="H85" s="2">
        <v>46.14</v>
      </c>
      <c r="I85" t="s">
        <v>54</v>
      </c>
      <c r="J85" s="2">
        <v>46.14</v>
      </c>
      <c r="K85" t="s">
        <v>54</v>
      </c>
      <c r="L85" s="2">
        <v>46.32</v>
      </c>
      <c r="M85" t="s">
        <v>54</v>
      </c>
      <c r="N85" s="5">
        <f>AVERAGE(D85,F85,H85,J85,L85)</f>
        <v>46.131999999999991</v>
      </c>
      <c r="O85">
        <v>170</v>
      </c>
    </row>
    <row r="86" spans="1:15" x14ac:dyDescent="0.2">
      <c r="A86" s="14"/>
      <c r="B86" s="23">
        <v>190</v>
      </c>
      <c r="C86" s="24" t="s">
        <v>52</v>
      </c>
      <c r="D86" s="25">
        <v>74466.19</v>
      </c>
      <c r="E86" s="24" t="s">
        <v>52</v>
      </c>
      <c r="F86" s="25">
        <v>74931.88</v>
      </c>
      <c r="G86" s="24" t="s">
        <v>52</v>
      </c>
      <c r="H86" s="25">
        <v>74964.94</v>
      </c>
      <c r="I86" s="24" t="s">
        <v>52</v>
      </c>
      <c r="J86" s="25">
        <v>74850.87</v>
      </c>
      <c r="K86" s="24" t="s">
        <v>52</v>
      </c>
      <c r="L86" s="25">
        <v>74238.080000000002</v>
      </c>
      <c r="M86" s="24" t="s">
        <v>52</v>
      </c>
      <c r="N86" s="28"/>
    </row>
    <row r="87" spans="1:15" x14ac:dyDescent="0.2">
      <c r="A87" s="14"/>
      <c r="B87" s="16"/>
      <c r="C87" s="24" t="s">
        <v>53</v>
      </c>
      <c r="D87" s="25">
        <v>2.15</v>
      </c>
      <c r="E87" s="24" t="s">
        <v>53</v>
      </c>
      <c r="F87" s="25">
        <v>2.13</v>
      </c>
      <c r="G87" s="24" t="s">
        <v>54</v>
      </c>
      <c r="H87" s="25">
        <v>2.13</v>
      </c>
      <c r="I87" s="24" t="s">
        <v>54</v>
      </c>
      <c r="J87" s="25">
        <v>2.14</v>
      </c>
      <c r="K87" s="24" t="s">
        <v>54</v>
      </c>
      <c r="L87" s="25">
        <v>2.15</v>
      </c>
      <c r="M87" s="24" t="s">
        <v>54</v>
      </c>
      <c r="N87" s="28"/>
    </row>
    <row r="88" spans="1:15" x14ac:dyDescent="0.2">
      <c r="A88" s="14"/>
      <c r="B88" s="16">
        <v>210</v>
      </c>
      <c r="C88" t="s">
        <v>52</v>
      </c>
      <c r="D88" s="2">
        <v>3656.84</v>
      </c>
      <c r="E88" t="s">
        <v>52</v>
      </c>
      <c r="F88" s="2">
        <v>3663.85</v>
      </c>
      <c r="G88" t="s">
        <v>52</v>
      </c>
      <c r="H88" s="2">
        <v>3622.23</v>
      </c>
      <c r="I88" t="s">
        <v>52</v>
      </c>
      <c r="J88" s="2">
        <v>3616.31</v>
      </c>
      <c r="K88" t="s">
        <v>52</v>
      </c>
      <c r="L88" s="2">
        <v>3625.79</v>
      </c>
      <c r="M88" t="s">
        <v>52</v>
      </c>
      <c r="N88" s="5">
        <f>AVERAGE(D88,F88,H88,J88,L88)</f>
        <v>3637.0039999999999</v>
      </c>
    </row>
    <row r="89" spans="1:15" x14ac:dyDescent="0.2">
      <c r="A89" s="14"/>
      <c r="B89" s="16"/>
      <c r="C89" t="s">
        <v>53</v>
      </c>
      <c r="D89" s="2">
        <v>57.31</v>
      </c>
      <c r="E89" t="s">
        <v>53</v>
      </c>
      <c r="F89" s="2">
        <v>56.52</v>
      </c>
      <c r="G89" t="s">
        <v>54</v>
      </c>
      <c r="H89" s="2">
        <v>57.84</v>
      </c>
      <c r="I89" t="s">
        <v>54</v>
      </c>
      <c r="J89" s="2">
        <v>57.94</v>
      </c>
      <c r="K89" t="s">
        <v>54</v>
      </c>
      <c r="L89" s="2">
        <v>57.75</v>
      </c>
      <c r="M89" t="s">
        <v>54</v>
      </c>
      <c r="N89" s="5">
        <f>AVERAGE(D89,F89,H89,J89,L89)</f>
        <v>57.472000000000001</v>
      </c>
      <c r="O89">
        <v>210</v>
      </c>
    </row>
    <row r="90" spans="1:15" x14ac:dyDescent="0.2">
      <c r="A90" s="14"/>
      <c r="B90" s="23">
        <v>230</v>
      </c>
      <c r="C90" s="24" t="s">
        <v>52</v>
      </c>
      <c r="D90" s="25">
        <v>74466.19</v>
      </c>
      <c r="E90" s="24" t="s">
        <v>52</v>
      </c>
      <c r="F90" s="25">
        <v>74931.88</v>
      </c>
      <c r="G90" s="24" t="s">
        <v>52</v>
      </c>
      <c r="H90" s="25">
        <v>74964.94</v>
      </c>
      <c r="I90" s="24" t="s">
        <v>52</v>
      </c>
      <c r="J90" s="25">
        <v>74850.87</v>
      </c>
      <c r="K90" s="24" t="s">
        <v>52</v>
      </c>
      <c r="L90" s="25">
        <v>74238.080000000002</v>
      </c>
      <c r="M90" s="24" t="s">
        <v>52</v>
      </c>
      <c r="N90" s="28"/>
    </row>
    <row r="91" spans="1:15" x14ac:dyDescent="0.2">
      <c r="A91" s="14"/>
      <c r="B91" s="16"/>
      <c r="C91" s="24" t="s">
        <v>53</v>
      </c>
      <c r="D91" s="25">
        <v>2.15</v>
      </c>
      <c r="E91" s="24" t="s">
        <v>53</v>
      </c>
      <c r="F91" s="25">
        <v>2.13</v>
      </c>
      <c r="G91" s="24" t="s">
        <v>54</v>
      </c>
      <c r="H91" s="25">
        <v>2.13</v>
      </c>
      <c r="I91" s="24" t="s">
        <v>54</v>
      </c>
      <c r="J91" s="25">
        <v>2.14</v>
      </c>
      <c r="K91" s="24" t="s">
        <v>54</v>
      </c>
      <c r="L91" s="25">
        <v>2.15</v>
      </c>
      <c r="M91" s="24" t="s">
        <v>54</v>
      </c>
      <c r="N91" s="28"/>
    </row>
    <row r="92" spans="1:15" x14ac:dyDescent="0.2">
      <c r="A92" s="14"/>
      <c r="B92" s="16">
        <v>250</v>
      </c>
      <c r="C92" t="s">
        <v>52</v>
      </c>
      <c r="D92" s="2">
        <v>3635.82</v>
      </c>
      <c r="E92" t="s">
        <v>52</v>
      </c>
      <c r="F92" s="2">
        <v>3642.06</v>
      </c>
      <c r="G92" t="s">
        <v>52</v>
      </c>
      <c r="H92" s="2">
        <v>3618.38</v>
      </c>
      <c r="I92" t="s">
        <v>52</v>
      </c>
      <c r="J92" s="2">
        <v>3635.83</v>
      </c>
      <c r="K92" t="s">
        <v>52</v>
      </c>
      <c r="L92" s="2">
        <v>3642.59</v>
      </c>
      <c r="M92" t="s">
        <v>52</v>
      </c>
      <c r="N92" s="5">
        <f>AVERAGE(D92,F92,H92,J92,L92)</f>
        <v>3634.9360000000001</v>
      </c>
    </row>
    <row r="93" spans="1:15" x14ac:dyDescent="0.2">
      <c r="A93" s="14"/>
      <c r="B93" s="16"/>
      <c r="C93" t="s">
        <v>53</v>
      </c>
      <c r="D93" s="2">
        <v>68.599999999999994</v>
      </c>
      <c r="E93" t="s">
        <v>53</v>
      </c>
      <c r="F93" s="2">
        <v>68.5</v>
      </c>
      <c r="G93" t="s">
        <v>54</v>
      </c>
      <c r="H93" s="2">
        <v>68.930000000000007</v>
      </c>
      <c r="I93" t="s">
        <v>54</v>
      </c>
      <c r="J93" s="2">
        <v>68.55</v>
      </c>
      <c r="K93" t="s">
        <v>54</v>
      </c>
      <c r="L93" s="2">
        <v>68.290000000000006</v>
      </c>
      <c r="M93" t="s">
        <v>54</v>
      </c>
      <c r="N93" s="5">
        <f>AVERAGE(D93,F93,H93,J93,L93)</f>
        <v>68.573999999999998</v>
      </c>
      <c r="O93">
        <v>250</v>
      </c>
    </row>
    <row r="94" spans="1:15" x14ac:dyDescent="0.2">
      <c r="A94" s="14"/>
      <c r="B94" s="23">
        <v>270</v>
      </c>
      <c r="C94" s="24" t="s">
        <v>52</v>
      </c>
      <c r="D94" s="25">
        <v>74466.19</v>
      </c>
      <c r="E94" s="24" t="s">
        <v>52</v>
      </c>
      <c r="F94" s="25">
        <v>74931.88</v>
      </c>
      <c r="G94" s="24" t="s">
        <v>52</v>
      </c>
      <c r="H94" s="25">
        <v>74964.94</v>
      </c>
      <c r="I94" s="24" t="s">
        <v>52</v>
      </c>
      <c r="J94" s="25">
        <v>74850.87</v>
      </c>
      <c r="K94" s="24" t="s">
        <v>52</v>
      </c>
      <c r="L94" s="25">
        <v>74238.080000000002</v>
      </c>
      <c r="M94" s="24" t="s">
        <v>52</v>
      </c>
      <c r="N94" s="28"/>
    </row>
    <row r="95" spans="1:15" x14ac:dyDescent="0.2">
      <c r="A95" s="14"/>
      <c r="B95" s="16"/>
      <c r="C95" s="24" t="s">
        <v>53</v>
      </c>
      <c r="D95" s="25">
        <v>2.15</v>
      </c>
      <c r="E95" s="24" t="s">
        <v>53</v>
      </c>
      <c r="F95" s="25">
        <v>2.13</v>
      </c>
      <c r="G95" s="24" t="s">
        <v>54</v>
      </c>
      <c r="H95" s="25">
        <v>2.13</v>
      </c>
      <c r="I95" s="24" t="s">
        <v>54</v>
      </c>
      <c r="J95" s="25">
        <v>2.14</v>
      </c>
      <c r="K95" s="24" t="s">
        <v>54</v>
      </c>
      <c r="L95" s="25">
        <v>2.15</v>
      </c>
      <c r="M95" s="24" t="s">
        <v>54</v>
      </c>
      <c r="N95" s="28"/>
    </row>
    <row r="96" spans="1:15" x14ac:dyDescent="0.2">
      <c r="A96" s="14"/>
      <c r="B96" s="16">
        <v>290</v>
      </c>
      <c r="C96" t="s">
        <v>52</v>
      </c>
      <c r="D96" s="2">
        <v>3626.07</v>
      </c>
      <c r="E96" t="s">
        <v>52</v>
      </c>
      <c r="F96" s="2">
        <v>3626.64</v>
      </c>
      <c r="G96" t="s">
        <v>52</v>
      </c>
      <c r="H96" s="2">
        <v>3629.32</v>
      </c>
      <c r="I96" t="s">
        <v>52</v>
      </c>
      <c r="J96" s="2">
        <v>3636.16</v>
      </c>
      <c r="K96" t="s">
        <v>52</v>
      </c>
      <c r="L96" s="2">
        <v>3602.31</v>
      </c>
      <c r="M96" t="s">
        <v>52</v>
      </c>
      <c r="N96" s="5">
        <f>AVERAGE(D96,F96,H96,J96,L96)</f>
        <v>3624.1</v>
      </c>
    </row>
    <row r="97" spans="1:15" x14ac:dyDescent="0.2">
      <c r="A97" s="14"/>
      <c r="B97" s="16"/>
      <c r="C97" t="s">
        <v>53</v>
      </c>
      <c r="D97" s="2">
        <v>79.77</v>
      </c>
      <c r="E97" t="s">
        <v>53</v>
      </c>
      <c r="F97" s="2">
        <v>79.78</v>
      </c>
      <c r="G97" t="s">
        <v>54</v>
      </c>
      <c r="H97" s="2">
        <v>79.709999999999994</v>
      </c>
      <c r="I97" t="s">
        <v>54</v>
      </c>
      <c r="J97" s="2">
        <v>79.58</v>
      </c>
      <c r="K97" t="s">
        <v>54</v>
      </c>
      <c r="L97" s="2">
        <v>80.3</v>
      </c>
      <c r="M97" t="s">
        <v>54</v>
      </c>
      <c r="N97" s="5">
        <f>AVERAGE(D97,F97,H97,J97,L97)</f>
        <v>79.828000000000003</v>
      </c>
      <c r="O97">
        <v>290</v>
      </c>
    </row>
  </sheetData>
  <mergeCells count="63">
    <mergeCell ref="B96:B97"/>
    <mergeCell ref="A67:A97"/>
    <mergeCell ref="A35:A65"/>
    <mergeCell ref="A3:A33"/>
    <mergeCell ref="B78:B79"/>
    <mergeCell ref="B80:B81"/>
    <mergeCell ref="B82:B83"/>
    <mergeCell ref="B84:B85"/>
    <mergeCell ref="B86:B87"/>
    <mergeCell ref="B88:B89"/>
    <mergeCell ref="B24:B25"/>
    <mergeCell ref="B26:B27"/>
    <mergeCell ref="B28:B29"/>
    <mergeCell ref="B30:B31"/>
    <mergeCell ref="B32:B33"/>
    <mergeCell ref="B68:B69"/>
    <mergeCell ref="B60:B61"/>
    <mergeCell ref="B62:B63"/>
    <mergeCell ref="B64:B65"/>
    <mergeCell ref="B4:B5"/>
    <mergeCell ref="B6:B7"/>
    <mergeCell ref="B8:B9"/>
    <mergeCell ref="B10:B11"/>
    <mergeCell ref="B12:B13"/>
    <mergeCell ref="B14:B15"/>
    <mergeCell ref="B16:B17"/>
    <mergeCell ref="B42:B43"/>
    <mergeCell ref="B44:B45"/>
    <mergeCell ref="B46:B47"/>
    <mergeCell ref="B48:B49"/>
    <mergeCell ref="B50:B51"/>
    <mergeCell ref="B52:B53"/>
    <mergeCell ref="C3:D3"/>
    <mergeCell ref="E3:F3"/>
    <mergeCell ref="G3:H3"/>
    <mergeCell ref="I3:J3"/>
    <mergeCell ref="K3:L3"/>
    <mergeCell ref="C67:D67"/>
    <mergeCell ref="E67:F67"/>
    <mergeCell ref="G67:H67"/>
    <mergeCell ref="I67:J67"/>
    <mergeCell ref="B94:B95"/>
    <mergeCell ref="B90:B91"/>
    <mergeCell ref="B92:B93"/>
    <mergeCell ref="B74:B75"/>
    <mergeCell ref="B76:B77"/>
    <mergeCell ref="B70:B71"/>
    <mergeCell ref="B72:B73"/>
    <mergeCell ref="K67:L67"/>
    <mergeCell ref="B56:B57"/>
    <mergeCell ref="B58:B59"/>
    <mergeCell ref="B54:B55"/>
    <mergeCell ref="B38:B39"/>
    <mergeCell ref="B40:B41"/>
    <mergeCell ref="C35:D35"/>
    <mergeCell ref="E35:F35"/>
    <mergeCell ref="G35:H35"/>
    <mergeCell ref="I35:J35"/>
    <mergeCell ref="K35:L35"/>
    <mergeCell ref="B36:B37"/>
    <mergeCell ref="B20:B21"/>
    <mergeCell ref="B22:B23"/>
    <mergeCell ref="B18:B19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A7E4-6BE7-F640-A3D6-33EE371C7410}">
  <dimension ref="A1:AI32"/>
  <sheetViews>
    <sheetView workbookViewId="0">
      <selection activeCell="H39" sqref="H39"/>
    </sheetView>
  </sheetViews>
  <sheetFormatPr baseColWidth="10" defaultRowHeight="16" x14ac:dyDescent="0.2"/>
  <cols>
    <col min="1" max="1" width="16.83203125" customWidth="1"/>
    <col min="2" max="2" width="12.6640625" customWidth="1"/>
    <col min="3" max="3" width="17" bestFit="1" customWidth="1"/>
    <col min="4" max="4" width="13.6640625" style="5" bestFit="1" customWidth="1"/>
    <col min="6" max="6" width="17" bestFit="1" customWidth="1"/>
    <col min="7" max="7" width="15.1640625" style="5" bestFit="1" customWidth="1"/>
    <col min="8" max="9" width="17" bestFit="1" customWidth="1"/>
    <col min="10" max="10" width="17" style="5" bestFit="1" customWidth="1"/>
    <col min="12" max="12" width="17" bestFit="1" customWidth="1"/>
    <col min="13" max="13" width="13.6640625" style="5" bestFit="1" customWidth="1"/>
    <col min="14" max="15" width="17" bestFit="1" customWidth="1"/>
    <col min="16" max="16" width="17" style="5" bestFit="1" customWidth="1"/>
    <col min="18" max="18" width="17" bestFit="1" customWidth="1"/>
    <col min="19" max="19" width="14.1640625" style="5" bestFit="1" customWidth="1"/>
    <col min="20" max="21" width="17" bestFit="1" customWidth="1"/>
    <col min="22" max="22" width="13.6640625" style="5" bestFit="1" customWidth="1"/>
    <col min="24" max="24" width="17" bestFit="1" customWidth="1"/>
    <col min="25" max="25" width="14.6640625" style="5" bestFit="1" customWidth="1"/>
    <col min="27" max="27" width="17" bestFit="1" customWidth="1"/>
    <col min="28" max="28" width="13.6640625" style="5" bestFit="1" customWidth="1"/>
    <col min="30" max="30" width="17" bestFit="1" customWidth="1"/>
    <col min="31" max="31" width="13.6640625" style="5" bestFit="1" customWidth="1"/>
  </cols>
  <sheetData>
    <row r="1" spans="1:32" x14ac:dyDescent="0.2">
      <c r="A1" s="1" t="s">
        <v>15</v>
      </c>
      <c r="D1" s="6"/>
      <c r="G1" s="6"/>
      <c r="J1" s="8"/>
      <c r="M1" s="6"/>
      <c r="P1" s="6"/>
      <c r="S1" s="6"/>
      <c r="V1" s="6"/>
      <c r="Y1" s="6"/>
      <c r="AB1" s="6"/>
    </row>
    <row r="2" spans="1:32" x14ac:dyDescent="0.2">
      <c r="B2" s="13" t="s">
        <v>1</v>
      </c>
      <c r="C2" s="13"/>
      <c r="D2" s="17"/>
      <c r="E2" s="13" t="s">
        <v>2</v>
      </c>
      <c r="F2" s="13"/>
      <c r="G2" s="17"/>
      <c r="H2" s="13" t="s">
        <v>3</v>
      </c>
      <c r="I2" s="13"/>
      <c r="J2" s="17"/>
      <c r="K2" s="13" t="s">
        <v>4</v>
      </c>
      <c r="L2" s="13"/>
      <c r="M2" s="17"/>
      <c r="N2" s="13" t="s">
        <v>5</v>
      </c>
      <c r="O2" s="13"/>
      <c r="P2" s="17"/>
      <c r="Q2" s="13" t="s">
        <v>6</v>
      </c>
      <c r="R2" s="13"/>
      <c r="S2" s="17"/>
      <c r="T2" s="13" t="s">
        <v>7</v>
      </c>
      <c r="U2" s="13"/>
      <c r="V2" s="17"/>
      <c r="W2" s="13" t="s">
        <v>8</v>
      </c>
      <c r="X2" s="13"/>
      <c r="Y2" s="17"/>
      <c r="Z2" s="13" t="s">
        <v>9</v>
      </c>
      <c r="AA2" s="13"/>
      <c r="AB2" s="17"/>
      <c r="AC2" s="13" t="s">
        <v>10</v>
      </c>
      <c r="AD2" s="13"/>
      <c r="AE2" s="17"/>
      <c r="AF2" t="s">
        <v>18</v>
      </c>
    </row>
    <row r="3" spans="1:32" x14ac:dyDescent="0.2">
      <c r="A3" s="14" t="s">
        <v>11</v>
      </c>
      <c r="B3" s="14" t="s">
        <v>28</v>
      </c>
      <c r="C3" s="2" t="s">
        <v>25</v>
      </c>
      <c r="D3" s="7">
        <v>5863541</v>
      </c>
      <c r="E3" s="14" t="s">
        <v>28</v>
      </c>
      <c r="F3" s="2" t="s">
        <v>25</v>
      </c>
      <c r="G3" s="7">
        <v>4673875</v>
      </c>
      <c r="H3" s="14" t="s">
        <v>28</v>
      </c>
      <c r="I3" s="2" t="s">
        <v>25</v>
      </c>
      <c r="J3" s="7">
        <v>4729879</v>
      </c>
      <c r="K3" s="14" t="s">
        <v>28</v>
      </c>
      <c r="L3" s="2" t="s">
        <v>25</v>
      </c>
      <c r="M3" s="7">
        <v>4208127</v>
      </c>
      <c r="N3" s="14" t="s">
        <v>28</v>
      </c>
      <c r="O3" s="2" t="s">
        <v>25</v>
      </c>
      <c r="P3" s="7">
        <v>5319338</v>
      </c>
      <c r="Q3" s="14" t="s">
        <v>28</v>
      </c>
      <c r="R3" s="2" t="s">
        <v>25</v>
      </c>
      <c r="S3" s="7">
        <v>4133249</v>
      </c>
      <c r="T3" s="14" t="s">
        <v>28</v>
      </c>
      <c r="U3" s="2" t="s">
        <v>25</v>
      </c>
      <c r="V3" s="7">
        <v>5352092</v>
      </c>
      <c r="W3" s="14" t="s">
        <v>28</v>
      </c>
      <c r="X3" s="2" t="s">
        <v>25</v>
      </c>
      <c r="Y3" s="7">
        <v>3689644</v>
      </c>
      <c r="Z3" s="14" t="s">
        <v>28</v>
      </c>
      <c r="AA3" s="2" t="s">
        <v>25</v>
      </c>
      <c r="AB3" s="7">
        <v>4483259</v>
      </c>
      <c r="AC3" s="14" t="s">
        <v>28</v>
      </c>
      <c r="AD3" s="2" t="s">
        <v>25</v>
      </c>
      <c r="AE3" s="7">
        <v>3568653</v>
      </c>
      <c r="AF3" s="5">
        <f>AVERAGE(AE3,D3,G3,J3,M3,P3,S3,V3,Y3,AB3)</f>
        <v>4602165.7</v>
      </c>
    </row>
    <row r="4" spans="1:32" x14ac:dyDescent="0.2">
      <c r="A4" s="15"/>
      <c r="B4" s="14"/>
      <c r="C4" s="2" t="s">
        <v>26</v>
      </c>
      <c r="D4" s="7">
        <v>97718</v>
      </c>
      <c r="E4" s="14"/>
      <c r="F4" s="2" t="s">
        <v>26</v>
      </c>
      <c r="G4" s="7">
        <v>77892</v>
      </c>
      <c r="H4" s="14"/>
      <c r="I4" s="2" t="s">
        <v>26</v>
      </c>
      <c r="J4" s="7">
        <v>78825</v>
      </c>
      <c r="K4" s="14"/>
      <c r="L4" s="2" t="s">
        <v>26</v>
      </c>
      <c r="M4" s="7">
        <v>71797</v>
      </c>
      <c r="N4" s="14"/>
      <c r="O4" s="2" t="s">
        <v>26</v>
      </c>
      <c r="P4" s="7">
        <v>88648</v>
      </c>
      <c r="Q4" s="14"/>
      <c r="R4" s="2" t="s">
        <v>26</v>
      </c>
      <c r="S4" s="7">
        <v>68882</v>
      </c>
      <c r="T4" s="14"/>
      <c r="U4" s="2" t="s">
        <v>26</v>
      </c>
      <c r="V4" s="7">
        <v>89195</v>
      </c>
      <c r="W4" s="14"/>
      <c r="X4" s="2" t="s">
        <v>26</v>
      </c>
      <c r="Y4" s="7">
        <v>61489</v>
      </c>
      <c r="Z4" s="14"/>
      <c r="AA4" s="2" t="s">
        <v>26</v>
      </c>
      <c r="AB4" s="7">
        <v>74715</v>
      </c>
      <c r="AC4" s="14"/>
      <c r="AD4" s="2" t="s">
        <v>26</v>
      </c>
      <c r="AE4" s="5">
        <v>59473</v>
      </c>
      <c r="AF4" s="5">
        <f t="shared" ref="AF4:AF29" si="0">AVERAGE(AE4,D4,G4,J4,M4,P4,S4,V4,Y4,AB4)</f>
        <v>76863.399999999994</v>
      </c>
    </row>
    <row r="5" spans="1:32" x14ac:dyDescent="0.2">
      <c r="A5" s="15"/>
      <c r="B5" s="14"/>
      <c r="C5" s="2" t="s">
        <v>27</v>
      </c>
      <c r="D5" s="7">
        <v>763.4</v>
      </c>
      <c r="E5" s="14"/>
      <c r="F5" s="2" t="s">
        <v>27</v>
      </c>
      <c r="G5" s="7">
        <v>608.5</v>
      </c>
      <c r="H5" s="14"/>
      <c r="I5" s="2" t="s">
        <v>27</v>
      </c>
      <c r="J5" s="7">
        <v>615.79999999999995</v>
      </c>
      <c r="K5" s="14"/>
      <c r="L5" s="2" t="s">
        <v>27</v>
      </c>
      <c r="M5" s="7">
        <v>560.9</v>
      </c>
      <c r="N5" s="14"/>
      <c r="O5" s="2" t="s">
        <v>27</v>
      </c>
      <c r="P5" s="7">
        <v>692.6</v>
      </c>
      <c r="Q5" s="14"/>
      <c r="R5" s="2" t="s">
        <v>27</v>
      </c>
      <c r="S5" s="7">
        <v>538.1</v>
      </c>
      <c r="T5" s="14"/>
      <c r="U5" s="2" t="s">
        <v>27</v>
      </c>
      <c r="V5" s="7">
        <v>696.8</v>
      </c>
      <c r="W5" s="14"/>
      <c r="X5" s="2" t="s">
        <v>27</v>
      </c>
      <c r="Y5" s="7">
        <v>480.4</v>
      </c>
      <c r="Z5" s="14"/>
      <c r="AA5" s="2" t="s">
        <v>27</v>
      </c>
      <c r="AB5" s="7">
        <v>583.70000000000005</v>
      </c>
      <c r="AC5" s="14"/>
      <c r="AD5" s="2" t="s">
        <v>27</v>
      </c>
      <c r="AE5" s="7">
        <v>464.6</v>
      </c>
      <c r="AF5" s="5">
        <f t="shared" si="0"/>
        <v>600.48</v>
      </c>
    </row>
    <row r="6" spans="1:32" x14ac:dyDescent="0.2">
      <c r="A6" s="15"/>
      <c r="B6" s="14" t="s">
        <v>29</v>
      </c>
      <c r="C6" s="2" t="s">
        <v>25</v>
      </c>
      <c r="D6" s="7">
        <v>35048891</v>
      </c>
      <c r="E6" s="14" t="s">
        <v>29</v>
      </c>
      <c r="F6" s="2" t="s">
        <v>25</v>
      </c>
      <c r="G6" s="7">
        <v>33707336</v>
      </c>
      <c r="H6" s="14" t="s">
        <v>29</v>
      </c>
      <c r="I6" s="2" t="s">
        <v>25</v>
      </c>
      <c r="J6" s="7">
        <v>35276417</v>
      </c>
      <c r="K6" s="14" t="s">
        <v>29</v>
      </c>
      <c r="L6" s="2" t="s">
        <v>25</v>
      </c>
      <c r="M6" s="7">
        <v>34747369</v>
      </c>
      <c r="N6" s="14" t="s">
        <v>29</v>
      </c>
      <c r="O6" s="2" t="s">
        <v>25</v>
      </c>
      <c r="P6" s="7">
        <v>34619507</v>
      </c>
      <c r="Q6" s="14" t="s">
        <v>29</v>
      </c>
      <c r="R6" s="2" t="s">
        <v>25</v>
      </c>
      <c r="S6" s="7">
        <v>35141107</v>
      </c>
      <c r="T6" s="14" t="s">
        <v>29</v>
      </c>
      <c r="U6" s="2" t="s">
        <v>25</v>
      </c>
      <c r="V6" s="7">
        <v>35144437</v>
      </c>
      <c r="W6" s="14" t="s">
        <v>29</v>
      </c>
      <c r="X6" s="2" t="s">
        <v>25</v>
      </c>
      <c r="Y6" s="7">
        <v>34780862</v>
      </c>
      <c r="Z6" s="14" t="s">
        <v>29</v>
      </c>
      <c r="AA6" s="2" t="s">
        <v>25</v>
      </c>
      <c r="AB6" s="7">
        <v>34711240</v>
      </c>
      <c r="AC6" s="14" t="s">
        <v>29</v>
      </c>
      <c r="AD6" s="2" t="s">
        <v>25</v>
      </c>
      <c r="AE6" s="7">
        <v>35883485</v>
      </c>
      <c r="AF6" s="5">
        <f t="shared" si="0"/>
        <v>34906065.100000001</v>
      </c>
    </row>
    <row r="7" spans="1:32" x14ac:dyDescent="0.2">
      <c r="A7" s="15"/>
      <c r="B7" s="14"/>
      <c r="C7" s="2" t="s">
        <v>26</v>
      </c>
      <c r="D7" s="7">
        <v>584101</v>
      </c>
      <c r="E7" s="14"/>
      <c r="F7" s="2" t="s">
        <v>26</v>
      </c>
      <c r="G7" s="7">
        <v>561745</v>
      </c>
      <c r="H7" s="14"/>
      <c r="I7" s="2" t="s">
        <v>26</v>
      </c>
      <c r="J7" s="7">
        <v>587892</v>
      </c>
      <c r="K7" s="14"/>
      <c r="L7" s="2" t="s">
        <v>26</v>
      </c>
      <c r="M7" s="7">
        <v>579078</v>
      </c>
      <c r="N7" s="14"/>
      <c r="O7" s="2" t="s">
        <v>26</v>
      </c>
      <c r="P7" s="7">
        <v>576945</v>
      </c>
      <c r="Q7" s="14"/>
      <c r="R7" s="2" t="s">
        <v>26</v>
      </c>
      <c r="S7" s="7">
        <v>585637</v>
      </c>
      <c r="T7" s="14"/>
      <c r="U7" s="2" t="s">
        <v>26</v>
      </c>
      <c r="V7" s="7">
        <v>585697</v>
      </c>
      <c r="W7" s="14"/>
      <c r="X7" s="2" t="s">
        <v>26</v>
      </c>
      <c r="Y7" s="7">
        <v>579633</v>
      </c>
      <c r="Z7" s="14"/>
      <c r="AA7" s="2" t="s">
        <v>26</v>
      </c>
      <c r="AB7" s="7">
        <v>578474</v>
      </c>
      <c r="AC7" s="14"/>
      <c r="AD7" s="2" t="s">
        <v>26</v>
      </c>
      <c r="AE7" s="7">
        <v>598010</v>
      </c>
      <c r="AF7" s="5">
        <f t="shared" si="0"/>
        <v>581721.19999999995</v>
      </c>
    </row>
    <row r="8" spans="1:32" x14ac:dyDescent="0.2">
      <c r="A8" s="15"/>
      <c r="B8" s="14"/>
      <c r="C8" s="2" t="s">
        <v>27</v>
      </c>
      <c r="D8" s="7">
        <v>4563.3</v>
      </c>
      <c r="E8" s="14"/>
      <c r="F8" s="2" t="s">
        <v>27</v>
      </c>
      <c r="G8" s="7">
        <v>4388.6000000000004</v>
      </c>
      <c r="H8" s="14"/>
      <c r="I8" s="2" t="s">
        <v>27</v>
      </c>
      <c r="J8" s="7">
        <v>4592.8999999999996</v>
      </c>
      <c r="K8" s="14"/>
      <c r="L8" s="2" t="s">
        <v>27</v>
      </c>
      <c r="M8" s="7">
        <v>4524</v>
      </c>
      <c r="N8" s="14"/>
      <c r="O8" s="2" t="s">
        <v>27</v>
      </c>
      <c r="P8" s="7">
        <v>4507.3999999999996</v>
      </c>
      <c r="Q8" s="14"/>
      <c r="R8" s="2" t="s">
        <v>27</v>
      </c>
      <c r="S8" s="7">
        <v>4575.3</v>
      </c>
      <c r="T8" s="14"/>
      <c r="U8" s="2" t="s">
        <v>27</v>
      </c>
      <c r="V8" s="7">
        <v>4575.8</v>
      </c>
      <c r="W8" s="14"/>
      <c r="X8" s="2" t="s">
        <v>27</v>
      </c>
      <c r="Y8" s="7">
        <v>4528.3999999999996</v>
      </c>
      <c r="Z8" s="14"/>
      <c r="AA8" s="2" t="s">
        <v>27</v>
      </c>
      <c r="AB8" s="7">
        <v>4519.3</v>
      </c>
      <c r="AC8" s="14"/>
      <c r="AD8" s="2" t="s">
        <v>27</v>
      </c>
      <c r="AE8" s="7">
        <v>4672</v>
      </c>
      <c r="AF8" s="5">
        <f t="shared" si="0"/>
        <v>4544.7</v>
      </c>
    </row>
    <row r="9" spans="1:32" x14ac:dyDescent="0.2">
      <c r="A9" s="15"/>
      <c r="B9" s="14" t="s">
        <v>30</v>
      </c>
      <c r="C9" s="2" t="s">
        <v>25</v>
      </c>
      <c r="D9" s="5">
        <f>SUM(D3,D6)</f>
        <v>40912432</v>
      </c>
      <c r="E9" s="14" t="s">
        <v>30</v>
      </c>
      <c r="F9" s="2" t="s">
        <v>25</v>
      </c>
      <c r="G9" s="5">
        <f>SUM(G3,G6)</f>
        <v>38381211</v>
      </c>
      <c r="H9" s="14" t="s">
        <v>30</v>
      </c>
      <c r="I9" s="2" t="s">
        <v>25</v>
      </c>
      <c r="J9" s="5">
        <f>SUM(J3,J6)</f>
        <v>40006296</v>
      </c>
      <c r="K9" s="14" t="s">
        <v>30</v>
      </c>
      <c r="L9" s="2" t="s">
        <v>25</v>
      </c>
      <c r="M9" s="5">
        <f>SUM(M3,M6)</f>
        <v>38955496</v>
      </c>
      <c r="N9" s="14" t="s">
        <v>30</v>
      </c>
      <c r="O9" s="2" t="s">
        <v>25</v>
      </c>
      <c r="P9" s="5">
        <f>SUM(P3,P6)</f>
        <v>39938845</v>
      </c>
      <c r="Q9" s="14" t="s">
        <v>30</v>
      </c>
      <c r="R9" s="2" t="s">
        <v>25</v>
      </c>
      <c r="S9" s="5">
        <f>SUM(S3,S6)</f>
        <v>39274356</v>
      </c>
      <c r="T9" s="14" t="s">
        <v>30</v>
      </c>
      <c r="U9" s="2" t="s">
        <v>25</v>
      </c>
      <c r="V9" s="5">
        <f>SUM(V3,V6)</f>
        <v>40496529</v>
      </c>
      <c r="W9" s="14" t="s">
        <v>30</v>
      </c>
      <c r="X9" s="2" t="s">
        <v>25</v>
      </c>
      <c r="Y9" s="5">
        <f>SUM(Y3,Y6)</f>
        <v>38470506</v>
      </c>
      <c r="Z9" s="14" t="s">
        <v>30</v>
      </c>
      <c r="AA9" s="2" t="s">
        <v>25</v>
      </c>
      <c r="AB9" s="5">
        <f>SUM(AB3,AB6)</f>
        <v>39194499</v>
      </c>
      <c r="AC9" s="14" t="s">
        <v>30</v>
      </c>
      <c r="AD9" s="2" t="s">
        <v>25</v>
      </c>
      <c r="AE9" s="5">
        <f>SUM(AE3,AE6)</f>
        <v>39452138</v>
      </c>
      <c r="AF9" s="5">
        <f t="shared" si="0"/>
        <v>39508230.799999997</v>
      </c>
    </row>
    <row r="10" spans="1:32" x14ac:dyDescent="0.2">
      <c r="A10" s="15"/>
      <c r="B10" s="14"/>
      <c r="C10" s="2" t="s">
        <v>26</v>
      </c>
      <c r="D10" s="7">
        <f>D4+D7</f>
        <v>681819</v>
      </c>
      <c r="E10" s="14"/>
      <c r="F10" s="2" t="s">
        <v>26</v>
      </c>
      <c r="G10" s="7">
        <f>G4+G7</f>
        <v>639637</v>
      </c>
      <c r="H10" s="14"/>
      <c r="I10" s="2" t="s">
        <v>26</v>
      </c>
      <c r="J10" s="7">
        <f>J4+J7</f>
        <v>666717</v>
      </c>
      <c r="K10" s="14"/>
      <c r="L10" s="2" t="s">
        <v>26</v>
      </c>
      <c r="M10" s="7">
        <f>M4+M7</f>
        <v>650875</v>
      </c>
      <c r="N10" s="14"/>
      <c r="O10" s="2" t="s">
        <v>26</v>
      </c>
      <c r="P10" s="7">
        <f>P4+P7</f>
        <v>665593</v>
      </c>
      <c r="Q10" s="14"/>
      <c r="R10" s="2" t="s">
        <v>26</v>
      </c>
      <c r="S10" s="7">
        <f>S4+S7</f>
        <v>654519</v>
      </c>
      <c r="T10" s="14"/>
      <c r="U10" s="2" t="s">
        <v>26</v>
      </c>
      <c r="V10" s="7">
        <f>V4+V7</f>
        <v>674892</v>
      </c>
      <c r="W10" s="14"/>
      <c r="X10" s="2" t="s">
        <v>26</v>
      </c>
      <c r="Y10" s="7">
        <f>Y4+Y7</f>
        <v>641122</v>
      </c>
      <c r="Z10" s="14"/>
      <c r="AA10" s="2" t="s">
        <v>26</v>
      </c>
      <c r="AB10" s="7">
        <f>AB4+AB7</f>
        <v>653189</v>
      </c>
      <c r="AC10" s="14"/>
      <c r="AD10" s="2" t="s">
        <v>26</v>
      </c>
      <c r="AE10" s="7">
        <f>AE4+AE7</f>
        <v>657483</v>
      </c>
      <c r="AF10" s="5">
        <f t="shared" si="0"/>
        <v>658584.6</v>
      </c>
    </row>
    <row r="11" spans="1:32" x14ac:dyDescent="0.2">
      <c r="A11" s="15"/>
      <c r="B11" s="14"/>
      <c r="C11" s="2" t="s">
        <v>27</v>
      </c>
      <c r="D11" s="7">
        <f>D8+D5</f>
        <v>5326.7</v>
      </c>
      <c r="E11" s="14"/>
      <c r="F11" s="2" t="s">
        <v>27</v>
      </c>
      <c r="G11" s="7">
        <f>G8+G5</f>
        <v>4997.1000000000004</v>
      </c>
      <c r="H11" s="14"/>
      <c r="I11" s="2" t="s">
        <v>27</v>
      </c>
      <c r="J11" s="7">
        <f>J8+J5</f>
        <v>5208.7</v>
      </c>
      <c r="K11" s="14"/>
      <c r="L11" s="2" t="s">
        <v>27</v>
      </c>
      <c r="M11" s="7">
        <f>M8+M5</f>
        <v>5084.8999999999996</v>
      </c>
      <c r="N11" s="14"/>
      <c r="O11" s="2" t="s">
        <v>27</v>
      </c>
      <c r="P11" s="7">
        <f>P8+P5</f>
        <v>5200</v>
      </c>
      <c r="Q11" s="14"/>
      <c r="R11" s="2" t="s">
        <v>27</v>
      </c>
      <c r="S11" s="7">
        <f>S8+S5</f>
        <v>5113.4000000000005</v>
      </c>
      <c r="T11" s="14"/>
      <c r="U11" s="2" t="s">
        <v>27</v>
      </c>
      <c r="V11" s="7">
        <f>V8+V5</f>
        <v>5272.6</v>
      </c>
      <c r="W11" s="14"/>
      <c r="X11" s="2" t="s">
        <v>27</v>
      </c>
      <c r="Y11" s="7">
        <f>Y8+Y5</f>
        <v>5008.7999999999993</v>
      </c>
      <c r="Z11" s="14"/>
      <c r="AA11" s="2" t="s">
        <v>27</v>
      </c>
      <c r="AB11" s="7">
        <f>AB8+AB5</f>
        <v>5103</v>
      </c>
      <c r="AC11" s="14"/>
      <c r="AD11" s="2" t="s">
        <v>27</v>
      </c>
      <c r="AE11" s="7">
        <f>AE8+AE5</f>
        <v>5136.6000000000004</v>
      </c>
      <c r="AF11" s="5">
        <f t="shared" si="0"/>
        <v>5145.18</v>
      </c>
    </row>
    <row r="12" spans="1:32" x14ac:dyDescent="0.2">
      <c r="A12" s="14" t="s">
        <v>12</v>
      </c>
      <c r="B12" s="14" t="s">
        <v>28</v>
      </c>
      <c r="C12" s="2" t="s">
        <v>25</v>
      </c>
      <c r="D12" s="7">
        <v>4197655</v>
      </c>
      <c r="E12" s="14" t="s">
        <v>28</v>
      </c>
      <c r="F12" s="2" t="s">
        <v>25</v>
      </c>
      <c r="G12" s="7">
        <v>4278119</v>
      </c>
      <c r="H12" s="14" t="s">
        <v>28</v>
      </c>
      <c r="I12" s="2" t="s">
        <v>25</v>
      </c>
      <c r="J12" s="7">
        <v>4360251</v>
      </c>
      <c r="K12" s="14" t="s">
        <v>28</v>
      </c>
      <c r="L12" s="2" t="s">
        <v>25</v>
      </c>
      <c r="M12" s="7">
        <v>3826647</v>
      </c>
      <c r="N12" s="14" t="s">
        <v>28</v>
      </c>
      <c r="O12" s="2" t="s">
        <v>25</v>
      </c>
      <c r="P12" s="7">
        <v>4299026</v>
      </c>
      <c r="Q12" s="14" t="s">
        <v>28</v>
      </c>
      <c r="R12" s="2" t="s">
        <v>25</v>
      </c>
      <c r="S12" s="7">
        <v>4330560</v>
      </c>
      <c r="T12" s="14" t="s">
        <v>28</v>
      </c>
      <c r="U12" s="2" t="s">
        <v>25</v>
      </c>
      <c r="V12" s="7">
        <v>3279729</v>
      </c>
      <c r="W12" s="14" t="s">
        <v>28</v>
      </c>
      <c r="X12" s="2" t="s">
        <v>25</v>
      </c>
      <c r="Y12" s="7">
        <v>4183767</v>
      </c>
      <c r="Z12" s="14" t="s">
        <v>28</v>
      </c>
      <c r="AA12" s="2" t="s">
        <v>25</v>
      </c>
      <c r="AB12" s="7">
        <v>3249295</v>
      </c>
      <c r="AC12" s="14" t="s">
        <v>28</v>
      </c>
      <c r="AD12" s="2" t="s">
        <v>25</v>
      </c>
      <c r="AE12" s="7">
        <v>4084815</v>
      </c>
      <c r="AF12" s="5">
        <f>AVERAGE(AE12,D12,G12,J12,M12,P12,S12,V12,Y12,AB12)</f>
        <v>4008986.4</v>
      </c>
    </row>
    <row r="13" spans="1:32" x14ac:dyDescent="0.2">
      <c r="A13" s="15"/>
      <c r="B13" s="14"/>
      <c r="C13" s="2" t="s">
        <v>26</v>
      </c>
      <c r="D13" s="7">
        <v>69907</v>
      </c>
      <c r="E13" s="14"/>
      <c r="F13" s="2" t="s">
        <v>26</v>
      </c>
      <c r="G13" s="7">
        <v>71250</v>
      </c>
      <c r="H13" s="14"/>
      <c r="I13" s="2" t="s">
        <v>26</v>
      </c>
      <c r="J13" s="7">
        <v>72375</v>
      </c>
      <c r="K13" s="14"/>
      <c r="L13" s="2" t="s">
        <v>26</v>
      </c>
      <c r="M13" s="7">
        <v>63744</v>
      </c>
      <c r="N13" s="14"/>
      <c r="O13" s="2" t="s">
        <v>26</v>
      </c>
      <c r="P13" s="7">
        <v>71594</v>
      </c>
      <c r="Q13" s="14"/>
      <c r="R13" s="2" t="s">
        <v>26</v>
      </c>
      <c r="S13" s="5">
        <v>71582</v>
      </c>
      <c r="T13" s="14"/>
      <c r="U13" s="2" t="s">
        <v>26</v>
      </c>
      <c r="V13" s="7">
        <v>54624</v>
      </c>
      <c r="W13" s="14"/>
      <c r="X13" s="2" t="s">
        <v>26</v>
      </c>
      <c r="Y13" s="7">
        <v>69665</v>
      </c>
      <c r="Z13" s="14"/>
      <c r="AA13" s="2" t="s">
        <v>26</v>
      </c>
      <c r="AB13" s="7">
        <v>54117</v>
      </c>
      <c r="AC13" s="14"/>
      <c r="AD13" s="2" t="s">
        <v>26</v>
      </c>
      <c r="AE13" s="7">
        <v>67788</v>
      </c>
      <c r="AF13" s="5">
        <f>AVERAGE(AE13,D13,G13,J13,M13,P13,S15,V13,Y13,AB13)</f>
        <v>93713.3</v>
      </c>
    </row>
    <row r="14" spans="1:32" x14ac:dyDescent="0.2">
      <c r="A14" s="15"/>
      <c r="B14" s="14"/>
      <c r="C14" s="2" t="s">
        <v>27</v>
      </c>
      <c r="D14" s="7">
        <v>546.1</v>
      </c>
      <c r="E14" s="14"/>
      <c r="F14" s="2" t="s">
        <v>27</v>
      </c>
      <c r="G14" s="7">
        <v>556.6</v>
      </c>
      <c r="H14" s="14"/>
      <c r="I14" s="2" t="s">
        <v>27</v>
      </c>
      <c r="J14" s="7">
        <v>565.4</v>
      </c>
      <c r="K14" s="14"/>
      <c r="L14" s="2" t="s">
        <v>27</v>
      </c>
      <c r="M14" s="7">
        <v>498</v>
      </c>
      <c r="N14" s="14"/>
      <c r="O14" s="2" t="s">
        <v>27</v>
      </c>
      <c r="P14" s="7">
        <v>559.29999999999995</v>
      </c>
      <c r="Q14" s="14"/>
      <c r="R14" s="2" t="s">
        <v>27</v>
      </c>
      <c r="S14" s="7">
        <v>559.20000000000005</v>
      </c>
      <c r="T14" s="14"/>
      <c r="U14" s="2" t="s">
        <v>27</v>
      </c>
      <c r="V14" s="7">
        <v>426.7</v>
      </c>
      <c r="W14" s="14"/>
      <c r="X14" s="2" t="s">
        <v>27</v>
      </c>
      <c r="Y14" s="7">
        <v>544.29999999999995</v>
      </c>
      <c r="Z14" s="14"/>
      <c r="AA14" s="2" t="s">
        <v>27</v>
      </c>
      <c r="AB14" s="7">
        <v>422.8</v>
      </c>
      <c r="AC14" s="14"/>
      <c r="AD14" s="2" t="s">
        <v>27</v>
      </c>
      <c r="AE14" s="7">
        <v>529.6</v>
      </c>
      <c r="AF14" s="5">
        <f t="shared" si="0"/>
        <v>520.79999999999995</v>
      </c>
    </row>
    <row r="15" spans="1:32" x14ac:dyDescent="0.2">
      <c r="A15" s="15"/>
      <c r="B15" s="14" t="s">
        <v>29</v>
      </c>
      <c r="C15" s="2" t="s">
        <v>25</v>
      </c>
      <c r="D15" s="7">
        <v>471227</v>
      </c>
      <c r="E15" s="14" t="s">
        <v>29</v>
      </c>
      <c r="F15" s="2" t="s">
        <v>25</v>
      </c>
      <c r="G15" s="7">
        <v>522959</v>
      </c>
      <c r="H15" s="14" t="s">
        <v>29</v>
      </c>
      <c r="I15" s="2" t="s">
        <v>25</v>
      </c>
      <c r="J15" s="7">
        <v>432781</v>
      </c>
      <c r="K15" s="14" t="s">
        <v>29</v>
      </c>
      <c r="L15" s="2" t="s">
        <v>25</v>
      </c>
      <c r="M15" s="7">
        <v>973108</v>
      </c>
      <c r="N15" s="14" t="s">
        <v>29</v>
      </c>
      <c r="O15" s="2" t="s">
        <v>25</v>
      </c>
      <c r="P15" s="7">
        <v>347175</v>
      </c>
      <c r="Q15" s="14" t="s">
        <v>29</v>
      </c>
      <c r="R15" s="2" t="s">
        <v>25</v>
      </c>
      <c r="S15" s="7">
        <v>342069</v>
      </c>
      <c r="T15" s="14" t="s">
        <v>29</v>
      </c>
      <c r="U15" s="2" t="s">
        <v>25</v>
      </c>
      <c r="V15" s="7">
        <v>155996</v>
      </c>
      <c r="W15" s="14" t="s">
        <v>29</v>
      </c>
      <c r="X15" s="2" t="s">
        <v>25</v>
      </c>
      <c r="Y15" s="7">
        <v>211097</v>
      </c>
      <c r="Z15" s="14" t="s">
        <v>29</v>
      </c>
      <c r="AA15" s="2" t="s">
        <v>25</v>
      </c>
      <c r="AB15" s="7">
        <v>205795</v>
      </c>
      <c r="AC15" s="14" t="s">
        <v>29</v>
      </c>
      <c r="AD15" s="2" t="s">
        <v>25</v>
      </c>
      <c r="AE15" s="7">
        <v>215291</v>
      </c>
      <c r="AF15" s="5">
        <f>AVERAGE(AE15,D15,G15,J15,M15,P15,S15,V15,Y15,AB15)</f>
        <v>387749.8</v>
      </c>
    </row>
    <row r="16" spans="1:32" x14ac:dyDescent="0.2">
      <c r="A16" s="15"/>
      <c r="B16" s="14"/>
      <c r="C16" s="2" t="s">
        <v>26</v>
      </c>
      <c r="D16" s="7">
        <v>7848</v>
      </c>
      <c r="E16" s="14"/>
      <c r="F16" s="2" t="s">
        <v>26</v>
      </c>
      <c r="G16" s="7">
        <v>8710</v>
      </c>
      <c r="H16" s="14"/>
      <c r="I16" s="2" t="s">
        <v>26</v>
      </c>
      <c r="J16" s="7">
        <v>7184</v>
      </c>
      <c r="K16" s="14"/>
      <c r="L16" s="2" t="s">
        <v>26</v>
      </c>
      <c r="M16" s="7">
        <v>16210</v>
      </c>
      <c r="N16" s="14"/>
      <c r="O16" s="2" t="s">
        <v>26</v>
      </c>
      <c r="P16" s="7">
        <v>5782</v>
      </c>
      <c r="Q16" s="14"/>
      <c r="R16" s="2" t="s">
        <v>26</v>
      </c>
      <c r="S16" s="7">
        <v>5654</v>
      </c>
      <c r="T16" s="14"/>
      <c r="U16" s="2" t="s">
        <v>26</v>
      </c>
      <c r="V16" s="7">
        <v>2598</v>
      </c>
      <c r="W16" s="14"/>
      <c r="X16" s="2" t="s">
        <v>26</v>
      </c>
      <c r="Y16" s="7">
        <v>3515</v>
      </c>
      <c r="Z16" s="14"/>
      <c r="AA16" s="2" t="s">
        <v>26</v>
      </c>
      <c r="AB16" s="7">
        <v>3428</v>
      </c>
      <c r="AC16" s="14"/>
      <c r="AD16" s="2" t="s">
        <v>26</v>
      </c>
      <c r="AE16" s="7">
        <v>3573</v>
      </c>
      <c r="AF16" s="5">
        <f t="shared" si="0"/>
        <v>6450.2</v>
      </c>
    </row>
    <row r="17" spans="1:35" x14ac:dyDescent="0.2">
      <c r="A17" s="15"/>
      <c r="B17" s="14"/>
      <c r="C17" s="2" t="s">
        <v>27</v>
      </c>
      <c r="D17" s="7">
        <v>61.3</v>
      </c>
      <c r="E17" s="14"/>
      <c r="F17" s="2" t="s">
        <v>27</v>
      </c>
      <c r="G17" s="7">
        <v>68</v>
      </c>
      <c r="H17" s="14"/>
      <c r="I17" s="2" t="s">
        <v>27</v>
      </c>
      <c r="J17" s="7">
        <v>56.1</v>
      </c>
      <c r="K17" s="14"/>
      <c r="L17" s="2" t="s">
        <v>27</v>
      </c>
      <c r="M17" s="7">
        <v>126.6</v>
      </c>
      <c r="N17" s="14"/>
      <c r="O17" s="2" t="s">
        <v>27</v>
      </c>
      <c r="P17" s="7">
        <v>45.2</v>
      </c>
      <c r="Q17" s="14"/>
      <c r="R17" s="2" t="s">
        <v>27</v>
      </c>
      <c r="S17" s="7">
        <v>44.2</v>
      </c>
      <c r="T17" s="14"/>
      <c r="U17" s="2" t="s">
        <v>27</v>
      </c>
      <c r="V17" s="7">
        <v>20.3</v>
      </c>
      <c r="W17" s="14"/>
      <c r="X17" s="2" t="s">
        <v>27</v>
      </c>
      <c r="Y17" s="7">
        <v>27.5</v>
      </c>
      <c r="Z17" s="14"/>
      <c r="AA17" s="2" t="s">
        <v>27</v>
      </c>
      <c r="AB17" s="7">
        <v>26.8</v>
      </c>
      <c r="AC17" s="14"/>
      <c r="AD17" s="2" t="s">
        <v>27</v>
      </c>
      <c r="AE17" s="7">
        <v>27.9</v>
      </c>
      <c r="AF17" s="5">
        <f t="shared" si="0"/>
        <v>50.39</v>
      </c>
    </row>
    <row r="18" spans="1:35" x14ac:dyDescent="0.2">
      <c r="A18" s="15"/>
      <c r="B18" s="14" t="s">
        <v>30</v>
      </c>
      <c r="C18" s="2" t="s">
        <v>25</v>
      </c>
      <c r="D18" s="5">
        <f>SUM(D12,D15)</f>
        <v>4668882</v>
      </c>
      <c r="E18" s="14" t="s">
        <v>30</v>
      </c>
      <c r="F18" s="2" t="s">
        <v>25</v>
      </c>
      <c r="G18" s="5">
        <f>SUM(G12,G15)</f>
        <v>4801078</v>
      </c>
      <c r="H18" s="14" t="s">
        <v>30</v>
      </c>
      <c r="I18" s="2" t="s">
        <v>25</v>
      </c>
      <c r="J18" s="5">
        <f>SUM(J12,J15)</f>
        <v>4793032</v>
      </c>
      <c r="K18" s="14" t="s">
        <v>30</v>
      </c>
      <c r="L18" s="2" t="s">
        <v>25</v>
      </c>
      <c r="M18" s="5">
        <f>SUM(M12,M15)</f>
        <v>4799755</v>
      </c>
      <c r="N18" s="14" t="s">
        <v>30</v>
      </c>
      <c r="O18" s="2" t="s">
        <v>25</v>
      </c>
      <c r="P18" s="5">
        <f>SUM(P12,P15)</f>
        <v>4646201</v>
      </c>
      <c r="Q18" s="14" t="s">
        <v>30</v>
      </c>
      <c r="R18" s="2" t="s">
        <v>25</v>
      </c>
      <c r="S18" s="5">
        <f>SUM(S12,S15)</f>
        <v>4672629</v>
      </c>
      <c r="T18" s="14" t="s">
        <v>30</v>
      </c>
      <c r="U18" s="2" t="s">
        <v>25</v>
      </c>
      <c r="V18" s="5">
        <f>SUM(V12,V15)</f>
        <v>3435725</v>
      </c>
      <c r="W18" s="14" t="s">
        <v>30</v>
      </c>
      <c r="X18" s="2" t="s">
        <v>25</v>
      </c>
      <c r="Y18" s="5">
        <f>SUM(Y12,Y15)</f>
        <v>4394864</v>
      </c>
      <c r="Z18" s="14" t="s">
        <v>30</v>
      </c>
      <c r="AA18" s="2" t="s">
        <v>25</v>
      </c>
      <c r="AB18" s="5">
        <f>SUM(AB12,AB15)</f>
        <v>3455090</v>
      </c>
      <c r="AC18" s="14" t="s">
        <v>30</v>
      </c>
      <c r="AD18" s="2" t="s">
        <v>25</v>
      </c>
      <c r="AE18" s="5">
        <f>SUM(AE12,AE15)</f>
        <v>4300106</v>
      </c>
      <c r="AF18" s="5">
        <f t="shared" si="0"/>
        <v>4396736.2</v>
      </c>
    </row>
    <row r="19" spans="1:35" x14ac:dyDescent="0.2">
      <c r="A19" s="15"/>
      <c r="B19" s="14"/>
      <c r="C19" s="2" t="s">
        <v>26</v>
      </c>
      <c r="D19" s="7">
        <f>D13+D16</f>
        <v>77755</v>
      </c>
      <c r="E19" s="14"/>
      <c r="F19" s="2" t="s">
        <v>26</v>
      </c>
      <c r="G19" s="7">
        <f>G13+G16</f>
        <v>79960</v>
      </c>
      <c r="H19" s="14"/>
      <c r="I19" s="2" t="s">
        <v>26</v>
      </c>
      <c r="J19" s="7">
        <f>J13+J16</f>
        <v>79559</v>
      </c>
      <c r="K19" s="14"/>
      <c r="L19" s="2" t="s">
        <v>26</v>
      </c>
      <c r="M19" s="7">
        <f>M13+M16</f>
        <v>79954</v>
      </c>
      <c r="N19" s="14"/>
      <c r="O19" s="2" t="s">
        <v>26</v>
      </c>
      <c r="P19" s="7">
        <f>P13+P16</f>
        <v>77376</v>
      </c>
      <c r="Q19" s="14"/>
      <c r="R19" s="2" t="s">
        <v>26</v>
      </c>
      <c r="S19" s="7">
        <f>S13+S16</f>
        <v>77236</v>
      </c>
      <c r="T19" s="14"/>
      <c r="U19" s="2" t="s">
        <v>26</v>
      </c>
      <c r="V19" s="7">
        <f>V13+V16</f>
        <v>57222</v>
      </c>
      <c r="W19" s="14"/>
      <c r="X19" s="2" t="s">
        <v>26</v>
      </c>
      <c r="Y19" s="7">
        <f>Y13+Y16</f>
        <v>73180</v>
      </c>
      <c r="Z19" s="14"/>
      <c r="AA19" s="2" t="s">
        <v>26</v>
      </c>
      <c r="AB19" s="7">
        <f>AB13+AB16</f>
        <v>57545</v>
      </c>
      <c r="AC19" s="14"/>
      <c r="AD19" s="2" t="s">
        <v>26</v>
      </c>
      <c r="AE19" s="7">
        <f>AE13+AE16</f>
        <v>71361</v>
      </c>
      <c r="AF19" s="5">
        <f t="shared" si="0"/>
        <v>73114.8</v>
      </c>
      <c r="AG19">
        <f>STDEV(D19,G19,J19,M19,P19,S19,V19,Y19,AB19,AE19)</f>
        <v>8755.3953752973139</v>
      </c>
      <c r="AH19" s="10">
        <f>(AF19-AF10)/AF10</f>
        <v>-0.88898191667403093</v>
      </c>
    </row>
    <row r="20" spans="1:35" x14ac:dyDescent="0.2">
      <c r="A20" s="15"/>
      <c r="B20" s="14"/>
      <c r="C20" s="2" t="s">
        <v>27</v>
      </c>
      <c r="D20" s="7">
        <f>D17+D14</f>
        <v>607.4</v>
      </c>
      <c r="E20" s="14"/>
      <c r="F20" s="2" t="s">
        <v>27</v>
      </c>
      <c r="G20" s="7">
        <f>G17+G14</f>
        <v>624.6</v>
      </c>
      <c r="H20" s="14"/>
      <c r="I20" s="2" t="s">
        <v>27</v>
      </c>
      <c r="J20" s="7">
        <f>J17+J14</f>
        <v>621.5</v>
      </c>
      <c r="K20" s="14"/>
      <c r="L20" s="2" t="s">
        <v>27</v>
      </c>
      <c r="M20" s="7">
        <f>M17+M14</f>
        <v>624.6</v>
      </c>
      <c r="N20" s="14"/>
      <c r="O20" s="2" t="s">
        <v>27</v>
      </c>
      <c r="P20" s="7">
        <f>P17+P14</f>
        <v>604.5</v>
      </c>
      <c r="Q20" s="14"/>
      <c r="R20" s="2" t="s">
        <v>27</v>
      </c>
      <c r="S20" s="7">
        <f>S17+S14</f>
        <v>603.40000000000009</v>
      </c>
      <c r="T20" s="14"/>
      <c r="U20" s="2" t="s">
        <v>27</v>
      </c>
      <c r="V20" s="7">
        <f>V17+V14</f>
        <v>447</v>
      </c>
      <c r="W20" s="14"/>
      <c r="X20" s="2" t="s">
        <v>27</v>
      </c>
      <c r="Y20" s="7">
        <f>Y17+Y14</f>
        <v>571.79999999999995</v>
      </c>
      <c r="Z20" s="14"/>
      <c r="AA20" s="2" t="s">
        <v>27</v>
      </c>
      <c r="AB20" s="7">
        <f>AB17+AB14</f>
        <v>449.6</v>
      </c>
      <c r="AC20" s="14"/>
      <c r="AD20" s="2" t="s">
        <v>27</v>
      </c>
      <c r="AE20" s="7">
        <f>AE17+AE14</f>
        <v>557.5</v>
      </c>
      <c r="AF20" s="5">
        <f t="shared" si="0"/>
        <v>571.19000000000005</v>
      </c>
      <c r="AH20" s="10"/>
    </row>
    <row r="21" spans="1:35" x14ac:dyDescent="0.2">
      <c r="A21" s="14" t="s">
        <v>13</v>
      </c>
      <c r="B21" s="14" t="s">
        <v>28</v>
      </c>
      <c r="C21" s="2" t="s">
        <v>25</v>
      </c>
      <c r="D21" s="5">
        <v>2011490</v>
      </c>
      <c r="E21" s="14" t="s">
        <v>28</v>
      </c>
      <c r="F21" s="2" t="s">
        <v>25</v>
      </c>
      <c r="G21" s="5">
        <v>1593345</v>
      </c>
      <c r="H21" s="14" t="s">
        <v>28</v>
      </c>
      <c r="I21" s="2" t="s">
        <v>25</v>
      </c>
      <c r="J21" s="5">
        <v>3110050</v>
      </c>
      <c r="K21" s="14" t="s">
        <v>28</v>
      </c>
      <c r="L21" s="2" t="s">
        <v>25</v>
      </c>
      <c r="M21" s="5">
        <v>3305257</v>
      </c>
      <c r="N21" s="14" t="s">
        <v>28</v>
      </c>
      <c r="O21" s="2" t="s">
        <v>25</v>
      </c>
      <c r="P21" s="5">
        <v>2100565</v>
      </c>
      <c r="Q21" s="14" t="s">
        <v>28</v>
      </c>
      <c r="R21" s="2" t="s">
        <v>25</v>
      </c>
      <c r="S21" s="5">
        <v>3188881</v>
      </c>
      <c r="T21" s="14" t="s">
        <v>28</v>
      </c>
      <c r="U21" s="2" t="s">
        <v>25</v>
      </c>
      <c r="V21" s="5">
        <v>3125983</v>
      </c>
      <c r="W21" s="14" t="s">
        <v>28</v>
      </c>
      <c r="X21" s="2" t="s">
        <v>25</v>
      </c>
      <c r="Y21" s="5">
        <v>2690943</v>
      </c>
      <c r="Z21" s="14" t="s">
        <v>28</v>
      </c>
      <c r="AA21" s="2" t="s">
        <v>25</v>
      </c>
      <c r="AB21" s="5">
        <v>2962712</v>
      </c>
      <c r="AC21" s="14" t="s">
        <v>28</v>
      </c>
      <c r="AD21" s="2" t="s">
        <v>25</v>
      </c>
      <c r="AE21" s="7">
        <v>3163762</v>
      </c>
      <c r="AF21" s="5">
        <f t="shared" si="0"/>
        <v>2725298.8</v>
      </c>
      <c r="AH21" s="10"/>
    </row>
    <row r="22" spans="1:35" x14ac:dyDescent="0.2">
      <c r="A22" s="15"/>
      <c r="B22" s="14"/>
      <c r="C22" s="2" t="s">
        <v>26</v>
      </c>
      <c r="D22" s="5">
        <v>33158</v>
      </c>
      <c r="E22" s="14"/>
      <c r="F22" s="2" t="s">
        <v>26</v>
      </c>
      <c r="G22" s="5">
        <v>26463</v>
      </c>
      <c r="H22" s="14"/>
      <c r="I22" s="2" t="s">
        <v>26</v>
      </c>
      <c r="J22" s="5">
        <v>51725</v>
      </c>
      <c r="K22" s="14"/>
      <c r="L22" s="2" t="s">
        <v>26</v>
      </c>
      <c r="M22" s="5">
        <v>54752</v>
      </c>
      <c r="N22" s="14"/>
      <c r="O22" s="2" t="s">
        <v>26</v>
      </c>
      <c r="P22" s="5">
        <v>34960</v>
      </c>
      <c r="Q22" s="14"/>
      <c r="R22" s="2" t="s">
        <v>26</v>
      </c>
      <c r="S22" s="5">
        <v>53114</v>
      </c>
      <c r="T22" s="14"/>
      <c r="U22" s="2" t="s">
        <v>26</v>
      </c>
      <c r="V22" s="5">
        <v>51987</v>
      </c>
      <c r="W22" s="14"/>
      <c r="X22" s="2" t="s">
        <v>26</v>
      </c>
      <c r="Y22" s="5">
        <v>44725</v>
      </c>
      <c r="Z22" s="14"/>
      <c r="AA22" s="2" t="s">
        <v>26</v>
      </c>
      <c r="AB22" s="5">
        <v>49289</v>
      </c>
      <c r="AC22" s="14"/>
      <c r="AD22" s="2" t="s">
        <v>26</v>
      </c>
      <c r="AE22" s="7">
        <v>51819</v>
      </c>
      <c r="AF22" s="5">
        <f>AVERAGE(AE22,D22,G22,J24,M22,P22,S22,V22,Y22,AB22)</f>
        <v>40826.699999999997</v>
      </c>
      <c r="AH22" s="10"/>
    </row>
    <row r="23" spans="1:35" x14ac:dyDescent="0.2">
      <c r="A23" s="15"/>
      <c r="B23" s="14"/>
      <c r="C23" s="2" t="s">
        <v>27</v>
      </c>
      <c r="D23" s="5">
        <v>259</v>
      </c>
      <c r="E23" s="14"/>
      <c r="F23" s="2" t="s">
        <v>27</v>
      </c>
      <c r="G23" s="5">
        <v>206.7</v>
      </c>
      <c r="H23" s="14"/>
      <c r="I23" s="2" t="s">
        <v>27</v>
      </c>
      <c r="J23" s="5">
        <v>404.1</v>
      </c>
      <c r="K23" s="14"/>
      <c r="L23" s="2" t="s">
        <v>27</v>
      </c>
      <c r="M23" s="5">
        <v>427.8</v>
      </c>
      <c r="N23" s="14"/>
      <c r="O23" s="2" t="s">
        <v>27</v>
      </c>
      <c r="P23" s="5">
        <v>273.10000000000002</v>
      </c>
      <c r="Q23" s="14"/>
      <c r="R23" s="2" t="s">
        <v>27</v>
      </c>
      <c r="S23" s="5">
        <v>415</v>
      </c>
      <c r="T23" s="14"/>
      <c r="U23" s="2" t="s">
        <v>27</v>
      </c>
      <c r="V23" s="5">
        <v>406.1</v>
      </c>
      <c r="W23" s="14"/>
      <c r="X23" s="2" t="s">
        <v>27</v>
      </c>
      <c r="Y23" s="5">
        <v>349.4</v>
      </c>
      <c r="Z23" s="14"/>
      <c r="AA23" s="2" t="s">
        <v>27</v>
      </c>
      <c r="AB23" s="5">
        <v>385.1</v>
      </c>
      <c r="AC23" s="14"/>
      <c r="AD23" s="2" t="s">
        <v>27</v>
      </c>
      <c r="AE23" s="7">
        <v>404.8</v>
      </c>
      <c r="AF23" s="5">
        <f t="shared" si="0"/>
        <v>353.11</v>
      </c>
      <c r="AH23" s="10"/>
    </row>
    <row r="24" spans="1:35" x14ac:dyDescent="0.2">
      <c r="A24" s="15"/>
      <c r="B24" s="14" t="s">
        <v>29</v>
      </c>
      <c r="C24" s="2" t="s">
        <v>25</v>
      </c>
      <c r="D24" s="5">
        <v>7678</v>
      </c>
      <c r="E24" s="14" t="s">
        <v>29</v>
      </c>
      <c r="F24" s="2" t="s">
        <v>25</v>
      </c>
      <c r="G24" s="5">
        <v>7929</v>
      </c>
      <c r="H24" s="14" t="s">
        <v>29</v>
      </c>
      <c r="I24" s="2" t="s">
        <v>25</v>
      </c>
      <c r="J24" s="5">
        <v>8000</v>
      </c>
      <c r="K24" s="14" t="s">
        <v>29</v>
      </c>
      <c r="L24" s="2" t="s">
        <v>25</v>
      </c>
      <c r="M24" s="5">
        <v>8870</v>
      </c>
      <c r="N24" s="14" t="s">
        <v>29</v>
      </c>
      <c r="O24" s="2" t="s">
        <v>25</v>
      </c>
      <c r="P24" s="5">
        <v>8924</v>
      </c>
      <c r="Q24" s="14" t="s">
        <v>29</v>
      </c>
      <c r="R24" s="2" t="s">
        <v>25</v>
      </c>
      <c r="S24" s="5">
        <v>8460</v>
      </c>
      <c r="T24" s="14" t="s">
        <v>29</v>
      </c>
      <c r="U24" s="2" t="s">
        <v>25</v>
      </c>
      <c r="V24" s="5">
        <v>8163</v>
      </c>
      <c r="W24" s="14" t="s">
        <v>29</v>
      </c>
      <c r="X24" s="2" t="s">
        <v>25</v>
      </c>
      <c r="Y24" s="5">
        <v>8622</v>
      </c>
      <c r="Z24" s="14" t="s">
        <v>29</v>
      </c>
      <c r="AA24" s="2" t="s">
        <v>25</v>
      </c>
      <c r="AB24" s="5">
        <v>8889</v>
      </c>
      <c r="AC24" s="14" t="s">
        <v>29</v>
      </c>
      <c r="AD24" s="2" t="s">
        <v>25</v>
      </c>
      <c r="AE24" s="5">
        <v>8890</v>
      </c>
      <c r="AF24" s="5">
        <f t="shared" si="0"/>
        <v>8442.5</v>
      </c>
      <c r="AH24" s="10"/>
    </row>
    <row r="25" spans="1:35" x14ac:dyDescent="0.2">
      <c r="A25" s="15"/>
      <c r="B25" s="14"/>
      <c r="C25" s="2" t="s">
        <v>26</v>
      </c>
      <c r="D25" s="5">
        <v>127</v>
      </c>
      <c r="E25" s="14"/>
      <c r="F25" s="2" t="s">
        <v>26</v>
      </c>
      <c r="G25" s="5">
        <v>132</v>
      </c>
      <c r="H25" s="14"/>
      <c r="I25" s="2" t="s">
        <v>26</v>
      </c>
      <c r="J25" s="5">
        <v>133</v>
      </c>
      <c r="K25" s="14"/>
      <c r="L25" s="2" t="s">
        <v>26</v>
      </c>
      <c r="M25" s="5">
        <v>147</v>
      </c>
      <c r="N25" s="14"/>
      <c r="O25" s="2" t="s">
        <v>26</v>
      </c>
      <c r="P25" s="5">
        <v>149</v>
      </c>
      <c r="Q25" s="14"/>
      <c r="R25" s="2" t="s">
        <v>26</v>
      </c>
      <c r="S25" s="5">
        <v>141</v>
      </c>
      <c r="T25" s="14"/>
      <c r="U25" s="2" t="s">
        <v>26</v>
      </c>
      <c r="V25" s="5">
        <v>136</v>
      </c>
      <c r="W25" s="14"/>
      <c r="X25" s="2" t="s">
        <v>26</v>
      </c>
      <c r="Y25" s="5">
        <v>143</v>
      </c>
      <c r="Z25" s="14"/>
      <c r="AA25" s="2" t="s">
        <v>26</v>
      </c>
      <c r="AB25" s="5">
        <v>148</v>
      </c>
      <c r="AC25" s="14"/>
      <c r="AD25" s="2" t="s">
        <v>26</v>
      </c>
      <c r="AE25" s="5">
        <v>146</v>
      </c>
      <c r="AF25" s="5">
        <f t="shared" si="0"/>
        <v>140.19999999999999</v>
      </c>
      <c r="AH25" s="10"/>
    </row>
    <row r="26" spans="1:35" x14ac:dyDescent="0.2">
      <c r="A26" s="15"/>
      <c r="B26" s="14"/>
      <c r="C26" s="2" t="s">
        <v>27</v>
      </c>
      <c r="D26" s="5">
        <v>1</v>
      </c>
      <c r="E26" s="14"/>
      <c r="F26" s="2" t="s">
        <v>27</v>
      </c>
      <c r="G26" s="5">
        <v>1</v>
      </c>
      <c r="H26" s="14"/>
      <c r="I26" s="2" t="s">
        <v>27</v>
      </c>
      <c r="J26" s="5">
        <v>1</v>
      </c>
      <c r="K26" s="14"/>
      <c r="L26" s="2" t="s">
        <v>27</v>
      </c>
      <c r="M26" s="5">
        <v>1.1000000000000001</v>
      </c>
      <c r="N26" s="14"/>
      <c r="O26" s="2" t="s">
        <v>27</v>
      </c>
      <c r="P26" s="5">
        <v>1.2</v>
      </c>
      <c r="Q26" s="14"/>
      <c r="R26" s="2" t="s">
        <v>27</v>
      </c>
      <c r="S26" s="5">
        <v>1.1000000000000001</v>
      </c>
      <c r="T26" s="14"/>
      <c r="U26" s="2" t="s">
        <v>27</v>
      </c>
      <c r="V26" s="5">
        <v>1.1000000000000001</v>
      </c>
      <c r="W26" s="14"/>
      <c r="X26" s="2" t="s">
        <v>27</v>
      </c>
      <c r="Y26" s="5">
        <v>1.1000000000000001</v>
      </c>
      <c r="Z26" s="14"/>
      <c r="AA26" s="2" t="s">
        <v>27</v>
      </c>
      <c r="AB26" s="5">
        <v>1.2</v>
      </c>
      <c r="AC26" s="14"/>
      <c r="AD26" s="2" t="s">
        <v>27</v>
      </c>
      <c r="AE26" s="5">
        <v>1.1000000000000001</v>
      </c>
      <c r="AF26" s="5">
        <f t="shared" si="0"/>
        <v>1.0899999999999999</v>
      </c>
      <c r="AH26" s="10"/>
    </row>
    <row r="27" spans="1:35" x14ac:dyDescent="0.2">
      <c r="A27" s="15"/>
      <c r="B27" s="14" t="s">
        <v>30</v>
      </c>
      <c r="C27" s="2" t="s">
        <v>25</v>
      </c>
      <c r="D27" s="5">
        <f>SUM(D21,D24)</f>
        <v>2019168</v>
      </c>
      <c r="E27" s="14" t="s">
        <v>30</v>
      </c>
      <c r="F27" s="2" t="s">
        <v>25</v>
      </c>
      <c r="G27" s="5">
        <f>SUM(G21,G24)</f>
        <v>1601274</v>
      </c>
      <c r="H27" s="14" t="s">
        <v>30</v>
      </c>
      <c r="I27" s="2" t="s">
        <v>25</v>
      </c>
      <c r="J27" s="5">
        <f>SUM(J21,J24)</f>
        <v>3118050</v>
      </c>
      <c r="K27" s="14" t="s">
        <v>30</v>
      </c>
      <c r="L27" s="2" t="s">
        <v>25</v>
      </c>
      <c r="M27" s="5">
        <f>SUM(M21,M24)</f>
        <v>3314127</v>
      </c>
      <c r="N27" s="14" t="s">
        <v>30</v>
      </c>
      <c r="O27" s="2" t="s">
        <v>25</v>
      </c>
      <c r="P27" s="5">
        <f>SUM(P21,P24)</f>
        <v>2109489</v>
      </c>
      <c r="Q27" s="14" t="s">
        <v>30</v>
      </c>
      <c r="R27" s="2" t="s">
        <v>25</v>
      </c>
      <c r="S27" s="5">
        <f>SUM(S21,S24)</f>
        <v>3197341</v>
      </c>
      <c r="T27" s="14" t="s">
        <v>30</v>
      </c>
      <c r="U27" s="2" t="s">
        <v>25</v>
      </c>
      <c r="V27" s="5">
        <f>SUM(V21,V24)</f>
        <v>3134146</v>
      </c>
      <c r="W27" s="14" t="s">
        <v>30</v>
      </c>
      <c r="X27" s="2" t="s">
        <v>25</v>
      </c>
      <c r="Y27" s="5">
        <f>SUM(Y21,Y24)</f>
        <v>2699565</v>
      </c>
      <c r="Z27" s="14" t="s">
        <v>30</v>
      </c>
      <c r="AA27" s="2" t="s">
        <v>25</v>
      </c>
      <c r="AB27" s="5">
        <f>SUM(AB21,AB24)</f>
        <v>2971601</v>
      </c>
      <c r="AC27" s="14" t="s">
        <v>30</v>
      </c>
      <c r="AD27" s="2" t="s">
        <v>25</v>
      </c>
      <c r="AE27" s="5">
        <f>SUM(AE21,AE24)</f>
        <v>3172652</v>
      </c>
      <c r="AF27" s="5">
        <f t="shared" si="0"/>
        <v>2733741.3</v>
      </c>
      <c r="AH27" s="10"/>
    </row>
    <row r="28" spans="1:35" x14ac:dyDescent="0.2">
      <c r="A28" s="15"/>
      <c r="B28" s="14"/>
      <c r="C28" s="2" t="s">
        <v>26</v>
      </c>
      <c r="D28" s="7">
        <f>D22+D25</f>
        <v>33285</v>
      </c>
      <c r="E28" s="14"/>
      <c r="F28" s="2" t="s">
        <v>26</v>
      </c>
      <c r="G28" s="7">
        <f>G22+G25</f>
        <v>26595</v>
      </c>
      <c r="H28" s="14"/>
      <c r="I28" s="2" t="s">
        <v>26</v>
      </c>
      <c r="J28" s="7">
        <f>J22+J25</f>
        <v>51858</v>
      </c>
      <c r="K28" s="14"/>
      <c r="L28" s="2" t="s">
        <v>26</v>
      </c>
      <c r="M28" s="7">
        <f>M22+M25</f>
        <v>54899</v>
      </c>
      <c r="N28" s="14"/>
      <c r="O28" s="2" t="s">
        <v>26</v>
      </c>
      <c r="P28" s="7">
        <f>P22+P25</f>
        <v>35109</v>
      </c>
      <c r="Q28" s="14"/>
      <c r="R28" s="2" t="s">
        <v>26</v>
      </c>
      <c r="S28" s="7">
        <f>S22+S25</f>
        <v>53255</v>
      </c>
      <c r="T28" s="14"/>
      <c r="U28" s="2" t="s">
        <v>26</v>
      </c>
      <c r="V28" s="7">
        <f>V22+V25</f>
        <v>52123</v>
      </c>
      <c r="W28" s="14"/>
      <c r="X28" s="2" t="s">
        <v>26</v>
      </c>
      <c r="Y28" s="7">
        <f>Y22+Y25</f>
        <v>44868</v>
      </c>
      <c r="Z28" s="14"/>
      <c r="AA28" s="2" t="s">
        <v>26</v>
      </c>
      <c r="AB28" s="7">
        <f>AB22+AB25</f>
        <v>49437</v>
      </c>
      <c r="AC28" s="14"/>
      <c r="AD28" s="2" t="s">
        <v>26</v>
      </c>
      <c r="AE28" s="7">
        <f>AE22+AE25</f>
        <v>51965</v>
      </c>
      <c r="AF28" s="5">
        <f t="shared" si="0"/>
        <v>45339.4</v>
      </c>
      <c r="AG28">
        <f>STDEV(D28,G28,J28,M28,P28,S28,V28,Y28,AB28,AE28)</f>
        <v>10026.550001537593</v>
      </c>
      <c r="AH28" s="10">
        <f>(AF28-AF10)/AF10</f>
        <v>-0.93115630095207202</v>
      </c>
      <c r="AI28" s="10">
        <f>(AF28-AF19)/AF19</f>
        <v>-0.37988751935312687</v>
      </c>
    </row>
    <row r="29" spans="1:35" x14ac:dyDescent="0.2">
      <c r="A29" s="15"/>
      <c r="B29" s="14"/>
      <c r="C29" s="2" t="s">
        <v>27</v>
      </c>
      <c r="D29" s="7">
        <f>D26+D23</f>
        <v>260</v>
      </c>
      <c r="E29" s="14"/>
      <c r="F29" s="2" t="s">
        <v>27</v>
      </c>
      <c r="G29" s="7">
        <f>G26+G23</f>
        <v>207.7</v>
      </c>
      <c r="H29" s="14"/>
      <c r="I29" s="2" t="s">
        <v>27</v>
      </c>
      <c r="J29" s="7">
        <f>J26+J23</f>
        <v>405.1</v>
      </c>
      <c r="K29" s="14"/>
      <c r="L29" s="2" t="s">
        <v>27</v>
      </c>
      <c r="M29" s="7">
        <f>M26+M23</f>
        <v>428.90000000000003</v>
      </c>
      <c r="N29" s="14"/>
      <c r="O29" s="2" t="s">
        <v>27</v>
      </c>
      <c r="P29" s="7">
        <f>P26+P23</f>
        <v>274.3</v>
      </c>
      <c r="Q29" s="14"/>
      <c r="R29" s="2" t="s">
        <v>27</v>
      </c>
      <c r="S29" s="7">
        <f>S26+S23</f>
        <v>416.1</v>
      </c>
      <c r="T29" s="14"/>
      <c r="U29" s="2" t="s">
        <v>27</v>
      </c>
      <c r="V29" s="7">
        <f>V26+V23</f>
        <v>407.20000000000005</v>
      </c>
      <c r="W29" s="14"/>
      <c r="X29" s="2" t="s">
        <v>27</v>
      </c>
      <c r="Y29" s="7">
        <f>Y26+Y23</f>
        <v>350.5</v>
      </c>
      <c r="Z29" s="14"/>
      <c r="AA29" s="2" t="s">
        <v>27</v>
      </c>
      <c r="AB29" s="7">
        <f>AB26+AB23</f>
        <v>386.3</v>
      </c>
      <c r="AC29" s="14"/>
      <c r="AD29" s="2" t="s">
        <v>27</v>
      </c>
      <c r="AE29" s="7">
        <f>AE26+AE23</f>
        <v>405.90000000000003</v>
      </c>
      <c r="AF29" s="5">
        <f t="shared" si="0"/>
        <v>354.2000000000001</v>
      </c>
    </row>
    <row r="31" spans="1:35" x14ac:dyDescent="0.2">
      <c r="A31" s="1" t="s">
        <v>47</v>
      </c>
      <c r="Y31" s="21"/>
    </row>
    <row r="32" spans="1:35" x14ac:dyDescent="0.2">
      <c r="A32" t="s">
        <v>49</v>
      </c>
    </row>
  </sheetData>
  <mergeCells count="103">
    <mergeCell ref="A3:A11"/>
    <mergeCell ref="A12:A20"/>
    <mergeCell ref="A21:A29"/>
    <mergeCell ref="B3:B5"/>
    <mergeCell ref="B6:B8"/>
    <mergeCell ref="T27:T29"/>
    <mergeCell ref="W27:W29"/>
    <mergeCell ref="Z27:Z29"/>
    <mergeCell ref="AC27:AC29"/>
    <mergeCell ref="T24:T26"/>
    <mergeCell ref="W24:W26"/>
    <mergeCell ref="Z24:Z26"/>
    <mergeCell ref="AC24:AC26"/>
    <mergeCell ref="E27:E29"/>
    <mergeCell ref="H27:H29"/>
    <mergeCell ref="K27:K29"/>
    <mergeCell ref="N27:N29"/>
    <mergeCell ref="Q27:Q29"/>
    <mergeCell ref="E24:E26"/>
    <mergeCell ref="H24:H26"/>
    <mergeCell ref="K24:K26"/>
    <mergeCell ref="N24:N26"/>
    <mergeCell ref="Q24:Q26"/>
    <mergeCell ref="B24:B26"/>
    <mergeCell ref="B27:B29"/>
    <mergeCell ref="N21:N23"/>
    <mergeCell ref="Q21:Q23"/>
    <mergeCell ref="T21:T23"/>
    <mergeCell ref="W21:W23"/>
    <mergeCell ref="Z21:Z23"/>
    <mergeCell ref="AC21:AC23"/>
    <mergeCell ref="Q18:Q20"/>
    <mergeCell ref="T18:T20"/>
    <mergeCell ref="W18:W20"/>
    <mergeCell ref="Z18:Z20"/>
    <mergeCell ref="AC18:AC20"/>
    <mergeCell ref="E21:E23"/>
    <mergeCell ref="H21:H23"/>
    <mergeCell ref="K21:K23"/>
    <mergeCell ref="Z12:Z14"/>
    <mergeCell ref="AC12:AC14"/>
    <mergeCell ref="E15:E17"/>
    <mergeCell ref="H15:H17"/>
    <mergeCell ref="K15:K17"/>
    <mergeCell ref="N15:N17"/>
    <mergeCell ref="Q15:Q17"/>
    <mergeCell ref="T15:T17"/>
    <mergeCell ref="W15:W17"/>
    <mergeCell ref="Z15:Z17"/>
    <mergeCell ref="AC15:AC17"/>
    <mergeCell ref="B2:D2"/>
    <mergeCell ref="E2:G2"/>
    <mergeCell ref="H2:J2"/>
    <mergeCell ref="K2:M2"/>
    <mergeCell ref="N2:P2"/>
    <mergeCell ref="T9:T11"/>
    <mergeCell ref="W9:W11"/>
    <mergeCell ref="Z9:Z11"/>
    <mergeCell ref="AC9:AC11"/>
    <mergeCell ref="T6:T8"/>
    <mergeCell ref="W6:W8"/>
    <mergeCell ref="Z6:Z8"/>
    <mergeCell ref="AC6:AC8"/>
    <mergeCell ref="E9:E11"/>
    <mergeCell ref="H9:H11"/>
    <mergeCell ref="K9:K11"/>
    <mergeCell ref="N9:N11"/>
    <mergeCell ref="Q9:Q11"/>
    <mergeCell ref="E6:E8"/>
    <mergeCell ref="H6:H8"/>
    <mergeCell ref="K6:K8"/>
    <mergeCell ref="N6:N8"/>
    <mergeCell ref="Q6:Q8"/>
    <mergeCell ref="Z3:Z5"/>
    <mergeCell ref="AC3:AC5"/>
    <mergeCell ref="Q2:S2"/>
    <mergeCell ref="T2:V2"/>
    <mergeCell ref="W2:Y2"/>
    <mergeCell ref="Z2:AB2"/>
    <mergeCell ref="AC2:AE2"/>
    <mergeCell ref="E3:E5"/>
    <mergeCell ref="H3:H5"/>
    <mergeCell ref="K3:K5"/>
    <mergeCell ref="B12:B14"/>
    <mergeCell ref="B15:B17"/>
    <mergeCell ref="B18:B20"/>
    <mergeCell ref="B21:B23"/>
    <mergeCell ref="B9:B11"/>
    <mergeCell ref="N3:N5"/>
    <mergeCell ref="Q3:Q5"/>
    <mergeCell ref="T3:T5"/>
    <mergeCell ref="W3:W5"/>
    <mergeCell ref="E12:E14"/>
    <mergeCell ref="H12:H14"/>
    <mergeCell ref="K12:K14"/>
    <mergeCell ref="N12:N14"/>
    <mergeCell ref="Q12:Q14"/>
    <mergeCell ref="T12:T14"/>
    <mergeCell ref="W12:W14"/>
    <mergeCell ref="E18:E20"/>
    <mergeCell ref="H18:H20"/>
    <mergeCell ref="K18:K20"/>
    <mergeCell ref="N18:N2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Kernel (CPU) (done)</vt:lpstr>
      <vt:lpstr>PXZ (CPU) (done)</vt:lpstr>
      <vt:lpstr>Linpack (CPU) (done)</vt:lpstr>
      <vt:lpstr>STREAM (mem) (done)</vt:lpstr>
      <vt:lpstr>YCSB (mem) (done)</vt:lpstr>
      <vt:lpstr>MySQL (mem) (done)</vt:lpstr>
      <vt:lpstr>Filebench (disk)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ayu1</dc:creator>
  <cp:lastModifiedBy>ayu1</cp:lastModifiedBy>
  <dcterms:created xsi:type="dcterms:W3CDTF">2018-04-25T18:13:15Z</dcterms:created>
  <dcterms:modified xsi:type="dcterms:W3CDTF">2018-05-07T04:26:39Z</dcterms:modified>
</cp:coreProperties>
</file>