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al Estate\"/>
    </mc:Choice>
  </mc:AlternateContent>
  <xr:revisionPtr revIDLastSave="0" documentId="13_ncr:1_{79413922-DA07-4CC0-9AF2-A75C27776769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Debt" sheetId="9" r:id="rId3"/>
    <sheet name="The Business" sheetId="10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1" i="2"/>
  <c r="D19" i="9" l="1"/>
  <c r="B6" i="1" l="1"/>
  <c r="B9" i="1" s="1"/>
  <c r="G13" i="2"/>
  <c r="G17" i="2" s="1"/>
  <c r="F25" i="2"/>
  <c r="E25" i="2"/>
  <c r="G25" i="2"/>
  <c r="H25" i="2"/>
  <c r="H24" i="2"/>
  <c r="I24" i="2"/>
  <c r="J24" i="2"/>
  <c r="K24" i="2"/>
  <c r="D32" i="2"/>
  <c r="E32" i="2"/>
  <c r="F32" i="2"/>
  <c r="G32" i="2"/>
  <c r="H32" i="2"/>
  <c r="I32" i="2"/>
  <c r="J32" i="2"/>
  <c r="K32" i="2"/>
  <c r="D20" i="2"/>
  <c r="E20" i="2"/>
  <c r="F20" i="2"/>
  <c r="G20" i="2"/>
  <c r="D13" i="2"/>
  <c r="D17" i="2" s="1"/>
  <c r="E13" i="2"/>
  <c r="E17" i="2" s="1"/>
  <c r="F13" i="2"/>
  <c r="F17" i="2" s="1"/>
  <c r="H20" i="2"/>
  <c r="I20" i="2"/>
  <c r="J20" i="2"/>
  <c r="K20" i="2"/>
  <c r="H13" i="2"/>
  <c r="H17" i="2" s="1"/>
  <c r="I13" i="2"/>
  <c r="I17" i="2" s="1"/>
  <c r="J13" i="2"/>
  <c r="J17" i="2" s="1"/>
  <c r="K13" i="2"/>
  <c r="K17" i="2" s="1"/>
  <c r="I25" i="2"/>
  <c r="J25" i="2"/>
  <c r="K25" i="2"/>
  <c r="L25" i="2"/>
  <c r="L24" i="2"/>
  <c r="M24" i="2"/>
  <c r="N24" i="2"/>
  <c r="O24" i="2"/>
  <c r="R13" i="2"/>
  <c r="M13" i="2"/>
  <c r="M17" i="2" s="1"/>
  <c r="L32" i="2"/>
  <c r="M32" i="2"/>
  <c r="M25" i="2"/>
  <c r="N25" i="2"/>
  <c r="P24" i="2"/>
  <c r="Q24" i="2"/>
  <c r="L20" i="2"/>
  <c r="M20" i="2"/>
  <c r="L13" i="2"/>
  <c r="L17" i="2" s="1"/>
  <c r="Y32" i="2"/>
  <c r="Y25" i="2"/>
  <c r="Y24" i="2"/>
  <c r="X24" i="2"/>
  <c r="U20" i="2"/>
  <c r="Y20" i="2"/>
  <c r="Y13" i="2"/>
  <c r="Y17" i="2" s="1"/>
  <c r="N32" i="2"/>
  <c r="O32" i="2"/>
  <c r="P32" i="2"/>
  <c r="Q32" i="2"/>
  <c r="R32" i="2"/>
  <c r="S32" i="2"/>
  <c r="T32" i="2"/>
  <c r="U32" i="2"/>
  <c r="V32" i="2"/>
  <c r="W32" i="2"/>
  <c r="X32" i="2"/>
  <c r="H35" i="2" l="1"/>
  <c r="I35" i="2"/>
  <c r="J35" i="2"/>
  <c r="K35" i="2"/>
  <c r="M35" i="2"/>
  <c r="N35" i="2"/>
  <c r="O35" i="2"/>
  <c r="L35" i="2"/>
  <c r="P35" i="2"/>
  <c r="Q35" i="2"/>
  <c r="N20" i="2"/>
  <c r="O20" i="2"/>
  <c r="P20" i="2"/>
  <c r="Q20" i="2"/>
  <c r="R20" i="2"/>
  <c r="S20" i="2"/>
  <c r="T20" i="2"/>
  <c r="V20" i="2"/>
  <c r="W20" i="2"/>
  <c r="X20" i="2"/>
  <c r="N13" i="2" l="1"/>
  <c r="N17" i="2" s="1"/>
  <c r="O13" i="2"/>
  <c r="O17" i="2" s="1"/>
  <c r="Q13" i="2"/>
  <c r="Q17" i="2" s="1"/>
  <c r="R17" i="2"/>
  <c r="S13" i="2"/>
  <c r="S17" i="2" s="1"/>
  <c r="T13" i="2"/>
  <c r="T17" i="2" s="1"/>
  <c r="V13" i="2"/>
  <c r="V17" i="2" s="1"/>
  <c r="W13" i="2"/>
  <c r="W17" i="2" s="1"/>
  <c r="P13" i="2" l="1"/>
  <c r="P17" i="2" s="1"/>
  <c r="T24" i="2"/>
  <c r="U13" i="2"/>
  <c r="U17" i="2" s="1"/>
  <c r="V25" i="2"/>
  <c r="X13" i="2"/>
  <c r="X17" i="2" s="1"/>
  <c r="X25" i="2"/>
  <c r="O25" i="2"/>
  <c r="P25" i="2"/>
  <c r="Q25" i="2"/>
  <c r="R25" i="2"/>
  <c r="S25" i="2"/>
  <c r="T25" i="2"/>
  <c r="U25" i="2"/>
  <c r="W25" i="2"/>
  <c r="X35" i="2"/>
  <c r="R24" i="2"/>
  <c r="S24" i="2"/>
  <c r="U24" i="2"/>
  <c r="V24" i="2"/>
  <c r="W24" i="2"/>
  <c r="Y35" i="2" l="1"/>
  <c r="W35" i="2"/>
  <c r="U35" i="2"/>
  <c r="R35" i="2"/>
  <c r="S35" i="2"/>
  <c r="T35" i="2"/>
  <c r="V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<sst xmlns="http://schemas.openxmlformats.org/spreadsheetml/2006/main" count="150" uniqueCount="136">
  <si>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</si>
  <si>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</si>
  <si>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</si>
  <si>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</si>
  <si>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</si>
  <si>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</si>
  <si>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</si>
  <si>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</si>
  <si>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</si>
  <si>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</si>
  <si>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</si>
  <si>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</si>
  <si>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</si>
  <si>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</si>
  <si>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</si>
  <si>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</si>
  <si>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</si>
  <si>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</si>
  <si>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</si>
  <si>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</si>
  <si>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</si>
  <si>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</si>
  <si>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</si>
  <si>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</si>
  <si>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</si>
  <si>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</si>
  <si>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</si>
  <si>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</si>
  <si>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</si>
  <si>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</si>
  <si>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</si>
  <si>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</si>
  <si>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</si>
  <si>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</si>
  <si>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</si>
  <si>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</si>
  <si>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</si>
  <si>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</si>
  <si>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</si>
  <si>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</si>
  <si>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</si>
  <si>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</si>
  <si>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</si>
  <si>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</si>
  <si>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</si>
  <si>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</si>
  <si>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</si>
  <si>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</si>
  <si>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</si>
  <si>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Q12021</t>
  </si>
  <si>
    <t>Q22021</t>
  </si>
  <si>
    <t>Q32021</t>
  </si>
  <si>
    <t>Q42021</t>
  </si>
  <si>
    <t>SG&amp;A</t>
  </si>
  <si>
    <t>Depreciation and Amortization</t>
  </si>
  <si>
    <t xml:space="preserve">Dividend </t>
  </si>
  <si>
    <t>Q42020</t>
  </si>
  <si>
    <t>Q12020</t>
  </si>
  <si>
    <t>Q32020</t>
  </si>
  <si>
    <t>Q22020</t>
  </si>
  <si>
    <t>RKT - Rocket Companies INC</t>
  </si>
  <si>
    <t>Aug 18 2025</t>
  </si>
  <si>
    <t>P/Sales</t>
  </si>
  <si>
    <t>P/Book</t>
  </si>
  <si>
    <t>EV/EBITDA</t>
  </si>
  <si>
    <t>EV/R</t>
  </si>
  <si>
    <t xml:space="preserve">Class L Outstanding (not redeemed) </t>
  </si>
  <si>
    <t>Class A Outstanding</t>
  </si>
  <si>
    <t>(Increased from 151 to 255 because of 103m issued for Redfin)</t>
  </si>
  <si>
    <t>Facility</t>
  </si>
  <si>
    <t>Purpose</t>
  </si>
  <si>
    <t>Total Capacity ($m)</t>
  </si>
  <si>
    <t>Drawn ($m)</t>
  </si>
  <si>
    <t>Pricing / Notes</t>
  </si>
  <si>
    <t>Maturity / Status</t>
  </si>
  <si>
    <t>Mortgage loan funding (warehouse)</t>
  </si>
  <si>
    <t>Fund originations until sale/securitization</t>
  </si>
  <si>
    <t>SOFR + 1.00%–1.63%</t>
  </si>
  <si>
    <t>Staggered lines</t>
  </si>
  <si>
    <t>Early funding (flow/evergreen)</t>
  </si>
  <si>
    <t>Short-term loan aggregation</t>
  </si>
  <si>
    <t>Floating</t>
  </si>
  <si>
    <t>Staggered/evergreen</t>
  </si>
  <si>
    <t>Personal-loan funding</t>
  </si>
  <si>
    <t>Fund Rocket Loans</t>
  </si>
  <si>
    <t>Amortizing</t>
  </si>
  <si>
    <t>Early-buyout (EBO) lines</t>
  </si>
  <si>
    <t>GNMA buyouts of delinquent loans</t>
  </si>
  <si>
    <t>Short-term</t>
  </si>
  <si>
    <t>MSR lines</t>
  </si>
  <si>
    <t>Borrowing vs. servicing rights</t>
  </si>
  <si>
    <t>—</t>
  </si>
  <si>
    <t>Undrawn</t>
  </si>
  <si>
    <t>Available</t>
  </si>
  <si>
    <t>Corporate revolver</t>
  </si>
  <si>
    <t>General liquidity backstop</t>
  </si>
  <si>
    <t>1,150 (upsizes to 2,300 at Mr. Cooper close)</t>
  </si>
  <si>
    <t>Matures 7/3/2028</t>
  </si>
  <si>
    <t>Maturity (Date)</t>
  </si>
  <si>
    <t>Coupon</t>
  </si>
  <si>
    <t>Principal Outstanding ($m)</t>
  </si>
  <si>
    <t>Total</t>
  </si>
  <si>
    <t>Weighted-avg coupon</t>
  </si>
  <si>
    <t>~4.91%</t>
  </si>
  <si>
    <t>Feature</t>
  </si>
  <si>
    <t>Banks</t>
  </si>
  <si>
    <t>Rocket Mortgage</t>
  </si>
  <si>
    <t>Loan Funding Source</t>
  </si>
  <si>
    <t>Customer deposits</t>
  </si>
  <si>
    <t>Warehouse lines of credit</t>
  </si>
  <si>
    <t>Holds Loans Long-Term</t>
  </si>
  <si>
    <t>Sometimes (portfolio loans)</t>
  </si>
  <si>
    <t>No</t>
  </si>
  <si>
    <t>Earns Interest on Loans</t>
  </si>
  <si>
    <t>Yes (if held)</t>
  </si>
  <si>
    <t>Sells Loans</t>
  </si>
  <si>
    <t>Often</t>
  </si>
  <si>
    <t>Always</t>
  </si>
  <si>
    <t>Retains Servicing</t>
  </si>
  <si>
    <t>Sometimes</t>
  </si>
  <si>
    <t>Frequently</t>
  </si>
  <si>
    <t>Main Revenue Source</t>
  </si>
  <si>
    <t>Interest + Fees</t>
  </si>
  <si>
    <t>Origination + Servicing Fees</t>
  </si>
  <si>
    <t>Balance Sheet Risk</t>
  </si>
  <si>
    <t>Higher</t>
  </si>
  <si>
    <t>Lower</t>
  </si>
  <si>
    <t>83% Recapture rate</t>
  </si>
  <si>
    <t>Gain on sale of loans</t>
  </si>
  <si>
    <t>Fair Value of originatied MSRs</t>
  </si>
  <si>
    <t>Servicing fee income</t>
  </si>
  <si>
    <t>Change in Fair value of MSRs</t>
  </si>
  <si>
    <t>Interest Income</t>
  </si>
  <si>
    <t>Interesting Expense on Funding Facilities</t>
  </si>
  <si>
    <t>Other Income</t>
  </si>
  <si>
    <t>Operating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</si>
</sst>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7" fillId="0" borderId="0" xfId="0" applyFont="1"/>
    <xf numFmtId="3" fontId="8" fillId="2" borderId="0" xfId="0" applyNumberFormat="1" applyFont="1" applyFill="1"/>
    <xf numFmtId="1" fontId="8" fillId="2" borderId="0" xfId="0" applyNumberFormat="1" applyFont="1" applyFill="1"/>
    <xf numFmtId="0" fontId="8" fillId="2" borderId="0" xfId="0" applyFont="1" applyFill="1"/>
    <xf numFmtId="9" fontId="7" fillId="0" borderId="0" xfId="1" applyFont="1"/>
    <xf numFmtId="9" fontId="7" fillId="0" borderId="0" xfId="1" applyFont="1" applyFill="1"/>
    <xf numFmtId="0" fontId="8" fillId="0" borderId="0" xfId="0" applyFont="1"/>
    <xf numFmtId="0" fontId="7" fillId="0" borderId="0" xfId="1" applyNumberFormat="1" applyFont="1"/>
    <xf numFmtId="10" fontId="7" fillId="0" borderId="0" xfId="0" applyNumberFormat="1" applyFont="1"/>
    <xf numFmtId="0" fontId="7" fillId="0" borderId="1" xfId="0" applyFont="1" applyBorder="1"/>
    <xf numFmtId="0" fontId="7" fillId="0" borderId="2" xfId="0" applyFont="1" applyBorder="1"/>
    <xf numFmtId="1" fontId="7" fillId="0" borderId="2" xfId="0" applyNumberFormat="1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1" fontId="7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9" fillId="0" borderId="0" xfId="2" applyFont="1"/>
    <xf numFmtId="164" fontId="7" fillId="0" borderId="0" xfId="0" applyNumberFormat="1" applyFont="1"/>
    <xf numFmtId="3" fontId="7" fillId="0" borderId="0" xfId="0" applyNumberFormat="1" applyFont="1"/>
    <xf numFmtId="0" fontId="10" fillId="0" borderId="0" xfId="0" applyFont="1"/>
    <xf numFmtId="4" fontId="7" fillId="0" borderId="0" xfId="0" applyNumberFormat="1" applyFont="1"/>
    <xf numFmtId="3" fontId="8" fillId="0" borderId="0" xfId="0" applyNumberFormat="1" applyFont="1"/>
    <xf numFmtId="0" fontId="11" fillId="0" borderId="0" xfId="0" applyFont="1"/>
    <xf numFmtId="0" fontId="7" fillId="3" borderId="0" xfId="0" applyFont="1" applyFill="1"/>
    <xf numFmtId="9" fontId="7" fillId="3" borderId="0" xfId="1" applyFont="1" applyFill="1"/>
    <xf numFmtId="0" fontId="2" fillId="0" borderId="0" xfId="0" applyFont="1"/>
    <xf numFmtId="0" fontId="7" fillId="0" borderId="0" xfId="0" applyFont="1"/>
    <xf numFmtId="0" fontId="7" fillId="0" borderId="5" xfId="0" applyFont="1" applyBorder="1"/>
    <xf numFmtId="0" fontId="1" fillId="0" borderId="0" xfId="0" applyFont="1"/>
    <xf numFmtId="14" fontId="1" fillId="0" borderId="0" xfId="0" applyNumberFormat="1" applyFont="1"/>
    <xf numFmtId="3" fontId="2" fillId="0" borderId="0" xfId="0" applyNumberFormat="1" applyFont="1"/>
    <xf numFmtId="15" fontId="2" fillId="0" borderId="0" xfId="0" applyNumberFormat="1" applyFont="1"/>
    <xf numFmtId="10" fontId="2" fillId="0" borderId="0" xfId="0" applyNumberFormat="1" applyFont="1"/>
    <xf numFmtId="3" fontId="1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0</xdr:rowOff>
    </xdr:from>
    <xdr:to>
      <xdr:col>19</xdr:col>
      <xdr:colOff>47625</xdr:colOff>
      <xdr:row>53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977F67-0732-965B-8FB4-AF5C2BBF2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0"/>
          <a:ext cx="975360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H14"/>
  <sheetViews>
    <sheetView workbookViewId="0">
      <selection activeCell="B7" sqref="B7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6" width="36.28515625" style="1" bestFit="1" customWidth="1"/>
    <col min="7" max="16384" width="9.140625" style="1"/>
  </cols>
  <sheetData>
    <row r="1" spans="1:8" x14ac:dyDescent="0.2">
      <c r="A1" s="1" t="s">
        <v>1</v>
      </c>
      <c r="B1" s="37" t="s">
        <v>60</v>
      </c>
    </row>
    <row r="3" spans="1:8" x14ac:dyDescent="0.2">
      <c r="A3" s="1" t="s">
        <v>6</v>
      </c>
    </row>
    <row r="4" spans="1:8" x14ac:dyDescent="0.2">
      <c r="A4" s="1" t="s">
        <v>0</v>
      </c>
      <c r="B4" s="1">
        <v>17.98</v>
      </c>
      <c r="C4" s="38" t="s">
        <v>61</v>
      </c>
    </row>
    <row r="5" spans="1:8" x14ac:dyDescent="0.2">
      <c r="A5" s="1" t="s">
        <v>2</v>
      </c>
      <c r="B5" s="1">
        <v>2100</v>
      </c>
      <c r="C5" s="37" t="s">
        <v>28</v>
      </c>
      <c r="F5" s="37" t="s">
        <v>66</v>
      </c>
      <c r="G5" s="1">
        <v>1849</v>
      </c>
    </row>
    <row r="6" spans="1:8" x14ac:dyDescent="0.2">
      <c r="A6" s="1" t="s">
        <v>3</v>
      </c>
      <c r="B6" s="1">
        <f>B4*B5</f>
        <v>37758</v>
      </c>
      <c r="F6" s="37" t="s">
        <v>67</v>
      </c>
      <c r="G6" s="1">
        <v>256</v>
      </c>
      <c r="H6" s="37" t="s">
        <v>68</v>
      </c>
    </row>
    <row r="7" spans="1:8" x14ac:dyDescent="0.2">
      <c r="A7" s="1" t="s">
        <v>26</v>
      </c>
      <c r="B7" s="1">
        <v>5480</v>
      </c>
    </row>
    <row r="8" spans="1:8" x14ac:dyDescent="0.2">
      <c r="A8" s="1" t="s">
        <v>4</v>
      </c>
      <c r="B8" s="1">
        <v>20340</v>
      </c>
      <c r="D8" s="1" t="s">
        <v>31</v>
      </c>
      <c r="E8" s="1">
        <v>2.61</v>
      </c>
    </row>
    <row r="9" spans="1:8" x14ac:dyDescent="0.2">
      <c r="A9" s="1" t="s">
        <v>7</v>
      </c>
      <c r="B9" s="1">
        <f>B6-B7+B8</f>
        <v>52618</v>
      </c>
      <c r="D9" s="1" t="s">
        <v>27</v>
      </c>
      <c r="E9" s="1">
        <v>3.72</v>
      </c>
    </row>
    <row r="11" spans="1:8" x14ac:dyDescent="0.2">
      <c r="A11" s="37" t="s">
        <v>62</v>
      </c>
      <c r="B11" s="1">
        <v>6.09</v>
      </c>
    </row>
    <row r="12" spans="1:8" x14ac:dyDescent="0.2">
      <c r="A12" s="37" t="s">
        <v>63</v>
      </c>
      <c r="B12" s="1">
        <v>3.77</v>
      </c>
    </row>
    <row r="13" spans="1:8" x14ac:dyDescent="0.2">
      <c r="A13" s="37" t="s">
        <v>64</v>
      </c>
      <c r="B13" s="1">
        <v>30.44</v>
      </c>
    </row>
    <row r="14" spans="1:8" x14ac:dyDescent="0.2">
      <c r="A14" s="37" t="s">
        <v>65</v>
      </c>
      <c r="B14" s="1">
        <v>4.6100000000000003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H80"/>
  <sheetViews>
    <sheetView tabSelected="1" workbookViewId="0">
      <selection activeCell="B16" sqref="B16"/>
    </sheetView>
  </sheetViews>
  <sheetFormatPr defaultRowHeight="14.25" outlineLevelRow="1" x14ac:dyDescent="0.2"/>
  <cols>
    <col min="1" max="1" width="9.140625" style="1"/>
    <col min="2" max="2" width="39.85546875" style="1" bestFit="1" customWidth="1"/>
    <col min="3" max="18" width="9.140625" style="1"/>
    <col min="19" max="21" width="13.140625" style="1" customWidth="1"/>
    <col min="22" max="22" width="18.85546875" style="1" customWidth="1"/>
    <col min="23" max="23" width="14.85546875" style="1" customWidth="1"/>
    <col min="24" max="24" width="15" style="1" customWidth="1"/>
    <col min="25" max="25" width="8.42578125" style="1" bestFit="1" customWidth="1"/>
    <col min="26" max="26" width="9.28515625" style="1" bestFit="1" customWidth="1"/>
    <col min="27" max="27" width="9.5703125" style="1" bestFit="1" customWidth="1"/>
    <col min="28" max="16384" width="9.140625" style="1"/>
  </cols>
  <sheetData>
    <row r="1" spans="1:28" x14ac:dyDescent="0.2">
      <c r="A1" s="25" t="s">
        <v>8</v>
      </c>
      <c r="B1" s="1" t="s">
        <v>38</v>
      </c>
    </row>
    <row r="2" spans="1:28" x14ac:dyDescent="0.2">
      <c r="A2" s="26"/>
      <c r="B2" s="26"/>
      <c r="C2" s="26"/>
      <c r="D2" s="26" t="s">
        <v>57</v>
      </c>
      <c r="E2" s="26" t="s">
        <v>59</v>
      </c>
      <c r="F2" s="26" t="s">
        <v>58</v>
      </c>
      <c r="G2" s="26" t="s">
        <v>56</v>
      </c>
      <c r="H2" s="26" t="s">
        <v>49</v>
      </c>
      <c r="I2" s="26" t="s">
        <v>50</v>
      </c>
      <c r="J2" s="26" t="s">
        <v>51</v>
      </c>
      <c r="K2" s="26" t="s">
        <v>52</v>
      </c>
      <c r="L2" s="26" t="s">
        <v>47</v>
      </c>
      <c r="M2" s="26" t="s">
        <v>48</v>
      </c>
      <c r="N2" s="26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26" t="s">
        <v>19</v>
      </c>
      <c r="T2" s="26" t="s">
        <v>20</v>
      </c>
      <c r="U2" s="26" t="s">
        <v>21</v>
      </c>
      <c r="V2" s="26" t="s">
        <v>22</v>
      </c>
      <c r="W2" s="26" t="s">
        <v>23</v>
      </c>
      <c r="X2" s="26" t="s">
        <v>5</v>
      </c>
      <c r="Y2" s="26" t="s">
        <v>28</v>
      </c>
      <c r="Z2" s="26" t="s">
        <v>29</v>
      </c>
      <c r="AA2" s="26" t="s">
        <v>30</v>
      </c>
      <c r="AB2" s="26" t="s">
        <v>32</v>
      </c>
    </row>
    <row r="3" spans="1:28" x14ac:dyDescent="0.2">
      <c r="A3" s="26"/>
      <c r="B3" s="42" t="s">
        <v>128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x14ac:dyDescent="0.2">
      <c r="A4" s="27"/>
      <c r="B4" s="42" t="s">
        <v>129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28" x14ac:dyDescent="0.2">
      <c r="A5" s="27"/>
      <c r="B5" s="42" t="s">
        <v>130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28" x14ac:dyDescent="0.2">
      <c r="B6" s="42" t="s">
        <v>131</v>
      </c>
    </row>
    <row r="7" spans="1:28" x14ac:dyDescent="0.2">
      <c r="B7" s="42" t="s">
        <v>132</v>
      </c>
    </row>
    <row r="8" spans="1:28" x14ac:dyDescent="0.2">
      <c r="B8" s="42" t="s">
        <v>133</v>
      </c>
    </row>
    <row r="9" spans="1:28" x14ac:dyDescent="0.2">
      <c r="B9" s="42" t="s">
        <v>134</v>
      </c>
    </row>
    <row r="10" spans="1:28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28" s="4" customFormat="1" ht="15" x14ac:dyDescent="0.25">
      <c r="A11" s="2"/>
      <c r="B11" s="2" t="s">
        <v>9</v>
      </c>
      <c r="C11" s="2"/>
      <c r="D11" s="2">
        <f>SUM(D3:D9)</f>
        <v>0</v>
      </c>
      <c r="E11" s="2">
        <f t="shared" ref="E11:Y11" si="0">SUM(E3:E9)</f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  <c r="L11" s="2">
        <f t="shared" si="0"/>
        <v>0</v>
      </c>
      <c r="M11" s="2">
        <f t="shared" si="0"/>
        <v>0</v>
      </c>
      <c r="N11" s="2">
        <f t="shared" si="0"/>
        <v>0</v>
      </c>
      <c r="O11" s="2">
        <f t="shared" si="0"/>
        <v>0</v>
      </c>
      <c r="P11" s="2">
        <f t="shared" si="0"/>
        <v>0</v>
      </c>
      <c r="Q11" s="2">
        <f t="shared" si="0"/>
        <v>0</v>
      </c>
      <c r="R11" s="2">
        <f t="shared" si="0"/>
        <v>0</v>
      </c>
      <c r="S11" s="2">
        <f t="shared" si="0"/>
        <v>0</v>
      </c>
      <c r="T11" s="2">
        <f t="shared" si="0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/>
      <c r="AA11" s="3"/>
    </row>
    <row r="12" spans="1:28" x14ac:dyDescent="0.2">
      <c r="A12" s="27"/>
      <c r="B12" s="27" t="s">
        <v>33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8"/>
      <c r="P12" s="28"/>
      <c r="Q12" s="28"/>
      <c r="R12" s="28"/>
      <c r="T12" s="28"/>
      <c r="U12" s="28"/>
    </row>
    <row r="13" spans="1:28" s="4" customFormat="1" ht="15" x14ac:dyDescent="0.25">
      <c r="A13" s="2"/>
      <c r="B13" s="2" t="s">
        <v>10</v>
      </c>
      <c r="C13" s="3"/>
      <c r="D13" s="3">
        <f t="shared" ref="D13:F13" si="1">D11 -D12</f>
        <v>0</v>
      </c>
      <c r="E13" s="3">
        <f t="shared" si="1"/>
        <v>0</v>
      </c>
      <c r="F13" s="3">
        <f t="shared" si="1"/>
        <v>0</v>
      </c>
      <c r="G13" s="3">
        <f t="shared" ref="G13:K13" si="2">G11 -G12</f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  <c r="L13" s="3">
        <f t="shared" ref="L13:Y13" si="3">L11 -L12</f>
        <v>0</v>
      </c>
      <c r="M13" s="3">
        <f>M11 -M12</f>
        <v>0</v>
      </c>
      <c r="N13" s="3">
        <f t="shared" si="3"/>
        <v>0</v>
      </c>
      <c r="O13" s="3">
        <f t="shared" si="3"/>
        <v>0</v>
      </c>
      <c r="P13" s="3">
        <f t="shared" si="3"/>
        <v>0</v>
      </c>
      <c r="Q13" s="3">
        <f t="shared" si="3"/>
        <v>0</v>
      </c>
      <c r="R13" s="3">
        <f t="shared" si="3"/>
        <v>0</v>
      </c>
      <c r="S13" s="3">
        <f t="shared" si="3"/>
        <v>0</v>
      </c>
      <c r="T13" s="3">
        <f t="shared" si="3"/>
        <v>0</v>
      </c>
      <c r="U13" s="3">
        <f t="shared" si="3"/>
        <v>0</v>
      </c>
      <c r="V13" s="3">
        <f t="shared" si="3"/>
        <v>0</v>
      </c>
      <c r="W13" s="3">
        <f t="shared" si="3"/>
        <v>0</v>
      </c>
      <c r="X13" s="3">
        <f t="shared" si="3"/>
        <v>0</v>
      </c>
      <c r="Y13" s="3">
        <f t="shared" si="3"/>
        <v>0</v>
      </c>
    </row>
    <row r="14" spans="1:28" x14ac:dyDescent="0.2">
      <c r="A14" s="27"/>
      <c r="B14" s="27" t="s">
        <v>53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8" x14ac:dyDescent="0.2">
      <c r="A15" s="27"/>
      <c r="B15" s="42" t="s">
        <v>135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8" x14ac:dyDescent="0.2">
      <c r="A16" s="27"/>
      <c r="B16" s="27" t="s">
        <v>54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  <c r="O16" s="28"/>
      <c r="P16" s="28"/>
      <c r="Q16" s="28"/>
      <c r="R16" s="28"/>
      <c r="S16" s="28"/>
      <c r="T16" s="28"/>
      <c r="U16" s="28"/>
      <c r="V16" s="28"/>
      <c r="W16" s="28"/>
      <c r="Y16" s="28"/>
    </row>
    <row r="17" spans="1:25" s="4" customFormat="1" ht="15" x14ac:dyDescent="0.25">
      <c r="A17" s="2"/>
      <c r="B17" s="2" t="s">
        <v>11</v>
      </c>
      <c r="D17" s="3">
        <f t="shared" ref="D17:F17" si="4">D13-SUM(D14:D16)</f>
        <v>0</v>
      </c>
      <c r="E17" s="3">
        <f t="shared" si="4"/>
        <v>0</v>
      </c>
      <c r="F17" s="3">
        <f t="shared" si="4"/>
        <v>0</v>
      </c>
      <c r="G17" s="3">
        <f>G13-SUM(G14:G16)</f>
        <v>0</v>
      </c>
      <c r="H17" s="3">
        <f t="shared" ref="H17:K17" si="5">H13-SUM(H14:H16)</f>
        <v>0</v>
      </c>
      <c r="I17" s="3">
        <f t="shared" si="5"/>
        <v>0</v>
      </c>
      <c r="J17" s="3">
        <f t="shared" si="5"/>
        <v>0</v>
      </c>
      <c r="K17" s="3">
        <f t="shared" si="5"/>
        <v>0</v>
      </c>
      <c r="L17" s="3">
        <f t="shared" ref="L17" si="6">L13-SUM(L14:L16)</f>
        <v>0</v>
      </c>
      <c r="M17" s="3">
        <f t="shared" ref="M17" si="7">M13-SUM(M14:M16)</f>
        <v>0</v>
      </c>
      <c r="N17" s="3">
        <f t="shared" ref="N17:X17" si="8">N13-SUM(N14:N16)</f>
        <v>0</v>
      </c>
      <c r="O17" s="3">
        <f t="shared" si="8"/>
        <v>0</v>
      </c>
      <c r="P17" s="3">
        <f t="shared" si="8"/>
        <v>0</v>
      </c>
      <c r="Q17" s="3">
        <f t="shared" si="8"/>
        <v>0</v>
      </c>
      <c r="R17" s="3">
        <f t="shared" si="8"/>
        <v>0</v>
      </c>
      <c r="S17" s="3">
        <f t="shared" si="8"/>
        <v>0</v>
      </c>
      <c r="T17" s="3">
        <f t="shared" si="8"/>
        <v>0</v>
      </c>
      <c r="U17" s="3">
        <f t="shared" si="8"/>
        <v>0</v>
      </c>
      <c r="V17" s="3">
        <f t="shared" si="8"/>
        <v>0</v>
      </c>
      <c r="W17" s="3">
        <f t="shared" si="8"/>
        <v>0</v>
      </c>
      <c r="X17" s="3">
        <f t="shared" si="8"/>
        <v>0</v>
      </c>
      <c r="Y17" s="3">
        <f>Y13-SUM(Y14:Y16)</f>
        <v>0</v>
      </c>
    </row>
    <row r="18" spans="1:25" x14ac:dyDescent="0.2">
      <c r="B18" s="1" t="s">
        <v>42</v>
      </c>
      <c r="N18" s="28"/>
      <c r="O18" s="28"/>
      <c r="P18" s="28"/>
      <c r="Q18" s="28"/>
      <c r="R18" s="28"/>
      <c r="T18" s="28"/>
      <c r="U18" s="28"/>
      <c r="V18" s="28"/>
    </row>
    <row r="19" spans="1:25" x14ac:dyDescent="0.2">
      <c r="B19" s="1" t="s">
        <v>43</v>
      </c>
      <c r="N19" s="28"/>
      <c r="O19" s="28"/>
      <c r="P19" s="28"/>
      <c r="Q19" s="28"/>
      <c r="R19" s="28"/>
      <c r="T19" s="28"/>
      <c r="V19" s="28"/>
    </row>
    <row r="20" spans="1:25" s="4" customFormat="1" ht="15" x14ac:dyDescent="0.25">
      <c r="B20" s="4" t="s">
        <v>12</v>
      </c>
      <c r="D20" s="4">
        <f t="shared" ref="D20:G20" si="9">D18-D19</f>
        <v>0</v>
      </c>
      <c r="E20" s="4">
        <f t="shared" si="9"/>
        <v>0</v>
      </c>
      <c r="F20" s="4">
        <f t="shared" si="9"/>
        <v>0</v>
      </c>
      <c r="G20" s="4">
        <f t="shared" si="9"/>
        <v>0</v>
      </c>
      <c r="H20" s="4">
        <f t="shared" ref="H20:K20" si="10">H18-H19</f>
        <v>0</v>
      </c>
      <c r="I20" s="4">
        <f t="shared" si="10"/>
        <v>0</v>
      </c>
      <c r="J20" s="4">
        <f t="shared" si="10"/>
        <v>0</v>
      </c>
      <c r="K20" s="4">
        <f t="shared" si="10"/>
        <v>0</v>
      </c>
      <c r="L20" s="4">
        <f t="shared" ref="L20:W20" si="11">L18-L19</f>
        <v>0</v>
      </c>
      <c r="M20" s="4">
        <f t="shared" si="11"/>
        <v>0</v>
      </c>
      <c r="N20" s="4">
        <f t="shared" si="11"/>
        <v>0</v>
      </c>
      <c r="O20" s="4">
        <f t="shared" si="11"/>
        <v>0</v>
      </c>
      <c r="P20" s="4">
        <f t="shared" si="11"/>
        <v>0</v>
      </c>
      <c r="Q20" s="4">
        <f t="shared" si="11"/>
        <v>0</v>
      </c>
      <c r="R20" s="4">
        <f t="shared" si="11"/>
        <v>0</v>
      </c>
      <c r="S20" s="4">
        <f t="shared" si="11"/>
        <v>0</v>
      </c>
      <c r="T20" s="4">
        <f t="shared" si="11"/>
        <v>0</v>
      </c>
      <c r="U20" s="4">
        <f t="shared" si="11"/>
        <v>0</v>
      </c>
      <c r="V20" s="4">
        <f t="shared" si="11"/>
        <v>0</v>
      </c>
      <c r="W20" s="4">
        <f t="shared" si="11"/>
        <v>0</v>
      </c>
      <c r="X20" s="4">
        <f>X18-X19</f>
        <v>0</v>
      </c>
      <c r="Y20" s="4">
        <f>Y18-Y19</f>
        <v>0</v>
      </c>
    </row>
    <row r="21" spans="1:25" x14ac:dyDescent="0.2">
      <c r="B21" s="1" t="s">
        <v>35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T21" s="29"/>
      <c r="U21" s="29"/>
      <c r="V21" s="29"/>
      <c r="W21" s="29"/>
      <c r="Y21" s="29"/>
    </row>
    <row r="22" spans="1:25" x14ac:dyDescent="0.2">
      <c r="B22" s="1" t="s">
        <v>34</v>
      </c>
      <c r="Q22" s="28"/>
      <c r="R22" s="28"/>
      <c r="T22" s="28"/>
      <c r="U22" s="28"/>
      <c r="V22" s="28"/>
    </row>
    <row r="24" spans="1:25" s="32" customFormat="1" x14ac:dyDescent="0.2">
      <c r="B24" s="32" t="s">
        <v>40</v>
      </c>
      <c r="D24" s="32" t="s">
        <v>45</v>
      </c>
      <c r="E24" s="32" t="s">
        <v>45</v>
      </c>
      <c r="F24" s="32" t="s">
        <v>45</v>
      </c>
      <c r="G24" s="32" t="s">
        <v>45</v>
      </c>
      <c r="H24" s="33" t="e">
        <f t="shared" ref="H24" si="12">(H11/D11) - 1</f>
        <v>#DIV/0!</v>
      </c>
      <c r="I24" s="33" t="e">
        <f t="shared" ref="I24" si="13">(I11/E11) - 1</f>
        <v>#DIV/0!</v>
      </c>
      <c r="J24" s="33" t="e">
        <f t="shared" ref="J24" si="14">(J11/F11) - 1</f>
        <v>#DIV/0!</v>
      </c>
      <c r="K24" s="33" t="e">
        <f t="shared" ref="K24" si="15">(K11/G11) - 1</f>
        <v>#DIV/0!</v>
      </c>
      <c r="L24" s="33" t="e">
        <f t="shared" ref="L24" si="16">(L11/H11) - 1</f>
        <v>#DIV/0!</v>
      </c>
      <c r="M24" s="33" t="e">
        <f t="shared" ref="M24" si="17">(M11/I11) - 1</f>
        <v>#DIV/0!</v>
      </c>
      <c r="N24" s="33" t="e">
        <f t="shared" ref="N24" si="18">(N11/J11) - 1</f>
        <v>#DIV/0!</v>
      </c>
      <c r="O24" s="33" t="e">
        <f t="shared" ref="O24" si="19">(O11/K11) - 1</f>
        <v>#DIV/0!</v>
      </c>
      <c r="P24" s="33" t="e">
        <f t="shared" ref="P24" si="20">(P11/L11) - 1</f>
        <v>#DIV/0!</v>
      </c>
      <c r="Q24" s="33" t="e">
        <f t="shared" ref="Q24" si="21">(Q11/M11) - 1</f>
        <v>#DIV/0!</v>
      </c>
      <c r="R24" s="33" t="e">
        <f t="shared" ref="R24:Y24" si="22">(R11/N11) - 1</f>
        <v>#DIV/0!</v>
      </c>
      <c r="S24" s="33" t="e">
        <f t="shared" si="22"/>
        <v>#DIV/0!</v>
      </c>
      <c r="T24" s="33" t="e">
        <f t="shared" si="22"/>
        <v>#DIV/0!</v>
      </c>
      <c r="U24" s="33" t="e">
        <f t="shared" si="22"/>
        <v>#DIV/0!</v>
      </c>
      <c r="V24" s="33" t="e">
        <f t="shared" si="22"/>
        <v>#DIV/0!</v>
      </c>
      <c r="W24" s="33" t="e">
        <f t="shared" si="22"/>
        <v>#DIV/0!</v>
      </c>
      <c r="X24" s="33" t="e">
        <f t="shared" si="22"/>
        <v>#DIV/0!</v>
      </c>
      <c r="Y24" s="33" t="e">
        <f t="shared" si="22"/>
        <v>#DIV/0!</v>
      </c>
    </row>
    <row r="25" spans="1:25" x14ac:dyDescent="0.2">
      <c r="B25" s="1" t="s">
        <v>41</v>
      </c>
      <c r="D25" s="1" t="s">
        <v>45</v>
      </c>
      <c r="E25" s="5" t="e">
        <f t="shared" ref="E25" si="23" xml:space="preserve"> (E11/D11) - 1</f>
        <v>#DIV/0!</v>
      </c>
      <c r="F25" s="5" t="e">
        <f xml:space="preserve"> (F11/E11) - 1</f>
        <v>#DIV/0!</v>
      </c>
      <c r="G25" s="5" t="e">
        <f t="shared" ref="G25" si="24" xml:space="preserve"> (G11/F11) - 1</f>
        <v>#DIV/0!</v>
      </c>
      <c r="H25" s="5" t="e">
        <f t="shared" ref="H25" si="25" xml:space="preserve"> (H11/G11) - 1</f>
        <v>#DIV/0!</v>
      </c>
      <c r="I25" s="5" t="e">
        <f t="shared" ref="I25" si="26" xml:space="preserve"> (I11/H11) - 1</f>
        <v>#DIV/0!</v>
      </c>
      <c r="J25" s="5" t="e">
        <f t="shared" ref="J25" si="27" xml:space="preserve"> (J11/I11) - 1</f>
        <v>#DIV/0!</v>
      </c>
      <c r="K25" s="5" t="e">
        <f t="shared" ref="K25" si="28" xml:space="preserve"> (K11/J11) - 1</f>
        <v>#DIV/0!</v>
      </c>
      <c r="L25" s="5" t="e">
        <f t="shared" ref="L25" si="29" xml:space="preserve"> (L11/K11) - 1</f>
        <v>#DIV/0!</v>
      </c>
      <c r="M25" s="5" t="e">
        <f t="shared" ref="M25" si="30" xml:space="preserve"> (M11/L11) - 1</f>
        <v>#DIV/0!</v>
      </c>
      <c r="N25" s="5" t="e">
        <f t="shared" ref="N25" si="31" xml:space="preserve"> (N11/M11) - 1</f>
        <v>#DIV/0!</v>
      </c>
      <c r="O25" s="5" t="e">
        <f t="shared" ref="O25:Y25" si="32" xml:space="preserve"> (O11/N11) - 1</f>
        <v>#DIV/0!</v>
      </c>
      <c r="P25" s="5" t="e">
        <f t="shared" si="32"/>
        <v>#DIV/0!</v>
      </c>
      <c r="Q25" s="5" t="e">
        <f t="shared" si="32"/>
        <v>#DIV/0!</v>
      </c>
      <c r="R25" s="5" t="e">
        <f t="shared" si="32"/>
        <v>#DIV/0!</v>
      </c>
      <c r="S25" s="5" t="e">
        <f t="shared" si="32"/>
        <v>#DIV/0!</v>
      </c>
      <c r="T25" s="5" t="e">
        <f t="shared" si="32"/>
        <v>#DIV/0!</v>
      </c>
      <c r="U25" s="5" t="e">
        <f t="shared" si="32"/>
        <v>#DIV/0!</v>
      </c>
      <c r="V25" s="5" t="e">
        <f t="shared" si="32"/>
        <v>#DIV/0!</v>
      </c>
      <c r="W25" s="5" t="e">
        <f t="shared" si="32"/>
        <v>#DIV/0!</v>
      </c>
      <c r="X25" s="5" t="e">
        <f t="shared" si="32"/>
        <v>#DIV/0!</v>
      </c>
      <c r="Y25" s="5" t="e">
        <f t="shared" si="32"/>
        <v>#DIV/0!</v>
      </c>
    </row>
    <row r="26" spans="1:25" x14ac:dyDescent="0.2">
      <c r="N26" s="5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5" s="5" customFormat="1" x14ac:dyDescent="0.2">
      <c r="B27" s="5" t="s">
        <v>44</v>
      </c>
      <c r="O27" s="6"/>
      <c r="P27" s="6"/>
      <c r="Q27" s="6"/>
      <c r="R27" s="6"/>
      <c r="S27" s="6"/>
      <c r="T27" s="6"/>
      <c r="U27" s="6"/>
      <c r="V27" s="6"/>
      <c r="W27" s="6"/>
    </row>
    <row r="28" spans="1:25" s="5" customFormat="1" x14ac:dyDescent="0.2">
      <c r="B28" s="5" t="s">
        <v>46</v>
      </c>
    </row>
    <row r="29" spans="1:25" x14ac:dyDescent="0.2">
      <c r="J29" s="5"/>
    </row>
    <row r="30" spans="1:25" s="7" customFormat="1" ht="15" x14ac:dyDescent="0.25">
      <c r="B30" s="30" t="s">
        <v>25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  <c r="O30" s="31"/>
      <c r="P30" s="31"/>
      <c r="Q30" s="31"/>
      <c r="R30" s="31"/>
      <c r="S30" s="31"/>
      <c r="T30" s="31"/>
    </row>
    <row r="31" spans="1:25" outlineLevel="1" x14ac:dyDescent="0.2">
      <c r="B31" s="27" t="s">
        <v>24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8"/>
      <c r="O31" s="28"/>
      <c r="P31" s="28"/>
      <c r="Q31" s="28"/>
      <c r="R31" s="28"/>
      <c r="S31" s="28"/>
      <c r="T31" s="28"/>
      <c r="U31" s="28"/>
      <c r="W31" s="8"/>
    </row>
    <row r="32" spans="1:25" s="7" customFormat="1" ht="15" x14ac:dyDescent="0.25">
      <c r="B32" s="30" t="s">
        <v>13</v>
      </c>
      <c r="D32" s="7">
        <f t="shared" ref="D32:K32" si="33">D30-D31</f>
        <v>0</v>
      </c>
      <c r="E32" s="7">
        <f t="shared" si="33"/>
        <v>0</v>
      </c>
      <c r="F32" s="7">
        <f t="shared" si="33"/>
        <v>0</v>
      </c>
      <c r="G32" s="7">
        <f t="shared" si="33"/>
        <v>0</v>
      </c>
      <c r="H32" s="7">
        <f t="shared" si="33"/>
        <v>0</v>
      </c>
      <c r="I32" s="7">
        <f t="shared" si="33"/>
        <v>0</v>
      </c>
      <c r="J32" s="7">
        <f t="shared" si="33"/>
        <v>0</v>
      </c>
      <c r="K32" s="7">
        <f t="shared" si="33"/>
        <v>0</v>
      </c>
      <c r="L32" s="7">
        <f t="shared" ref="L32:W32" si="34">L30-L31</f>
        <v>0</v>
      </c>
      <c r="M32" s="7">
        <f t="shared" si="34"/>
        <v>0</v>
      </c>
      <c r="N32" s="7">
        <f t="shared" si="34"/>
        <v>0</v>
      </c>
      <c r="O32" s="7">
        <f t="shared" si="34"/>
        <v>0</v>
      </c>
      <c r="P32" s="7">
        <f t="shared" si="34"/>
        <v>0</v>
      </c>
      <c r="Q32" s="7">
        <f t="shared" si="34"/>
        <v>0</v>
      </c>
      <c r="R32" s="7">
        <f t="shared" si="34"/>
        <v>0</v>
      </c>
      <c r="S32" s="7">
        <f t="shared" si="34"/>
        <v>0</v>
      </c>
      <c r="T32" s="7">
        <f t="shared" si="34"/>
        <v>0</v>
      </c>
      <c r="U32" s="7">
        <f t="shared" si="34"/>
        <v>0</v>
      </c>
      <c r="V32" s="7">
        <f t="shared" si="34"/>
        <v>0</v>
      </c>
      <c r="W32" s="7">
        <f t="shared" si="34"/>
        <v>0</v>
      </c>
      <c r="X32" s="7">
        <f>X30-X31</f>
        <v>0</v>
      </c>
      <c r="Y32" s="7">
        <f>Y30-Y31</f>
        <v>0</v>
      </c>
    </row>
    <row r="33" spans="2:34" x14ac:dyDescent="0.2">
      <c r="B33" s="27" t="s">
        <v>55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2:34" x14ac:dyDescent="0.2">
      <c r="B34" s="27"/>
      <c r="N34" s="28"/>
      <c r="O34" s="28"/>
      <c r="P34" s="28"/>
      <c r="Q34" s="28"/>
      <c r="R34" s="28"/>
      <c r="S34" s="28"/>
      <c r="T34" s="28"/>
    </row>
    <row r="35" spans="2:34" x14ac:dyDescent="0.2">
      <c r="B35" s="27" t="s">
        <v>36</v>
      </c>
      <c r="D35" s="1" t="s">
        <v>45</v>
      </c>
      <c r="E35" s="1" t="s">
        <v>45</v>
      </c>
      <c r="F35" s="1" t="s">
        <v>45</v>
      </c>
      <c r="G35" s="1" t="s">
        <v>45</v>
      </c>
      <c r="H35" s="5">
        <f t="shared" ref="H35" si="35">IF(D32=0,IF(H32=0,0,NA()),(H32-D32)/ABS(D32))</f>
        <v>0</v>
      </c>
      <c r="I35" s="5">
        <f t="shared" ref="I35" si="36">IF(E32=0,IF(I32=0,0,NA()),(I32-E32)/ABS(E32))</f>
        <v>0</v>
      </c>
      <c r="J35" s="5">
        <f t="shared" ref="J35" si="37">IF(F32=0,IF(J32=0,0,NA()),(J32-F32)/ABS(F32))</f>
        <v>0</v>
      </c>
      <c r="K35" s="5">
        <f t="shared" ref="K35" si="38">IF(G32=0,IF(K32=0,0,NA()),(K32-G32)/ABS(G32))</f>
        <v>0</v>
      </c>
      <c r="L35" s="5">
        <f t="shared" ref="L35" si="39">IF(H32=0,IF(L32=0,0,NA()),(L32-H32)/ABS(H32))</f>
        <v>0</v>
      </c>
      <c r="M35" s="5">
        <f t="shared" ref="M35" si="40">IF(I32=0,IF(M32=0,0,NA()),(M32-I32)/ABS(I32))</f>
        <v>0</v>
      </c>
      <c r="N35" s="5">
        <f t="shared" ref="N35" si="41">IF(J32=0,IF(N32=0,0,NA()),(N32-J32)/ABS(J32))</f>
        <v>0</v>
      </c>
      <c r="O35" s="5">
        <f t="shared" ref="O35" si="42">IF(K32=0,IF(O32=0,0,NA()),(O32-K32)/ABS(K32))</f>
        <v>0</v>
      </c>
      <c r="P35" s="5">
        <f t="shared" ref="P35:W35" si="43">IF(L32=0,IF(P32=0,0,NA()),(P32-L32)/ABS(L32))</f>
        <v>0</v>
      </c>
      <c r="Q35" s="5">
        <f t="shared" si="43"/>
        <v>0</v>
      </c>
      <c r="R35" s="5">
        <f t="shared" si="43"/>
        <v>0</v>
      </c>
      <c r="S35" s="5">
        <f t="shared" si="43"/>
        <v>0</v>
      </c>
      <c r="T35" s="5">
        <f t="shared" si="43"/>
        <v>0</v>
      </c>
      <c r="U35" s="5">
        <f t="shared" si="43"/>
        <v>0</v>
      </c>
      <c r="V35" s="5">
        <f t="shared" si="43"/>
        <v>0</v>
      </c>
      <c r="W35" s="5">
        <f t="shared" si="43"/>
        <v>0</v>
      </c>
      <c r="X35" s="5">
        <f>IF(T32=0,IF(X32=0,0,NA()),(X32-T32)/ABS(T32))</f>
        <v>0</v>
      </c>
      <c r="Y35" s="5">
        <f>IF(U32=0,IF(Y32=0,0,NA()),(Y32-U32)/ABS(U32))</f>
        <v>0</v>
      </c>
    </row>
    <row r="37" spans="2:34" ht="15" thickBot="1" x14ac:dyDescent="0.25">
      <c r="B37" s="27"/>
      <c r="O37" s="9"/>
    </row>
    <row r="38" spans="2:34" x14ac:dyDescent="0.2">
      <c r="B38" s="10" t="s">
        <v>37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/>
      <c r="Z38" s="11"/>
      <c r="AA38" s="11"/>
      <c r="AB38" s="11"/>
      <c r="AC38" s="11"/>
      <c r="AD38" s="11"/>
      <c r="AE38" s="11"/>
      <c r="AF38" s="11"/>
      <c r="AG38" s="11"/>
      <c r="AH38" s="13"/>
    </row>
    <row r="39" spans="2:34" x14ac:dyDescent="0.2">
      <c r="B39" s="14"/>
      <c r="AH39" s="15"/>
    </row>
    <row r="40" spans="2:34" x14ac:dyDescent="0.2">
      <c r="B40" s="14"/>
      <c r="Y40" s="16"/>
      <c r="AH40" s="15"/>
    </row>
    <row r="41" spans="2:34" ht="15" thickBot="1" x14ac:dyDescent="0.25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9"/>
    </row>
    <row r="42" spans="2:34" ht="15" thickBot="1" x14ac:dyDescent="0.25"/>
    <row r="43" spans="2:34" x14ac:dyDescent="0.2">
      <c r="B43" s="10" t="s">
        <v>39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S43" s="11"/>
      <c r="T43" s="11"/>
      <c r="U43" s="11"/>
      <c r="V43" s="11"/>
      <c r="W43" s="11"/>
      <c r="X43" s="11"/>
      <c r="Y43" s="11"/>
      <c r="Z43" s="11"/>
      <c r="AA43" s="13"/>
    </row>
    <row r="44" spans="2:34" x14ac:dyDescent="0.2">
      <c r="B44" s="14"/>
      <c r="AA44" s="15"/>
    </row>
    <row r="45" spans="2:34" x14ac:dyDescent="0.2">
      <c r="B45" s="14"/>
      <c r="AA45" s="15"/>
    </row>
    <row r="46" spans="2:34" x14ac:dyDescent="0.2">
      <c r="B46" s="14"/>
      <c r="AA46" s="15"/>
    </row>
    <row r="47" spans="2:34" ht="15" thickBot="1" x14ac:dyDescent="0.25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9"/>
    </row>
    <row r="48" spans="2:34" ht="15" thickBot="1" x14ac:dyDescent="0.25"/>
    <row r="49" spans="2:34" x14ac:dyDescent="0.2">
      <c r="B49" s="10"/>
      <c r="C49" s="11"/>
    </row>
    <row r="50" spans="2:34" x14ac:dyDescent="0.2">
      <c r="B50" s="14"/>
    </row>
    <row r="51" spans="2:34" x14ac:dyDescent="0.2">
      <c r="B51" s="14"/>
    </row>
    <row r="52" spans="2:34" x14ac:dyDescent="0.2">
      <c r="B52" s="14"/>
    </row>
    <row r="53" spans="2:34" ht="15" thickBot="1" x14ac:dyDescent="0.25">
      <c r="B53" s="17"/>
      <c r="C53" s="18"/>
    </row>
    <row r="54" spans="2:34" ht="15" thickBot="1" x14ac:dyDescent="0.25"/>
    <row r="55" spans="2:34" x14ac:dyDescent="0.2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</row>
    <row r="56" spans="2:34" x14ac:dyDescent="0.2">
      <c r="B56" s="14"/>
      <c r="AH56" s="15"/>
    </row>
    <row r="57" spans="2:34" ht="15" customHeight="1" x14ac:dyDescent="0.2">
      <c r="B57" s="1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6"/>
    </row>
    <row r="58" spans="2:34" ht="15" customHeight="1" x14ac:dyDescent="0.2">
      <c r="B58" s="1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6"/>
    </row>
    <row r="59" spans="2:34" ht="15" customHeight="1" x14ac:dyDescent="0.2">
      <c r="B59" s="1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6"/>
    </row>
    <row r="60" spans="2:34" ht="15" customHeight="1" x14ac:dyDescent="0.2">
      <c r="B60" s="1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6"/>
    </row>
    <row r="61" spans="2:34" ht="15" customHeight="1" x14ac:dyDescent="0.2">
      <c r="B61" s="1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6"/>
    </row>
    <row r="62" spans="2:34" ht="15" customHeight="1" x14ac:dyDescent="0.2">
      <c r="B62" s="1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6"/>
    </row>
    <row r="63" spans="2:34" ht="15" customHeight="1" x14ac:dyDescent="0.2">
      <c r="B63" s="1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2:34" ht="15" customHeight="1" x14ac:dyDescent="0.2">
      <c r="B64" s="1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6"/>
    </row>
    <row r="65" spans="2:34" ht="15" customHeight="1" x14ac:dyDescent="0.2">
      <c r="B65" s="1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6"/>
    </row>
    <row r="66" spans="2:34" ht="15.75" customHeight="1" x14ac:dyDescent="0.2">
      <c r="B66" s="1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6"/>
    </row>
    <row r="67" spans="2:34" ht="15" x14ac:dyDescent="0.25">
      <c r="B67" s="14"/>
      <c r="S67" s="7"/>
      <c r="AH67" s="15"/>
    </row>
    <row r="68" spans="2:34" x14ac:dyDescent="0.2">
      <c r="B68" s="14"/>
      <c r="AH68" s="15"/>
    </row>
    <row r="69" spans="2:34" x14ac:dyDescent="0.2">
      <c r="B69" s="14"/>
      <c r="AH69" s="15"/>
    </row>
    <row r="70" spans="2:34" x14ac:dyDescent="0.2">
      <c r="B70" s="14"/>
      <c r="AH70" s="15"/>
    </row>
    <row r="71" spans="2:34" x14ac:dyDescent="0.2">
      <c r="B71" s="14"/>
      <c r="AH71" s="15"/>
    </row>
    <row r="72" spans="2:34" x14ac:dyDescent="0.2">
      <c r="B72" s="14"/>
      <c r="AH72" s="15"/>
    </row>
    <row r="73" spans="2:34" x14ac:dyDescent="0.2">
      <c r="B73" s="14"/>
      <c r="AH73" s="15"/>
    </row>
    <row r="74" spans="2:34" x14ac:dyDescent="0.2">
      <c r="B74" s="14"/>
      <c r="AH74" s="15"/>
    </row>
    <row r="75" spans="2:34" x14ac:dyDescent="0.2">
      <c r="B75" s="14"/>
      <c r="AH75" s="15"/>
    </row>
    <row r="76" spans="2:34" x14ac:dyDescent="0.2">
      <c r="B76" s="14"/>
      <c r="AH76" s="15"/>
    </row>
    <row r="77" spans="2:34" x14ac:dyDescent="0.2">
      <c r="B77" s="14"/>
      <c r="AH77" s="15"/>
    </row>
    <row r="78" spans="2:34" x14ac:dyDescent="0.2">
      <c r="B78" s="14"/>
      <c r="AH78" s="15"/>
    </row>
    <row r="79" spans="2:34" x14ac:dyDescent="0.2">
      <c r="B79" s="14"/>
      <c r="AH79" s="15"/>
    </row>
    <row r="80" spans="2:34" ht="15" thickBot="1" x14ac:dyDescent="0.25"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9"/>
    </row>
  </sheetData>
  <dataConsolidate/>
  <mergeCells count="10">
    <mergeCell ref="C66:AH66"/>
    <mergeCell ref="C57:AH57"/>
    <mergeCell ref="C58:AH58"/>
    <mergeCell ref="C59:AH59"/>
    <mergeCell ref="C60:AH60"/>
    <mergeCell ref="C61:AH61"/>
    <mergeCell ref="C62:AH62"/>
    <mergeCell ref="C63:AH63"/>
    <mergeCell ref="C64:AH64"/>
    <mergeCell ref="C65:AH65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F19"/>
  <sheetViews>
    <sheetView workbookViewId="0">
      <selection activeCell="C17" sqref="C17"/>
    </sheetView>
  </sheetViews>
  <sheetFormatPr defaultRowHeight="14.25" x14ac:dyDescent="0.2"/>
  <cols>
    <col min="1" max="1" width="61.28515625" style="34" bestFit="1" customWidth="1"/>
    <col min="2" max="2" width="39.42578125" style="34" bestFit="1" customWidth="1"/>
    <col min="3" max="3" width="43.28515625" style="34" bestFit="1" customWidth="1"/>
    <col min="4" max="4" width="12.140625" style="34" bestFit="1" customWidth="1"/>
    <col min="5" max="16384" width="9.140625" style="34"/>
  </cols>
  <sheetData>
    <row r="1" spans="1:6" x14ac:dyDescent="0.2">
      <c r="A1" s="34" t="s">
        <v>69</v>
      </c>
      <c r="B1" s="34" t="s">
        <v>70</v>
      </c>
      <c r="C1" s="34" t="s">
        <v>71</v>
      </c>
      <c r="D1" s="34" t="s">
        <v>72</v>
      </c>
      <c r="E1" s="34" t="s">
        <v>73</v>
      </c>
      <c r="F1" s="34" t="s">
        <v>74</v>
      </c>
    </row>
    <row r="2" spans="1:6" ht="15" x14ac:dyDescent="0.25">
      <c r="A2" s="34" t="s">
        <v>75</v>
      </c>
      <c r="B2" s="34" t="s">
        <v>76</v>
      </c>
      <c r="C2" s="39">
        <v>14300</v>
      </c>
      <c r="D2" s="30">
        <v>7945</v>
      </c>
      <c r="E2" s="34" t="s">
        <v>77</v>
      </c>
      <c r="F2" s="34" t="s">
        <v>78</v>
      </c>
    </row>
    <row r="3" spans="1:6" ht="15" x14ac:dyDescent="0.25">
      <c r="A3" s="34" t="s">
        <v>79</v>
      </c>
      <c r="B3" s="34" t="s">
        <v>80</v>
      </c>
      <c r="C3" s="39">
        <v>7000</v>
      </c>
      <c r="D3" s="30">
        <v>1201</v>
      </c>
      <c r="E3" s="34" t="s">
        <v>81</v>
      </c>
      <c r="F3" s="34" t="s">
        <v>82</v>
      </c>
    </row>
    <row r="4" spans="1:6" ht="15" x14ac:dyDescent="0.25">
      <c r="A4" s="34" t="s">
        <v>83</v>
      </c>
      <c r="B4" s="34" t="s">
        <v>84</v>
      </c>
      <c r="C4" s="34">
        <v>510</v>
      </c>
      <c r="D4" s="7">
        <v>336</v>
      </c>
      <c r="E4" s="34" t="s">
        <v>81</v>
      </c>
      <c r="F4" s="34" t="s">
        <v>85</v>
      </c>
    </row>
    <row r="5" spans="1:6" ht="15" x14ac:dyDescent="0.25">
      <c r="A5" s="34" t="s">
        <v>86</v>
      </c>
      <c r="B5" s="34" t="s">
        <v>87</v>
      </c>
      <c r="C5" s="39">
        <v>3150</v>
      </c>
      <c r="D5" s="7">
        <v>67.5</v>
      </c>
      <c r="E5" s="34" t="s">
        <v>81</v>
      </c>
      <c r="F5" s="34" t="s">
        <v>88</v>
      </c>
    </row>
    <row r="6" spans="1:6" x14ac:dyDescent="0.2">
      <c r="A6" s="34" t="s">
        <v>89</v>
      </c>
      <c r="B6" s="34" t="s">
        <v>90</v>
      </c>
      <c r="C6" s="39">
        <v>2000</v>
      </c>
      <c r="D6" s="34" t="s">
        <v>91</v>
      </c>
      <c r="E6" s="34" t="s">
        <v>92</v>
      </c>
      <c r="F6" s="34" t="s">
        <v>93</v>
      </c>
    </row>
    <row r="7" spans="1:6" x14ac:dyDescent="0.2">
      <c r="A7" s="34" t="s">
        <v>94</v>
      </c>
      <c r="B7" s="34" t="s">
        <v>95</v>
      </c>
      <c r="C7" s="34" t="s">
        <v>96</v>
      </c>
      <c r="D7" s="34" t="s">
        <v>91</v>
      </c>
      <c r="E7" s="34" t="s">
        <v>92</v>
      </c>
      <c r="F7" s="34" t="s">
        <v>97</v>
      </c>
    </row>
    <row r="9" spans="1:6" x14ac:dyDescent="0.2">
      <c r="A9" s="34" t="s">
        <v>98</v>
      </c>
      <c r="B9" s="34" t="s">
        <v>99</v>
      </c>
      <c r="C9" s="34" t="s">
        <v>100</v>
      </c>
    </row>
    <row r="10" spans="1:6" x14ac:dyDescent="0.2">
      <c r="A10" s="40">
        <v>46310</v>
      </c>
      <c r="B10" s="41">
        <v>2.8750000000000001E-2</v>
      </c>
      <c r="C10" s="39">
        <v>1150</v>
      </c>
    </row>
    <row r="11" spans="1:6" x14ac:dyDescent="0.2">
      <c r="A11" s="40">
        <v>46767</v>
      </c>
      <c r="B11" s="41">
        <v>5.2499999999999998E-2</v>
      </c>
      <c r="C11" s="34">
        <v>62</v>
      </c>
    </row>
    <row r="12" spans="1:6" x14ac:dyDescent="0.2">
      <c r="A12" s="40">
        <v>47178</v>
      </c>
      <c r="B12" s="41">
        <v>3.6249999999999998E-2</v>
      </c>
      <c r="C12" s="34">
        <v>750</v>
      </c>
    </row>
    <row r="13" spans="1:6" x14ac:dyDescent="0.2">
      <c r="A13" s="40">
        <v>47696</v>
      </c>
      <c r="B13" s="41">
        <v>6.1249999999999999E-2</v>
      </c>
      <c r="C13" s="39">
        <v>2000</v>
      </c>
    </row>
    <row r="14" spans="1:6" x14ac:dyDescent="0.2">
      <c r="A14" s="40">
        <v>47908</v>
      </c>
      <c r="B14" s="41">
        <v>3.875E-2</v>
      </c>
      <c r="C14" s="39">
        <v>1250</v>
      </c>
    </row>
    <row r="15" spans="1:6" x14ac:dyDescent="0.2">
      <c r="A15" s="40">
        <v>48792</v>
      </c>
      <c r="B15" s="41">
        <v>6.3750000000000001E-2</v>
      </c>
      <c r="C15" s="39">
        <v>2000</v>
      </c>
    </row>
    <row r="16" spans="1:6" x14ac:dyDescent="0.2">
      <c r="A16" s="40">
        <v>48867</v>
      </c>
      <c r="B16" s="41">
        <v>0.04</v>
      </c>
      <c r="C16" s="34">
        <v>850</v>
      </c>
    </row>
    <row r="17" spans="1:4" ht="15" x14ac:dyDescent="0.25">
      <c r="A17" s="34" t="s">
        <v>101</v>
      </c>
      <c r="C17" s="30">
        <v>8062</v>
      </c>
    </row>
    <row r="18" spans="1:4" x14ac:dyDescent="0.2">
      <c r="A18" s="34" t="s">
        <v>102</v>
      </c>
      <c r="C18" s="34" t="s">
        <v>103</v>
      </c>
    </row>
    <row r="19" spans="1:4" ht="15" x14ac:dyDescent="0.25">
      <c r="D19" s="30">
        <f>SUM(D2:D5, C17)</f>
        <v>17611.5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094E-2EC4-4E7F-B8AE-D93B1E6526E0}">
  <dimension ref="A1:C10"/>
  <sheetViews>
    <sheetView workbookViewId="0">
      <selection activeCell="B14" sqref="B14"/>
    </sheetView>
  </sheetViews>
  <sheetFormatPr defaultRowHeight="14.25" x14ac:dyDescent="0.2"/>
  <cols>
    <col min="1" max="1" width="23.85546875" style="37" bestFit="1" customWidth="1"/>
    <col min="2" max="2" width="27.140625" style="37" bestFit="1" customWidth="1"/>
    <col min="3" max="3" width="27.85546875" style="37" bestFit="1" customWidth="1"/>
    <col min="4" max="16384" width="9.140625" style="37"/>
  </cols>
  <sheetData>
    <row r="1" spans="1:3" x14ac:dyDescent="0.2">
      <c r="A1" s="37" t="s">
        <v>104</v>
      </c>
      <c r="B1" s="37" t="s">
        <v>105</v>
      </c>
      <c r="C1" s="37" t="s">
        <v>106</v>
      </c>
    </row>
    <row r="2" spans="1:3" x14ac:dyDescent="0.2">
      <c r="A2" s="37" t="s">
        <v>107</v>
      </c>
      <c r="B2" s="37" t="s">
        <v>108</v>
      </c>
      <c r="C2" s="37" t="s">
        <v>109</v>
      </c>
    </row>
    <row r="3" spans="1:3" x14ac:dyDescent="0.2">
      <c r="A3" s="37" t="s">
        <v>110</v>
      </c>
      <c r="B3" s="37" t="s">
        <v>111</v>
      </c>
      <c r="C3" s="37" t="s">
        <v>112</v>
      </c>
    </row>
    <row r="4" spans="1:3" x14ac:dyDescent="0.2">
      <c r="A4" s="37" t="s">
        <v>113</v>
      </c>
      <c r="B4" s="37" t="s">
        <v>114</v>
      </c>
      <c r="C4" s="37" t="s">
        <v>112</v>
      </c>
    </row>
    <row r="5" spans="1:3" x14ac:dyDescent="0.2">
      <c r="A5" s="37" t="s">
        <v>115</v>
      </c>
      <c r="B5" s="37" t="s">
        <v>116</v>
      </c>
      <c r="C5" s="37" t="s">
        <v>117</v>
      </c>
    </row>
    <row r="6" spans="1:3" x14ac:dyDescent="0.2">
      <c r="A6" s="37" t="s">
        <v>118</v>
      </c>
      <c r="B6" s="37" t="s">
        <v>119</v>
      </c>
      <c r="C6" s="37" t="s">
        <v>120</v>
      </c>
    </row>
    <row r="7" spans="1:3" x14ac:dyDescent="0.2">
      <c r="A7" s="37" t="s">
        <v>121</v>
      </c>
      <c r="B7" s="37" t="s">
        <v>122</v>
      </c>
      <c r="C7" s="37" t="s">
        <v>123</v>
      </c>
    </row>
    <row r="8" spans="1:3" x14ac:dyDescent="0.2">
      <c r="A8" s="37" t="s">
        <v>124</v>
      </c>
      <c r="B8" s="37" t="s">
        <v>125</v>
      </c>
      <c r="C8" s="37" t="s">
        <v>126</v>
      </c>
    </row>
    <row r="10" spans="1:3" x14ac:dyDescent="0.2">
      <c r="A10" s="37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A2" sqref="A1:I11"/>
    </sheetView>
  </sheetViews>
  <sheetFormatPr defaultRowHeight="14.25" x14ac:dyDescent="0.2"/>
  <cols>
    <col min="1" max="1" width="24.5703125" style="1" bestFit="1" customWidth="1"/>
    <col min="2" max="2" width="20.7109375" style="1" bestFit="1" customWidth="1"/>
    <col min="3" max="3" width="23" style="1" bestFit="1" customWidth="1"/>
    <col min="4" max="4" width="14.85546875" style="1" bestFit="1" customWidth="1"/>
    <col min="5" max="6" width="19" style="1" bestFit="1" customWidth="1"/>
    <col min="7" max="7" width="9.140625" style="1" bestFit="1" customWidth="1"/>
    <col min="8" max="8" width="13.42578125" style="1" bestFit="1" customWidth="1"/>
    <col min="9" max="9" width="13.7109375" style="1" bestFit="1" customWidth="1"/>
    <col min="10" max="10" width="19.7109375" style="1" bestFit="1" customWidth="1"/>
    <col min="11" max="11" width="13.7109375" style="1" bestFit="1" customWidth="1"/>
    <col min="12" max="16384" width="9.140625" style="1"/>
  </cols>
  <sheetData>
    <row r="1" spans="1:11" ht="15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5" x14ac:dyDescent="0.2">
      <c r="A2" s="21"/>
      <c r="B2" s="22"/>
      <c r="C2" s="22"/>
      <c r="D2" s="24"/>
      <c r="E2" s="24"/>
      <c r="F2" s="22"/>
      <c r="G2" s="22"/>
      <c r="H2" s="22"/>
      <c r="I2" s="21"/>
      <c r="J2" s="21"/>
      <c r="K2" s="21"/>
    </row>
    <row r="3" spans="1:11" ht="15" x14ac:dyDescent="0.2">
      <c r="A3" s="22"/>
      <c r="B3" s="22"/>
      <c r="C3" s="22"/>
      <c r="D3" s="23"/>
      <c r="E3" s="24"/>
      <c r="F3" s="21"/>
      <c r="G3" s="21"/>
      <c r="H3" s="21"/>
      <c r="I3" s="22"/>
      <c r="J3" s="22"/>
      <c r="K3" s="22"/>
    </row>
    <row r="4" spans="1:11" ht="15" x14ac:dyDescent="0.2">
      <c r="A4" s="22"/>
      <c r="B4" s="21"/>
      <c r="C4" s="22"/>
      <c r="D4" s="24"/>
      <c r="E4" s="24"/>
      <c r="F4" s="22"/>
      <c r="G4" s="22"/>
      <c r="H4" s="22"/>
      <c r="I4" s="22"/>
      <c r="J4" s="22"/>
      <c r="K4" s="22"/>
    </row>
    <row r="5" spans="1:11" x14ac:dyDescent="0.2">
      <c r="A5" s="22"/>
      <c r="B5" s="22"/>
      <c r="C5" s="22"/>
      <c r="D5" s="24"/>
      <c r="E5" s="24"/>
      <c r="F5" s="22"/>
      <c r="G5" s="22"/>
      <c r="H5" s="22"/>
      <c r="I5" s="22"/>
      <c r="J5" s="22"/>
      <c r="K5" s="22"/>
    </row>
    <row r="6" spans="1:11" x14ac:dyDescent="0.2">
      <c r="A6" s="22"/>
      <c r="B6" s="22"/>
      <c r="C6" s="22"/>
      <c r="D6" s="24"/>
      <c r="E6" s="24"/>
      <c r="F6" s="22"/>
      <c r="G6" s="22"/>
      <c r="H6" s="22"/>
      <c r="I6" s="22"/>
      <c r="J6" s="22"/>
      <c r="K6" s="22"/>
    </row>
    <row r="7" spans="1:11" ht="15" x14ac:dyDescent="0.2">
      <c r="A7" s="22"/>
      <c r="B7" s="22"/>
      <c r="C7" s="22"/>
      <c r="D7" s="24"/>
      <c r="E7" s="23"/>
      <c r="F7" s="22"/>
      <c r="G7" s="22"/>
      <c r="H7" s="22"/>
      <c r="I7" s="22"/>
      <c r="J7" s="22"/>
      <c r="K7" s="22"/>
    </row>
    <row r="8" spans="1:11" ht="15" x14ac:dyDescent="0.2">
      <c r="A8" s="21"/>
      <c r="B8" s="22"/>
      <c r="C8" s="21"/>
      <c r="D8" s="24"/>
      <c r="E8" s="23"/>
      <c r="F8" s="22"/>
      <c r="G8" s="22"/>
      <c r="H8" s="22"/>
      <c r="I8" s="22"/>
    </row>
    <row r="9" spans="1:11" ht="15" x14ac:dyDescent="0.2">
      <c r="A9" s="22"/>
      <c r="B9" s="22"/>
      <c r="C9" s="22"/>
      <c r="D9" s="24"/>
      <c r="E9" s="24"/>
      <c r="F9" s="22"/>
      <c r="G9" s="22"/>
      <c r="H9" s="22"/>
      <c r="I9" s="21"/>
    </row>
    <row r="10" spans="1:11" ht="15" x14ac:dyDescent="0.2">
      <c r="A10" s="21"/>
      <c r="B10" s="22"/>
      <c r="C10" s="22"/>
      <c r="D10" s="24"/>
      <c r="E10" s="24"/>
      <c r="F10" s="22"/>
      <c r="G10" s="22"/>
      <c r="H10" s="22"/>
      <c r="I10" s="22"/>
    </row>
    <row r="11" spans="1:11" ht="15" x14ac:dyDescent="0.2">
      <c r="A11" s="21"/>
      <c r="B11" s="22"/>
      <c r="C11" s="22"/>
      <c r="D11" s="24"/>
      <c r="E11" s="24"/>
      <c r="F11" s="22"/>
      <c r="G11" s="22"/>
      <c r="H11" s="22"/>
      <c r="I11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The Business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2025-08-18T16:09:31Z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