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D832FB70-BB5E-4101-8B53-0F5BB8A36D31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Stores" sheetId="11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D30" i="2"/>
  <c r="E30" i="2"/>
  <c r="H30" i="2"/>
  <c r="I30" i="2"/>
  <c r="D17" i="2"/>
  <c r="E17" i="2"/>
  <c r="E12" i="2"/>
  <c r="E14" i="2" s="1"/>
  <c r="D9" i="2"/>
  <c r="D12" i="2" s="1"/>
  <c r="D14" i="2" s="1"/>
  <c r="E9" i="2"/>
  <c r="D28" i="2"/>
  <c r="E28" i="2"/>
  <c r="E21" i="2"/>
  <c r="I21" i="2"/>
  <c r="F30" i="2"/>
  <c r="F28" i="2"/>
  <c r="F17" i="2"/>
  <c r="F9" i="2"/>
  <c r="F12" i="2" s="1"/>
  <c r="F14" i="2" s="1"/>
  <c r="AG28" i="2"/>
  <c r="AH28" i="2"/>
  <c r="AI28" i="2"/>
  <c r="AG17" i="2"/>
  <c r="AH17" i="2"/>
  <c r="AI17" i="2"/>
  <c r="G9" i="2"/>
  <c r="H9" i="2"/>
  <c r="H12" i="2" s="1"/>
  <c r="I9" i="2"/>
  <c r="J9" i="2"/>
  <c r="J21" i="2" s="1"/>
  <c r="K9" i="2"/>
  <c r="L9" i="2"/>
  <c r="M9" i="2"/>
  <c r="M12" i="2" s="1"/>
  <c r="N9" i="2"/>
  <c r="N12" i="2" s="1"/>
  <c r="O9" i="2"/>
  <c r="P9" i="2"/>
  <c r="P12" i="2" s="1"/>
  <c r="Q9" i="2"/>
  <c r="Q12" i="2" s="1"/>
  <c r="R9" i="2"/>
  <c r="R12" i="2" s="1"/>
  <c r="S9" i="2"/>
  <c r="S12" i="2" s="1"/>
  <c r="T9" i="2"/>
  <c r="T12" i="2" s="1"/>
  <c r="U9" i="2"/>
  <c r="U12" i="2" s="1"/>
  <c r="V9" i="2"/>
  <c r="V12" i="2" s="1"/>
  <c r="W9" i="2"/>
  <c r="X9" i="2"/>
  <c r="X12" i="2" s="1"/>
  <c r="Y9" i="2"/>
  <c r="Y12" i="2" s="1"/>
  <c r="Z9" i="2"/>
  <c r="AA9" i="2"/>
  <c r="AA12" i="2" s="1"/>
  <c r="AB9" i="2"/>
  <c r="AC9" i="2"/>
  <c r="AD9" i="2"/>
  <c r="AD12" i="2" s="1"/>
  <c r="AE9" i="2"/>
  <c r="AE12" i="2" s="1"/>
  <c r="AF9" i="2"/>
  <c r="AF12" i="2" s="1"/>
  <c r="AG9" i="2"/>
  <c r="AH9" i="2"/>
  <c r="AI9" i="2"/>
  <c r="AI12" i="2" s="1"/>
  <c r="G17" i="2"/>
  <c r="H17" i="2"/>
  <c r="I17" i="2"/>
  <c r="J17" i="2"/>
  <c r="G28" i="2"/>
  <c r="H28" i="2"/>
  <c r="I28" i="2"/>
  <c r="J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D21" i="2" l="1"/>
  <c r="H21" i="2"/>
  <c r="J30" i="2"/>
  <c r="F21" i="2"/>
  <c r="AG30" i="2"/>
  <c r="AI30" i="2"/>
  <c r="AH30" i="2"/>
  <c r="O12" i="2"/>
  <c r="O14" i="2" s="1"/>
  <c r="L12" i="2"/>
  <c r="L14" i="2" s="1"/>
  <c r="I12" i="2"/>
  <c r="I14" i="2" s="1"/>
  <c r="X14" i="2"/>
  <c r="K12" i="2"/>
  <c r="K14" i="2" s="1"/>
  <c r="J12" i="2"/>
  <c r="J14" i="2" s="1"/>
  <c r="G12" i="2"/>
  <c r="G14" i="2" s="1"/>
  <c r="Z12" i="2"/>
  <c r="Z14" i="2" s="1"/>
  <c r="W12" i="2"/>
  <c r="W14" i="2" s="1"/>
  <c r="AA14" i="2"/>
  <c r="AB12" i="2"/>
  <c r="AB14" i="2" s="1"/>
  <c r="AG21" i="2"/>
  <c r="AC12" i="2"/>
  <c r="AG12" i="2"/>
  <c r="AG14" i="2" s="1"/>
  <c r="AD14" i="2"/>
  <c r="AH12" i="2"/>
  <c r="AH14" i="2" s="1"/>
  <c r="AE14" i="2"/>
  <c r="T14" i="2"/>
  <c r="V14" i="2"/>
  <c r="U14" i="2"/>
  <c r="AH21" i="2"/>
  <c r="AI21" i="2"/>
  <c r="AI14" i="2"/>
  <c r="H14" i="2"/>
  <c r="S21" i="2"/>
  <c r="AC21" i="2"/>
  <c r="AC14" i="2"/>
  <c r="M21" i="2"/>
  <c r="U21" i="2"/>
  <c r="K21" i="2"/>
  <c r="Q21" i="2"/>
  <c r="L21" i="2"/>
  <c r="G21" i="2"/>
  <c r="X21" i="2"/>
  <c r="Y21" i="2"/>
  <c r="AF21" i="2"/>
  <c r="P21" i="2"/>
  <c r="M14" i="2"/>
  <c r="Z21" i="2"/>
  <c r="AE21" i="2"/>
  <c r="O21" i="2"/>
  <c r="T21" i="2"/>
  <c r="AA21" i="2"/>
  <c r="N21" i="2"/>
  <c r="R14" i="2"/>
  <c r="Q14" i="2"/>
  <c r="V21" i="2"/>
  <c r="W21" i="2"/>
  <c r="AB21" i="2"/>
  <c r="AF14" i="2"/>
  <c r="R21" i="2"/>
  <c r="S14" i="2"/>
  <c r="P14" i="2"/>
  <c r="AD21" i="2"/>
  <c r="N14" i="2"/>
  <c r="K30" i="2"/>
  <c r="L30" i="2"/>
  <c r="N30" i="2"/>
  <c r="AD30" i="2"/>
  <c r="M30" i="2"/>
  <c r="O30" i="2"/>
  <c r="AE30" i="2"/>
  <c r="P30" i="2"/>
  <c r="R30" i="2"/>
  <c r="Q30" i="2"/>
  <c r="Y14" i="2"/>
  <c r="AB30" i="2"/>
  <c r="AC30" i="2"/>
  <c r="S30" i="2"/>
  <c r="AF30" i="2"/>
  <c r="W30" i="2"/>
  <c r="T30" i="2"/>
  <c r="U30" i="2"/>
  <c r="V30" i="2"/>
  <c r="AA30" i="2"/>
  <c r="X30" i="2"/>
  <c r="Y30" i="2"/>
  <c r="Z30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<sst xmlns="http://schemas.openxmlformats.org/spreadsheetml/2006/main" count="135" uniqueCount="130">
  <si>
    <t>Price</t>
  </si>
  <si>
    <t>Symbol:</t>
  </si>
  <si>
    <t>Shares Outstanding</t>
  </si>
  <si>
    <t>Market Cap</t>
  </si>
  <si>
    <t>Debt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</si>
  <si>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</si>
  <si>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</si>
  <si>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</si>
  <si>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</si>
  <si>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</si>
  <si>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</si>
  <si>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</si>
  <si>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</si>
  <si>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Capital Expendature</t>
  </si>
  <si>
    <t>Cash Flow from Operations</t>
  </si>
  <si>
    <t>Cash + PPE</t>
  </si>
  <si>
    <t>Book Value</t>
  </si>
  <si>
    <t>Cash Per Share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</si>
  <si>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</si>
  <si>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</si>
  <si>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</si>
  <si>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</si>
  <si>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</si>
  <si>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</si>
  <si>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</si>
  <si>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</si>
  <si>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Income Before taxes</t>
  </si>
  <si>
    <t>Tax</t>
  </si>
  <si>
    <t>Gross Margin</t>
  </si>
  <si>
    <t>Operating Margin</t>
  </si>
  <si>
    <t>No Notes</t>
  </si>
  <si>
    <t>Operating Lease Liabilities (Current)</t>
  </si>
  <si>
    <t>Long Term Lease Liabilities</t>
  </si>
  <si>
    <t>Total Lease Liabilities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</si>
  <si>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</si>
  <si>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</si>
  <si>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</si>
  <si>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</si>
  <si>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</si>
  <si>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</si>
  <si>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</si>
  <si>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</si>
  <si>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</si>
  <si>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</si>
  <si>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</si>
  <si>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</si>
  <si>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</si>
  <si>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</si>
  <si>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</si>
  <si>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</si>
  <si>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</si>
  <si>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</si>
  <si>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</si>
  <si>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</si>
  <si>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</si>
  <si>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</si>
  <si>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</si>
  <si>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Price/Sales</t>
  </si>
  <si>
    <t>Price/Book</t>
  </si>
  <si>
    <t>EV/Revenue</t>
  </si>
  <si>
    <t>EV/EBITDA</t>
  </si>
  <si>
    <t>Forward P/E</t>
  </si>
  <si>
    <t>TTM P/E</t>
  </si>
  <si>
    <t>Shares outstanding</t>
  </si>
  <si>
    <t>URBN - Urban Outfitters</t>
  </si>
  <si>
    <t>Q1FY2026</t>
  </si>
  <si>
    <t>(All Leases)</t>
  </si>
  <si>
    <t>Revolving Credit Facility (Capacity 350m) 2027</t>
  </si>
  <si>
    <t>Properties they own:</t>
  </si>
  <si>
    <t>4 distribution centres</t>
  </si>
  <si>
    <t>Gap, PA 1,000,000 SQ FT fulfillment and 291,000 SQ FT distribution</t>
  </si>
  <si>
    <t>Indiana, PA 956,000 SQ FT fulfillment</t>
  </si>
  <si>
    <t>Kansas City, KS 880,000 SQ FT fulfillment</t>
  </si>
  <si>
    <t>Reno, NV 463,000 fulfillment</t>
  </si>
  <si>
    <t xml:space="preserve">England 400,000 fulfillment </t>
  </si>
  <si>
    <t>All stores leased</t>
  </si>
  <si>
    <t>Anthropologie</t>
  </si>
  <si>
    <t>Free People</t>
  </si>
  <si>
    <t>Urban Outfitters</t>
  </si>
  <si>
    <t>Nuuly</t>
  </si>
  <si>
    <t>Menus &amp; Venues</t>
  </si>
  <si>
    <t>Impairment and lease abandonment</t>
  </si>
  <si>
    <t>PPE = 1331</t>
  </si>
  <si>
    <t>Owned</t>
  </si>
  <si>
    <t xml:space="preserve">Land </t>
  </si>
  <si>
    <t>Buildings</t>
  </si>
  <si>
    <t>91.7 basic</t>
  </si>
  <si>
    <t>93.1 basic</t>
  </si>
  <si>
    <t>10-31-2022</t>
  </si>
  <si>
    <t>01-31-2023</t>
  </si>
  <si>
    <t>Three Months Ended</t>
  </si>
  <si>
    <t>07-31-2022</t>
  </si>
  <si>
    <t>04-30-2022</t>
  </si>
  <si>
    <t>04-30-2025</t>
  </si>
  <si>
    <t>10-31-2021</t>
  </si>
  <si>
    <t>01-31-2022</t>
  </si>
  <si>
    <t>07-31-2021</t>
  </si>
  <si>
    <t>4-30-2020</t>
  </si>
  <si>
    <t>4-30-2021</t>
  </si>
  <si>
    <t>07-31-2020</t>
  </si>
  <si>
    <t>10-31-2020</t>
  </si>
  <si>
    <t>01-31-2021</t>
  </si>
  <si>
    <t>01-31-2020</t>
  </si>
  <si>
    <t>10-31-2019</t>
  </si>
  <si>
    <t>7-31-2019</t>
  </si>
  <si>
    <t>01-31-2025</t>
  </si>
  <si>
    <t>01-31-2024</t>
  </si>
  <si>
    <t>10-31-2024</t>
  </si>
  <si>
    <t>10-31-2023</t>
  </si>
  <si>
    <t>07-31-2024</t>
  </si>
  <si>
    <t>07-31-2023</t>
  </si>
  <si>
    <t>04-30-2023</t>
  </si>
  <si>
    <t>04-30-2024</t>
  </si>
  <si>
    <t>04-30-2019</t>
  </si>
  <si>
    <t>04-30-2018</t>
  </si>
  <si>
    <t>01-31-2019</t>
  </si>
  <si>
    <t>07-31-2018</t>
  </si>
  <si>
    <t>10-31-2018</t>
  </si>
  <si>
    <t>10-31-2017</t>
  </si>
  <si>
    <t>01-31-2017</t>
  </si>
  <si>
    <t>07-31-2017</t>
  </si>
  <si>
    <t>15 million share repurchase left</t>
  </si>
  <si>
    <t>bought back 3.3 million shares</t>
  </si>
  <si>
    <t xml:space="preserve">AN </t>
  </si>
  <si>
    <t xml:space="preserve">FP </t>
  </si>
  <si>
    <t xml:space="preserve">UO </t>
  </si>
  <si>
    <t>M&amp;V</t>
  </si>
  <si>
    <t>URBN</t>
  </si>
  <si>
    <t>Q1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</si>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</sst>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14" fontId="6" fillId="0" borderId="0" xfId="0" applyNumberFormat="1" applyFont="1"/>
    <xf numFmtId="3" fontId="7" fillId="2" borderId="0" xfId="0" applyNumberFormat="1" applyFont="1" applyFill="1"/>
    <xf numFmtId="1" fontId="7" fillId="2" borderId="0" xfId="0" applyNumberFormat="1" applyFont="1" applyFill="1"/>
    <xf numFmtId="0" fontId="7" fillId="2" borderId="0" xfId="0" applyFont="1" applyFill="1"/>
    <xf numFmtId="9" fontId="6" fillId="0" borderId="0" xfId="1" applyFont="1"/>
    <xf numFmtId="9" fontId="6" fillId="0" borderId="0" xfId="1" applyFont="1" applyFill="1"/>
    <xf numFmtId="0" fontId="7" fillId="0" borderId="0" xfId="0" applyFont="1"/>
    <xf numFmtId="0" fontId="6" fillId="0" borderId="0" xfId="1" applyNumberFormat="1" applyFont="1"/>
    <xf numFmtId="10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1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" fontId="6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8" fillId="0" borderId="0" xfId="2" applyFont="1"/>
    <xf numFmtId="164" fontId="6" fillId="0" borderId="0" xfId="0" applyNumberFormat="1" applyFont="1"/>
    <xf numFmtId="3" fontId="6" fillId="0" borderId="0" xfId="0" applyNumberFormat="1" applyFont="1"/>
    <xf numFmtId="0" fontId="9" fillId="0" borderId="0" xfId="0" applyFont="1"/>
    <xf numFmtId="4" fontId="6" fillId="0" borderId="0" xfId="0" applyNumberFormat="1" applyFont="1"/>
    <xf numFmtId="3" fontId="7" fillId="0" borderId="0" xfId="0" applyNumberFormat="1" applyFont="1"/>
    <xf numFmtId="0" fontId="10" fillId="0" borderId="0" xfId="0" applyFont="1"/>
    <xf numFmtId="0" fontId="6" fillId="3" borderId="0" xfId="0" applyFont="1" applyFill="1"/>
    <xf numFmtId="9" fontId="6" fillId="3" borderId="0" xfId="1" applyFont="1" applyFill="1"/>
    <xf numFmtId="0" fontId="6" fillId="0" borderId="0" xfId="0" applyFont="1"/>
    <xf numFmtId="0" fontId="6" fillId="0" borderId="5" xfId="0" applyFont="1" applyBorder="1"/>
    <xf numFmtId="0" fontId="1" fillId="0" borderId="0" xfId="0" applyFont="1"/>
    <xf numFmtId="164" fontId="1" fillId="0" borderId="0" xfId="0" applyNumberFormat="1" applyFont="1"/>
    <xf numFmtId="0" fontId="6" fillId="0" borderId="0" xfId="0" applyNumberFormat="1" applyFont="1"/>
    <xf numFmtId="0" fontId="1" fillId="0" borderId="0" xfId="0" applyNumberFormat="1" applyFont="1"/>
    <xf numFmtId="165" fontId="6" fillId="3" borderId="0" xfId="1" applyNumberFormat="1" applyFont="1" applyFill="1"/>
    <xf numFmtId="3" fontId="1" fillId="0" borderId="0" xfId="0" applyNumberFormat="1" applyFont="1"/>
    <xf numFmtId="0" fontId="1" fillId="0" borderId="3" xfId="0" applyFont="1" applyBorder="1"/>
    <xf numFmtId="165" fontId="6" fillId="0" borderId="0" xfId="1" applyNumberFormat="1" applyFont="1"/>
    <xf numFmtId="165" fontId="6" fillId="0" borderId="0" xfId="1" applyNumberFormat="1" applyFont="1" applyFill="1"/>
    <xf numFmtId="2" fontId="9" fillId="0" borderId="0" xfId="0" applyNumberFormat="1" applyFont="1"/>
    <xf numFmtId="0" fontId="6" fillId="0" borderId="0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B11" sqref="B11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37" t="s">
        <v>64</v>
      </c>
    </row>
    <row r="3" spans="1:5" x14ac:dyDescent="0.2">
      <c r="A3" s="1" t="s">
        <v>5</v>
      </c>
    </row>
    <row r="4" spans="1:5" x14ac:dyDescent="0.2">
      <c r="A4" s="1" t="s">
        <v>0</v>
      </c>
      <c r="B4" s="1">
        <v>75.25</v>
      </c>
      <c r="C4" s="2">
        <v>45888</v>
      </c>
    </row>
    <row r="5" spans="1:5" x14ac:dyDescent="0.2">
      <c r="A5" s="1" t="s">
        <v>2</v>
      </c>
      <c r="B5" s="1">
        <v>92.3</v>
      </c>
      <c r="C5" s="37" t="s">
        <v>65</v>
      </c>
    </row>
    <row r="6" spans="1:5" x14ac:dyDescent="0.2">
      <c r="A6" s="1" t="s">
        <v>3</v>
      </c>
      <c r="B6" s="1">
        <f xml:space="preserve"> B4 * B5</f>
        <v>6945.5749999999998</v>
      </c>
    </row>
    <row r="7" spans="1:5" x14ac:dyDescent="0.2">
      <c r="A7" s="1" t="s">
        <v>15</v>
      </c>
      <c r="B7" s="1">
        <v>475</v>
      </c>
    </row>
    <row r="8" spans="1:5" x14ac:dyDescent="0.2">
      <c r="A8" s="1" t="s">
        <v>4</v>
      </c>
      <c r="B8" s="1">
        <v>1140</v>
      </c>
      <c r="C8" s="37" t="s">
        <v>66</v>
      </c>
      <c r="D8" s="1" t="s">
        <v>17</v>
      </c>
      <c r="E8" s="1">
        <v>5.3</v>
      </c>
    </row>
    <row r="9" spans="1:5" x14ac:dyDescent="0.2">
      <c r="A9" s="1" t="s">
        <v>6</v>
      </c>
      <c r="B9" s="1">
        <f>B6 - B7 + B8</f>
        <v>7610.5749999999998</v>
      </c>
      <c r="D9" s="1" t="s">
        <v>16</v>
      </c>
      <c r="E9" s="1">
        <v>27.14</v>
      </c>
    </row>
    <row r="11" spans="1:5" x14ac:dyDescent="0.2">
      <c r="A11" s="1" t="s">
        <v>57</v>
      </c>
      <c r="B11" s="1">
        <v>1.27</v>
      </c>
    </row>
    <row r="12" spans="1:5" x14ac:dyDescent="0.2">
      <c r="A12" s="1" t="s">
        <v>58</v>
      </c>
      <c r="B12" s="1">
        <v>2.83</v>
      </c>
    </row>
    <row r="13" spans="1:5" x14ac:dyDescent="0.2">
      <c r="A13" s="1" t="s">
        <v>59</v>
      </c>
      <c r="B13" s="1">
        <v>1.33</v>
      </c>
    </row>
    <row r="14" spans="1:5" x14ac:dyDescent="0.2">
      <c r="A14" s="1" t="s">
        <v>60</v>
      </c>
      <c r="B14" s="1">
        <v>11.14</v>
      </c>
    </row>
    <row r="15" spans="1:5" x14ac:dyDescent="0.2">
      <c r="A15" s="1" t="s">
        <v>61</v>
      </c>
      <c r="B15" s="1">
        <v>15.7</v>
      </c>
    </row>
    <row r="16" spans="1:5" x14ac:dyDescent="0.2">
      <c r="A16" s="1" t="s">
        <v>62</v>
      </c>
      <c r="B16" s="1"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O75"/>
  <sheetViews>
    <sheetView tabSelected="1" workbookViewId="0">
      <pane xSplit="2" topLeftCell="O1" activePane="topRight" state="frozen"/>
      <selection pane="topRight" activeCell="AJ27" sqref="AJ27"/>
    </sheetView>
  </sheetViews>
  <sheetFormatPr defaultRowHeight="14.25" outlineLevelRow="1" x14ac:dyDescent="0.2"/>
  <cols>
    <col min="1" max="1" width="9.140625" style="1"/>
    <col min="2" max="2" width="32.42578125" style="1" bestFit="1" customWidth="1"/>
    <col min="3" max="3" width="8" style="1" customWidth="1"/>
    <col min="4" max="11" width="11.5703125" style="1" bestFit="1" customWidth="1"/>
    <col min="12" max="12" width="10.42578125" style="1" bestFit="1" customWidth="1"/>
    <col min="13" max="14" width="11.5703125" style="1" bestFit="1" customWidth="1"/>
    <col min="15" max="15" width="10.42578125" style="1" bestFit="1" customWidth="1"/>
    <col min="16" max="18" width="11.5703125" style="1" bestFit="1" customWidth="1"/>
    <col min="19" max="19" width="10.42578125" style="1" bestFit="1" customWidth="1"/>
    <col min="20" max="22" width="11.5703125" style="1" bestFit="1" customWidth="1"/>
    <col min="23" max="23" width="12.7109375" style="1" bestFit="1" customWidth="1"/>
    <col min="24" max="25" width="11.5703125" style="1" bestFit="1" customWidth="1"/>
    <col min="26" max="28" width="13.140625" style="1" customWidth="1"/>
    <col min="29" max="35" width="11.5703125" style="1" bestFit="1" customWidth="1"/>
    <col min="36" max="16384" width="9.140625" style="1"/>
  </cols>
  <sheetData>
    <row r="1" spans="1:35" x14ac:dyDescent="0.2">
      <c r="A1" s="26" t="s">
        <v>7</v>
      </c>
      <c r="B1" s="1" t="s">
        <v>23</v>
      </c>
    </row>
    <row r="2" spans="1:35" x14ac:dyDescent="0.2">
      <c r="A2" s="38" t="s">
        <v>90</v>
      </c>
      <c r="B2" s="27"/>
      <c r="C2" s="27"/>
      <c r="D2" s="38" t="s">
        <v>120</v>
      </c>
      <c r="E2" s="38" t="s">
        <v>118</v>
      </c>
      <c r="F2" s="38" t="s">
        <v>119</v>
      </c>
      <c r="G2" s="38" t="s">
        <v>114</v>
      </c>
      <c r="H2" s="38" t="s">
        <v>116</v>
      </c>
      <c r="I2" s="38" t="s">
        <v>117</v>
      </c>
      <c r="J2" s="38" t="s">
        <v>115</v>
      </c>
      <c r="K2" s="38" t="s">
        <v>113</v>
      </c>
      <c r="L2" s="38" t="s">
        <v>104</v>
      </c>
      <c r="M2" s="38" t="s">
        <v>103</v>
      </c>
      <c r="N2" s="38" t="s">
        <v>102</v>
      </c>
      <c r="O2" s="38" t="s">
        <v>97</v>
      </c>
      <c r="P2" s="38" t="s">
        <v>99</v>
      </c>
      <c r="Q2" s="38" t="s">
        <v>100</v>
      </c>
      <c r="R2" s="38" t="s">
        <v>101</v>
      </c>
      <c r="S2" s="38" t="s">
        <v>98</v>
      </c>
      <c r="T2" s="38" t="s">
        <v>96</v>
      </c>
      <c r="U2" s="38" t="s">
        <v>94</v>
      </c>
      <c r="V2" s="38" t="s">
        <v>95</v>
      </c>
      <c r="W2" s="38" t="s">
        <v>92</v>
      </c>
      <c r="X2" s="38" t="s">
        <v>91</v>
      </c>
      <c r="Y2" s="38" t="s">
        <v>88</v>
      </c>
      <c r="Z2" s="38" t="s">
        <v>89</v>
      </c>
      <c r="AA2" s="38" t="s">
        <v>111</v>
      </c>
      <c r="AB2" s="38" t="s">
        <v>110</v>
      </c>
      <c r="AC2" s="38" t="s">
        <v>108</v>
      </c>
      <c r="AD2" s="38" t="s">
        <v>106</v>
      </c>
      <c r="AE2" s="38" t="s">
        <v>112</v>
      </c>
      <c r="AF2" s="38" t="s">
        <v>109</v>
      </c>
      <c r="AG2" s="38" t="s">
        <v>107</v>
      </c>
      <c r="AH2" s="38" t="s">
        <v>105</v>
      </c>
      <c r="AI2" s="38" t="s">
        <v>93</v>
      </c>
    </row>
    <row r="3" spans="1:35" s="39" customFormat="1" x14ac:dyDescent="0.2">
      <c r="B3" s="40" t="s">
        <v>76</v>
      </c>
      <c r="C3" s="40"/>
      <c r="D3" s="40">
        <v>362</v>
      </c>
      <c r="E3" s="39">
        <v>352</v>
      </c>
      <c r="F3" s="39">
        <v>447</v>
      </c>
      <c r="G3" s="39">
        <v>347</v>
      </c>
      <c r="H3" s="39">
        <v>401</v>
      </c>
      <c r="I3" s="39">
        <v>385</v>
      </c>
      <c r="J3" s="39">
        <v>465</v>
      </c>
      <c r="K3" s="39">
        <v>355</v>
      </c>
      <c r="L3" s="39">
        <v>394</v>
      </c>
      <c r="M3" s="39">
        <v>399</v>
      </c>
      <c r="N3" s="39">
        <v>491</v>
      </c>
      <c r="O3" s="39">
        <v>234</v>
      </c>
      <c r="P3" s="39">
        <v>295</v>
      </c>
      <c r="Q3" s="39">
        <v>358</v>
      </c>
      <c r="R3" s="39">
        <v>431</v>
      </c>
      <c r="S3" s="39">
        <v>354</v>
      </c>
      <c r="T3" s="39">
        <v>451</v>
      </c>
      <c r="U3" s="39">
        <v>431</v>
      </c>
      <c r="V3" s="39">
        <v>559</v>
      </c>
      <c r="W3" s="39">
        <v>420</v>
      </c>
      <c r="X3" s="39">
        <v>479</v>
      </c>
      <c r="Y3" s="39">
        <v>484</v>
      </c>
      <c r="Z3" s="39">
        <v>603</v>
      </c>
      <c r="AA3" s="39">
        <v>474</v>
      </c>
      <c r="AB3" s="39">
        <v>530</v>
      </c>
      <c r="AC3" s="39">
        <v>550</v>
      </c>
      <c r="AD3" s="39">
        <v>680</v>
      </c>
      <c r="AE3" s="39">
        <v>526</v>
      </c>
      <c r="AF3" s="39">
        <v>569</v>
      </c>
      <c r="AG3" s="39">
        <v>588</v>
      </c>
      <c r="AH3" s="39">
        <v>743</v>
      </c>
      <c r="AI3" s="39">
        <v>570</v>
      </c>
    </row>
    <row r="4" spans="1:35" s="39" customFormat="1" x14ac:dyDescent="0.2">
      <c r="B4" s="40" t="s">
        <v>77</v>
      </c>
      <c r="C4" s="40"/>
      <c r="D4" s="40">
        <v>180</v>
      </c>
      <c r="E4" s="39">
        <v>181</v>
      </c>
      <c r="F4" s="39">
        <v>202</v>
      </c>
      <c r="G4" s="39">
        <v>181</v>
      </c>
      <c r="H4" s="39">
        <v>206</v>
      </c>
      <c r="I4" s="39">
        <v>202</v>
      </c>
      <c r="J4" s="39">
        <v>209</v>
      </c>
      <c r="K4" s="39">
        <v>186</v>
      </c>
      <c r="L4" s="39">
        <v>206</v>
      </c>
      <c r="M4" s="39">
        <v>205</v>
      </c>
      <c r="N4" s="39">
        <v>450</v>
      </c>
      <c r="O4" s="39">
        <v>108</v>
      </c>
      <c r="P4" s="39">
        <v>178</v>
      </c>
      <c r="Q4" s="39">
        <v>207</v>
      </c>
      <c r="R4" s="39">
        <v>219</v>
      </c>
      <c r="S4" s="39">
        <v>213</v>
      </c>
      <c r="T4" s="39">
        <v>250</v>
      </c>
      <c r="U4" s="39">
        <v>265</v>
      </c>
      <c r="V4" s="39">
        <v>276</v>
      </c>
      <c r="W4" s="39">
        <v>246</v>
      </c>
      <c r="X4" s="39">
        <v>271</v>
      </c>
      <c r="Y4" s="39">
        <v>281</v>
      </c>
      <c r="Z4" s="39">
        <v>306</v>
      </c>
      <c r="AA4" s="39">
        <v>274</v>
      </c>
      <c r="AB4" s="39">
        <v>331</v>
      </c>
      <c r="AC4" s="39">
        <v>332</v>
      </c>
      <c r="AD4" s="39">
        <v>362</v>
      </c>
      <c r="AE4" s="39">
        <v>319</v>
      </c>
      <c r="AF4" s="39">
        <v>365</v>
      </c>
      <c r="AG4" s="39">
        <v>366</v>
      </c>
      <c r="AH4" s="39">
        <v>411</v>
      </c>
      <c r="AI4" s="39">
        <v>353</v>
      </c>
    </row>
    <row r="5" spans="1:35" s="39" customFormat="1" x14ac:dyDescent="0.2">
      <c r="B5" s="40" t="s">
        <v>78</v>
      </c>
      <c r="C5" s="40"/>
      <c r="D5" s="40">
        <v>324</v>
      </c>
      <c r="E5" s="39">
        <v>354</v>
      </c>
      <c r="F5" s="39">
        <v>434</v>
      </c>
      <c r="G5" s="39">
        <v>322</v>
      </c>
      <c r="H5" s="39">
        <v>379</v>
      </c>
      <c r="I5" s="39">
        <v>379</v>
      </c>
      <c r="J5" s="39">
        <v>448</v>
      </c>
      <c r="K5" s="39">
        <v>317</v>
      </c>
      <c r="L5" s="39">
        <v>355</v>
      </c>
      <c r="M5" s="39">
        <v>374</v>
      </c>
      <c r="N5" s="39">
        <v>216</v>
      </c>
      <c r="O5" s="39">
        <v>237</v>
      </c>
      <c r="P5" s="39">
        <v>324</v>
      </c>
      <c r="Q5" s="39">
        <v>394</v>
      </c>
      <c r="R5" s="39">
        <v>428</v>
      </c>
      <c r="S5" s="39">
        <v>350</v>
      </c>
      <c r="T5" s="39">
        <v>442</v>
      </c>
      <c r="U5" s="39">
        <v>416</v>
      </c>
      <c r="V5" s="39">
        <v>474</v>
      </c>
      <c r="W5" s="39">
        <v>358</v>
      </c>
      <c r="X5" s="39">
        <v>396</v>
      </c>
      <c r="Y5" s="39">
        <v>368</v>
      </c>
      <c r="Z5" s="39">
        <v>425</v>
      </c>
      <c r="AA5" s="39">
        <v>309</v>
      </c>
      <c r="AB5" s="39">
        <v>346</v>
      </c>
      <c r="AC5" s="39">
        <v>324</v>
      </c>
      <c r="AD5" s="39">
        <v>373</v>
      </c>
      <c r="AE5" s="39">
        <v>270</v>
      </c>
      <c r="AF5" s="39">
        <v>317</v>
      </c>
      <c r="AG5" s="39">
        <v>301</v>
      </c>
      <c r="AH5" s="39">
        <v>360</v>
      </c>
      <c r="AI5" s="39">
        <v>274</v>
      </c>
    </row>
    <row r="6" spans="1:35" s="39" customFormat="1" x14ac:dyDescent="0.2">
      <c r="B6" s="40" t="s">
        <v>79</v>
      </c>
      <c r="C6" s="40"/>
      <c r="D6" s="40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2</v>
      </c>
      <c r="N6" s="39">
        <v>6</v>
      </c>
      <c r="O6" s="39">
        <v>6</v>
      </c>
      <c r="P6" s="39">
        <v>2</v>
      </c>
      <c r="Q6" s="39">
        <v>7</v>
      </c>
      <c r="R6" s="39">
        <v>7</v>
      </c>
      <c r="S6" s="39">
        <v>8</v>
      </c>
      <c r="T6" s="39">
        <v>10</v>
      </c>
      <c r="U6" s="39">
        <v>13</v>
      </c>
      <c r="V6" s="39">
        <v>17</v>
      </c>
      <c r="W6" s="39">
        <v>23</v>
      </c>
      <c r="X6" s="39">
        <v>29</v>
      </c>
      <c r="Y6" s="39">
        <v>35</v>
      </c>
      <c r="Z6" s="39">
        <v>43</v>
      </c>
      <c r="AA6" s="39">
        <v>51</v>
      </c>
      <c r="AB6" s="39">
        <v>56</v>
      </c>
      <c r="AC6" s="39">
        <v>66</v>
      </c>
      <c r="AD6" s="39">
        <v>63</v>
      </c>
      <c r="AE6" s="39">
        <v>78</v>
      </c>
      <c r="AF6" s="39">
        <v>91</v>
      </c>
      <c r="AG6" s="39">
        <v>97</v>
      </c>
      <c r="AH6" s="39">
        <v>113</v>
      </c>
      <c r="AI6" s="39">
        <v>124</v>
      </c>
    </row>
    <row r="7" spans="1:35" s="39" customFormat="1" x14ac:dyDescent="0.2">
      <c r="B7" s="40" t="s">
        <v>80</v>
      </c>
      <c r="C7" s="40"/>
      <c r="D7" s="40">
        <v>6</v>
      </c>
      <c r="E7" s="39">
        <v>6</v>
      </c>
      <c r="F7" s="39">
        <v>6</v>
      </c>
      <c r="G7" s="39">
        <v>5</v>
      </c>
      <c r="H7" s="39">
        <v>5</v>
      </c>
      <c r="I7" s="39">
        <v>7</v>
      </c>
      <c r="J7" s="39">
        <v>7</v>
      </c>
      <c r="K7" s="39">
        <v>6</v>
      </c>
      <c r="L7" s="39">
        <v>7</v>
      </c>
      <c r="M7" s="39">
        <v>7</v>
      </c>
      <c r="N7" s="39">
        <v>7</v>
      </c>
      <c r="O7" s="39">
        <v>3</v>
      </c>
      <c r="P7" s="39">
        <v>5</v>
      </c>
      <c r="Q7" s="39">
        <v>4</v>
      </c>
      <c r="R7" s="39">
        <v>3</v>
      </c>
      <c r="S7" s="39">
        <v>4</v>
      </c>
      <c r="T7" s="39">
        <v>6</v>
      </c>
      <c r="U7" s="39">
        <v>6</v>
      </c>
      <c r="V7" s="39">
        <v>6</v>
      </c>
      <c r="W7" s="39">
        <v>6</v>
      </c>
      <c r="X7" s="39">
        <v>8</v>
      </c>
      <c r="Y7" s="39">
        <v>8</v>
      </c>
      <c r="Z7" s="39">
        <v>7</v>
      </c>
      <c r="AA7" s="39">
        <v>6</v>
      </c>
      <c r="AB7" s="39">
        <v>9</v>
      </c>
      <c r="AC7" s="39">
        <v>8</v>
      </c>
      <c r="AD7" s="39">
        <v>9</v>
      </c>
      <c r="AE7" s="39">
        <v>7</v>
      </c>
      <c r="AF7" s="39">
        <v>10</v>
      </c>
      <c r="AG7" s="39">
        <v>10</v>
      </c>
      <c r="AH7" s="39">
        <v>10</v>
      </c>
      <c r="AI7" s="39">
        <v>9</v>
      </c>
    </row>
    <row r="8" spans="1:35" s="39" customFormat="1" x14ac:dyDescent="0.2"/>
    <row r="9" spans="1:35" s="5" customFormat="1" ht="15" x14ac:dyDescent="0.25">
      <c r="A9" s="3"/>
      <c r="B9" s="3" t="s">
        <v>8</v>
      </c>
      <c r="C9" s="3"/>
      <c r="D9" s="3">
        <f t="shared" ref="D9:AI9" si="0">SUM(D3:D7)</f>
        <v>872</v>
      </c>
      <c r="E9" s="3">
        <f t="shared" si="0"/>
        <v>893</v>
      </c>
      <c r="F9" s="3">
        <f t="shared" si="0"/>
        <v>1089</v>
      </c>
      <c r="G9" s="3">
        <f t="shared" si="0"/>
        <v>855</v>
      </c>
      <c r="H9" s="3">
        <f t="shared" si="0"/>
        <v>991</v>
      </c>
      <c r="I9" s="3">
        <f t="shared" si="0"/>
        <v>973</v>
      </c>
      <c r="J9" s="3">
        <f t="shared" si="0"/>
        <v>1129</v>
      </c>
      <c r="K9" s="3">
        <f t="shared" si="0"/>
        <v>864</v>
      </c>
      <c r="L9" s="3">
        <f t="shared" si="0"/>
        <v>962</v>
      </c>
      <c r="M9" s="3">
        <f t="shared" si="0"/>
        <v>987</v>
      </c>
      <c r="N9" s="3">
        <f t="shared" si="0"/>
        <v>1170</v>
      </c>
      <c r="O9" s="3">
        <f t="shared" si="0"/>
        <v>588</v>
      </c>
      <c r="P9" s="3">
        <f t="shared" si="0"/>
        <v>804</v>
      </c>
      <c r="Q9" s="3">
        <f t="shared" si="0"/>
        <v>970</v>
      </c>
      <c r="R9" s="3">
        <f t="shared" si="0"/>
        <v>1088</v>
      </c>
      <c r="S9" s="3">
        <f t="shared" si="0"/>
        <v>929</v>
      </c>
      <c r="T9" s="3">
        <f t="shared" si="0"/>
        <v>1159</v>
      </c>
      <c r="U9" s="3">
        <f t="shared" si="0"/>
        <v>1131</v>
      </c>
      <c r="V9" s="3">
        <f t="shared" si="0"/>
        <v>1332</v>
      </c>
      <c r="W9" s="3">
        <f t="shared" si="0"/>
        <v>1053</v>
      </c>
      <c r="X9" s="3">
        <f t="shared" si="0"/>
        <v>1183</v>
      </c>
      <c r="Y9" s="3">
        <f t="shared" si="0"/>
        <v>1176</v>
      </c>
      <c r="Z9" s="3">
        <f t="shared" si="0"/>
        <v>1384</v>
      </c>
      <c r="AA9" s="3">
        <f t="shared" si="0"/>
        <v>1114</v>
      </c>
      <c r="AB9" s="3">
        <f t="shared" si="0"/>
        <v>1272</v>
      </c>
      <c r="AC9" s="3">
        <f t="shared" si="0"/>
        <v>1280</v>
      </c>
      <c r="AD9" s="3">
        <f t="shared" si="0"/>
        <v>1487</v>
      </c>
      <c r="AE9" s="3">
        <f t="shared" si="0"/>
        <v>1200</v>
      </c>
      <c r="AF9" s="3">
        <f t="shared" si="0"/>
        <v>1352</v>
      </c>
      <c r="AG9" s="3">
        <f t="shared" si="0"/>
        <v>1362</v>
      </c>
      <c r="AH9" s="3">
        <f t="shared" si="0"/>
        <v>1637</v>
      </c>
      <c r="AI9" s="3">
        <f t="shared" si="0"/>
        <v>1330</v>
      </c>
    </row>
    <row r="10" spans="1:35" x14ac:dyDescent="0.2">
      <c r="A10" s="28"/>
      <c r="B10" s="28" t="s">
        <v>18</v>
      </c>
      <c r="C10" s="28"/>
      <c r="D10" s="28">
        <v>576</v>
      </c>
      <c r="E10" s="28">
        <v>595</v>
      </c>
      <c r="F10" s="28">
        <v>748</v>
      </c>
      <c r="G10" s="28">
        <v>575</v>
      </c>
      <c r="H10" s="28">
        <v>637</v>
      </c>
      <c r="I10" s="28">
        <v>636</v>
      </c>
      <c r="J10" s="28">
        <v>756</v>
      </c>
      <c r="K10" s="28">
        <v>595</v>
      </c>
      <c r="L10" s="28">
        <v>646</v>
      </c>
      <c r="M10" s="28">
        <v>666</v>
      </c>
      <c r="N10" s="28">
        <v>821</v>
      </c>
      <c r="O10" s="28">
        <v>562</v>
      </c>
      <c r="P10" s="28">
        <v>565</v>
      </c>
      <c r="Q10" s="28">
        <v>647</v>
      </c>
      <c r="R10" s="28">
        <v>798</v>
      </c>
      <c r="S10" s="28">
        <v>627</v>
      </c>
      <c r="T10" s="28">
        <v>722</v>
      </c>
      <c r="U10" s="29">
        <v>741</v>
      </c>
      <c r="V10" s="29">
        <v>965</v>
      </c>
      <c r="W10" s="29">
        <v>729</v>
      </c>
      <c r="X10" s="29">
        <v>809</v>
      </c>
      <c r="Y10" s="29">
        <v>817</v>
      </c>
      <c r="Z10" s="1">
        <v>1007</v>
      </c>
      <c r="AA10" s="29">
        <v>742</v>
      </c>
      <c r="AB10" s="29">
        <v>817</v>
      </c>
      <c r="AC10" s="1">
        <v>825</v>
      </c>
      <c r="AD10" s="1">
        <v>1042</v>
      </c>
      <c r="AE10" s="1">
        <v>788</v>
      </c>
      <c r="AF10" s="1">
        <v>859</v>
      </c>
      <c r="AG10" s="1">
        <v>865</v>
      </c>
      <c r="AH10" s="1">
        <v>1108</v>
      </c>
      <c r="AI10" s="1">
        <v>840</v>
      </c>
    </row>
    <row r="11" spans="1:35" x14ac:dyDescent="0.2">
      <c r="A11" s="28"/>
      <c r="B11" s="42" t="s">
        <v>81</v>
      </c>
      <c r="C11" s="42"/>
      <c r="D11" s="42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15</v>
      </c>
      <c r="O11" s="28">
        <v>15</v>
      </c>
      <c r="P11" s="28">
        <v>0</v>
      </c>
      <c r="Q11" s="28">
        <v>0</v>
      </c>
      <c r="R11" s="28">
        <v>1</v>
      </c>
      <c r="S11" s="28">
        <v>0</v>
      </c>
      <c r="T11" s="28">
        <v>0</v>
      </c>
      <c r="U11" s="29">
        <v>0</v>
      </c>
      <c r="V11" s="29">
        <v>0</v>
      </c>
      <c r="W11" s="29">
        <v>0</v>
      </c>
      <c r="X11" s="29">
        <v>0</v>
      </c>
      <c r="Y11" s="29">
        <v>1</v>
      </c>
      <c r="Z11" s="1">
        <v>5</v>
      </c>
      <c r="AA11" s="29">
        <v>0</v>
      </c>
      <c r="AB11" s="29">
        <v>0</v>
      </c>
      <c r="AC11" s="1">
        <v>1</v>
      </c>
      <c r="AD11" s="1">
        <v>10</v>
      </c>
      <c r="AE11" s="1">
        <v>4</v>
      </c>
      <c r="AF11" s="1">
        <v>0</v>
      </c>
      <c r="AG11" s="1">
        <v>0</v>
      </c>
      <c r="AH11" s="1">
        <v>0</v>
      </c>
      <c r="AI11" s="1">
        <v>0</v>
      </c>
    </row>
    <row r="12" spans="1:35" s="5" customFormat="1" ht="15" x14ac:dyDescent="0.25">
      <c r="A12" s="3"/>
      <c r="B12" s="3" t="s">
        <v>9</v>
      </c>
      <c r="C12" s="3"/>
      <c r="D12" s="4">
        <f t="shared" ref="D12" si="1">D9 - SUM(D10:D11)</f>
        <v>296</v>
      </c>
      <c r="E12" s="4">
        <f t="shared" ref="E12" si="2">E9 - SUM(E10:E11)</f>
        <v>298</v>
      </c>
      <c r="F12" s="4">
        <f t="shared" ref="F12:AH12" si="3">F9 - SUM(F10:F11)</f>
        <v>341</v>
      </c>
      <c r="G12" s="4">
        <f t="shared" si="3"/>
        <v>280</v>
      </c>
      <c r="H12" s="4">
        <f t="shared" si="3"/>
        <v>354</v>
      </c>
      <c r="I12" s="4">
        <f t="shared" si="3"/>
        <v>337</v>
      </c>
      <c r="J12" s="4">
        <f t="shared" si="3"/>
        <v>373</v>
      </c>
      <c r="K12" s="4">
        <f t="shared" si="3"/>
        <v>269</v>
      </c>
      <c r="L12" s="4">
        <f t="shared" si="3"/>
        <v>316</v>
      </c>
      <c r="M12" s="4">
        <f t="shared" si="3"/>
        <v>321</v>
      </c>
      <c r="N12" s="4">
        <f t="shared" si="3"/>
        <v>334</v>
      </c>
      <c r="O12" s="4">
        <f t="shared" si="3"/>
        <v>11</v>
      </c>
      <c r="P12" s="4">
        <f t="shared" si="3"/>
        <v>239</v>
      </c>
      <c r="Q12" s="4">
        <f t="shared" si="3"/>
        <v>323</v>
      </c>
      <c r="R12" s="4">
        <f t="shared" si="3"/>
        <v>289</v>
      </c>
      <c r="S12" s="4">
        <f t="shared" si="3"/>
        <v>302</v>
      </c>
      <c r="T12" s="4">
        <f t="shared" si="3"/>
        <v>437</v>
      </c>
      <c r="U12" s="4">
        <f t="shared" si="3"/>
        <v>390</v>
      </c>
      <c r="V12" s="4">
        <f t="shared" si="3"/>
        <v>367</v>
      </c>
      <c r="W12" s="4">
        <f t="shared" si="3"/>
        <v>324</v>
      </c>
      <c r="X12" s="4">
        <f t="shared" si="3"/>
        <v>374</v>
      </c>
      <c r="Y12" s="4">
        <f t="shared" si="3"/>
        <v>358</v>
      </c>
      <c r="Z12" s="4">
        <f t="shared" si="3"/>
        <v>372</v>
      </c>
      <c r="AA12" s="4">
        <f t="shared" si="3"/>
        <v>372</v>
      </c>
      <c r="AB12" s="4">
        <f t="shared" si="3"/>
        <v>455</v>
      </c>
      <c r="AC12" s="4">
        <f t="shared" si="3"/>
        <v>454</v>
      </c>
      <c r="AD12" s="4">
        <f t="shared" si="3"/>
        <v>435</v>
      </c>
      <c r="AE12" s="4">
        <f t="shared" si="3"/>
        <v>408</v>
      </c>
      <c r="AF12" s="4">
        <f t="shared" si="3"/>
        <v>493</v>
      </c>
      <c r="AG12" s="4">
        <f t="shared" si="3"/>
        <v>497</v>
      </c>
      <c r="AH12" s="4">
        <f t="shared" si="3"/>
        <v>529</v>
      </c>
      <c r="AI12" s="4">
        <f>AI9 - SUM(AI10:AI11)</f>
        <v>490</v>
      </c>
    </row>
    <row r="13" spans="1:35" x14ac:dyDescent="0.2">
      <c r="A13" s="28"/>
      <c r="B13" s="28" t="s">
        <v>34</v>
      </c>
      <c r="C13" s="28"/>
      <c r="D13" s="28">
        <v>222</v>
      </c>
      <c r="E13" s="17">
        <v>225</v>
      </c>
      <c r="F13" s="17">
        <v>250</v>
      </c>
      <c r="G13" s="17">
        <v>227</v>
      </c>
      <c r="H13" s="17">
        <v>239</v>
      </c>
      <c r="I13" s="17">
        <v>241</v>
      </c>
      <c r="J13" s="17">
        <v>258</v>
      </c>
      <c r="K13" s="17">
        <v>229</v>
      </c>
      <c r="L13" s="17">
        <v>238</v>
      </c>
      <c r="M13" s="17">
        <v>246</v>
      </c>
      <c r="N13" s="17">
        <v>281</v>
      </c>
      <c r="O13" s="17">
        <v>211</v>
      </c>
      <c r="P13" s="17">
        <v>169</v>
      </c>
      <c r="Q13" s="17">
        <v>224</v>
      </c>
      <c r="R13" s="17">
        <v>254</v>
      </c>
      <c r="S13" s="17">
        <v>227</v>
      </c>
      <c r="T13" s="17">
        <v>269</v>
      </c>
      <c r="U13" s="17">
        <v>275</v>
      </c>
      <c r="V13" s="17">
        <v>314</v>
      </c>
      <c r="W13" s="17">
        <v>277</v>
      </c>
      <c r="X13" s="17">
        <v>288</v>
      </c>
      <c r="Y13" s="17">
        <v>300</v>
      </c>
      <c r="Z13" s="17">
        <v>335</v>
      </c>
      <c r="AA13" s="17">
        <v>300</v>
      </c>
      <c r="AB13" s="17">
        <v>323</v>
      </c>
      <c r="AC13" s="17">
        <v>345</v>
      </c>
      <c r="AD13" s="17">
        <v>370</v>
      </c>
      <c r="AE13" s="17">
        <v>334</v>
      </c>
      <c r="AF13" s="17">
        <v>348</v>
      </c>
      <c r="AG13" s="1">
        <v>369</v>
      </c>
      <c r="AH13" s="1">
        <v>402</v>
      </c>
      <c r="AI13" s="1">
        <v>361</v>
      </c>
    </row>
    <row r="14" spans="1:35" s="5" customFormat="1" ht="15" x14ac:dyDescent="0.25">
      <c r="A14" s="3"/>
      <c r="B14" s="3" t="s">
        <v>10</v>
      </c>
      <c r="C14" s="3"/>
      <c r="D14" s="4">
        <f t="shared" ref="D14:J14" si="4">D12-SUM(D13:D13)</f>
        <v>74</v>
      </c>
      <c r="E14" s="4">
        <f t="shared" si="4"/>
        <v>73</v>
      </c>
      <c r="F14" s="4">
        <f t="shared" si="4"/>
        <v>91</v>
      </c>
      <c r="G14" s="4">
        <f t="shared" si="4"/>
        <v>53</v>
      </c>
      <c r="H14" s="4">
        <f t="shared" si="4"/>
        <v>115</v>
      </c>
      <c r="I14" s="4">
        <f t="shared" si="4"/>
        <v>96</v>
      </c>
      <c r="J14" s="4">
        <f t="shared" si="4"/>
        <v>115</v>
      </c>
      <c r="K14" s="4">
        <f t="shared" ref="K14:AF14" si="5">K12-SUM(K13:K13)</f>
        <v>40</v>
      </c>
      <c r="L14" s="4">
        <f t="shared" si="5"/>
        <v>78</v>
      </c>
      <c r="M14" s="4">
        <f t="shared" si="5"/>
        <v>75</v>
      </c>
      <c r="N14" s="4">
        <f t="shared" si="5"/>
        <v>53</v>
      </c>
      <c r="O14" s="4">
        <f t="shared" si="5"/>
        <v>-200</v>
      </c>
      <c r="P14" s="4">
        <f t="shared" si="5"/>
        <v>70</v>
      </c>
      <c r="Q14" s="4">
        <f t="shared" si="5"/>
        <v>99</v>
      </c>
      <c r="R14" s="4">
        <f t="shared" si="5"/>
        <v>35</v>
      </c>
      <c r="S14" s="4">
        <f t="shared" si="5"/>
        <v>75</v>
      </c>
      <c r="T14" s="4">
        <f t="shared" si="5"/>
        <v>168</v>
      </c>
      <c r="U14" s="4">
        <f t="shared" si="5"/>
        <v>115</v>
      </c>
      <c r="V14" s="4">
        <f t="shared" si="5"/>
        <v>53</v>
      </c>
      <c r="W14" s="4">
        <f t="shared" si="5"/>
        <v>47</v>
      </c>
      <c r="X14" s="4">
        <f t="shared" si="5"/>
        <v>86</v>
      </c>
      <c r="Y14" s="4">
        <f t="shared" si="5"/>
        <v>58</v>
      </c>
      <c r="Z14" s="4">
        <f t="shared" si="5"/>
        <v>37</v>
      </c>
      <c r="AA14" s="4">
        <f t="shared" si="5"/>
        <v>72</v>
      </c>
      <c r="AB14" s="4">
        <f t="shared" si="5"/>
        <v>132</v>
      </c>
      <c r="AC14" s="4">
        <f t="shared" si="5"/>
        <v>109</v>
      </c>
      <c r="AD14" s="4">
        <f t="shared" si="5"/>
        <v>65</v>
      </c>
      <c r="AE14" s="4">
        <f t="shared" si="5"/>
        <v>74</v>
      </c>
      <c r="AF14" s="4">
        <f t="shared" si="5"/>
        <v>145</v>
      </c>
      <c r="AG14" s="4">
        <f t="shared" ref="AG14" si="6">AG12-SUM(AG13:AG13)</f>
        <v>128</v>
      </c>
      <c r="AH14" s="4">
        <f t="shared" ref="AH14" si="7">AH12-SUM(AH13:AH13)</f>
        <v>127</v>
      </c>
      <c r="AI14" s="4">
        <f t="shared" ref="AI14" si="8">AI12-SUM(AI13:AI13)</f>
        <v>129</v>
      </c>
    </row>
    <row r="15" spans="1:35" x14ac:dyDescent="0.2">
      <c r="B15" s="1" t="s">
        <v>26</v>
      </c>
      <c r="D15" s="1">
        <v>77</v>
      </c>
      <c r="E15" s="1">
        <v>72</v>
      </c>
      <c r="F15" s="1">
        <v>91</v>
      </c>
      <c r="G15" s="1">
        <v>54</v>
      </c>
      <c r="H15" s="1">
        <v>119</v>
      </c>
      <c r="I15" s="1">
        <v>96</v>
      </c>
      <c r="J15" s="1">
        <v>115</v>
      </c>
      <c r="K15" s="1">
        <v>43</v>
      </c>
      <c r="L15" s="1">
        <v>82</v>
      </c>
      <c r="M15" s="1">
        <v>76</v>
      </c>
      <c r="N15" s="1">
        <v>40</v>
      </c>
      <c r="O15" s="1">
        <v>-199</v>
      </c>
      <c r="P15" s="1">
        <v>69</v>
      </c>
      <c r="Q15" s="1">
        <v>98</v>
      </c>
      <c r="R15" s="1">
        <v>36</v>
      </c>
      <c r="S15" s="1">
        <v>73</v>
      </c>
      <c r="T15" s="1">
        <v>164</v>
      </c>
      <c r="U15" s="29">
        <v>115</v>
      </c>
      <c r="V15" s="29">
        <v>52</v>
      </c>
      <c r="W15" s="29">
        <v>44</v>
      </c>
      <c r="X15" s="29">
        <v>84</v>
      </c>
      <c r="Y15" s="29">
        <v>52</v>
      </c>
      <c r="Z15" s="1">
        <v>41</v>
      </c>
      <c r="AA15" s="29">
        <v>72</v>
      </c>
      <c r="AB15" s="29">
        <v>135</v>
      </c>
      <c r="AC15" s="29">
        <v>110</v>
      </c>
      <c r="AD15" s="1">
        <v>64</v>
      </c>
      <c r="AE15" s="1">
        <v>81</v>
      </c>
      <c r="AF15" s="1">
        <v>153</v>
      </c>
      <c r="AG15" s="1">
        <v>136</v>
      </c>
      <c r="AH15" s="1">
        <v>131</v>
      </c>
      <c r="AI15" s="1">
        <v>138</v>
      </c>
    </row>
    <row r="16" spans="1:35" x14ac:dyDescent="0.2">
      <c r="B16" s="1" t="s">
        <v>27</v>
      </c>
      <c r="D16" s="1">
        <v>27</v>
      </c>
      <c r="E16" s="1">
        <v>27</v>
      </c>
      <c r="F16" s="1">
        <v>90</v>
      </c>
      <c r="G16" s="1">
        <v>13</v>
      </c>
      <c r="H16" s="1">
        <v>26</v>
      </c>
      <c r="I16" s="1">
        <v>-1</v>
      </c>
      <c r="J16" s="1">
        <v>29</v>
      </c>
      <c r="K16" s="1">
        <v>10</v>
      </c>
      <c r="L16" s="1">
        <v>21</v>
      </c>
      <c r="M16" s="1">
        <v>20</v>
      </c>
      <c r="N16" s="1">
        <v>20</v>
      </c>
      <c r="O16" s="1">
        <v>-60</v>
      </c>
      <c r="P16" s="1">
        <v>34</v>
      </c>
      <c r="Q16" s="1">
        <v>21</v>
      </c>
      <c r="R16" s="1">
        <v>7</v>
      </c>
      <c r="S16" s="1">
        <v>20</v>
      </c>
      <c r="T16" s="1">
        <v>37</v>
      </c>
      <c r="U16" s="29">
        <v>26</v>
      </c>
      <c r="V16" s="29">
        <v>11</v>
      </c>
      <c r="W16" s="29">
        <v>13</v>
      </c>
      <c r="X16" s="29">
        <v>24</v>
      </c>
      <c r="Y16" s="29">
        <v>15</v>
      </c>
      <c r="Z16" s="1">
        <v>10</v>
      </c>
      <c r="AA16" s="29">
        <v>20</v>
      </c>
      <c r="AB16" s="1">
        <v>31</v>
      </c>
      <c r="AC16" s="29">
        <v>27</v>
      </c>
      <c r="AD16" s="1">
        <v>16</v>
      </c>
      <c r="AE16" s="1">
        <v>19</v>
      </c>
      <c r="AF16" s="1">
        <v>35</v>
      </c>
      <c r="AG16" s="1">
        <v>33</v>
      </c>
      <c r="AH16" s="1">
        <v>10</v>
      </c>
      <c r="AI16" s="1">
        <v>30</v>
      </c>
    </row>
    <row r="17" spans="2:35" s="5" customFormat="1" ht="15" x14ac:dyDescent="0.25">
      <c r="B17" s="5" t="s">
        <v>11</v>
      </c>
      <c r="D17" s="5">
        <f t="shared" ref="D17:J17" si="9">D15-D16</f>
        <v>50</v>
      </c>
      <c r="E17" s="5">
        <f t="shared" si="9"/>
        <v>45</v>
      </c>
      <c r="F17" s="5">
        <f t="shared" si="9"/>
        <v>1</v>
      </c>
      <c r="G17" s="5">
        <f t="shared" si="9"/>
        <v>41</v>
      </c>
      <c r="H17" s="5">
        <f t="shared" si="9"/>
        <v>93</v>
      </c>
      <c r="I17" s="5">
        <f t="shared" si="9"/>
        <v>97</v>
      </c>
      <c r="J17" s="5">
        <f t="shared" si="9"/>
        <v>86</v>
      </c>
      <c r="K17" s="5">
        <f t="shared" ref="K17:AD17" si="10">K15-K16</f>
        <v>33</v>
      </c>
      <c r="L17" s="5">
        <f t="shared" si="10"/>
        <v>61</v>
      </c>
      <c r="M17" s="5">
        <f t="shared" si="10"/>
        <v>56</v>
      </c>
      <c r="N17" s="5">
        <f t="shared" si="10"/>
        <v>20</v>
      </c>
      <c r="O17" s="5">
        <f t="shared" si="10"/>
        <v>-139</v>
      </c>
      <c r="P17" s="5">
        <f t="shared" si="10"/>
        <v>35</v>
      </c>
      <c r="Q17" s="5">
        <f t="shared" si="10"/>
        <v>77</v>
      </c>
      <c r="R17" s="5">
        <f t="shared" si="10"/>
        <v>29</v>
      </c>
      <c r="S17" s="5">
        <f t="shared" si="10"/>
        <v>53</v>
      </c>
      <c r="T17" s="5">
        <f t="shared" si="10"/>
        <v>127</v>
      </c>
      <c r="U17" s="5">
        <f t="shared" si="10"/>
        <v>89</v>
      </c>
      <c r="V17" s="5">
        <f t="shared" si="10"/>
        <v>41</v>
      </c>
      <c r="W17" s="5">
        <f t="shared" si="10"/>
        <v>31</v>
      </c>
      <c r="X17" s="5">
        <f t="shared" si="10"/>
        <v>60</v>
      </c>
      <c r="Y17" s="5">
        <f t="shared" si="10"/>
        <v>37</v>
      </c>
      <c r="Z17" s="5">
        <f t="shared" si="10"/>
        <v>31</v>
      </c>
      <c r="AA17" s="5">
        <f t="shared" si="10"/>
        <v>52</v>
      </c>
      <c r="AB17" s="5">
        <f t="shared" si="10"/>
        <v>104</v>
      </c>
      <c r="AC17" s="5">
        <f t="shared" si="10"/>
        <v>83</v>
      </c>
      <c r="AD17" s="5">
        <f t="shared" si="10"/>
        <v>48</v>
      </c>
      <c r="AE17" s="5">
        <f>AE15-AE16</f>
        <v>62</v>
      </c>
      <c r="AF17" s="5">
        <f>AF15-AF16</f>
        <v>118</v>
      </c>
      <c r="AG17" s="5">
        <f t="shared" ref="AG17:AI17" si="11">AG15-AG16</f>
        <v>103</v>
      </c>
      <c r="AH17" s="5">
        <f t="shared" si="11"/>
        <v>121</v>
      </c>
      <c r="AI17" s="5">
        <f t="shared" si="11"/>
        <v>108</v>
      </c>
    </row>
    <row r="18" spans="2:35" x14ac:dyDescent="0.2">
      <c r="B18" s="1" t="s">
        <v>20</v>
      </c>
      <c r="D18" s="1">
        <v>0.44</v>
      </c>
      <c r="E18" s="30">
        <v>0.41</v>
      </c>
      <c r="F18" s="30">
        <v>0.01</v>
      </c>
      <c r="G18" s="30">
        <v>0.38</v>
      </c>
      <c r="H18" s="30">
        <v>0.85</v>
      </c>
      <c r="I18" s="30">
        <v>0.71</v>
      </c>
      <c r="J18" s="30">
        <v>0.81</v>
      </c>
      <c r="K18" s="30">
        <v>0.31</v>
      </c>
      <c r="L18" s="30">
        <v>0.61</v>
      </c>
      <c r="M18" s="30">
        <v>0.56999999999999995</v>
      </c>
      <c r="N18" s="30">
        <v>0.2</v>
      </c>
      <c r="O18" s="30">
        <v>-1.41</v>
      </c>
      <c r="P18" s="30">
        <v>0.35</v>
      </c>
      <c r="Q18" s="30">
        <v>0.78</v>
      </c>
      <c r="R18" s="30">
        <v>0.28999999999999998</v>
      </c>
      <c r="S18" s="30">
        <v>0.55000000000000004</v>
      </c>
      <c r="T18" s="30">
        <v>1.29</v>
      </c>
      <c r="U18" s="30">
        <v>0.9</v>
      </c>
      <c r="V18" s="30">
        <v>0.42</v>
      </c>
      <c r="W18" s="30">
        <v>0.33</v>
      </c>
      <c r="X18" s="30">
        <v>0.64</v>
      </c>
      <c r="Y18" s="30">
        <v>0.4</v>
      </c>
      <c r="Z18" s="1">
        <v>0.34</v>
      </c>
      <c r="AA18" s="30">
        <v>0.56999999999999995</v>
      </c>
      <c r="AB18" s="30">
        <v>1.1200000000000001</v>
      </c>
      <c r="AC18" s="30">
        <v>0.89</v>
      </c>
      <c r="AD18" s="30">
        <v>0.51</v>
      </c>
      <c r="AE18" s="1">
        <v>0.66</v>
      </c>
      <c r="AF18" s="30">
        <v>1.26</v>
      </c>
      <c r="AG18" s="1">
        <v>1.1200000000000001</v>
      </c>
      <c r="AH18" s="1">
        <v>1.3</v>
      </c>
      <c r="AI18" s="1">
        <v>1.18</v>
      </c>
    </row>
    <row r="19" spans="2:35" x14ac:dyDescent="0.2">
      <c r="B19" s="1" t="s">
        <v>19</v>
      </c>
      <c r="D19" s="1">
        <v>0.44</v>
      </c>
      <c r="E19" s="1">
        <v>0.41</v>
      </c>
      <c r="F19" s="1">
        <v>0.01</v>
      </c>
      <c r="G19" s="1">
        <v>0.38</v>
      </c>
      <c r="H19" s="1">
        <v>0.84</v>
      </c>
      <c r="I19" s="1">
        <v>0.7</v>
      </c>
      <c r="J19" s="1">
        <v>0.8</v>
      </c>
      <c r="K19" s="1">
        <v>0.31</v>
      </c>
      <c r="L19" s="1">
        <v>0.61</v>
      </c>
      <c r="M19" s="1">
        <v>0.56000000000000005</v>
      </c>
      <c r="N19" s="1">
        <v>0.2</v>
      </c>
      <c r="O19" s="1">
        <v>-1.41</v>
      </c>
      <c r="P19" s="1">
        <v>0.35</v>
      </c>
      <c r="Q19" s="1">
        <v>0.78</v>
      </c>
      <c r="R19" s="1">
        <v>0.28999999999999998</v>
      </c>
      <c r="S19" s="1">
        <v>0.54</v>
      </c>
      <c r="T19" s="1">
        <v>1.28</v>
      </c>
      <c r="U19" s="1">
        <v>0.89</v>
      </c>
      <c r="V19" s="1">
        <v>0.41</v>
      </c>
      <c r="W19" s="1">
        <v>0.33</v>
      </c>
      <c r="X19" s="29">
        <v>0.64</v>
      </c>
      <c r="Y19" s="46">
        <v>0.4</v>
      </c>
      <c r="Z19" s="1">
        <v>0.34</v>
      </c>
      <c r="AA19" s="29">
        <v>0.56000000000000005</v>
      </c>
      <c r="AB19" s="29">
        <v>1.1000000000000001</v>
      </c>
      <c r="AC19" s="29">
        <v>0.88</v>
      </c>
      <c r="AD19" s="1">
        <v>0.5</v>
      </c>
      <c r="AE19" s="1">
        <v>0.65</v>
      </c>
      <c r="AF19" s="1">
        <v>1.24</v>
      </c>
      <c r="AG19" s="1">
        <v>1.1000000000000001</v>
      </c>
      <c r="AH19" s="1">
        <v>1.28</v>
      </c>
      <c r="AI19" s="1">
        <v>1.1599999999999999</v>
      </c>
    </row>
    <row r="21" spans="2:35" s="33" customFormat="1" x14ac:dyDescent="0.2">
      <c r="B21" s="33" t="s">
        <v>25</v>
      </c>
      <c r="D21" s="34" t="e">
        <f>(D9/#REF!) - 1</f>
        <v>#REF!</v>
      </c>
      <c r="E21" s="34" t="e">
        <f>(E9/#REF!) - 1</f>
        <v>#REF!</v>
      </c>
      <c r="F21" s="34" t="e">
        <f>(F9/#REF!) - 1</f>
        <v>#REF!</v>
      </c>
      <c r="G21" s="34" t="e">
        <f>(G9/#REF!) - 1</f>
        <v>#REF!</v>
      </c>
      <c r="H21" s="34">
        <f t="shared" ref="H21" si="12">(H9/D9) - 1</f>
        <v>0.13646788990825698</v>
      </c>
      <c r="I21" s="34">
        <f t="shared" ref="I21" si="13">(I9/E9) - 1</f>
        <v>8.9585666293393151E-2</v>
      </c>
      <c r="J21" s="34">
        <f t="shared" ref="J21:N21" si="14">(J9/F9) - 1</f>
        <v>3.6730945821854988E-2</v>
      </c>
      <c r="K21" s="34">
        <f t="shared" si="14"/>
        <v>1.0526315789473717E-2</v>
      </c>
      <c r="L21" s="34">
        <f t="shared" si="14"/>
        <v>-2.9263370332996974E-2</v>
      </c>
      <c r="M21" s="34">
        <f t="shared" si="14"/>
        <v>1.4388489208633004E-2</v>
      </c>
      <c r="N21" s="34">
        <f t="shared" si="14"/>
        <v>3.6315323294951352E-2</v>
      </c>
      <c r="O21" s="34">
        <f t="shared" ref="O21:AE21" si="15">(O9/K9) - 1</f>
        <v>-0.31944444444444442</v>
      </c>
      <c r="P21" s="34">
        <f t="shared" si="15"/>
        <v>-0.16424116424116419</v>
      </c>
      <c r="Q21" s="34">
        <f t="shared" si="15"/>
        <v>-1.7223910840932111E-2</v>
      </c>
      <c r="R21" s="34">
        <f t="shared" si="15"/>
        <v>-7.0085470085470059E-2</v>
      </c>
      <c r="S21" s="34">
        <f t="shared" si="15"/>
        <v>0.57993197278911568</v>
      </c>
      <c r="T21" s="34">
        <f t="shared" si="15"/>
        <v>0.441542288557214</v>
      </c>
      <c r="U21" s="34">
        <f t="shared" si="15"/>
        <v>0.16597938144329905</v>
      </c>
      <c r="V21" s="34">
        <f t="shared" si="15"/>
        <v>0.22426470588235303</v>
      </c>
      <c r="W21" s="34">
        <f t="shared" si="15"/>
        <v>0.13347685683530686</v>
      </c>
      <c r="X21" s="34">
        <f t="shared" si="15"/>
        <v>2.070750647109576E-2</v>
      </c>
      <c r="Y21" s="34">
        <f t="shared" si="15"/>
        <v>3.9787798408488007E-2</v>
      </c>
      <c r="Z21" s="34">
        <f t="shared" si="15"/>
        <v>3.9039039039038936E-2</v>
      </c>
      <c r="AA21" s="34">
        <f t="shared" si="15"/>
        <v>5.792972459639123E-2</v>
      </c>
      <c r="AB21" s="34">
        <f t="shared" si="15"/>
        <v>7.5232459847844435E-2</v>
      </c>
      <c r="AC21" s="34">
        <f t="shared" si="15"/>
        <v>8.8435374149659962E-2</v>
      </c>
      <c r="AD21" s="34">
        <f t="shared" si="15"/>
        <v>7.4421965317919003E-2</v>
      </c>
      <c r="AE21" s="34">
        <f t="shared" si="15"/>
        <v>7.719928186714542E-2</v>
      </c>
      <c r="AF21" s="34">
        <f>(AF9/AB9) - 1</f>
        <v>6.2893081761006275E-2</v>
      </c>
      <c r="AG21" s="34">
        <f t="shared" ref="AG21:AI21" si="16">(AG9/AC9) - 1</f>
        <v>6.4062499999999911E-2</v>
      </c>
      <c r="AH21" s="34">
        <f t="shared" si="16"/>
        <v>0.10087424344317419</v>
      </c>
      <c r="AI21" s="41">
        <f t="shared" si="16"/>
        <v>0.10833333333333339</v>
      </c>
    </row>
    <row r="22" spans="2:35" x14ac:dyDescent="0.2">
      <c r="U22" s="6"/>
      <c r="V22" s="7"/>
      <c r="W22" s="7"/>
      <c r="X22" s="7"/>
      <c r="Y22" s="7"/>
      <c r="Z22" s="7"/>
      <c r="AA22" s="7"/>
      <c r="AB22" s="7"/>
      <c r="AC22" s="7"/>
      <c r="AD22" s="7"/>
      <c r="AE22" s="6"/>
    </row>
    <row r="23" spans="2:35" s="44" customFormat="1" x14ac:dyDescent="0.2">
      <c r="B23" s="44" t="s">
        <v>28</v>
      </c>
      <c r="D23" s="44">
        <v>0.34100000000000003</v>
      </c>
      <c r="E23" s="44">
        <v>0.33400000000000002</v>
      </c>
      <c r="F23" s="44">
        <v>0.313</v>
      </c>
      <c r="G23" s="44">
        <v>0.32800000000000001</v>
      </c>
      <c r="H23" s="44">
        <v>0.35899999999999999</v>
      </c>
      <c r="I23" s="44">
        <v>0.34699999999999998</v>
      </c>
      <c r="J23" s="44">
        <v>0.33</v>
      </c>
      <c r="K23" s="44">
        <v>0.311</v>
      </c>
      <c r="L23" s="44">
        <v>0.32800000000000001</v>
      </c>
      <c r="M23" s="44">
        <v>0.32500000000000001</v>
      </c>
      <c r="N23" s="44">
        <v>0.28499999999999998</v>
      </c>
      <c r="O23" s="44">
        <v>0.02</v>
      </c>
      <c r="P23" s="44">
        <v>0.29599999999999999</v>
      </c>
      <c r="Q23" s="44">
        <v>0.33300000000000002</v>
      </c>
      <c r="R23" s="44">
        <v>0.26600000000000001</v>
      </c>
      <c r="S23" s="44">
        <v>0.32400000000000001</v>
      </c>
      <c r="T23" s="44">
        <v>0.376</v>
      </c>
      <c r="U23" s="44">
        <v>0.34499999999999997</v>
      </c>
      <c r="V23" s="45">
        <v>0.27600000000000002</v>
      </c>
      <c r="W23" s="45">
        <v>0.307</v>
      </c>
      <c r="X23" s="45">
        <v>0.317</v>
      </c>
      <c r="Y23" s="45">
        <v>0.30399999999999999</v>
      </c>
      <c r="Z23" s="45">
        <v>0.26900000000000002</v>
      </c>
      <c r="AA23" s="45">
        <v>0.33300000000000002</v>
      </c>
      <c r="AB23" s="45">
        <v>0.35799999999999998</v>
      </c>
      <c r="AC23" s="45">
        <v>0.35499999999999998</v>
      </c>
      <c r="AD23" s="45">
        <v>0.29199999999999998</v>
      </c>
      <c r="AE23" s="44">
        <v>0.34</v>
      </c>
      <c r="AF23" s="44">
        <v>0.36499999999999999</v>
      </c>
      <c r="AG23" s="44">
        <v>0.36499999999999999</v>
      </c>
      <c r="AH23" s="44">
        <v>0.32300000000000001</v>
      </c>
      <c r="AI23" s="44">
        <v>0.36799999999999999</v>
      </c>
    </row>
    <row r="24" spans="2:35" s="44" customFormat="1" x14ac:dyDescent="0.2">
      <c r="B24" s="44" t="s">
        <v>29</v>
      </c>
      <c r="D24" s="44">
        <v>8.5999999999999993E-2</v>
      </c>
      <c r="E24" s="44">
        <v>8.2000000000000003E-2</v>
      </c>
      <c r="F24" s="44">
        <v>8.3000000000000004E-2</v>
      </c>
      <c r="G24" s="44">
        <v>6.3E-2</v>
      </c>
      <c r="H24" s="44">
        <v>0.11799999999999999</v>
      </c>
      <c r="I24" s="44">
        <v>9.9000000000000005E-2</v>
      </c>
      <c r="J24" s="44">
        <v>0.10100000000000001</v>
      </c>
      <c r="K24" s="44">
        <v>4.5999999999999999E-2</v>
      </c>
      <c r="L24" s="44">
        <v>8.1000000000000003E-2</v>
      </c>
      <c r="M24" s="44">
        <v>7.5999999999999998E-2</v>
      </c>
      <c r="N24" s="44">
        <v>3.3000000000000002E-2</v>
      </c>
      <c r="O24" s="44">
        <v>-0.33800000000000002</v>
      </c>
      <c r="P24" s="44">
        <v>8.5999999999999993E-2</v>
      </c>
      <c r="Q24" s="44">
        <v>0.10199999999999999</v>
      </c>
      <c r="R24" s="44">
        <v>3.2000000000000001E-2</v>
      </c>
      <c r="S24" s="44">
        <v>7.9000000000000001E-2</v>
      </c>
      <c r="T24" s="44">
        <v>0.14299999999999999</v>
      </c>
      <c r="U24" s="44">
        <v>0.10199999999999999</v>
      </c>
      <c r="V24" s="44">
        <v>0.04</v>
      </c>
      <c r="W24" s="44">
        <v>4.3999999999999997E-2</v>
      </c>
      <c r="X24" s="44">
        <v>7.2999999999999995E-2</v>
      </c>
      <c r="Y24" s="44">
        <v>4.9000000000000002E-2</v>
      </c>
      <c r="Z24" s="44">
        <v>2.7E-2</v>
      </c>
      <c r="AA24" s="44">
        <v>6.4000000000000001E-2</v>
      </c>
      <c r="AB24" s="44">
        <v>0.104</v>
      </c>
      <c r="AC24" s="44">
        <v>8.5000000000000006E-2</v>
      </c>
      <c r="AD24" s="44">
        <v>3.9E-2</v>
      </c>
      <c r="AE24" s="44">
        <v>6.2E-2</v>
      </c>
      <c r="AF24" s="44">
        <v>0.107</v>
      </c>
      <c r="AG24" s="44">
        <v>9.4E-2</v>
      </c>
      <c r="AH24" s="44">
        <v>7.6999999999999999E-2</v>
      </c>
      <c r="AI24" s="44">
        <v>9.6000000000000002E-2</v>
      </c>
    </row>
    <row r="25" spans="2:35" x14ac:dyDescent="0.2">
      <c r="Q25" s="6"/>
    </row>
    <row r="26" spans="2:35" s="8" customFormat="1" ht="15" x14ac:dyDescent="0.25">
      <c r="B26" s="31" t="s">
        <v>14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2"/>
      <c r="W26" s="32"/>
      <c r="X26" s="32"/>
      <c r="Y26" s="32"/>
      <c r="Z26" s="32"/>
      <c r="AA26" s="32"/>
    </row>
    <row r="27" spans="2:35" outlineLevel="1" x14ac:dyDescent="0.2">
      <c r="B27" s="28" t="s">
        <v>13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9"/>
      <c r="V27" s="29"/>
      <c r="W27" s="29"/>
      <c r="X27" s="29"/>
      <c r="Y27" s="29"/>
      <c r="Z27" s="29"/>
      <c r="AA27" s="29"/>
      <c r="AB27" s="29"/>
      <c r="AD27" s="9"/>
    </row>
    <row r="28" spans="2:35" s="8" customFormat="1" ht="15" x14ac:dyDescent="0.25">
      <c r="B28" s="31" t="s">
        <v>12</v>
      </c>
      <c r="C28" s="31"/>
      <c r="D28" s="8">
        <f t="shared" ref="D28:J28" si="17">D26-D27</f>
        <v>0</v>
      </c>
      <c r="E28" s="8">
        <f t="shared" si="17"/>
        <v>0</v>
      </c>
      <c r="F28" s="8">
        <f t="shared" si="17"/>
        <v>0</v>
      </c>
      <c r="G28" s="8">
        <f t="shared" si="17"/>
        <v>0</v>
      </c>
      <c r="H28" s="8">
        <f t="shared" si="17"/>
        <v>0</v>
      </c>
      <c r="I28" s="8">
        <f t="shared" si="17"/>
        <v>0</v>
      </c>
      <c r="J28" s="8">
        <f t="shared" si="17"/>
        <v>0</v>
      </c>
      <c r="K28" s="8">
        <f t="shared" ref="K28:AD28" si="18">K26-K27</f>
        <v>0</v>
      </c>
      <c r="L28" s="8">
        <f t="shared" si="18"/>
        <v>0</v>
      </c>
      <c r="M28" s="8">
        <f t="shared" si="18"/>
        <v>0</v>
      </c>
      <c r="N28" s="8">
        <f t="shared" si="18"/>
        <v>0</v>
      </c>
      <c r="O28" s="8">
        <f t="shared" si="18"/>
        <v>0</v>
      </c>
      <c r="P28" s="8">
        <f t="shared" si="18"/>
        <v>0</v>
      </c>
      <c r="Q28" s="8">
        <f t="shared" si="18"/>
        <v>0</v>
      </c>
      <c r="R28" s="8">
        <f t="shared" si="18"/>
        <v>0</v>
      </c>
      <c r="S28" s="8">
        <f t="shared" si="18"/>
        <v>0</v>
      </c>
      <c r="T28" s="8">
        <f t="shared" si="18"/>
        <v>0</v>
      </c>
      <c r="U28" s="8">
        <f t="shared" si="18"/>
        <v>0</v>
      </c>
      <c r="V28" s="8">
        <f t="shared" si="18"/>
        <v>0</v>
      </c>
      <c r="W28" s="8">
        <f t="shared" si="18"/>
        <v>0</v>
      </c>
      <c r="X28" s="8">
        <f t="shared" si="18"/>
        <v>0</v>
      </c>
      <c r="Y28" s="8">
        <f t="shared" si="18"/>
        <v>0</v>
      </c>
      <c r="Z28" s="8">
        <f t="shared" si="18"/>
        <v>0</v>
      </c>
      <c r="AA28" s="8">
        <f t="shared" si="18"/>
        <v>0</v>
      </c>
      <c r="AB28" s="8">
        <f t="shared" si="18"/>
        <v>0</v>
      </c>
      <c r="AC28" s="8">
        <f t="shared" si="18"/>
        <v>0</v>
      </c>
      <c r="AD28" s="8">
        <f t="shared" si="18"/>
        <v>0</v>
      </c>
      <c r="AE28" s="8">
        <f>AE26-AE27</f>
        <v>0</v>
      </c>
      <c r="AF28" s="8">
        <f>AF26-AF27</f>
        <v>0</v>
      </c>
      <c r="AG28" s="8">
        <f t="shared" ref="AG28:AI28" si="19">AG26-AG27</f>
        <v>0</v>
      </c>
      <c r="AH28" s="8">
        <f t="shared" si="19"/>
        <v>0</v>
      </c>
      <c r="AI28" s="8">
        <f t="shared" si="19"/>
        <v>0</v>
      </c>
    </row>
    <row r="29" spans="2:35" x14ac:dyDescent="0.2">
      <c r="B29" s="28"/>
      <c r="C29" s="28"/>
      <c r="D29" s="28"/>
      <c r="U29" s="29"/>
      <c r="V29" s="29"/>
      <c r="W29" s="29"/>
      <c r="X29" s="29"/>
      <c r="Y29" s="29"/>
      <c r="Z29" s="29"/>
      <c r="AA29" s="29"/>
    </row>
    <row r="30" spans="2:35" x14ac:dyDescent="0.2">
      <c r="B30" s="28" t="s">
        <v>21</v>
      </c>
      <c r="C30" s="6"/>
      <c r="D30" s="6" t="e">
        <f>IF(#REF!=0,IF(D28=0,0,NA()),(D28-#REF!)/ABS(#REF!))</f>
        <v>#REF!</v>
      </c>
      <c r="E30" s="6" t="e">
        <f>IF(#REF!=0,IF(E28=0,0,NA()),(E28-#REF!)/ABS(#REF!))</f>
        <v>#REF!</v>
      </c>
      <c r="F30" s="6" t="e">
        <f>IF(#REF!=0,IF(F28=0,0,NA()),(F28-#REF!)/ABS(#REF!))</f>
        <v>#REF!</v>
      </c>
      <c r="G30" s="6">
        <f>IF(C28=0,IF(G28=0,0,NA()),(G28-C28)/ABS(C28))</f>
        <v>0</v>
      </c>
      <c r="H30" s="6">
        <f t="shared" ref="H30" si="20">IF(D28=0,IF(H28=0,0,NA()),(H28-D28)/ABS(D28))</f>
        <v>0</v>
      </c>
      <c r="I30" s="6">
        <f t="shared" ref="I30" si="21">IF(E28=0,IF(I28=0,0,NA()),(I28-E28)/ABS(E28))</f>
        <v>0</v>
      </c>
      <c r="J30" s="6">
        <f t="shared" ref="J30:K30" si="22">IF(F28=0,IF(J28=0,0,NA()),(J28-F28)/ABS(F28))</f>
        <v>0</v>
      </c>
      <c r="K30" s="6">
        <f t="shared" si="22"/>
        <v>0</v>
      </c>
      <c r="L30" s="6">
        <f t="shared" ref="L30" si="23">IF(H28=0,IF(L28=0,0,NA()),(L28-H28)/ABS(H28))</f>
        <v>0</v>
      </c>
      <c r="M30" s="6">
        <f t="shared" ref="M30" si="24">IF(I28=0,IF(M28=0,0,NA()),(M28-I28)/ABS(I28))</f>
        <v>0</v>
      </c>
      <c r="N30" s="6">
        <f t="shared" ref="N30" si="25">IF(J28=0,IF(N28=0,0,NA()),(N28-J28)/ABS(J28))</f>
        <v>0</v>
      </c>
      <c r="O30" s="6">
        <f t="shared" ref="O30:AD30" si="26">IF(K28=0,IF(O28=0,0,NA()),(O28-K28)/ABS(K28))</f>
        <v>0</v>
      </c>
      <c r="P30" s="6">
        <f t="shared" si="26"/>
        <v>0</v>
      </c>
      <c r="Q30" s="6">
        <f t="shared" si="26"/>
        <v>0</v>
      </c>
      <c r="R30" s="6">
        <f t="shared" si="26"/>
        <v>0</v>
      </c>
      <c r="S30" s="6">
        <f t="shared" si="26"/>
        <v>0</v>
      </c>
      <c r="T30" s="6">
        <f t="shared" si="26"/>
        <v>0</v>
      </c>
      <c r="U30" s="6">
        <f t="shared" si="26"/>
        <v>0</v>
      </c>
      <c r="V30" s="6">
        <f t="shared" si="26"/>
        <v>0</v>
      </c>
      <c r="W30" s="6">
        <f t="shared" si="26"/>
        <v>0</v>
      </c>
      <c r="X30" s="6">
        <f t="shared" si="26"/>
        <v>0</v>
      </c>
      <c r="Y30" s="6">
        <f t="shared" si="26"/>
        <v>0</v>
      </c>
      <c r="Z30" s="6">
        <f t="shared" si="26"/>
        <v>0</v>
      </c>
      <c r="AA30" s="6">
        <f t="shared" si="26"/>
        <v>0</v>
      </c>
      <c r="AB30" s="6">
        <f t="shared" si="26"/>
        <v>0</v>
      </c>
      <c r="AC30" s="6">
        <f t="shared" si="26"/>
        <v>0</v>
      </c>
      <c r="AD30" s="6">
        <f t="shared" si="26"/>
        <v>0</v>
      </c>
      <c r="AE30" s="6">
        <f>IF(AA28=0,IF(AE28=0,0,NA()),(AE28-AA28)/ABS(AA28))</f>
        <v>0</v>
      </c>
      <c r="AF30" s="6">
        <f>IF(AB28=0,IF(AF28=0,0,NA()),(AF28-AB28)/ABS(AB28))</f>
        <v>0</v>
      </c>
      <c r="AG30" s="6">
        <f t="shared" ref="AG30:AI30" si="27">IF(AC28=0,IF(AG28=0,0,NA()),(AG28-AC28)/ABS(AC28))</f>
        <v>0</v>
      </c>
      <c r="AH30" s="6">
        <f t="shared" si="27"/>
        <v>0</v>
      </c>
      <c r="AI30" s="6">
        <f t="shared" si="27"/>
        <v>0</v>
      </c>
    </row>
    <row r="32" spans="2:35" ht="15" thickBot="1" x14ac:dyDescent="0.25">
      <c r="B32" s="28"/>
      <c r="C32" s="28"/>
      <c r="D32" s="28"/>
      <c r="V32" s="10"/>
    </row>
    <row r="33" spans="2:41" x14ac:dyDescent="0.2">
      <c r="B33" s="11" t="s">
        <v>22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3"/>
      <c r="AG33" s="12"/>
      <c r="AH33" s="12"/>
      <c r="AI33" s="12"/>
      <c r="AJ33" s="12"/>
      <c r="AK33" s="12"/>
      <c r="AL33" s="12"/>
      <c r="AM33" s="12"/>
      <c r="AN33" s="12"/>
      <c r="AO33" s="14"/>
    </row>
    <row r="34" spans="2:41" x14ac:dyDescent="0.2">
      <c r="B34" s="15"/>
      <c r="C34" s="47"/>
      <c r="D34" s="47"/>
      <c r="AI34" s="37" t="s">
        <v>121</v>
      </c>
      <c r="AO34" s="16"/>
    </row>
    <row r="35" spans="2:41" x14ac:dyDescent="0.2">
      <c r="B35" s="15"/>
      <c r="C35" s="47"/>
      <c r="D35" s="47"/>
      <c r="AF35" s="17"/>
      <c r="AI35" s="37" t="s">
        <v>122</v>
      </c>
      <c r="AO35" s="16"/>
    </row>
    <row r="36" spans="2:41" ht="15" thickBot="1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20"/>
    </row>
    <row r="37" spans="2:41" ht="15" thickBot="1" x14ac:dyDescent="0.25"/>
    <row r="38" spans="2:41" x14ac:dyDescent="0.2">
      <c r="B38" s="11" t="s">
        <v>24</v>
      </c>
      <c r="C38" s="12"/>
      <c r="D38" s="12"/>
      <c r="E38" s="12"/>
      <c r="F38" s="12"/>
      <c r="G38" s="12"/>
      <c r="H38" s="12"/>
      <c r="I38" s="12"/>
      <c r="J38" s="12"/>
      <c r="O38" s="12" t="s">
        <v>35</v>
      </c>
      <c r="P38" s="12" t="s">
        <v>35</v>
      </c>
      <c r="Q38" s="12" t="s">
        <v>35</v>
      </c>
      <c r="R38" s="12" t="s">
        <v>35</v>
      </c>
      <c r="S38" s="12"/>
      <c r="T38" s="12"/>
      <c r="U38" s="12"/>
      <c r="V38" s="12"/>
      <c r="W38" s="12"/>
      <c r="X38" s="12"/>
      <c r="Z38" s="12"/>
      <c r="AA38" s="12"/>
      <c r="AB38" s="12"/>
      <c r="AC38" s="12"/>
      <c r="AD38" s="12"/>
      <c r="AE38" s="12"/>
      <c r="AF38" s="12"/>
      <c r="AG38" s="12"/>
      <c r="AH38" s="14"/>
    </row>
    <row r="39" spans="2:41" x14ac:dyDescent="0.2">
      <c r="B39" s="15"/>
      <c r="C39" s="47"/>
      <c r="D39" s="47"/>
      <c r="AH39" s="16"/>
    </row>
    <row r="40" spans="2:41" x14ac:dyDescent="0.2">
      <c r="B40" s="15"/>
      <c r="C40" s="47"/>
      <c r="D40" s="47"/>
      <c r="AH40" s="16"/>
    </row>
    <row r="41" spans="2:41" x14ac:dyDescent="0.2">
      <c r="B41" s="15"/>
      <c r="C41" s="47"/>
      <c r="D41" s="47"/>
      <c r="AH41" s="16"/>
    </row>
    <row r="42" spans="2:41" ht="15" thickBot="1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20"/>
    </row>
    <row r="43" spans="2:41" ht="15" thickBot="1" x14ac:dyDescent="0.25"/>
    <row r="44" spans="2:41" x14ac:dyDescent="0.2">
      <c r="B44" s="11" t="s">
        <v>63</v>
      </c>
      <c r="C44" s="12"/>
      <c r="D44" s="12"/>
      <c r="E44" s="12"/>
      <c r="F44" s="12"/>
      <c r="G44" s="12"/>
      <c r="H44" s="12"/>
      <c r="I44" s="12">
        <v>109</v>
      </c>
      <c r="J44" s="12"/>
      <c r="K44" s="12"/>
      <c r="L44" s="12"/>
      <c r="M44" s="12"/>
      <c r="N44" s="12"/>
      <c r="O44" s="12"/>
      <c r="P44" s="12"/>
      <c r="Q44" s="12"/>
      <c r="R44" s="12"/>
      <c r="S44" s="12">
        <v>97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43" t="s">
        <v>87</v>
      </c>
      <c r="AI44" s="37" t="s">
        <v>86</v>
      </c>
    </row>
    <row r="45" spans="2:41" x14ac:dyDescent="0.2">
      <c r="B45" s="15"/>
      <c r="C45" s="47"/>
      <c r="D45" s="47"/>
      <c r="AE45" s="16"/>
    </row>
    <row r="46" spans="2:41" x14ac:dyDescent="0.2">
      <c r="B46" s="15"/>
      <c r="C46" s="47"/>
      <c r="D46" s="47"/>
      <c r="AE46" s="16"/>
    </row>
    <row r="47" spans="2:41" ht="15" thickBot="1" x14ac:dyDescent="0.25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0"/>
    </row>
    <row r="49" spans="2:41" ht="15" thickBot="1" x14ac:dyDescent="0.25"/>
    <row r="50" spans="2:41" x14ac:dyDescent="0.2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4"/>
    </row>
    <row r="51" spans="2:41" x14ac:dyDescent="0.2">
      <c r="B51" s="15"/>
      <c r="C51" s="47"/>
      <c r="D51" s="47"/>
      <c r="AO51" s="16"/>
    </row>
    <row r="52" spans="2:41" ht="15" customHeight="1" x14ac:dyDescent="0.2">
      <c r="B52" s="15"/>
      <c r="C52" s="47"/>
      <c r="D52" s="47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6"/>
    </row>
    <row r="53" spans="2:41" ht="15" customHeight="1" x14ac:dyDescent="0.2">
      <c r="B53" s="15"/>
      <c r="C53" s="47"/>
      <c r="D53" s="47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6"/>
    </row>
    <row r="54" spans="2:41" ht="15" customHeight="1" x14ac:dyDescent="0.2">
      <c r="B54" s="15"/>
      <c r="C54" s="47"/>
      <c r="D54" s="47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6"/>
    </row>
    <row r="55" spans="2:41" ht="15" customHeight="1" x14ac:dyDescent="0.2">
      <c r="B55" s="15"/>
      <c r="C55" s="47"/>
      <c r="D55" s="47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6"/>
    </row>
    <row r="56" spans="2:41" ht="15" customHeight="1" x14ac:dyDescent="0.2">
      <c r="B56" s="15"/>
      <c r="C56" s="47"/>
      <c r="D56" s="47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6"/>
    </row>
    <row r="57" spans="2:41" ht="15" customHeight="1" x14ac:dyDescent="0.2">
      <c r="B57" s="15"/>
      <c r="C57" s="47"/>
      <c r="D57" s="47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6"/>
    </row>
    <row r="58" spans="2:41" ht="15" customHeight="1" x14ac:dyDescent="0.2">
      <c r="B58" s="15"/>
      <c r="C58" s="47"/>
      <c r="D58" s="47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6"/>
    </row>
    <row r="59" spans="2:41" ht="15" customHeight="1" x14ac:dyDescent="0.2">
      <c r="B59" s="15"/>
      <c r="C59" s="47"/>
      <c r="D59" s="47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6"/>
    </row>
    <row r="60" spans="2:41" ht="15" customHeight="1" x14ac:dyDescent="0.2">
      <c r="B60" s="15"/>
      <c r="C60" s="47"/>
      <c r="D60" s="47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6"/>
    </row>
    <row r="61" spans="2:41" ht="15.75" customHeight="1" x14ac:dyDescent="0.2">
      <c r="B61" s="15"/>
      <c r="C61" s="47"/>
      <c r="D61" s="47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6"/>
    </row>
    <row r="62" spans="2:41" ht="15" x14ac:dyDescent="0.25">
      <c r="B62" s="15"/>
      <c r="C62" s="47"/>
      <c r="D62" s="47"/>
      <c r="Z62" s="8"/>
      <c r="AO62" s="16"/>
    </row>
    <row r="63" spans="2:41" x14ac:dyDescent="0.2">
      <c r="B63" s="15"/>
      <c r="C63" s="47"/>
      <c r="D63" s="47"/>
      <c r="AO63" s="16"/>
    </row>
    <row r="64" spans="2:41" x14ac:dyDescent="0.2">
      <c r="B64" s="15"/>
      <c r="C64" s="47"/>
      <c r="D64" s="47"/>
      <c r="AO64" s="16"/>
    </row>
    <row r="65" spans="2:41" x14ac:dyDescent="0.2">
      <c r="B65" s="15"/>
      <c r="C65" s="47"/>
      <c r="D65" s="47"/>
      <c r="AO65" s="16"/>
    </row>
    <row r="66" spans="2:41" x14ac:dyDescent="0.2">
      <c r="B66" s="15"/>
      <c r="C66" s="47"/>
      <c r="D66" s="47"/>
      <c r="AO66" s="16"/>
    </row>
    <row r="67" spans="2:41" x14ac:dyDescent="0.2">
      <c r="B67" s="15"/>
      <c r="C67" s="47"/>
      <c r="D67" s="47"/>
      <c r="AO67" s="16"/>
    </row>
    <row r="68" spans="2:41" x14ac:dyDescent="0.2">
      <c r="B68" s="15"/>
      <c r="C68" s="47"/>
      <c r="D68" s="47"/>
      <c r="AO68" s="16"/>
    </row>
    <row r="69" spans="2:41" x14ac:dyDescent="0.2">
      <c r="B69" s="15"/>
      <c r="C69" s="47"/>
      <c r="D69" s="47"/>
      <c r="AO69" s="16"/>
    </row>
    <row r="70" spans="2:41" x14ac:dyDescent="0.2">
      <c r="B70" s="15"/>
      <c r="C70" s="47"/>
      <c r="D70" s="47"/>
      <c r="AO70" s="16"/>
    </row>
    <row r="71" spans="2:41" x14ac:dyDescent="0.2">
      <c r="B71" s="15"/>
      <c r="C71" s="47"/>
      <c r="D71" s="47"/>
      <c r="AO71" s="16"/>
    </row>
    <row r="72" spans="2:41" x14ac:dyDescent="0.2">
      <c r="B72" s="15"/>
      <c r="C72" s="47"/>
      <c r="D72" s="47"/>
      <c r="AO72" s="16"/>
    </row>
    <row r="73" spans="2:41" x14ac:dyDescent="0.2">
      <c r="B73" s="15"/>
      <c r="C73" s="47"/>
      <c r="D73" s="47"/>
      <c r="AO73" s="16"/>
    </row>
    <row r="74" spans="2:41" x14ac:dyDescent="0.2">
      <c r="B74" s="15"/>
      <c r="C74" s="47"/>
      <c r="D74" s="47"/>
      <c r="AO74" s="16"/>
    </row>
    <row r="75" spans="2:41" ht="15" thickBot="1" x14ac:dyDescent="0.25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20"/>
    </row>
  </sheetData>
  <dataConsolidate/>
  <mergeCells count="10">
    <mergeCell ref="E58:AO58"/>
    <mergeCell ref="E59:AO59"/>
    <mergeCell ref="E60:AO60"/>
    <mergeCell ref="E61:AO61"/>
    <mergeCell ref="E52:AO52"/>
    <mergeCell ref="E53:AO53"/>
    <mergeCell ref="E54:AO54"/>
    <mergeCell ref="E55:AO55"/>
    <mergeCell ref="E56:AO56"/>
    <mergeCell ref="E57:AO57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5E3D-F161-4C02-BBB4-DAF9040AEC8A}">
  <dimension ref="A1:F3"/>
  <sheetViews>
    <sheetView workbookViewId="0">
      <selection activeCell="F4" sqref="F4"/>
    </sheetView>
  </sheetViews>
  <sheetFormatPr defaultRowHeight="15" x14ac:dyDescent="0.25"/>
  <sheetData>
    <row r="1" spans="1:6" x14ac:dyDescent="0.25">
      <c r="B1" t="s">
        <v>123</v>
      </c>
      <c r="C1" t="s">
        <v>124</v>
      </c>
      <c r="D1" t="s">
        <v>125</v>
      </c>
      <c r="E1" t="s">
        <v>126</v>
      </c>
      <c r="F1" t="s">
        <v>127</v>
      </c>
    </row>
    <row r="2" spans="1:6" x14ac:dyDescent="0.25">
      <c r="A2" t="s">
        <v>129</v>
      </c>
      <c r="B2">
        <v>239</v>
      </c>
      <c r="C2">
        <v>230</v>
      </c>
      <c r="D2">
        <v>255</v>
      </c>
      <c r="E2">
        <v>9</v>
      </c>
      <c r="F2">
        <v>733</v>
      </c>
    </row>
    <row r="3" spans="1:6" x14ac:dyDescent="0.25">
      <c r="A3" t="s">
        <v>128</v>
      </c>
      <c r="B3">
        <v>241</v>
      </c>
      <c r="C3">
        <v>237</v>
      </c>
      <c r="D3">
        <v>257</v>
      </c>
      <c r="E3">
        <v>9</v>
      </c>
      <c r="F3">
        <v>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24"/>
  <sheetViews>
    <sheetView workbookViewId="0">
      <selection activeCell="A42" sqref="A42"/>
    </sheetView>
  </sheetViews>
  <sheetFormatPr defaultRowHeight="14.25" x14ac:dyDescent="0.2"/>
  <cols>
    <col min="1" max="1" width="61.28515625" style="37" bestFit="1" customWidth="1"/>
    <col min="2" max="16384" width="9.140625" style="37"/>
  </cols>
  <sheetData>
    <row r="1" spans="1:4" x14ac:dyDescent="0.2">
      <c r="A1" s="37" t="s">
        <v>67</v>
      </c>
      <c r="B1" s="37">
        <v>0</v>
      </c>
    </row>
    <row r="2" spans="1:4" x14ac:dyDescent="0.2">
      <c r="D2" s="37" t="s">
        <v>30</v>
      </c>
    </row>
    <row r="5" spans="1:4" x14ac:dyDescent="0.2">
      <c r="A5" s="37" t="s">
        <v>31</v>
      </c>
      <c r="B5" s="37">
        <v>231.4</v>
      </c>
    </row>
    <row r="6" spans="1:4" x14ac:dyDescent="0.2">
      <c r="A6" s="37" t="s">
        <v>32</v>
      </c>
      <c r="B6" s="37">
        <v>909</v>
      </c>
    </row>
    <row r="8" spans="1:4" x14ac:dyDescent="0.2">
      <c r="A8" s="37" t="s">
        <v>33</v>
      </c>
      <c r="B8" s="37">
        <v>1140</v>
      </c>
    </row>
    <row r="11" spans="1:4" x14ac:dyDescent="0.2">
      <c r="A11" s="37" t="s">
        <v>68</v>
      </c>
    </row>
    <row r="12" spans="1:4" x14ac:dyDescent="0.2">
      <c r="A12" s="37" t="s">
        <v>69</v>
      </c>
    </row>
    <row r="13" spans="1:4" x14ac:dyDescent="0.2">
      <c r="A13" s="37" t="s">
        <v>70</v>
      </c>
    </row>
    <row r="14" spans="1:4" x14ac:dyDescent="0.2">
      <c r="A14" s="37" t="s">
        <v>71</v>
      </c>
    </row>
    <row r="15" spans="1:4" x14ac:dyDescent="0.2">
      <c r="A15" s="37" t="s">
        <v>72</v>
      </c>
    </row>
    <row r="16" spans="1:4" x14ac:dyDescent="0.2">
      <c r="A16" s="37" t="s">
        <v>73</v>
      </c>
    </row>
    <row r="17" spans="1:2" x14ac:dyDescent="0.2">
      <c r="A17" s="37" t="s">
        <v>74</v>
      </c>
    </row>
    <row r="19" spans="1:2" x14ac:dyDescent="0.2">
      <c r="A19" s="37" t="s">
        <v>75</v>
      </c>
    </row>
    <row r="21" spans="1:2" x14ac:dyDescent="0.2">
      <c r="A21" s="37" t="s">
        <v>82</v>
      </c>
    </row>
    <row r="22" spans="1:2" x14ac:dyDescent="0.2">
      <c r="A22" s="37" t="s">
        <v>83</v>
      </c>
    </row>
    <row r="23" spans="1:2" x14ac:dyDescent="0.2">
      <c r="A23" s="37" t="s">
        <v>84</v>
      </c>
      <c r="B23" s="37">
        <v>55.3</v>
      </c>
    </row>
    <row r="24" spans="1:2" x14ac:dyDescent="0.2">
      <c r="A24" s="37" t="s">
        <v>85</v>
      </c>
      <c r="B24" s="37">
        <v>651.1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J21" sqref="J21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36</v>
      </c>
      <c r="B1" s="21" t="s">
        <v>37</v>
      </c>
      <c r="C1" s="21" t="s">
        <v>38</v>
      </c>
      <c r="D1" s="21" t="s">
        <v>28</v>
      </c>
      <c r="E1" s="21" t="s">
        <v>29</v>
      </c>
      <c r="F1" s="21" t="s">
        <v>39</v>
      </c>
      <c r="G1" s="21" t="s">
        <v>40</v>
      </c>
      <c r="H1" s="21" t="s">
        <v>41</v>
      </c>
      <c r="I1" s="21" t="s">
        <v>42</v>
      </c>
      <c r="J1" s="21"/>
      <c r="K1" s="21"/>
    </row>
    <row r="2" spans="1:11" x14ac:dyDescent="0.25">
      <c r="A2" s="22" t="s">
        <v>43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44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45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46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47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48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49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50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51</v>
      </c>
      <c r="B10" s="23" t="s">
        <v>52</v>
      </c>
      <c r="C10" s="23" t="s">
        <v>53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54</v>
      </c>
      <c r="B11" s="23" t="s">
        <v>55</v>
      </c>
      <c r="C11" s="23" t="s">
        <v>56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2025-08-20T00:52:38Z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