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Emerging Tech\"/>
    </mc:Choice>
  </mc:AlternateContent>
  <xr:revisionPtr revIDLastSave="0" documentId="13_ncr:1_{BAC23380-978F-4383-AFB7-4D883D006DF7}" xr6:coauthVersionLast="47" xr6:coauthVersionMax="47" xr10:uidLastSave="{00000000-0000-0000-0000-000000000000}"/>
  <bookViews>
    <workbookView xWindow="9885" yWindow="7665" windowWidth="21600" windowHeight="11385" xr2:uid="{74C982A1-EE30-4588-AA95-0E58E4E415F0}"/>
  </bookViews>
  <sheets>
    <sheet name="Main" sheetId="1" r:id="rId1"/>
    <sheet name="Model" sheetId="2" r:id="rId2"/>
    <sheet name="Debt" sheetId="9" r:id="rId3"/>
    <sheet name="Peer Comparis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2" l="1"/>
  <c r="U20" i="2"/>
  <c r="H30" i="2"/>
  <c r="I30" i="2"/>
  <c r="J30" i="2"/>
  <c r="K30" i="2"/>
  <c r="I9" i="2"/>
  <c r="J9" i="2"/>
  <c r="L12" i="2"/>
  <c r="M12" i="2"/>
  <c r="W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9" i="2"/>
  <c r="V16" i="2"/>
  <c r="W16" i="2"/>
  <c r="X16" i="2"/>
  <c r="Y16" i="2"/>
  <c r="V9" i="2"/>
  <c r="X9" i="2"/>
  <c r="X13" i="2" s="1"/>
  <c r="Y9" i="2"/>
  <c r="E21" i="2"/>
  <c r="F21" i="2"/>
  <c r="G21" i="2"/>
  <c r="H21" i="2"/>
  <c r="H20" i="2"/>
  <c r="I20" i="2"/>
  <c r="J20" i="2"/>
  <c r="K20" i="2"/>
  <c r="D16" i="2"/>
  <c r="E16" i="2"/>
  <c r="F16" i="2"/>
  <c r="G16" i="2"/>
  <c r="D9" i="2"/>
  <c r="E9" i="2"/>
  <c r="F9" i="2"/>
  <c r="G9" i="2"/>
  <c r="I13" i="2"/>
  <c r="I21" i="2"/>
  <c r="J21" i="2"/>
  <c r="L20" i="2"/>
  <c r="M20" i="2"/>
  <c r="H16" i="2"/>
  <c r="I16" i="2"/>
  <c r="H9" i="2"/>
  <c r="H13" i="2" s="1"/>
  <c r="T20" i="2"/>
  <c r="Q16" i="2"/>
  <c r="U16" i="2"/>
  <c r="U9" i="2"/>
  <c r="G13" i="2" l="1"/>
  <c r="F13" i="2"/>
  <c r="E13" i="2"/>
  <c r="Y13" i="2"/>
  <c r="V13" i="2"/>
  <c r="D13" i="2"/>
  <c r="W13" i="2"/>
  <c r="U13" i="2"/>
  <c r="M30" i="2"/>
  <c r="L30" i="2"/>
  <c r="J16" i="2"/>
  <c r="K16" i="2"/>
  <c r="L16" i="2"/>
  <c r="M16" i="2"/>
  <c r="N16" i="2"/>
  <c r="O16" i="2"/>
  <c r="P16" i="2"/>
  <c r="R16" i="2"/>
  <c r="S16" i="2"/>
  <c r="T16" i="2"/>
  <c r="J13" i="2" l="1"/>
  <c r="K9" i="2"/>
  <c r="K13" i="2" s="1"/>
  <c r="M9" i="2"/>
  <c r="M13" i="2" s="1"/>
  <c r="N9" i="2"/>
  <c r="N13" i="2" s="1"/>
  <c r="O9" i="2"/>
  <c r="O13" i="2" s="1"/>
  <c r="P9" i="2"/>
  <c r="P13" i="2" s="1"/>
  <c r="R9" i="2"/>
  <c r="R13" i="2" s="1"/>
  <c r="S9" i="2"/>
  <c r="S13" i="2" s="1"/>
  <c r="L9" i="2" l="1"/>
  <c r="L13" i="2" s="1"/>
  <c r="P20" i="2"/>
  <c r="Q9" i="2"/>
  <c r="Q13" i="2" s="1"/>
  <c r="R21" i="2"/>
  <c r="T9" i="2"/>
  <c r="T13" i="2" s="1"/>
  <c r="T21" i="2"/>
  <c r="K21" i="2"/>
  <c r="L21" i="2"/>
  <c r="M21" i="2"/>
  <c r="N21" i="2"/>
  <c r="O21" i="2"/>
  <c r="P21" i="2"/>
  <c r="Q21" i="2"/>
  <c r="S21" i="2"/>
  <c r="T30" i="2"/>
  <c r="N20" i="2"/>
  <c r="O20" i="2"/>
  <c r="Q20" i="2"/>
  <c r="R20" i="2"/>
  <c r="S20" i="2"/>
  <c r="S30" i="2" l="1"/>
  <c r="Q30" i="2"/>
  <c r="N30" i="2"/>
  <c r="O30" i="2"/>
  <c r="P30" i="2"/>
  <c r="R30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L12" authorId="0" shapeId="0" xr:uid="{D6500D9F-7C2C-45BB-8FB5-7F9A7CB7934B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Impairment of 99</t>
        </r>
      </text>
    </comment>
    <comment ref="M12" authorId="0" shapeId="0" xr:uid="{4CCC419E-286F-499B-ADA6-61FCFBA3C875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Impairment of 67</t>
        </r>
      </text>
    </comment>
  </commentList>
</comments>
</file>

<file path=xl/sharedStrings.xml><?xml version="1.0" encoding="utf-8"?>
<sst xmlns="http://schemas.openxmlformats.org/spreadsheetml/2006/main" count="155" uniqueCount="126">
  <si>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</si>
  <si>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</si>
  <si>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</si>
  <si>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</si>
  <si>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</si>
  <si>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</si>
  <si>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</si>
  <si>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</si>
  <si>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</si>
  <si>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</si>
  <si>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</si>
  <si>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</si>
  <si>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</si>
  <si>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</si>
  <si>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</si>
  <si>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</si>
  <si>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</si>
  <si>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</si>
  <si>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</si>
  <si>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</si>
  <si>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</si>
  <si>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</si>
  <si>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</si>
  <si>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</si>
  <si>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</si>
  <si>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</si>
  <si>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</si>
  <si>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</si>
  <si>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</si>
  <si>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</si>
  <si>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</si>
  <si>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</si>
  <si>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</si>
  <si>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</si>
  <si>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</si>
  <si>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</si>
  <si>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</si>
  <si>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</si>
  <si>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</si>
  <si>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</si>
  <si>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</si>
  <si>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</si>
  <si>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</si>
  <si>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</si>
  <si>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</si>
  <si>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</si>
  <si>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R&amp;D</t>
  </si>
  <si>
    <t>Q12022</t>
  </si>
  <si>
    <t>Q22022</t>
  </si>
  <si>
    <t>P/Sales</t>
  </si>
  <si>
    <t>P/Book</t>
  </si>
  <si>
    <t>EV/EBITDA</t>
  </si>
  <si>
    <t>EV/R</t>
  </si>
  <si>
    <t>Trl P/E</t>
  </si>
  <si>
    <t>Fwd P/E</t>
  </si>
  <si>
    <t>Q42021</t>
  </si>
  <si>
    <t>Q12021</t>
  </si>
  <si>
    <t>Q22021</t>
  </si>
  <si>
    <t>Q32021</t>
  </si>
  <si>
    <t>-</t>
  </si>
  <si>
    <t xml:space="preserve">EBITDA </t>
  </si>
  <si>
    <t>Diluted EPS TTM</t>
  </si>
  <si>
    <t>OUST - Ouster</t>
  </si>
  <si>
    <t>Adjusted EBITDA</t>
  </si>
  <si>
    <t>Sales and Marketing</t>
  </si>
  <si>
    <t>General and Admin</t>
  </si>
  <si>
    <t>Shipped Sensors (in thousands)</t>
  </si>
  <si>
    <t>4800+</t>
  </si>
  <si>
    <t>BlueCity &amp; Gemini software adoption up 60% YOY</t>
  </si>
  <si>
    <t>Multimillion dollar smart-city agreement with LASE PeCo (Germany</t>
  </si>
  <si>
    <t>Bluecity joins NVIDIA metropolis</t>
  </si>
  <si>
    <t>Komatsu partnership, multi-year, multi-million dollar agreement</t>
  </si>
  <si>
    <t>U.S Dod/DIU Blue UAS Framework approval, creates a protected channel into US defense procurement and lifts barriers for other federal and critical infrastructure buyers</t>
  </si>
  <si>
    <t xml:space="preserve">US Navy issues non-competitive solicitation for Ouster Sensors </t>
  </si>
  <si>
    <t>None</t>
  </si>
  <si>
    <t>Company</t>
  </si>
  <si>
    <t>Operating Margin</t>
  </si>
  <si>
    <t>P/E (TTM)</t>
  </si>
  <si>
    <t>Forward P/E</t>
  </si>
  <si>
    <t>Price / Sales</t>
  </si>
  <si>
    <t>Ouster (OUST)</t>
  </si>
  <si>
    <t>n/m</t>
  </si>
  <si>
    <t>n/a</t>
  </si>
  <si>
    <t>Luminar (LAZR)</t>
  </si>
  <si>
    <t>Hesai (HSAI)</t>
  </si>
  <si>
    <t>Innoviz (INVZ)</t>
  </si>
  <si>
    <t>Aeva (AEVA)</t>
  </si>
  <si>
    <t>Cepton (CPTN)</t>
  </si>
  <si>
    <t>MicroVision (MVIS)</t>
  </si>
  <si>
    <t>Revenue (USD, TTM)</t>
  </si>
  <si>
    <t>Net Income / Diluted EPS</t>
  </si>
  <si>
    <t>EV / EBITDA (TTM)</t>
  </si>
  <si>
    <t>$118 M</t>
  </si>
  <si>
    <t>–$100 M / –$0.43</t>
  </si>
  <si>
    <t>–80.8 %</t>
  </si>
  <si>
    <t>9.34×</t>
  </si>
  <si>
    <t>$73 M</t>
  </si>
  <si>
    <t>–$228 M / –$0.64</t>
  </si>
  <si>
    <t>–33 %</t>
  </si>
  <si>
    <t>–318 %</t>
  </si>
  <si>
    <t>2.5×</t>
  </si>
  <si>
    <t>$311 M</t>
  </si>
  <si>
    <t>–$14 M / –$0.06</t>
  </si>
  <si>
    <t>–4 %</t>
  </si>
  <si>
    <t>68×</t>
  </si>
  <si>
    <t>8.9×</t>
  </si>
  <si>
    <t>$34.6 M</t>
  </si>
  <si>
    <t>–$77 M / –$0.45</t>
  </si>
  <si>
    <t>–240 %</t>
  </si>
  <si>
    <t>7.5×</t>
  </si>
  <si>
    <t>$13.8 M</t>
  </si>
  <si>
    <t>–$301 M / –$5.54</t>
  </si>
  <si>
    <t>–29 %</t>
  </si>
  <si>
    <t>–990 %</t>
  </si>
  <si>
    <t>54×</t>
  </si>
  <si>
    <t>$17.9 M</t>
  </si>
  <si>
    <t>–$26 M / –$1.63</t>
  </si>
  <si>
    <t>–178 %</t>
  </si>
  <si>
    <t>2.9×</t>
  </si>
  <si>
    <t>$4.3 M</t>
  </si>
  <si>
    <t>–$99 M / –$0.45</t>
  </si>
  <si>
    <t>–57 %</t>
  </si>
  <si>
    <t>–1 500 %</t>
  </si>
  <si>
    <t>56×</t>
  </si>
  <si>
    <t>Hit Top line</t>
  </si>
  <si>
    <t>35-38mill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</si>
</sst>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9" fontId="6" fillId="0" borderId="0" xfId="0" applyNumberFormat="1" applyFont="1" applyAlignment="1">
      <alignment vertical="center"/>
    </xf>
    <xf numFmtId="0" fontId="5" fillId="0" borderId="0" xfId="0" applyFont="1"/>
    <xf numFmtId="0" fontId="5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8"/>
  <sheetViews>
    <sheetView tabSelected="1" workbookViewId="0">
      <selection activeCell="C6" sqref="C6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62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23.4</v>
      </c>
      <c r="C4" s="2">
        <v>45875</v>
      </c>
    </row>
    <row r="5" spans="1:5" x14ac:dyDescent="0.2">
      <c r="A5" s="1" t="s">
        <v>2</v>
      </c>
      <c r="B5" s="1">
        <v>52.6</v>
      </c>
      <c r="C5" s="1" t="s">
        <v>28</v>
      </c>
    </row>
    <row r="6" spans="1:5" x14ac:dyDescent="0.2">
      <c r="A6" s="1" t="s">
        <v>3</v>
      </c>
      <c r="B6" s="1">
        <f xml:space="preserve"> B4 * B5</f>
        <v>1230.8399999999999</v>
      </c>
    </row>
    <row r="7" spans="1:5" x14ac:dyDescent="0.2">
      <c r="A7" s="1" t="s">
        <v>26</v>
      </c>
      <c r="B7" s="1">
        <v>229</v>
      </c>
    </row>
    <row r="8" spans="1:5" x14ac:dyDescent="0.2">
      <c r="A8" s="1" t="s">
        <v>4</v>
      </c>
      <c r="B8" s="1">
        <v>19</v>
      </c>
      <c r="D8" s="1" t="s">
        <v>31</v>
      </c>
      <c r="E8" s="1">
        <v>4.32</v>
      </c>
    </row>
    <row r="9" spans="1:5" x14ac:dyDescent="0.2">
      <c r="A9" s="1" t="s">
        <v>7</v>
      </c>
      <c r="B9" s="1">
        <f>B6 - B7 + B8</f>
        <v>1020.8399999999999</v>
      </c>
      <c r="D9" s="1" t="s">
        <v>27</v>
      </c>
      <c r="E9" s="1">
        <v>5.27</v>
      </c>
    </row>
    <row r="11" spans="1:5" x14ac:dyDescent="0.2">
      <c r="A11" s="1" t="s">
        <v>49</v>
      </c>
      <c r="B11" s="1">
        <v>10.27</v>
      </c>
    </row>
    <row r="12" spans="1:5" x14ac:dyDescent="0.2">
      <c r="A12" s="1" t="s">
        <v>50</v>
      </c>
      <c r="B12" s="1">
        <v>7.2</v>
      </c>
    </row>
    <row r="13" spans="1:5" x14ac:dyDescent="0.2">
      <c r="A13" s="1" t="s">
        <v>51</v>
      </c>
      <c r="B13" s="1">
        <v>-11.35</v>
      </c>
    </row>
    <row r="14" spans="1:5" x14ac:dyDescent="0.2">
      <c r="A14" s="1" t="s">
        <v>52</v>
      </c>
      <c r="B14" s="1">
        <v>9</v>
      </c>
    </row>
    <row r="15" spans="1:5" x14ac:dyDescent="0.2">
      <c r="A15" s="1" t="s">
        <v>53</v>
      </c>
      <c r="B15" s="1" t="s">
        <v>59</v>
      </c>
    </row>
    <row r="16" spans="1:5" x14ac:dyDescent="0.2">
      <c r="A16" s="1" t="s">
        <v>54</v>
      </c>
      <c r="B16" s="1" t="s">
        <v>59</v>
      </c>
    </row>
    <row r="17" spans="1:2" x14ac:dyDescent="0.2">
      <c r="A17" s="1" t="s">
        <v>60</v>
      </c>
      <c r="B17" s="1">
        <v>-93</v>
      </c>
    </row>
    <row r="18" spans="1:2" x14ac:dyDescent="0.2">
      <c r="A18" s="1" t="s">
        <v>61</v>
      </c>
      <c r="B18" s="1">
        <v>-1.95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D75"/>
  <sheetViews>
    <sheetView topLeftCell="F1" workbookViewId="0">
      <selection activeCell="U4" sqref="U4"/>
    </sheetView>
  </sheetViews>
  <sheetFormatPr defaultRowHeight="14.25" outlineLevelRow="1" x14ac:dyDescent="0.2"/>
  <cols>
    <col min="1" max="1" width="9.140625" style="1"/>
    <col min="2" max="2" width="28.28515625" style="1" bestFit="1" customWidth="1"/>
    <col min="3" max="14" width="9.140625" style="1"/>
    <col min="15" max="17" width="13.140625" style="1" customWidth="1"/>
    <col min="18" max="18" width="18.85546875" style="1" customWidth="1"/>
    <col min="19" max="19" width="14.85546875" style="1" customWidth="1"/>
    <col min="20" max="20" width="15" style="1" customWidth="1"/>
    <col min="21" max="21" width="8.42578125" style="1" bestFit="1" customWidth="1"/>
    <col min="22" max="22" width="9.28515625" style="1" bestFit="1" customWidth="1"/>
    <col min="23" max="23" width="9.5703125" style="1" bestFit="1" customWidth="1"/>
    <col min="24" max="16384" width="9.140625" style="1"/>
  </cols>
  <sheetData>
    <row r="1" spans="1:25" x14ac:dyDescent="0.2">
      <c r="A1" s="25" t="s">
        <v>8</v>
      </c>
      <c r="B1" s="1" t="s">
        <v>38</v>
      </c>
    </row>
    <row r="2" spans="1:25" x14ac:dyDescent="0.2">
      <c r="A2" s="26"/>
      <c r="B2" s="26"/>
      <c r="C2" s="26"/>
      <c r="D2" s="26" t="s">
        <v>56</v>
      </c>
      <c r="E2" s="26" t="s">
        <v>57</v>
      </c>
      <c r="F2" s="26" t="s">
        <v>58</v>
      </c>
      <c r="G2" s="26" t="s">
        <v>55</v>
      </c>
      <c r="H2" s="26" t="s">
        <v>47</v>
      </c>
      <c r="I2" s="26" t="s">
        <v>48</v>
      </c>
      <c r="J2" s="26" t="s">
        <v>14</v>
      </c>
      <c r="K2" s="26" t="s">
        <v>15</v>
      </c>
      <c r="L2" s="26" t="s">
        <v>16</v>
      </c>
      <c r="M2" s="26" t="s">
        <v>17</v>
      </c>
      <c r="N2" s="26" t="s">
        <v>18</v>
      </c>
      <c r="O2" s="26" t="s">
        <v>19</v>
      </c>
      <c r="P2" s="26" t="s">
        <v>20</v>
      </c>
      <c r="Q2" s="26" t="s">
        <v>21</v>
      </c>
      <c r="R2" s="26" t="s">
        <v>22</v>
      </c>
      <c r="S2" s="26" t="s">
        <v>23</v>
      </c>
      <c r="T2" s="26" t="s">
        <v>5</v>
      </c>
      <c r="U2" s="26" t="s">
        <v>28</v>
      </c>
      <c r="V2" s="26" t="s">
        <v>29</v>
      </c>
      <c r="W2" s="26" t="s">
        <v>30</v>
      </c>
      <c r="X2" s="26" t="s">
        <v>32</v>
      </c>
    </row>
    <row r="3" spans="1:25" x14ac:dyDescent="0.2">
      <c r="A3" s="27"/>
      <c r="B3" s="27" t="s">
        <v>66</v>
      </c>
      <c r="C3" s="27"/>
      <c r="D3" s="27">
        <v>978</v>
      </c>
      <c r="E3" s="27">
        <v>1460</v>
      </c>
      <c r="F3" s="27">
        <v>1630</v>
      </c>
      <c r="G3" s="27">
        <v>2400</v>
      </c>
      <c r="H3" s="27">
        <v>1550</v>
      </c>
      <c r="I3" s="27">
        <v>2020</v>
      </c>
      <c r="J3" s="27">
        <v>2136</v>
      </c>
      <c r="K3" s="27">
        <v>2950</v>
      </c>
      <c r="L3" s="27">
        <v>3000</v>
      </c>
      <c r="M3" s="1">
        <v>3000</v>
      </c>
      <c r="N3" s="1">
        <v>3300</v>
      </c>
      <c r="O3" s="1">
        <v>4100</v>
      </c>
      <c r="P3" s="1">
        <v>4500</v>
      </c>
      <c r="Q3" s="1">
        <v>4000</v>
      </c>
      <c r="R3" s="1">
        <v>3900</v>
      </c>
      <c r="S3" s="1" t="s">
        <v>67</v>
      </c>
      <c r="T3" s="1">
        <v>4700</v>
      </c>
      <c r="U3" s="1">
        <v>5500</v>
      </c>
    </row>
    <row r="6" spans="1:25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25" s="5" customFormat="1" ht="15" x14ac:dyDescent="0.25">
      <c r="A7" s="3"/>
      <c r="B7" s="3" t="s">
        <v>9</v>
      </c>
      <c r="C7" s="3"/>
      <c r="D7" s="3">
        <v>6.6</v>
      </c>
      <c r="E7" s="3">
        <v>7</v>
      </c>
      <c r="F7" s="3">
        <v>8</v>
      </c>
      <c r="G7" s="3">
        <v>12</v>
      </c>
      <c r="H7" s="3">
        <v>9</v>
      </c>
      <c r="I7" s="3">
        <v>10</v>
      </c>
      <c r="J7" s="3">
        <v>11</v>
      </c>
      <c r="K7" s="3">
        <v>11</v>
      </c>
      <c r="L7" s="3">
        <v>17</v>
      </c>
      <c r="M7" s="3">
        <v>19</v>
      </c>
      <c r="N7" s="3">
        <v>22</v>
      </c>
      <c r="O7" s="3">
        <v>28</v>
      </c>
      <c r="P7" s="3">
        <v>26</v>
      </c>
      <c r="Q7" s="3">
        <v>27</v>
      </c>
      <c r="R7" s="3">
        <v>28</v>
      </c>
      <c r="S7" s="3">
        <v>30</v>
      </c>
      <c r="T7" s="3">
        <v>33</v>
      </c>
      <c r="U7" s="4">
        <v>35</v>
      </c>
      <c r="V7" s="4"/>
      <c r="W7" s="4"/>
    </row>
    <row r="8" spans="1:25" x14ac:dyDescent="0.2">
      <c r="A8" s="27"/>
      <c r="B8" s="27" t="s">
        <v>33</v>
      </c>
      <c r="C8" s="27"/>
      <c r="D8" s="27">
        <v>5</v>
      </c>
      <c r="E8" s="27">
        <v>5</v>
      </c>
      <c r="F8" s="27">
        <v>6</v>
      </c>
      <c r="G8" s="27">
        <v>8</v>
      </c>
      <c r="H8" s="27">
        <v>6</v>
      </c>
      <c r="I8" s="27">
        <v>8</v>
      </c>
      <c r="J8" s="28">
        <v>7</v>
      </c>
      <c r="K8" s="28">
        <v>9</v>
      </c>
      <c r="L8" s="28">
        <v>18</v>
      </c>
      <c r="M8" s="28">
        <v>19</v>
      </c>
      <c r="N8" s="28">
        <v>19</v>
      </c>
      <c r="O8" s="1">
        <v>17</v>
      </c>
      <c r="P8" s="28">
        <v>19</v>
      </c>
      <c r="Q8" s="28">
        <v>18</v>
      </c>
      <c r="R8" s="1">
        <v>17</v>
      </c>
      <c r="S8" s="1">
        <v>17</v>
      </c>
      <c r="T8" s="1">
        <v>19</v>
      </c>
      <c r="U8" s="1">
        <v>19</v>
      </c>
    </row>
    <row r="9" spans="1:25" s="5" customFormat="1" ht="15" x14ac:dyDescent="0.25">
      <c r="A9" s="3"/>
      <c r="B9" s="3" t="s">
        <v>10</v>
      </c>
      <c r="C9" s="4"/>
      <c r="D9" s="4">
        <f t="shared" ref="D9:G9" si="0">D7 -D8</f>
        <v>1.5999999999999996</v>
      </c>
      <c r="E9" s="4">
        <f t="shared" si="0"/>
        <v>2</v>
      </c>
      <c r="F9" s="4">
        <f t="shared" si="0"/>
        <v>2</v>
      </c>
      <c r="G9" s="4">
        <f t="shared" si="0"/>
        <v>4</v>
      </c>
      <c r="H9" s="4">
        <f t="shared" ref="H9:Y9" si="1">H7 -H8</f>
        <v>3</v>
      </c>
      <c r="I9" s="4">
        <f>I7 -I8</f>
        <v>2</v>
      </c>
      <c r="J9" s="4">
        <f>J7 -J8</f>
        <v>4</v>
      </c>
      <c r="K9" s="4">
        <f t="shared" si="1"/>
        <v>2</v>
      </c>
      <c r="L9" s="4">
        <f t="shared" si="1"/>
        <v>-1</v>
      </c>
      <c r="M9" s="4">
        <f t="shared" si="1"/>
        <v>0</v>
      </c>
      <c r="N9" s="4">
        <f t="shared" si="1"/>
        <v>3</v>
      </c>
      <c r="O9" s="4">
        <f t="shared" si="1"/>
        <v>11</v>
      </c>
      <c r="P9" s="4">
        <f t="shared" si="1"/>
        <v>7</v>
      </c>
      <c r="Q9" s="4">
        <f t="shared" si="1"/>
        <v>9</v>
      </c>
      <c r="R9" s="4">
        <f t="shared" si="1"/>
        <v>11</v>
      </c>
      <c r="S9" s="4">
        <f t="shared" si="1"/>
        <v>13</v>
      </c>
      <c r="T9" s="4">
        <f t="shared" si="1"/>
        <v>14</v>
      </c>
      <c r="U9" s="4">
        <f t="shared" si="1"/>
        <v>16</v>
      </c>
      <c r="V9" s="4">
        <f t="shared" si="1"/>
        <v>0</v>
      </c>
      <c r="W9" s="4">
        <f>W7 -W8</f>
        <v>0</v>
      </c>
      <c r="X9" s="4">
        <f t="shared" si="1"/>
        <v>0</v>
      </c>
      <c r="Y9" s="4">
        <f t="shared" si="1"/>
        <v>0</v>
      </c>
    </row>
    <row r="10" spans="1:25" x14ac:dyDescent="0.2">
      <c r="A10" s="27"/>
      <c r="B10" s="27" t="s">
        <v>46</v>
      </c>
      <c r="C10" s="17"/>
      <c r="D10" s="17">
        <v>5</v>
      </c>
      <c r="E10" s="17">
        <v>6</v>
      </c>
      <c r="F10" s="17">
        <v>8</v>
      </c>
      <c r="G10" s="17">
        <v>15</v>
      </c>
      <c r="H10" s="17">
        <v>16</v>
      </c>
      <c r="I10" s="17">
        <v>16</v>
      </c>
      <c r="J10" s="17">
        <v>17</v>
      </c>
      <c r="K10" s="17">
        <v>15</v>
      </c>
      <c r="L10" s="17">
        <v>32</v>
      </c>
      <c r="M10" s="17">
        <v>26</v>
      </c>
      <c r="N10" s="17">
        <v>17</v>
      </c>
      <c r="O10" s="17">
        <v>15</v>
      </c>
      <c r="P10" s="17">
        <v>14</v>
      </c>
      <c r="Q10" s="17">
        <v>14</v>
      </c>
      <c r="R10" s="17">
        <v>15</v>
      </c>
      <c r="S10" s="17">
        <v>15</v>
      </c>
      <c r="T10" s="17">
        <v>15</v>
      </c>
      <c r="U10" s="17">
        <v>17</v>
      </c>
    </row>
    <row r="11" spans="1:25" x14ac:dyDescent="0.2">
      <c r="A11" s="27"/>
      <c r="B11" s="1" t="s">
        <v>64</v>
      </c>
      <c r="C11" s="27"/>
      <c r="D11" s="27">
        <v>3</v>
      </c>
      <c r="E11" s="27">
        <v>5</v>
      </c>
      <c r="F11" s="27">
        <v>7</v>
      </c>
      <c r="G11" s="27">
        <v>7</v>
      </c>
      <c r="H11" s="27">
        <v>7</v>
      </c>
      <c r="I11" s="27">
        <v>8</v>
      </c>
      <c r="J11" s="28">
        <v>9</v>
      </c>
      <c r="K11" s="28">
        <v>8</v>
      </c>
      <c r="L11" s="28">
        <v>14</v>
      </c>
      <c r="M11" s="28">
        <v>12</v>
      </c>
      <c r="N11" s="28">
        <v>8</v>
      </c>
      <c r="O11" s="28">
        <v>7</v>
      </c>
      <c r="P11" s="28">
        <v>7</v>
      </c>
      <c r="Q11" s="28">
        <v>7</v>
      </c>
      <c r="R11" s="28">
        <v>7</v>
      </c>
      <c r="S11" s="28">
        <v>7</v>
      </c>
      <c r="T11" s="1">
        <v>6</v>
      </c>
      <c r="U11" s="28">
        <v>7</v>
      </c>
    </row>
    <row r="12" spans="1:25" x14ac:dyDescent="0.2">
      <c r="A12" s="27"/>
      <c r="B12" s="1" t="s">
        <v>65</v>
      </c>
      <c r="C12" s="27"/>
      <c r="D12" s="27">
        <v>10</v>
      </c>
      <c r="E12" s="27">
        <v>12</v>
      </c>
      <c r="F12" s="27">
        <v>14</v>
      </c>
      <c r="G12" s="27">
        <v>16</v>
      </c>
      <c r="H12" s="27">
        <v>14</v>
      </c>
      <c r="I12" s="27">
        <v>13</v>
      </c>
      <c r="J12" s="28">
        <v>14</v>
      </c>
      <c r="K12" s="28">
        <v>21</v>
      </c>
      <c r="L12" s="28">
        <f xml:space="preserve"> 31 + 99</f>
        <v>130</v>
      </c>
      <c r="M12" s="28">
        <f xml:space="preserve"> 18 + 67</f>
        <v>85</v>
      </c>
      <c r="N12" s="28">
        <v>14</v>
      </c>
      <c r="O12" s="28">
        <v>16</v>
      </c>
      <c r="P12" s="28">
        <v>13</v>
      </c>
      <c r="Q12" s="28">
        <v>13</v>
      </c>
      <c r="R12" s="28">
        <v>16</v>
      </c>
      <c r="S12" s="28">
        <v>17</v>
      </c>
      <c r="T12" s="1">
        <v>16</v>
      </c>
      <c r="U12" s="28">
        <v>19</v>
      </c>
    </row>
    <row r="13" spans="1:25" s="5" customFormat="1" ht="15" x14ac:dyDescent="0.25">
      <c r="A13" s="3"/>
      <c r="B13" s="3" t="s">
        <v>11</v>
      </c>
      <c r="D13" s="4">
        <f t="shared" ref="D13:S13" si="2">D9-SUM(D10:D12)</f>
        <v>-16.399999999999999</v>
      </c>
      <c r="E13" s="4">
        <f t="shared" si="2"/>
        <v>-21</v>
      </c>
      <c r="F13" s="4">
        <f t="shared" si="2"/>
        <v>-27</v>
      </c>
      <c r="G13" s="4">
        <f t="shared" si="2"/>
        <v>-34</v>
      </c>
      <c r="H13" s="4">
        <f t="shared" si="2"/>
        <v>-34</v>
      </c>
      <c r="I13" s="4">
        <f t="shared" si="2"/>
        <v>-35</v>
      </c>
      <c r="J13" s="4">
        <f t="shared" si="2"/>
        <v>-36</v>
      </c>
      <c r="K13" s="4">
        <f t="shared" si="2"/>
        <v>-42</v>
      </c>
      <c r="L13" s="4">
        <f t="shared" si="2"/>
        <v>-177</v>
      </c>
      <c r="M13" s="4">
        <f t="shared" si="2"/>
        <v>-123</v>
      </c>
      <c r="N13" s="4">
        <f t="shared" si="2"/>
        <v>-36</v>
      </c>
      <c r="O13" s="4">
        <f t="shared" si="2"/>
        <v>-27</v>
      </c>
      <c r="P13" s="4">
        <f t="shared" si="2"/>
        <v>-27</v>
      </c>
      <c r="Q13" s="4">
        <f t="shared" si="2"/>
        <v>-25</v>
      </c>
      <c r="R13" s="4">
        <f t="shared" si="2"/>
        <v>-27</v>
      </c>
      <c r="S13" s="4">
        <f t="shared" si="2"/>
        <v>-26</v>
      </c>
      <c r="T13" s="4">
        <f t="shared" ref="T13:Y13" si="3">T9-SUM(T10:T12)</f>
        <v>-23</v>
      </c>
      <c r="U13" s="4">
        <f t="shared" si="3"/>
        <v>-27</v>
      </c>
      <c r="V13" s="4">
        <f t="shared" si="3"/>
        <v>0</v>
      </c>
      <c r="W13" s="4">
        <f t="shared" si="3"/>
        <v>0</v>
      </c>
      <c r="X13" s="4">
        <f t="shared" si="3"/>
        <v>0</v>
      </c>
      <c r="Y13" s="4">
        <f t="shared" si="3"/>
        <v>0</v>
      </c>
    </row>
    <row r="14" spans="1:25" x14ac:dyDescent="0.2">
      <c r="B14" s="1" t="s">
        <v>42</v>
      </c>
      <c r="D14" s="1">
        <v>-21</v>
      </c>
      <c r="E14" s="1">
        <v>-32</v>
      </c>
      <c r="F14" s="1">
        <v>-13</v>
      </c>
      <c r="G14" s="1">
        <v>-31</v>
      </c>
      <c r="H14" s="1">
        <v>-32</v>
      </c>
      <c r="I14" s="1">
        <v>-28</v>
      </c>
      <c r="J14" s="28">
        <v>-36</v>
      </c>
      <c r="K14" s="28">
        <v>-42</v>
      </c>
      <c r="L14" s="28">
        <v>-177</v>
      </c>
      <c r="M14" s="28">
        <v>-122</v>
      </c>
      <c r="N14" s="28">
        <v>-35</v>
      </c>
      <c r="O14" s="1">
        <v>-26</v>
      </c>
      <c r="P14" s="28">
        <v>-23.7</v>
      </c>
      <c r="Q14" s="28">
        <v>-24</v>
      </c>
      <c r="R14" s="28">
        <v>-26</v>
      </c>
      <c r="S14" s="1">
        <v>-23.4</v>
      </c>
      <c r="T14" s="1">
        <v>-21.8</v>
      </c>
      <c r="U14" s="1">
        <v>-24</v>
      </c>
    </row>
    <row r="15" spans="1:25" x14ac:dyDescent="0.2">
      <c r="B15" s="1" t="s">
        <v>43</v>
      </c>
      <c r="D15" s="1">
        <v>0</v>
      </c>
      <c r="E15" s="1">
        <v>0</v>
      </c>
      <c r="F15" s="1">
        <v>0</v>
      </c>
      <c r="G15" s="1">
        <v>-3</v>
      </c>
      <c r="H15" s="1">
        <v>0.04</v>
      </c>
      <c r="I15" s="1">
        <v>0.03</v>
      </c>
      <c r="J15" s="28">
        <v>0.03</v>
      </c>
      <c r="K15" s="28">
        <v>0.2</v>
      </c>
      <c r="L15" s="28">
        <v>0.3</v>
      </c>
      <c r="M15" s="28">
        <v>0.05</v>
      </c>
      <c r="N15" s="28">
        <v>0.01</v>
      </c>
      <c r="O15" s="1">
        <v>-0.03</v>
      </c>
      <c r="P15" s="28">
        <v>0.1</v>
      </c>
      <c r="Q15" s="1">
        <v>0.1</v>
      </c>
      <c r="R15" s="28">
        <v>-0.03</v>
      </c>
      <c r="S15" s="1">
        <v>0.3</v>
      </c>
      <c r="T15" s="1">
        <v>0.2</v>
      </c>
      <c r="U15" s="1">
        <v>-4</v>
      </c>
    </row>
    <row r="16" spans="1:25" s="5" customFormat="1" ht="15" x14ac:dyDescent="0.25">
      <c r="B16" s="5" t="s">
        <v>12</v>
      </c>
      <c r="D16" s="5">
        <f t="shared" ref="D16:G16" si="4">D14-D15</f>
        <v>-21</v>
      </c>
      <c r="E16" s="5">
        <f t="shared" si="4"/>
        <v>-32</v>
      </c>
      <c r="F16" s="5">
        <f t="shared" si="4"/>
        <v>-13</v>
      </c>
      <c r="G16" s="5">
        <f t="shared" si="4"/>
        <v>-28</v>
      </c>
      <c r="H16" s="5">
        <f t="shared" ref="H16:S16" si="5">H14-H15</f>
        <v>-32.04</v>
      </c>
      <c r="I16" s="5">
        <f t="shared" si="5"/>
        <v>-28.03</v>
      </c>
      <c r="J16" s="5">
        <f t="shared" si="5"/>
        <v>-36.03</v>
      </c>
      <c r="K16" s="5">
        <f t="shared" si="5"/>
        <v>-42.2</v>
      </c>
      <c r="L16" s="5">
        <f t="shared" si="5"/>
        <v>-177.3</v>
      </c>
      <c r="M16" s="5">
        <f t="shared" si="5"/>
        <v>-122.05</v>
      </c>
      <c r="N16" s="5">
        <f t="shared" si="5"/>
        <v>-35.01</v>
      </c>
      <c r="O16" s="5">
        <f t="shared" si="5"/>
        <v>-25.97</v>
      </c>
      <c r="P16" s="5">
        <f t="shared" si="5"/>
        <v>-23.8</v>
      </c>
      <c r="Q16" s="5">
        <f t="shared" si="5"/>
        <v>-24.1</v>
      </c>
      <c r="R16" s="5">
        <f t="shared" si="5"/>
        <v>-25.97</v>
      </c>
      <c r="S16" s="5">
        <f t="shared" si="5"/>
        <v>-23.7</v>
      </c>
      <c r="T16" s="5">
        <f t="shared" ref="T16:Y16" si="6">T14-T15</f>
        <v>-22</v>
      </c>
      <c r="U16" s="5">
        <f t="shared" si="6"/>
        <v>-20</v>
      </c>
      <c r="V16" s="5">
        <f t="shared" si="6"/>
        <v>0</v>
      </c>
      <c r="W16" s="5">
        <f t="shared" si="6"/>
        <v>0</v>
      </c>
      <c r="X16" s="5">
        <f t="shared" si="6"/>
        <v>0</v>
      </c>
      <c r="Y16" s="5">
        <f t="shared" si="6"/>
        <v>0</v>
      </c>
    </row>
    <row r="17" spans="2:26" x14ac:dyDescent="0.2">
      <c r="B17" s="1" t="s">
        <v>35</v>
      </c>
      <c r="C17" s="29"/>
      <c r="D17" s="29">
        <v>-0.38</v>
      </c>
      <c r="E17" s="29">
        <v>-0.21</v>
      </c>
      <c r="F17" s="29">
        <v>-0.08</v>
      </c>
      <c r="G17" s="29">
        <v>-0.17</v>
      </c>
      <c r="H17" s="29">
        <v>-0.19</v>
      </c>
      <c r="I17" s="29">
        <v>-0.16</v>
      </c>
      <c r="J17" s="29">
        <v>-0.2</v>
      </c>
      <c r="K17" s="29">
        <v>-0.23</v>
      </c>
      <c r="L17" s="29">
        <v>-6.03</v>
      </c>
      <c r="M17" s="29">
        <v>-3.19</v>
      </c>
      <c r="N17" s="29">
        <v>-0.89</v>
      </c>
      <c r="O17" s="1">
        <v>-0.54</v>
      </c>
      <c r="P17" s="29">
        <v>-0.55000000000000004</v>
      </c>
      <c r="Q17" s="29">
        <v>-0.53</v>
      </c>
      <c r="R17" s="29">
        <v>-0.54</v>
      </c>
      <c r="S17" s="29">
        <v>-0.48</v>
      </c>
      <c r="T17" s="1">
        <v>-0.42</v>
      </c>
      <c r="U17" s="1">
        <v>-0.38</v>
      </c>
    </row>
    <row r="18" spans="2:26" x14ac:dyDescent="0.2">
      <c r="B18" s="1" t="s">
        <v>34</v>
      </c>
      <c r="D18" s="1">
        <v>-0.38</v>
      </c>
      <c r="E18" s="1">
        <v>-0.21</v>
      </c>
      <c r="F18" s="1">
        <v>-0.08</v>
      </c>
      <c r="G18" s="1">
        <v>-0.17</v>
      </c>
      <c r="H18" s="1">
        <v>-0.19</v>
      </c>
      <c r="I18" s="1">
        <v>-0.16</v>
      </c>
      <c r="J18" s="1">
        <v>-0.2</v>
      </c>
      <c r="K18" s="1">
        <v>-0.23</v>
      </c>
      <c r="L18" s="1">
        <v>-6.03</v>
      </c>
      <c r="M18" s="28">
        <v>-3.19</v>
      </c>
      <c r="N18" s="28">
        <v>-0.89</v>
      </c>
      <c r="O18" s="1">
        <v>-0.54</v>
      </c>
      <c r="P18" s="28">
        <v>-0.55000000000000004</v>
      </c>
      <c r="Q18" s="28">
        <v>-0.53</v>
      </c>
      <c r="R18" s="28">
        <v>-0.54</v>
      </c>
      <c r="S18" s="1">
        <v>-0.48</v>
      </c>
      <c r="T18" s="1">
        <v>-0.42</v>
      </c>
      <c r="U18" s="1">
        <v>-0.38</v>
      </c>
    </row>
    <row r="20" spans="2:26" x14ac:dyDescent="0.2">
      <c r="B20" s="1" t="s">
        <v>40</v>
      </c>
      <c r="D20" s="1" t="s">
        <v>45</v>
      </c>
      <c r="E20" s="1" t="s">
        <v>45</v>
      </c>
      <c r="F20" s="1" t="s">
        <v>45</v>
      </c>
      <c r="G20" s="1" t="s">
        <v>45</v>
      </c>
      <c r="H20" s="6">
        <f t="shared" ref="H20:U20" si="7">(H7/D7) - 1</f>
        <v>0.36363636363636376</v>
      </c>
      <c r="I20" s="6">
        <f t="shared" si="7"/>
        <v>0.4285714285714286</v>
      </c>
      <c r="J20" s="6">
        <f t="shared" si="7"/>
        <v>0.375</v>
      </c>
      <c r="K20" s="6">
        <f t="shared" si="7"/>
        <v>-8.333333333333337E-2</v>
      </c>
      <c r="L20" s="6">
        <f t="shared" si="7"/>
        <v>0.88888888888888884</v>
      </c>
      <c r="M20" s="6">
        <f t="shared" si="7"/>
        <v>0.89999999999999991</v>
      </c>
      <c r="N20" s="6">
        <f t="shared" si="7"/>
        <v>1</v>
      </c>
      <c r="O20" s="6">
        <f t="shared" si="7"/>
        <v>1.5454545454545454</v>
      </c>
      <c r="P20" s="6">
        <f t="shared" si="7"/>
        <v>0.52941176470588225</v>
      </c>
      <c r="Q20" s="6">
        <f t="shared" si="7"/>
        <v>0.42105263157894735</v>
      </c>
      <c r="R20" s="6">
        <f t="shared" si="7"/>
        <v>0.27272727272727271</v>
      </c>
      <c r="S20" s="6">
        <f t="shared" si="7"/>
        <v>7.1428571428571397E-2</v>
      </c>
      <c r="T20" s="6">
        <f t="shared" si="7"/>
        <v>0.26923076923076916</v>
      </c>
      <c r="U20" s="6">
        <f t="shared" si="7"/>
        <v>0.29629629629629628</v>
      </c>
      <c r="V20" s="6"/>
      <c r="W20" s="6"/>
      <c r="X20" s="6"/>
      <c r="Y20" s="6"/>
      <c r="Z20" s="6"/>
    </row>
    <row r="21" spans="2:26" x14ac:dyDescent="0.2">
      <c r="B21" s="1" t="s">
        <v>41</v>
      </c>
      <c r="D21" s="1" t="s">
        <v>45</v>
      </c>
      <c r="E21" s="6">
        <f t="shared" ref="E21:U21" si="8" xml:space="preserve"> (E7/D7) - 1</f>
        <v>6.0606060606060552E-2</v>
      </c>
      <c r="F21" s="6">
        <f t="shared" si="8"/>
        <v>0.14285714285714279</v>
      </c>
      <c r="G21" s="6">
        <f t="shared" si="8"/>
        <v>0.5</v>
      </c>
      <c r="H21" s="6">
        <f t="shared" si="8"/>
        <v>-0.25</v>
      </c>
      <c r="I21" s="6">
        <f t="shared" si="8"/>
        <v>0.11111111111111116</v>
      </c>
      <c r="J21" s="6">
        <f t="shared" si="8"/>
        <v>0.10000000000000009</v>
      </c>
      <c r="K21" s="6">
        <f t="shared" si="8"/>
        <v>0</v>
      </c>
      <c r="L21" s="6">
        <f t="shared" si="8"/>
        <v>0.54545454545454541</v>
      </c>
      <c r="M21" s="6">
        <f t="shared" si="8"/>
        <v>0.11764705882352944</v>
      </c>
      <c r="N21" s="6">
        <f t="shared" si="8"/>
        <v>0.15789473684210531</v>
      </c>
      <c r="O21" s="6">
        <f t="shared" si="8"/>
        <v>0.27272727272727271</v>
      </c>
      <c r="P21" s="6">
        <f t="shared" si="8"/>
        <v>-7.1428571428571397E-2</v>
      </c>
      <c r="Q21" s="6">
        <f t="shared" si="8"/>
        <v>3.8461538461538547E-2</v>
      </c>
      <c r="R21" s="6">
        <f t="shared" si="8"/>
        <v>3.7037037037036979E-2</v>
      </c>
      <c r="S21" s="6">
        <f t="shared" si="8"/>
        <v>7.1428571428571397E-2</v>
      </c>
      <c r="T21" s="6">
        <f t="shared" si="8"/>
        <v>0.10000000000000009</v>
      </c>
      <c r="U21" s="6">
        <f t="shared" si="8"/>
        <v>6.0606060606060552E-2</v>
      </c>
      <c r="V21" s="6"/>
      <c r="W21" s="6"/>
      <c r="X21" s="6"/>
      <c r="Y21" s="6"/>
      <c r="Z21" s="6"/>
    </row>
    <row r="22" spans="2:26" x14ac:dyDescent="0.2">
      <c r="J22" s="6"/>
      <c r="K22" s="7"/>
      <c r="L22" s="7"/>
      <c r="M22" s="7"/>
      <c r="N22" s="7"/>
      <c r="O22" s="7"/>
      <c r="P22" s="7"/>
      <c r="Q22" s="7"/>
      <c r="R22" s="7"/>
      <c r="S22" s="7"/>
      <c r="T22" s="6"/>
    </row>
    <row r="23" spans="2:26" s="6" customFormat="1" x14ac:dyDescent="0.2">
      <c r="B23" s="6" t="s">
        <v>44</v>
      </c>
      <c r="D23" s="6">
        <v>0.26</v>
      </c>
      <c r="E23" s="6">
        <v>0.26</v>
      </c>
      <c r="F23" s="6">
        <v>0.24</v>
      </c>
      <c r="G23" s="6">
        <v>0.3</v>
      </c>
      <c r="H23" s="6">
        <v>0.3</v>
      </c>
      <c r="I23" s="6">
        <v>0.27</v>
      </c>
      <c r="J23" s="6">
        <v>0.33</v>
      </c>
      <c r="K23" s="6">
        <v>0.17</v>
      </c>
      <c r="L23" s="6">
        <v>-0.02</v>
      </c>
      <c r="M23" s="6">
        <v>0.01</v>
      </c>
      <c r="N23" s="6">
        <v>0.14000000000000001</v>
      </c>
      <c r="O23" s="6">
        <v>0.22</v>
      </c>
      <c r="P23" s="6">
        <v>0.28999999999999998</v>
      </c>
      <c r="Q23" s="6">
        <v>0.34</v>
      </c>
      <c r="R23" s="6">
        <v>0.38</v>
      </c>
      <c r="S23" s="6">
        <v>0.44</v>
      </c>
      <c r="T23" s="6">
        <v>0.41</v>
      </c>
      <c r="U23" s="6">
        <v>0.45</v>
      </c>
    </row>
    <row r="24" spans="2:26" s="9" customFormat="1" x14ac:dyDescent="0.2">
      <c r="B24" s="9" t="s">
        <v>63</v>
      </c>
      <c r="D24" s="9">
        <v>-10</v>
      </c>
      <c r="E24" s="9">
        <v>-14</v>
      </c>
      <c r="F24" s="9">
        <v>-22</v>
      </c>
      <c r="G24" s="9">
        <v>-24</v>
      </c>
      <c r="H24" s="9">
        <v>-23</v>
      </c>
      <c r="I24" s="9">
        <v>-23</v>
      </c>
      <c r="J24" s="9">
        <v>-24</v>
      </c>
      <c r="K24" s="9">
        <v>-23</v>
      </c>
      <c r="L24" s="9">
        <v>-27</v>
      </c>
      <c r="M24" s="9">
        <v>-24</v>
      </c>
      <c r="N24" s="9">
        <v>-18</v>
      </c>
      <c r="O24" s="9">
        <v>-14</v>
      </c>
      <c r="P24" s="9">
        <v>-12</v>
      </c>
      <c r="Q24" s="9">
        <v>-11</v>
      </c>
      <c r="R24" s="9">
        <v>-10</v>
      </c>
      <c r="S24" s="9">
        <v>-10</v>
      </c>
      <c r="T24" s="9">
        <v>-8</v>
      </c>
      <c r="U24" s="9">
        <v>-6</v>
      </c>
    </row>
    <row r="26" spans="2:26" s="8" customFormat="1" ht="15" x14ac:dyDescent="0.25">
      <c r="B26" s="30" t="s">
        <v>25</v>
      </c>
      <c r="C26" s="30"/>
      <c r="D26" s="30">
        <v>-12.4</v>
      </c>
      <c r="E26" s="30">
        <v>-15.9</v>
      </c>
      <c r="F26" s="30">
        <v>-16.8</v>
      </c>
      <c r="G26" s="30">
        <v>-26</v>
      </c>
      <c r="H26" s="30">
        <v>-21.8</v>
      </c>
      <c r="I26" s="30">
        <v>-33.6</v>
      </c>
      <c r="J26" s="31">
        <v>-27.9</v>
      </c>
      <c r="K26" s="31">
        <v>-27.4</v>
      </c>
      <c r="L26" s="31">
        <v>-53</v>
      </c>
      <c r="M26" s="31">
        <v>-33.5</v>
      </c>
      <c r="N26" s="31">
        <v>-27.2</v>
      </c>
      <c r="O26" s="31">
        <v>-24.2</v>
      </c>
      <c r="P26" s="31">
        <v>-5.7</v>
      </c>
      <c r="Q26" s="8">
        <v>-21.6</v>
      </c>
      <c r="R26" s="8">
        <v>-3.8</v>
      </c>
      <c r="S26" s="8">
        <v>-2.7</v>
      </c>
      <c r="T26" s="8">
        <v>-4.9000000000000004</v>
      </c>
    </row>
    <row r="27" spans="2:26" outlineLevel="1" x14ac:dyDescent="0.2">
      <c r="B27" s="27" t="s">
        <v>24</v>
      </c>
      <c r="C27" s="27"/>
      <c r="D27" s="28">
        <v>0.6</v>
      </c>
      <c r="E27" s="28">
        <v>0.1</v>
      </c>
      <c r="F27" s="28">
        <v>1.1000000000000001</v>
      </c>
      <c r="G27" s="28">
        <v>2.5</v>
      </c>
      <c r="H27" s="28">
        <v>0.4</v>
      </c>
      <c r="I27" s="28">
        <v>0.9</v>
      </c>
      <c r="J27" s="28">
        <v>1.1000000000000001</v>
      </c>
      <c r="K27" s="28">
        <v>3.1</v>
      </c>
      <c r="L27" s="28">
        <v>1</v>
      </c>
      <c r="M27" s="28">
        <v>1</v>
      </c>
      <c r="N27" s="28">
        <v>0.7</v>
      </c>
      <c r="O27" s="28">
        <v>0.4</v>
      </c>
      <c r="P27" s="28">
        <v>1.4</v>
      </c>
      <c r="Q27" s="28">
        <v>0.4</v>
      </c>
      <c r="R27" s="28">
        <v>0.6</v>
      </c>
      <c r="S27" s="28">
        <v>1.4</v>
      </c>
      <c r="T27" s="28">
        <v>0.6</v>
      </c>
    </row>
    <row r="28" spans="2:26" s="8" customFormat="1" ht="15" x14ac:dyDescent="0.25">
      <c r="B28" s="30" t="s">
        <v>13</v>
      </c>
      <c r="D28" s="8">
        <f t="shared" ref="D28:U28" si="9">D26-D27</f>
        <v>-13</v>
      </c>
      <c r="E28" s="8">
        <f t="shared" si="9"/>
        <v>-16</v>
      </c>
      <c r="F28" s="8">
        <f t="shared" si="9"/>
        <v>-17.900000000000002</v>
      </c>
      <c r="G28" s="8">
        <f t="shared" si="9"/>
        <v>-28.5</v>
      </c>
      <c r="H28" s="8">
        <f t="shared" si="9"/>
        <v>-22.2</v>
      </c>
      <c r="I28" s="8">
        <f t="shared" si="9"/>
        <v>-34.5</v>
      </c>
      <c r="J28" s="8">
        <f t="shared" si="9"/>
        <v>-29</v>
      </c>
      <c r="K28" s="8">
        <f t="shared" si="9"/>
        <v>-30.5</v>
      </c>
      <c r="L28" s="8">
        <f t="shared" si="9"/>
        <v>-54</v>
      </c>
      <c r="M28" s="8">
        <f t="shared" si="9"/>
        <v>-34.5</v>
      </c>
      <c r="N28" s="8">
        <f t="shared" si="9"/>
        <v>-27.9</v>
      </c>
      <c r="O28" s="8">
        <f t="shared" si="9"/>
        <v>-24.599999999999998</v>
      </c>
      <c r="P28" s="8">
        <f t="shared" si="9"/>
        <v>-7.1</v>
      </c>
      <c r="Q28" s="8">
        <f t="shared" si="9"/>
        <v>-22</v>
      </c>
      <c r="R28" s="8">
        <f t="shared" si="9"/>
        <v>-4.3999999999999995</v>
      </c>
      <c r="S28" s="8">
        <f t="shared" si="9"/>
        <v>-4.0999999999999996</v>
      </c>
      <c r="T28" s="8">
        <f t="shared" si="9"/>
        <v>-5.5</v>
      </c>
      <c r="U28" s="8">
        <f t="shared" si="9"/>
        <v>0</v>
      </c>
      <c r="V28" s="8">
        <f>V26-V27</f>
        <v>0</v>
      </c>
      <c r="W28" s="8">
        <f>W26-W27</f>
        <v>0</v>
      </c>
    </row>
    <row r="29" spans="2:26" x14ac:dyDescent="0.2">
      <c r="B29" s="27"/>
      <c r="J29" s="28"/>
      <c r="K29" s="28"/>
      <c r="L29" s="28"/>
      <c r="M29" s="28"/>
      <c r="N29" s="28"/>
      <c r="O29" s="28"/>
      <c r="P29" s="28"/>
    </row>
    <row r="30" spans="2:26" x14ac:dyDescent="0.2">
      <c r="B30" s="27" t="s">
        <v>36</v>
      </c>
      <c r="D30" s="1" t="s">
        <v>45</v>
      </c>
      <c r="E30" s="1" t="s">
        <v>45</v>
      </c>
      <c r="F30" s="1" t="s">
        <v>45</v>
      </c>
      <c r="G30" s="1" t="s">
        <v>45</v>
      </c>
      <c r="H30" s="6">
        <f t="shared" ref="H30" si="10">IF(D28=0,IF(H28=0,0,NA()),(H28-D28)/ABS(D28))</f>
        <v>-0.70769230769230762</v>
      </c>
      <c r="I30" s="6">
        <f t="shared" ref="I30" si="11">IF(E28=0,IF(I28=0,0,NA()),(I28-E28)/ABS(E28))</f>
        <v>-1.15625</v>
      </c>
      <c r="J30" s="6">
        <f t="shared" ref="J30" si="12">IF(F28=0,IF(J28=0,0,NA()),(J28-F28)/ABS(F28))</f>
        <v>-0.62011173184357526</v>
      </c>
      <c r="K30" s="6">
        <f t="shared" ref="K30" si="13">IF(G28=0,IF(K28=0,0,NA()),(K28-G28)/ABS(G28))</f>
        <v>-7.0175438596491224E-2</v>
      </c>
      <c r="L30" s="6">
        <f t="shared" ref="L30:S30" si="14">IF(H28=0,IF(L28=0,0,NA()),(L28-H28)/ABS(H28))</f>
        <v>-1.4324324324324325</v>
      </c>
      <c r="M30" s="6">
        <f t="shared" si="14"/>
        <v>0</v>
      </c>
      <c r="N30" s="6">
        <f t="shared" si="14"/>
        <v>3.7931034482758669E-2</v>
      </c>
      <c r="O30" s="6">
        <f t="shared" si="14"/>
        <v>0.19344262295081974</v>
      </c>
      <c r="P30" s="6">
        <f t="shared" si="14"/>
        <v>0.86851851851851847</v>
      </c>
      <c r="Q30" s="6">
        <f t="shared" si="14"/>
        <v>0.36231884057971014</v>
      </c>
      <c r="R30" s="6">
        <f t="shared" si="14"/>
        <v>0.84229390681003591</v>
      </c>
      <c r="S30" s="6">
        <f t="shared" si="14"/>
        <v>0.83333333333333337</v>
      </c>
      <c r="T30" s="6">
        <f>IF(P28=0,IF(T28=0,0,NA()),(T28-P28)/ABS(P28))</f>
        <v>0.22535211267605629</v>
      </c>
      <c r="U30" s="6"/>
    </row>
    <row r="32" spans="2:26" ht="15" thickBot="1" x14ac:dyDescent="0.25">
      <c r="B32" s="27"/>
      <c r="K32" s="10"/>
    </row>
    <row r="33" spans="2:30" x14ac:dyDescent="0.2">
      <c r="B33" s="11" t="s">
        <v>37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" t="s">
        <v>124</v>
      </c>
      <c r="U33" s="13" t="s">
        <v>125</v>
      </c>
      <c r="V33" s="12"/>
      <c r="W33" s="12"/>
      <c r="X33" s="12"/>
      <c r="Y33" s="12"/>
      <c r="Z33" s="12"/>
      <c r="AA33" s="12"/>
      <c r="AB33" s="12"/>
      <c r="AC33" s="12"/>
      <c r="AD33" s="14"/>
    </row>
    <row r="34" spans="2:30" x14ac:dyDescent="0.2">
      <c r="B34" s="15"/>
      <c r="AD34" s="16"/>
    </row>
    <row r="35" spans="2:30" x14ac:dyDescent="0.2">
      <c r="B35" s="15"/>
      <c r="U35" s="17"/>
      <c r="AD35" s="16"/>
    </row>
    <row r="36" spans="2:30" ht="15" thickBot="1" x14ac:dyDescent="0.25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20"/>
    </row>
    <row r="37" spans="2:30" ht="15" thickBot="1" x14ac:dyDescent="0.25"/>
    <row r="38" spans="2:30" x14ac:dyDescent="0.2">
      <c r="B38" s="11" t="s">
        <v>39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O38" s="12"/>
      <c r="P38" s="12"/>
      <c r="Q38" s="12"/>
      <c r="R38" s="12"/>
      <c r="S38" s="12"/>
      <c r="T38" s="1" t="s">
        <v>68</v>
      </c>
    </row>
    <row r="39" spans="2:30" x14ac:dyDescent="0.2">
      <c r="B39" s="15"/>
      <c r="T39" s="1" t="s">
        <v>69</v>
      </c>
    </row>
    <row r="40" spans="2:30" x14ac:dyDescent="0.2">
      <c r="B40" s="15"/>
      <c r="D40" s="27"/>
      <c r="E40" s="27"/>
      <c r="F40" s="27"/>
      <c r="G40" s="27"/>
      <c r="H40" s="27"/>
      <c r="I40" s="27"/>
      <c r="J40" s="28"/>
      <c r="K40" s="28"/>
      <c r="L40" s="28"/>
      <c r="M40" s="28"/>
      <c r="N40" s="28"/>
      <c r="O40" s="28"/>
      <c r="P40" s="28"/>
      <c r="Q40" s="28"/>
      <c r="S40" s="9"/>
      <c r="T40" s="1" t="s">
        <v>70</v>
      </c>
    </row>
    <row r="41" spans="2:30" x14ac:dyDescent="0.2">
      <c r="B41" s="15"/>
      <c r="T41" s="1" t="s">
        <v>71</v>
      </c>
    </row>
    <row r="42" spans="2:30" ht="15" thickBot="1" x14ac:dyDescent="0.25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" t="s">
        <v>72</v>
      </c>
    </row>
    <row r="43" spans="2:30" ht="15" thickBot="1" x14ac:dyDescent="0.25">
      <c r="T43" s="1" t="s">
        <v>73</v>
      </c>
    </row>
    <row r="44" spans="2:30" x14ac:dyDescent="0.2">
      <c r="B44" s="11"/>
      <c r="C44" s="12"/>
    </row>
    <row r="45" spans="2:30" x14ac:dyDescent="0.2">
      <c r="B45" s="15"/>
    </row>
    <row r="46" spans="2:30" x14ac:dyDescent="0.2">
      <c r="B46" s="15"/>
    </row>
    <row r="47" spans="2:30" x14ac:dyDescent="0.2">
      <c r="B47" s="15"/>
    </row>
    <row r="48" spans="2:30" ht="15" thickBot="1" x14ac:dyDescent="0.25">
      <c r="B48" s="18"/>
      <c r="C48" s="19"/>
    </row>
    <row r="49" spans="2:30" ht="15" thickBot="1" x14ac:dyDescent="0.25"/>
    <row r="50" spans="2:30" x14ac:dyDescent="0.2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4"/>
    </row>
    <row r="51" spans="2:30" x14ac:dyDescent="0.2">
      <c r="B51" s="15"/>
      <c r="AD51" s="16"/>
    </row>
    <row r="52" spans="2:30" ht="15" customHeight="1" x14ac:dyDescent="0.2">
      <c r="B52" s="15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4"/>
    </row>
    <row r="53" spans="2:30" ht="15" customHeight="1" x14ac:dyDescent="0.2">
      <c r="B53" s="15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</row>
    <row r="54" spans="2:30" ht="15" customHeight="1" x14ac:dyDescent="0.2">
      <c r="B54" s="1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4"/>
    </row>
    <row r="55" spans="2:30" ht="15" customHeight="1" x14ac:dyDescent="0.2">
      <c r="B55" s="15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4"/>
    </row>
    <row r="56" spans="2:30" ht="15" customHeight="1" x14ac:dyDescent="0.2">
      <c r="B56" s="15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4"/>
    </row>
    <row r="57" spans="2:30" ht="15" customHeight="1" x14ac:dyDescent="0.2">
      <c r="B57" s="15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4"/>
    </row>
    <row r="58" spans="2:30" ht="15" customHeight="1" x14ac:dyDescent="0.2">
      <c r="B58" s="15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4"/>
    </row>
    <row r="59" spans="2:30" ht="15" customHeight="1" x14ac:dyDescent="0.2">
      <c r="B59" s="15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4"/>
    </row>
    <row r="60" spans="2:30" ht="15" customHeight="1" x14ac:dyDescent="0.2">
      <c r="B60" s="15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4"/>
    </row>
    <row r="61" spans="2:30" ht="15.75" customHeight="1" x14ac:dyDescent="0.2">
      <c r="B61" s="1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4"/>
    </row>
    <row r="62" spans="2:30" ht="15" x14ac:dyDescent="0.25">
      <c r="B62" s="15"/>
      <c r="O62" s="8"/>
      <c r="AD62" s="16"/>
    </row>
    <row r="63" spans="2:30" x14ac:dyDescent="0.2">
      <c r="B63" s="15"/>
      <c r="AD63" s="16"/>
    </row>
    <row r="64" spans="2:30" x14ac:dyDescent="0.2">
      <c r="B64" s="15"/>
      <c r="AD64" s="16"/>
    </row>
    <row r="65" spans="2:30" x14ac:dyDescent="0.2">
      <c r="B65" s="15"/>
      <c r="AD65" s="16"/>
    </row>
    <row r="66" spans="2:30" x14ac:dyDescent="0.2">
      <c r="B66" s="15"/>
      <c r="AD66" s="16"/>
    </row>
    <row r="67" spans="2:30" x14ac:dyDescent="0.2">
      <c r="B67" s="15"/>
      <c r="AD67" s="16"/>
    </row>
    <row r="68" spans="2:30" x14ac:dyDescent="0.2">
      <c r="B68" s="15"/>
      <c r="AD68" s="16"/>
    </row>
    <row r="69" spans="2:30" x14ac:dyDescent="0.2">
      <c r="B69" s="15"/>
      <c r="AD69" s="16"/>
    </row>
    <row r="70" spans="2:30" x14ac:dyDescent="0.2">
      <c r="B70" s="15"/>
      <c r="AD70" s="16"/>
    </row>
    <row r="71" spans="2:30" x14ac:dyDescent="0.2">
      <c r="B71" s="15"/>
      <c r="AD71" s="16"/>
    </row>
    <row r="72" spans="2:30" x14ac:dyDescent="0.2">
      <c r="B72" s="15"/>
      <c r="AD72" s="16"/>
    </row>
    <row r="73" spans="2:30" x14ac:dyDescent="0.2">
      <c r="B73" s="15"/>
      <c r="AD73" s="16"/>
    </row>
    <row r="74" spans="2:30" x14ac:dyDescent="0.2">
      <c r="B74" s="15"/>
      <c r="AD74" s="16"/>
    </row>
    <row r="75" spans="2:30" ht="15" thickBot="1" x14ac:dyDescent="0.25"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20"/>
    </row>
  </sheetData>
  <dataConsolidate/>
  <mergeCells count="10">
    <mergeCell ref="C61:AD61"/>
    <mergeCell ref="C52:AD52"/>
    <mergeCell ref="C53:AD53"/>
    <mergeCell ref="C54:AD54"/>
    <mergeCell ref="C55:AD55"/>
    <mergeCell ref="C56:AD56"/>
    <mergeCell ref="C57:AD57"/>
    <mergeCell ref="C58:AD58"/>
    <mergeCell ref="C59:AD59"/>
    <mergeCell ref="C60:AD60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433F-9AC6-4D79-A331-274DD3CD1599}">
  <dimension ref="A1"/>
  <sheetViews>
    <sheetView workbookViewId="0">
      <selection activeCell="A2" sqref="A2"/>
    </sheetView>
  </sheetViews>
  <sheetFormatPr defaultRowHeight="14.25" x14ac:dyDescent="0.2"/>
  <cols>
    <col min="1" max="1" width="30.140625" style="1" bestFit="1" customWidth="1"/>
    <col min="2" max="16384" width="9.140625" style="1"/>
  </cols>
  <sheetData>
    <row r="1" spans="1:1" x14ac:dyDescent="0.2">
      <c r="A1" s="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8"/>
  <sheetViews>
    <sheetView workbookViewId="0">
      <selection activeCell="B11" sqref="A1:XFD1048576"/>
    </sheetView>
  </sheetViews>
  <sheetFormatPr defaultRowHeight="14.25" x14ac:dyDescent="0.2"/>
  <cols>
    <col min="1" max="1" width="18" style="1" bestFit="1" customWidth="1"/>
    <col min="2" max="2" width="38" style="1" bestFit="1" customWidth="1"/>
    <col min="3" max="3" width="42.5703125" style="1" bestFit="1" customWidth="1"/>
    <col min="4" max="4" width="14.7109375" style="1" bestFit="1" customWidth="1"/>
    <col min="5" max="5" width="18.85546875" style="1" bestFit="1" customWidth="1"/>
    <col min="6" max="6" width="19" style="1" bestFit="1" customWidth="1"/>
    <col min="7" max="7" width="17" style="1" bestFit="1" customWidth="1"/>
    <col min="8" max="8" width="19.140625" style="1" bestFit="1" customWidth="1"/>
    <col min="9" max="9" width="13.42578125" style="1" bestFit="1" customWidth="1"/>
    <col min="10" max="10" width="19.7109375" style="1" bestFit="1" customWidth="1"/>
    <col min="11" max="11" width="13.7109375" style="1" bestFit="1" customWidth="1"/>
    <col min="12" max="16384" width="9.140625" style="1"/>
  </cols>
  <sheetData>
    <row r="1" spans="1:11" ht="15" x14ac:dyDescent="0.2">
      <c r="A1" s="21" t="s">
        <v>75</v>
      </c>
      <c r="B1" s="21" t="s">
        <v>89</v>
      </c>
      <c r="C1" s="21" t="s">
        <v>90</v>
      </c>
      <c r="D1" s="21" t="s">
        <v>44</v>
      </c>
      <c r="E1" s="21" t="s">
        <v>76</v>
      </c>
      <c r="F1" s="21" t="s">
        <v>77</v>
      </c>
      <c r="G1" s="21" t="s">
        <v>78</v>
      </c>
      <c r="H1" s="21" t="s">
        <v>91</v>
      </c>
      <c r="I1" s="21" t="s">
        <v>79</v>
      </c>
      <c r="J1" s="21"/>
      <c r="K1" s="21"/>
    </row>
    <row r="2" spans="1:11" ht="15" x14ac:dyDescent="0.2">
      <c r="A2" s="22" t="s">
        <v>80</v>
      </c>
      <c r="B2" s="22" t="s">
        <v>92</v>
      </c>
      <c r="C2" s="22" t="s">
        <v>93</v>
      </c>
      <c r="D2" s="24">
        <v>0.39</v>
      </c>
      <c r="E2" s="24" t="s">
        <v>94</v>
      </c>
      <c r="F2" s="23" t="s">
        <v>81</v>
      </c>
      <c r="G2" s="23" t="s">
        <v>82</v>
      </c>
      <c r="H2" s="23" t="s">
        <v>81</v>
      </c>
      <c r="I2" s="23" t="s">
        <v>95</v>
      </c>
      <c r="J2" s="22"/>
      <c r="K2" s="22"/>
    </row>
    <row r="3" spans="1:11" ht="15" x14ac:dyDescent="0.2">
      <c r="A3" s="22" t="s">
        <v>83</v>
      </c>
      <c r="B3" s="23" t="s">
        <v>96</v>
      </c>
      <c r="C3" s="23" t="s">
        <v>97</v>
      </c>
      <c r="D3" s="24" t="s">
        <v>98</v>
      </c>
      <c r="E3" s="24" t="s">
        <v>99</v>
      </c>
      <c r="F3" s="23" t="s">
        <v>81</v>
      </c>
      <c r="G3" s="23" t="s">
        <v>82</v>
      </c>
      <c r="H3" s="23" t="s">
        <v>81</v>
      </c>
      <c r="I3" s="23" t="s">
        <v>100</v>
      </c>
      <c r="J3" s="23"/>
      <c r="K3" s="23"/>
    </row>
    <row r="4" spans="1:11" ht="15" x14ac:dyDescent="0.2">
      <c r="A4" s="22" t="s">
        <v>84</v>
      </c>
      <c r="B4" s="23" t="s">
        <v>101</v>
      </c>
      <c r="C4" s="23" t="s">
        <v>102</v>
      </c>
      <c r="D4" s="24">
        <v>0.43</v>
      </c>
      <c r="E4" s="24" t="s">
        <v>103</v>
      </c>
      <c r="F4" s="23" t="s">
        <v>81</v>
      </c>
      <c r="G4" s="23" t="s">
        <v>104</v>
      </c>
      <c r="H4" s="23" t="s">
        <v>81</v>
      </c>
      <c r="I4" s="23" t="s">
        <v>105</v>
      </c>
      <c r="J4" s="23"/>
      <c r="K4" s="23"/>
    </row>
    <row r="5" spans="1:11" ht="15" x14ac:dyDescent="0.2">
      <c r="A5" s="22" t="s">
        <v>85</v>
      </c>
      <c r="B5" s="23" t="s">
        <v>106</v>
      </c>
      <c r="C5" s="23" t="s">
        <v>107</v>
      </c>
      <c r="D5" s="24">
        <v>0.23</v>
      </c>
      <c r="E5" s="24" t="s">
        <v>108</v>
      </c>
      <c r="F5" s="23" t="s">
        <v>81</v>
      </c>
      <c r="G5" s="23" t="s">
        <v>82</v>
      </c>
      <c r="H5" s="23" t="s">
        <v>81</v>
      </c>
      <c r="I5" s="23" t="s">
        <v>109</v>
      </c>
      <c r="J5" s="23"/>
      <c r="K5" s="23"/>
    </row>
    <row r="6" spans="1:11" ht="15" x14ac:dyDescent="0.2">
      <c r="A6" s="22" t="s">
        <v>86</v>
      </c>
      <c r="B6" s="23" t="s">
        <v>110</v>
      </c>
      <c r="C6" s="22" t="s">
        <v>111</v>
      </c>
      <c r="D6" s="22" t="s">
        <v>112</v>
      </c>
      <c r="E6" s="24" t="s">
        <v>113</v>
      </c>
      <c r="F6" s="24" t="s">
        <v>81</v>
      </c>
      <c r="G6" s="23" t="s">
        <v>82</v>
      </c>
      <c r="H6" s="23" t="s">
        <v>81</v>
      </c>
      <c r="I6" s="23" t="s">
        <v>114</v>
      </c>
      <c r="J6" s="23"/>
      <c r="K6" s="23"/>
    </row>
    <row r="7" spans="1:11" ht="15" x14ac:dyDescent="0.2">
      <c r="A7" s="22" t="s">
        <v>87</v>
      </c>
      <c r="B7" s="23" t="s">
        <v>115</v>
      </c>
      <c r="C7" s="22" t="s">
        <v>116</v>
      </c>
      <c r="D7" s="32">
        <v>0.53</v>
      </c>
      <c r="E7" s="24" t="s">
        <v>117</v>
      </c>
      <c r="F7" s="24" t="s">
        <v>81</v>
      </c>
      <c r="G7" s="22" t="s">
        <v>82</v>
      </c>
      <c r="H7" s="23" t="s">
        <v>81</v>
      </c>
      <c r="I7" s="23" t="s">
        <v>118</v>
      </c>
      <c r="J7" s="23"/>
      <c r="K7" s="23"/>
    </row>
    <row r="8" spans="1:11" x14ac:dyDescent="0.2">
      <c r="A8" s="1" t="s">
        <v>88</v>
      </c>
      <c r="B8" s="1" t="s">
        <v>119</v>
      </c>
      <c r="C8" s="1" t="s">
        <v>120</v>
      </c>
      <c r="D8" s="1" t="s">
        <v>121</v>
      </c>
      <c r="E8" s="1" t="s">
        <v>122</v>
      </c>
      <c r="F8" s="1" t="s">
        <v>81</v>
      </c>
      <c r="G8" s="1" t="s">
        <v>82</v>
      </c>
      <c r="H8" s="1" t="s">
        <v>81</v>
      </c>
      <c r="I8" s="1" t="s">
        <v>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2025-08-08T23:36:20Z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