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Health Insurance\"/>
    </mc:Choice>
  </mc:AlternateContent>
  <xr:revisionPtr revIDLastSave="0" documentId="13_ncr:1_{2D090685-A0D8-4772-83F0-4F03EA2C3169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/>
  <c r="D49" i="2"/>
  <c r="E49" i="2"/>
  <c r="D20" i="2"/>
  <c r="E20" i="2"/>
  <c r="D36" i="2"/>
  <c r="E36" i="2"/>
  <c r="F36" i="2"/>
  <c r="D28" i="2"/>
  <c r="D33" i="2" s="1"/>
  <c r="E28" i="2"/>
  <c r="E33" i="2" s="1"/>
  <c r="V28" i="2"/>
  <c r="V33" i="2" s="1"/>
  <c r="AG21" i="2"/>
  <c r="AH21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I21" i="2"/>
  <c r="AM33" i="2"/>
  <c r="F49" i="2"/>
  <c r="G49" i="2"/>
  <c r="H49" i="2"/>
  <c r="I49" i="2"/>
  <c r="J49" i="2"/>
  <c r="K49" i="2"/>
  <c r="L49" i="2"/>
  <c r="M49" i="2"/>
  <c r="N49" i="2"/>
  <c r="O49" i="2"/>
  <c r="P49" i="2"/>
  <c r="Q49" i="2"/>
  <c r="G36" i="2"/>
  <c r="H36" i="2"/>
  <c r="I36" i="2"/>
  <c r="J36" i="2"/>
  <c r="K36" i="2"/>
  <c r="L36" i="2"/>
  <c r="M36" i="2"/>
  <c r="N36" i="2"/>
  <c r="O36" i="2"/>
  <c r="P36" i="2"/>
  <c r="Q36" i="2"/>
  <c r="H28" i="2"/>
  <c r="I28" i="2"/>
  <c r="I33" i="2" s="1"/>
  <c r="J28" i="2"/>
  <c r="J33" i="2" s="1"/>
  <c r="K28" i="2"/>
  <c r="K33" i="2" s="1"/>
  <c r="L28" i="2"/>
  <c r="L33" i="2" s="1"/>
  <c r="M28" i="2"/>
  <c r="N28" i="2"/>
  <c r="O28" i="2"/>
  <c r="P28" i="2"/>
  <c r="Q28" i="2"/>
  <c r="R28" i="2"/>
  <c r="S28" i="2"/>
  <c r="T28" i="2"/>
  <c r="T33" i="2" s="1"/>
  <c r="U28" i="2"/>
  <c r="W28" i="2"/>
  <c r="W33" i="2" s="1"/>
  <c r="X28" i="2"/>
  <c r="X33" i="2" s="1"/>
  <c r="Y28" i="2"/>
  <c r="Y33" i="2" s="1"/>
  <c r="Z28" i="2"/>
  <c r="Z33" i="2" s="1"/>
  <c r="AA28" i="2"/>
  <c r="AA33" i="2" s="1"/>
  <c r="AB28" i="2"/>
  <c r="AB33" i="2" s="1"/>
  <c r="AC28" i="2"/>
  <c r="AC33" i="2" s="1"/>
  <c r="AD28" i="2"/>
  <c r="AD33" i="2" s="1"/>
  <c r="AE28" i="2"/>
  <c r="AE33" i="2" s="1"/>
  <c r="AF28" i="2"/>
  <c r="AF33" i="2" s="1"/>
  <c r="AG28" i="2"/>
  <c r="AG33" i="2" s="1"/>
  <c r="AH28" i="2"/>
  <c r="AH33" i="2" s="1"/>
  <c r="AI28" i="2"/>
  <c r="AJ28" i="2"/>
  <c r="AJ33" i="2" s="1"/>
  <c r="AK28" i="2"/>
  <c r="AK33" i="2" s="1"/>
  <c r="AL28" i="2"/>
  <c r="AL33" i="2" s="1"/>
  <c r="G28" i="2"/>
  <c r="G33" i="2" s="1"/>
  <c r="F28" i="2"/>
  <c r="B6" i="1"/>
  <c r="AK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J36" i="2"/>
  <c r="AK36" i="2"/>
  <c r="AL36" i="2"/>
  <c r="AM36" i="2"/>
  <c r="R36" i="2"/>
  <c r="S36" i="2"/>
  <c r="T36" i="2"/>
  <c r="U36" i="2"/>
  <c r="V36" i="2"/>
  <c r="W36" i="2"/>
  <c r="AE36" i="2"/>
  <c r="AI36" i="2"/>
  <c r="H40" i="2" l="1"/>
  <c r="F41" i="2"/>
  <c r="E41" i="2"/>
  <c r="I40" i="2"/>
  <c r="AI51" i="2"/>
  <c r="N40" i="2"/>
  <c r="T40" i="2"/>
  <c r="U40" i="2"/>
  <c r="R41" i="2"/>
  <c r="P41" i="2"/>
  <c r="AI41" i="2"/>
  <c r="Q41" i="2"/>
  <c r="H41" i="2"/>
  <c r="G41" i="2"/>
  <c r="S41" i="2"/>
  <c r="O41" i="2"/>
  <c r="M40" i="2"/>
  <c r="Q51" i="2"/>
  <c r="Q33" i="2"/>
  <c r="P33" i="2"/>
  <c r="S33" i="2"/>
  <c r="K41" i="2"/>
  <c r="O33" i="2"/>
  <c r="N33" i="2"/>
  <c r="R33" i="2"/>
  <c r="P51" i="2"/>
  <c r="M33" i="2"/>
  <c r="O51" i="2"/>
  <c r="N51" i="2"/>
  <c r="U33" i="2"/>
  <c r="AI33" i="2"/>
  <c r="L51" i="2"/>
  <c r="U51" i="2"/>
  <c r="J51" i="2"/>
  <c r="M51" i="2"/>
  <c r="T51" i="2"/>
  <c r="S51" i="2"/>
  <c r="K51" i="2"/>
  <c r="R51" i="2"/>
  <c r="K40" i="2"/>
  <c r="J40" i="2"/>
  <c r="F33" i="2"/>
  <c r="H33" i="2"/>
  <c r="L40" i="2"/>
  <c r="AA40" i="2"/>
  <c r="I41" i="2"/>
  <c r="N41" i="2"/>
  <c r="L41" i="2"/>
  <c r="M41" i="2"/>
  <c r="Q40" i="2"/>
  <c r="R40" i="2"/>
  <c r="O40" i="2"/>
  <c r="AH40" i="2"/>
  <c r="P40" i="2"/>
  <c r="S40" i="2"/>
  <c r="J41" i="2"/>
  <c r="Z40" i="2"/>
  <c r="V40" i="2"/>
  <c r="X41" i="2"/>
  <c r="Y40" i="2"/>
  <c r="X40" i="2"/>
  <c r="V41" i="2"/>
  <c r="U41" i="2"/>
  <c r="AI40" i="2"/>
  <c r="W41" i="2"/>
  <c r="W40" i="2"/>
  <c r="T41" i="2"/>
  <c r="X51" i="2"/>
  <c r="W51" i="2"/>
  <c r="Y51" i="2"/>
  <c r="V51" i="2"/>
  <c r="AA51" i="2"/>
  <c r="Z51" i="2"/>
  <c r="X36" i="2"/>
  <c r="Y36" i="2"/>
  <c r="Z36" i="2"/>
  <c r="AA36" i="2"/>
  <c r="AB36" i="2"/>
  <c r="AC36" i="2"/>
  <c r="AD36" i="2"/>
  <c r="AF36" i="2"/>
  <c r="AG36" i="2"/>
  <c r="AH36" i="2"/>
  <c r="AD40" i="2" l="1"/>
  <c r="AF41" i="2"/>
  <c r="AH41" i="2"/>
  <c r="Y41" i="2"/>
  <c r="Z41" i="2"/>
  <c r="AA41" i="2"/>
  <c r="AB41" i="2"/>
  <c r="AC41" i="2"/>
  <c r="AD41" i="2"/>
  <c r="AE41" i="2"/>
  <c r="AG41" i="2"/>
  <c r="AH51" i="2"/>
  <c r="AB40" i="2"/>
  <c r="AC40" i="2"/>
  <c r="AE40" i="2"/>
  <c r="AF40" i="2"/>
  <c r="AG40" i="2"/>
  <c r="AG51" i="2" l="1"/>
  <c r="AE51" i="2"/>
  <c r="AB51" i="2"/>
  <c r="AC51" i="2"/>
  <c r="AD51" i="2"/>
  <c r="AF51" i="2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13" authorId="0" shapeId="0" xr:uid="{5A95CDEE-0D33-4B78-A963-B945EE498622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Removes inter-segment revenue amounts that occur between the 4 segements of UNH</t>
        </r>
      </text>
    </comment>
  </commentList>
</comments>
</file>

<file path=xl/sharedStrings.xml><?xml version="1.0" encoding="utf-8"?>
<sst xmlns="http://schemas.openxmlformats.org/spreadsheetml/2006/main" count="127" uniqueCount="117">
  <si>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</si>
  <si>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</si>
  <si>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</si>
  <si>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</si>
  <si>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</si>
  <si>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</si>
  <si>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</si>
  <si>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</si>
  <si>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</si>
  <si>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</si>
  <si>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</si>
  <si>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</si>
  <si>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</si>
  <si>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</si>
  <si>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</si>
  <si>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</si>
  <si>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</si>
  <si>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</si>
  <si>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</si>
  <si>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</si>
  <si>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</si>
  <si>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</si>
  <si>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</si>
  <si>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</si>
  <si>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</si>
  <si>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</si>
  <si>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</si>
  <si>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</si>
  <si>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</si>
  <si>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</si>
  <si>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</si>
  <si>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</si>
  <si>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</si>
  <si>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</si>
  <si>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</si>
  <si>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</si>
  <si>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</si>
  <si>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</si>
  <si>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</si>
  <si>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</si>
  <si>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</si>
  <si>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N/A</t>
  </si>
  <si>
    <t>Q12022</t>
  </si>
  <si>
    <t>Q22022</t>
  </si>
  <si>
    <t>P/Sales</t>
  </si>
  <si>
    <t>P/Book</t>
  </si>
  <si>
    <t>EV/EBITDA</t>
  </si>
  <si>
    <t>EV/R</t>
  </si>
  <si>
    <t>Trl P/E</t>
  </si>
  <si>
    <t>Fwd P/E</t>
  </si>
  <si>
    <t>Q42021</t>
  </si>
  <si>
    <t>Q12021</t>
  </si>
  <si>
    <t>Q22021</t>
  </si>
  <si>
    <t>Q32021</t>
  </si>
  <si>
    <t xml:space="preserve">EBITDA </t>
  </si>
  <si>
    <t>Diluted EPS TTM</t>
  </si>
  <si>
    <t>UNH - United Healthcare Group</t>
  </si>
  <si>
    <t>Q42020</t>
  </si>
  <si>
    <t>Q32020</t>
  </si>
  <si>
    <t>Q22020</t>
  </si>
  <si>
    <t>Q12020</t>
  </si>
  <si>
    <t>Q32019</t>
  </si>
  <si>
    <t>Q22019</t>
  </si>
  <si>
    <t>Q12019</t>
  </si>
  <si>
    <t>UHC Employer &amp; Individual Domestic</t>
  </si>
  <si>
    <t>UHC Employer &amp; Invididual Global</t>
  </si>
  <si>
    <t>Medicare &amp; Retirement</t>
  </si>
  <si>
    <t>Community &amp; State</t>
  </si>
  <si>
    <t>Optum Health</t>
  </si>
  <si>
    <t>Optum Insight</t>
  </si>
  <si>
    <t>Optum Rx</t>
  </si>
  <si>
    <t>Q12018</t>
  </si>
  <si>
    <t>Q22018</t>
  </si>
  <si>
    <t>Q32018</t>
  </si>
  <si>
    <t>Q42018</t>
  </si>
  <si>
    <t>Premiums</t>
  </si>
  <si>
    <t>Products</t>
  </si>
  <si>
    <t>Services</t>
  </si>
  <si>
    <t>Investment and Other</t>
  </si>
  <si>
    <t>Medical Costs</t>
  </si>
  <si>
    <t>Operating Costs</t>
  </si>
  <si>
    <t>Cost of products sold</t>
  </si>
  <si>
    <t>Depreciation &amp; Amortization</t>
  </si>
  <si>
    <t>UHC Operating Margin</t>
  </si>
  <si>
    <t>Optum Operating Margin</t>
  </si>
  <si>
    <t>Consolidated Operating Margin</t>
  </si>
  <si>
    <t>Adjusted EPS</t>
  </si>
  <si>
    <t>People Served</t>
  </si>
  <si>
    <t>Commercial Risk-Based</t>
  </si>
  <si>
    <t>Revenue Breakdown</t>
  </si>
  <si>
    <t>Commercial Fee-Based</t>
  </si>
  <si>
    <t>Medicare Advantage</t>
  </si>
  <si>
    <t>Medicaid</t>
  </si>
  <si>
    <t>Medicaid Supplement</t>
  </si>
  <si>
    <t>Eliminations</t>
  </si>
  <si>
    <t>Total Community And Senior</t>
  </si>
  <si>
    <t>Total UHC Medical</t>
  </si>
  <si>
    <t>Commercial Paper 4.4%</t>
  </si>
  <si>
    <t>Short-term borrowings and current maturities due next 12 months</t>
  </si>
  <si>
    <t>3.750% July 2025</t>
  </si>
  <si>
    <t>5.150% Oct 2025</t>
  </si>
  <si>
    <t>3.7% Dec 2025</t>
  </si>
  <si>
    <t>Other</t>
  </si>
  <si>
    <t>Major Components:</t>
  </si>
  <si>
    <t>Long Term Debt (2026-2064)</t>
  </si>
  <si>
    <t>Current Operating Lease Liabilities 2025</t>
  </si>
  <si>
    <t>Long Term Lease Liabilities 2026-2034+</t>
  </si>
  <si>
    <t>2026 1.25% to 3.10%</t>
  </si>
  <si>
    <t>2027 3.45-4.60%</t>
  </si>
  <si>
    <t>2028 3.85-5.25%</t>
  </si>
  <si>
    <t>2029 4-4.25%</t>
  </si>
  <si>
    <t xml:space="preserve">Rest 2030+ </t>
  </si>
  <si>
    <t>Net EPS 14.65, 16</t>
  </si>
  <si>
    <t>FY 445.5 to 448 bill</t>
  </si>
  <si>
    <t>Q42019</t>
  </si>
  <si>
    <t>Q32017</t>
  </si>
  <si>
    <t>Q42017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</si>
</sst>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%"/>
    <numFmt numFmtId="166" formatCode="#,##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9" fontId="6" fillId="0" borderId="0" xfId="0" applyNumberFormat="1" applyFont="1" applyAlignment="1">
      <alignment vertical="center"/>
    </xf>
    <xf numFmtId="0" fontId="5" fillId="0" borderId="0" xfId="0" applyFont="1"/>
    <xf numFmtId="0" fontId="5" fillId="0" borderId="5" xfId="0" applyFont="1" applyBorder="1"/>
    <xf numFmtId="0" fontId="5" fillId="0" borderId="0" xfId="0" applyFont="1" applyBorder="1"/>
    <xf numFmtId="0" fontId="5" fillId="0" borderId="0" xfId="0" applyNumberFormat="1" applyFont="1"/>
    <xf numFmtId="165" fontId="5" fillId="0" borderId="0" xfId="1" applyNumberFormat="1" applyFont="1"/>
    <xf numFmtId="166" fontId="5" fillId="0" borderId="0" xfId="0" applyNumberFormat="1" applyFont="1"/>
    <xf numFmtId="0" fontId="1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8"/>
  <sheetViews>
    <sheetView workbookViewId="0">
      <selection activeCell="B6" sqref="B6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56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247.8</v>
      </c>
      <c r="C4" s="2">
        <v>45876</v>
      </c>
    </row>
    <row r="5" spans="1:5" x14ac:dyDescent="0.2">
      <c r="A5" s="1" t="s">
        <v>2</v>
      </c>
      <c r="B5" s="1">
        <v>913</v>
      </c>
      <c r="C5" s="1" t="s">
        <v>27</v>
      </c>
    </row>
    <row r="6" spans="1:5" x14ac:dyDescent="0.2">
      <c r="A6" s="1" t="s">
        <v>3</v>
      </c>
      <c r="B6" s="1">
        <f xml:space="preserve"> B4 * B5</f>
        <v>226241.40000000002</v>
      </c>
    </row>
    <row r="7" spans="1:5" x14ac:dyDescent="0.2">
      <c r="A7" s="1" t="s">
        <v>25</v>
      </c>
      <c r="B7" s="1">
        <v>32</v>
      </c>
    </row>
    <row r="8" spans="1:5" x14ac:dyDescent="0.2">
      <c r="A8" s="1" t="s">
        <v>4</v>
      </c>
      <c r="B8" s="1">
        <v>79</v>
      </c>
      <c r="D8" s="1" t="s">
        <v>30</v>
      </c>
      <c r="E8" s="1">
        <v>4.32</v>
      </c>
    </row>
    <row r="9" spans="1:5" x14ac:dyDescent="0.2">
      <c r="A9" s="1" t="s">
        <v>7</v>
      </c>
      <c r="B9" s="1">
        <f>B6 - B7 + B8</f>
        <v>226288.40000000002</v>
      </c>
      <c r="D9" s="1" t="s">
        <v>26</v>
      </c>
      <c r="E9" s="1">
        <v>5.27</v>
      </c>
    </row>
    <row r="11" spans="1:5" x14ac:dyDescent="0.2">
      <c r="A11" s="1" t="s">
        <v>44</v>
      </c>
      <c r="B11" s="1">
        <v>0.54</v>
      </c>
    </row>
    <row r="12" spans="1:5" x14ac:dyDescent="0.2">
      <c r="A12" s="1" t="s">
        <v>45</v>
      </c>
      <c r="B12" s="1">
        <v>2.2999999999999998</v>
      </c>
    </row>
    <row r="13" spans="1:5" x14ac:dyDescent="0.2">
      <c r="A13" s="1" t="s">
        <v>46</v>
      </c>
      <c r="B13" s="1">
        <v>8.74</v>
      </c>
    </row>
    <row r="14" spans="1:5" x14ac:dyDescent="0.2">
      <c r="A14" s="1" t="s">
        <v>47</v>
      </c>
      <c r="B14" s="1">
        <v>0.69</v>
      </c>
    </row>
    <row r="15" spans="1:5" x14ac:dyDescent="0.2">
      <c r="A15" s="1" t="s">
        <v>48</v>
      </c>
      <c r="B15" s="1">
        <v>11</v>
      </c>
    </row>
    <row r="16" spans="1:5" x14ac:dyDescent="0.2">
      <c r="A16" s="1" t="s">
        <v>49</v>
      </c>
      <c r="B16" s="1">
        <v>14</v>
      </c>
    </row>
    <row r="17" spans="1:1" x14ac:dyDescent="0.2">
      <c r="A17" s="1" t="s">
        <v>54</v>
      </c>
    </row>
    <row r="18" spans="1:1" x14ac:dyDescent="0.2">
      <c r="A18" s="1" t="s">
        <v>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R96"/>
  <sheetViews>
    <sheetView tabSelected="1" workbookViewId="0">
      <selection activeCell="G55" sqref="G55"/>
    </sheetView>
  </sheetViews>
  <sheetFormatPr defaultRowHeight="14.25" outlineLevelRow="1" x14ac:dyDescent="0.2"/>
  <cols>
    <col min="1" max="1" width="14.7109375" style="1" bestFit="1" customWidth="1"/>
    <col min="2" max="2" width="28.28515625" style="1" bestFit="1" customWidth="1"/>
    <col min="3" max="28" width="9.140625" style="1"/>
    <col min="29" max="31" width="13.140625" style="1" customWidth="1"/>
    <col min="32" max="32" width="18.85546875" style="1" customWidth="1"/>
    <col min="33" max="33" width="14.85546875" style="1" customWidth="1"/>
    <col min="34" max="34" width="15" style="1" customWidth="1"/>
    <col min="35" max="35" width="8.42578125" style="1" bestFit="1" customWidth="1"/>
    <col min="36" max="36" width="9.28515625" style="1" bestFit="1" customWidth="1"/>
    <col min="37" max="37" width="9.5703125" style="1" bestFit="1" customWidth="1"/>
    <col min="38" max="16384" width="9.140625" style="1"/>
  </cols>
  <sheetData>
    <row r="1" spans="1:38" x14ac:dyDescent="0.2">
      <c r="A1" s="25" t="s">
        <v>8</v>
      </c>
      <c r="B1" s="1" t="s">
        <v>35</v>
      </c>
    </row>
    <row r="2" spans="1:38" x14ac:dyDescent="0.2">
      <c r="A2" s="26"/>
      <c r="B2" s="26"/>
      <c r="C2" s="26"/>
      <c r="D2" s="26" t="s">
        <v>115</v>
      </c>
      <c r="E2" s="26" t="s">
        <v>116</v>
      </c>
      <c r="F2" s="26" t="s">
        <v>71</v>
      </c>
      <c r="G2" s="26" t="s">
        <v>72</v>
      </c>
      <c r="H2" s="26" t="s">
        <v>73</v>
      </c>
      <c r="I2" s="26" t="s">
        <v>74</v>
      </c>
      <c r="J2" s="26" t="s">
        <v>63</v>
      </c>
      <c r="K2" s="26" t="s">
        <v>62</v>
      </c>
      <c r="L2" s="26" t="s">
        <v>61</v>
      </c>
      <c r="M2" s="26" t="s">
        <v>114</v>
      </c>
      <c r="N2" s="26" t="s">
        <v>60</v>
      </c>
      <c r="O2" s="26" t="s">
        <v>59</v>
      </c>
      <c r="P2" s="26" t="s">
        <v>58</v>
      </c>
      <c r="Q2" s="26" t="s">
        <v>57</v>
      </c>
      <c r="R2" s="26" t="s">
        <v>51</v>
      </c>
      <c r="S2" s="26" t="s">
        <v>52</v>
      </c>
      <c r="T2" s="26" t="s">
        <v>53</v>
      </c>
      <c r="U2" s="26" t="s">
        <v>50</v>
      </c>
      <c r="V2" s="26" t="s">
        <v>42</v>
      </c>
      <c r="W2" s="26" t="s">
        <v>43</v>
      </c>
      <c r="X2" s="26" t="s">
        <v>13</v>
      </c>
      <c r="Y2" s="26" t="s">
        <v>14</v>
      </c>
      <c r="Z2" s="26" t="s">
        <v>15</v>
      </c>
      <c r="AA2" s="26" t="s">
        <v>16</v>
      </c>
      <c r="AB2" s="26" t="s">
        <v>17</v>
      </c>
      <c r="AC2" s="26" t="s">
        <v>18</v>
      </c>
      <c r="AD2" s="26" t="s">
        <v>19</v>
      </c>
      <c r="AE2" s="26" t="s">
        <v>20</v>
      </c>
      <c r="AF2" s="26" t="s">
        <v>21</v>
      </c>
      <c r="AG2" s="26" t="s">
        <v>22</v>
      </c>
      <c r="AH2" s="26" t="s">
        <v>5</v>
      </c>
      <c r="AI2" s="26" t="s">
        <v>27</v>
      </c>
      <c r="AJ2" s="26" t="s">
        <v>28</v>
      </c>
      <c r="AK2" s="26" t="s">
        <v>29</v>
      </c>
      <c r="AL2" s="26" t="s">
        <v>31</v>
      </c>
    </row>
    <row r="3" spans="1:38" s="36" customFormat="1" x14ac:dyDescent="0.2">
      <c r="A3" s="36" t="s">
        <v>89</v>
      </c>
    </row>
    <row r="4" spans="1:38" hidden="1" outlineLevel="1" x14ac:dyDescent="0.2">
      <c r="A4" s="27"/>
      <c r="B4" s="27" t="s">
        <v>64</v>
      </c>
      <c r="C4" s="27"/>
      <c r="D4" s="27">
        <v>13054</v>
      </c>
      <c r="E4" s="27">
        <v>13307</v>
      </c>
      <c r="F4" s="27">
        <v>13414</v>
      </c>
      <c r="G4" s="27">
        <v>13708</v>
      </c>
      <c r="H4" s="27">
        <v>13734</v>
      </c>
      <c r="I4" s="27">
        <v>13905</v>
      </c>
      <c r="J4" s="27">
        <v>14084</v>
      </c>
      <c r="K4" s="27">
        <v>14032</v>
      </c>
      <c r="L4" s="27">
        <v>14291</v>
      </c>
      <c r="M4" s="27">
        <v>14538</v>
      </c>
      <c r="N4" s="27">
        <v>14280</v>
      </c>
      <c r="O4" s="27">
        <v>12963</v>
      </c>
      <c r="P4" s="27">
        <v>14081</v>
      </c>
      <c r="Q4" s="27">
        <v>14548</v>
      </c>
      <c r="R4" s="27">
        <v>14632</v>
      </c>
      <c r="S4" s="27">
        <v>14942</v>
      </c>
      <c r="T4" s="27">
        <v>15094</v>
      </c>
      <c r="U4" s="27">
        <v>15355</v>
      </c>
      <c r="V4" s="1">
        <v>15822</v>
      </c>
      <c r="W4" s="27">
        <v>15567</v>
      </c>
      <c r="X4" s="27">
        <v>15929</v>
      </c>
      <c r="Y4" s="27">
        <v>16281</v>
      </c>
      <c r="Z4" s="1">
        <v>16544</v>
      </c>
      <c r="AA4" s="27">
        <v>16759</v>
      </c>
      <c r="AD4" s="1">
        <v>17839</v>
      </c>
      <c r="AE4" s="1">
        <v>18646</v>
      </c>
      <c r="AH4" s="1">
        <v>19066</v>
      </c>
      <c r="AI4" s="36">
        <v>18950</v>
      </c>
    </row>
    <row r="5" spans="1:38" hidden="1" outlineLevel="1" x14ac:dyDescent="0.2">
      <c r="B5" s="1" t="s">
        <v>65</v>
      </c>
      <c r="D5" s="1">
        <v>1996</v>
      </c>
      <c r="E5" s="1">
        <v>1964</v>
      </c>
      <c r="F5" s="1">
        <v>2449</v>
      </c>
      <c r="G5" s="1">
        <v>2533</v>
      </c>
      <c r="H5" s="1">
        <v>2360</v>
      </c>
      <c r="I5" s="1">
        <v>2474</v>
      </c>
      <c r="J5" s="1">
        <v>2534</v>
      </c>
      <c r="K5" s="1">
        <v>2521</v>
      </c>
      <c r="L5" s="1">
        <v>2446</v>
      </c>
      <c r="M5" s="1">
        <v>2354</v>
      </c>
      <c r="N5" s="1">
        <v>11453</v>
      </c>
      <c r="O5" s="1">
        <v>1766</v>
      </c>
      <c r="P5" s="1">
        <v>1866</v>
      </c>
      <c r="Q5" s="1">
        <v>1937</v>
      </c>
      <c r="R5" s="1">
        <v>2035</v>
      </c>
      <c r="S5" s="1">
        <v>2118</v>
      </c>
      <c r="T5" s="1">
        <v>2139</v>
      </c>
      <c r="U5" s="1">
        <v>2053</v>
      </c>
      <c r="V5" s="1">
        <v>2133</v>
      </c>
      <c r="W5" s="1">
        <v>2247</v>
      </c>
      <c r="X5" s="1">
        <v>2120</v>
      </c>
      <c r="Y5" s="1">
        <v>2168</v>
      </c>
      <c r="Z5" s="1">
        <v>2163</v>
      </c>
      <c r="AA5" s="1">
        <v>2325</v>
      </c>
      <c r="AD5" s="1">
        <v>1532</v>
      </c>
      <c r="AE5" s="1">
        <v>591</v>
      </c>
      <c r="AH5" s="1">
        <v>782</v>
      </c>
      <c r="AI5" s="1">
        <v>819</v>
      </c>
    </row>
    <row r="6" spans="1:38" hidden="1" outlineLevel="1" x14ac:dyDescent="0.2">
      <c r="B6" s="1" t="s">
        <v>66</v>
      </c>
      <c r="D6" s="1">
        <v>16306</v>
      </c>
      <c r="E6" s="1">
        <v>16390</v>
      </c>
      <c r="F6" s="1">
        <v>18925</v>
      </c>
      <c r="G6" s="1">
        <v>10746</v>
      </c>
      <c r="H6" s="1">
        <v>18789</v>
      </c>
      <c r="I6" s="1">
        <v>18900</v>
      </c>
      <c r="J6" s="1">
        <v>21096</v>
      </c>
      <c r="K6" s="1">
        <v>20855</v>
      </c>
      <c r="L6" s="1">
        <v>20698</v>
      </c>
      <c r="M6" s="1">
        <v>20603</v>
      </c>
      <c r="N6" s="1">
        <v>23152</v>
      </c>
      <c r="O6" s="1">
        <v>22855</v>
      </c>
      <c r="P6" s="1">
        <v>22606</v>
      </c>
      <c r="Q6" s="1">
        <v>22151</v>
      </c>
      <c r="R6" s="1">
        <v>25474</v>
      </c>
      <c r="S6" s="1">
        <v>25304</v>
      </c>
      <c r="T6" s="1">
        <v>24931</v>
      </c>
      <c r="U6" s="1">
        <v>24843</v>
      </c>
      <c r="V6" s="1">
        <v>29100</v>
      </c>
      <c r="W6" s="1">
        <v>28625</v>
      </c>
      <c r="X6" s="1">
        <v>27895</v>
      </c>
      <c r="Y6" s="1">
        <v>28051</v>
      </c>
      <c r="Z6" s="1">
        <v>18707</v>
      </c>
      <c r="AA6" s="1">
        <v>32440</v>
      </c>
      <c r="AD6" s="1">
        <v>35486</v>
      </c>
      <c r="AE6" s="1">
        <v>34904</v>
      </c>
      <c r="AH6" s="1">
        <v>41705</v>
      </c>
      <c r="AI6" s="1">
        <v>42623</v>
      </c>
    </row>
    <row r="7" spans="1:38" hidden="1" outlineLevel="1" x14ac:dyDescent="0.2">
      <c r="B7" s="1" t="s">
        <v>67</v>
      </c>
      <c r="D7" s="1">
        <v>9378</v>
      </c>
      <c r="E7" s="1">
        <v>9938</v>
      </c>
      <c r="F7" s="1">
        <v>10671</v>
      </c>
      <c r="G7" s="1">
        <v>18859</v>
      </c>
      <c r="H7" s="1">
        <v>11054</v>
      </c>
      <c r="I7" s="1">
        <v>10955</v>
      </c>
      <c r="J7" s="1">
        <v>11182</v>
      </c>
      <c r="K7" s="1">
        <v>11186</v>
      </c>
      <c r="L7" s="1">
        <v>10670</v>
      </c>
      <c r="M7" s="1">
        <v>10752</v>
      </c>
      <c r="N7" s="1">
        <v>2183</v>
      </c>
      <c r="O7" s="1">
        <v>11523</v>
      </c>
      <c r="P7" s="1">
        <v>11820</v>
      </c>
      <c r="Q7" s="1">
        <v>11691</v>
      </c>
      <c r="R7" s="1">
        <v>12973</v>
      </c>
      <c r="S7" s="1">
        <v>13110</v>
      </c>
      <c r="T7" s="1">
        <v>13763</v>
      </c>
      <c r="U7" s="1">
        <v>14133</v>
      </c>
      <c r="V7" s="1">
        <v>15540</v>
      </c>
      <c r="W7" s="1">
        <v>15666</v>
      </c>
      <c r="X7" s="1">
        <v>16051</v>
      </c>
      <c r="Y7" s="1">
        <v>16546</v>
      </c>
      <c r="Z7" s="1">
        <v>33006</v>
      </c>
      <c r="AA7" s="1">
        <v>18707</v>
      </c>
      <c r="AD7" s="1">
        <v>20500</v>
      </c>
      <c r="AE7" s="1">
        <v>19725</v>
      </c>
      <c r="AH7" s="1">
        <v>23064</v>
      </c>
      <c r="AI7" s="1">
        <v>23711</v>
      </c>
    </row>
    <row r="8" spans="1:38" hidden="1" outlineLevel="1" x14ac:dyDescent="0.2"/>
    <row r="9" spans="1:38" hidden="1" outlineLevel="1" x14ac:dyDescent="0.2">
      <c r="B9" s="1" t="s">
        <v>68</v>
      </c>
      <c r="D9" s="1">
        <v>5252</v>
      </c>
      <c r="E9" s="1">
        <v>5463</v>
      </c>
      <c r="F9" s="1">
        <v>5759</v>
      </c>
      <c r="G9" s="1">
        <v>5941</v>
      </c>
      <c r="H9" s="1">
        <v>6052</v>
      </c>
      <c r="I9" s="1">
        <v>6393</v>
      </c>
      <c r="J9" s="1">
        <v>6713</v>
      </c>
      <c r="K9" s="1">
        <v>7148</v>
      </c>
      <c r="L9" s="1">
        <v>8133</v>
      </c>
      <c r="M9" s="1">
        <v>8323</v>
      </c>
      <c r="N9" s="1">
        <v>9192</v>
      </c>
      <c r="O9" s="1">
        <v>9139</v>
      </c>
      <c r="P9" s="1">
        <v>10499</v>
      </c>
      <c r="Q9" s="1">
        <v>10978</v>
      </c>
      <c r="R9" s="1">
        <v>12403</v>
      </c>
      <c r="S9" s="1">
        <v>13300</v>
      </c>
      <c r="T9" s="1">
        <v>13812</v>
      </c>
      <c r="U9" s="1">
        <v>14550</v>
      </c>
      <c r="V9" s="1">
        <v>16682</v>
      </c>
      <c r="W9" s="1">
        <v>17583</v>
      </c>
      <c r="X9" s="1">
        <v>18463</v>
      </c>
      <c r="Y9" s="1">
        <v>18446</v>
      </c>
      <c r="Z9" s="1">
        <v>23004</v>
      </c>
      <c r="AA9" s="1">
        <v>23917</v>
      </c>
      <c r="AD9" s="1">
        <v>26731</v>
      </c>
      <c r="AE9" s="1">
        <v>27050</v>
      </c>
      <c r="AH9" s="1">
        <v>25309</v>
      </c>
      <c r="AI9" s="1">
        <v>25205</v>
      </c>
    </row>
    <row r="10" spans="1:38" hidden="1" outlineLevel="1" x14ac:dyDescent="0.2">
      <c r="B10" s="1" t="s">
        <v>69</v>
      </c>
      <c r="D10" s="1">
        <v>2004</v>
      </c>
      <c r="E10" s="1">
        <v>2247</v>
      </c>
      <c r="F10" s="1">
        <v>2069</v>
      </c>
      <c r="G10" s="1">
        <v>2185</v>
      </c>
      <c r="H10" s="1">
        <v>2254</v>
      </c>
      <c r="I10" s="1">
        <v>2500</v>
      </c>
      <c r="J10" s="1">
        <v>2189</v>
      </c>
      <c r="K10" s="1">
        <v>2339</v>
      </c>
      <c r="L10" s="1">
        <v>2617</v>
      </c>
      <c r="M10" s="1">
        <v>2861</v>
      </c>
      <c r="N10" s="1">
        <v>2494</v>
      </c>
      <c r="O10" s="1">
        <v>2632</v>
      </c>
      <c r="P10" s="1">
        <v>2767</v>
      </c>
      <c r="Q10" s="1">
        <v>2909</v>
      </c>
      <c r="R10" s="1">
        <v>2852</v>
      </c>
      <c r="S10" s="1">
        <v>2957</v>
      </c>
      <c r="T10" s="1">
        <v>3139</v>
      </c>
      <c r="U10" s="1">
        <v>3251</v>
      </c>
      <c r="V10" s="1">
        <v>3219</v>
      </c>
      <c r="W10" s="1">
        <v>32382</v>
      </c>
      <c r="X10" s="1">
        <v>3693</v>
      </c>
      <c r="Y10" s="1">
        <v>4387</v>
      </c>
      <c r="Z10" s="1">
        <v>4496</v>
      </c>
      <c r="AA10" s="1">
        <v>4674</v>
      </c>
      <c r="AD10" s="1">
        <v>4502</v>
      </c>
      <c r="AE10" s="1">
        <v>4543</v>
      </c>
      <c r="AH10" s="1">
        <v>4630</v>
      </c>
      <c r="AI10" s="1">
        <v>4828</v>
      </c>
    </row>
    <row r="11" spans="1:38" hidden="1" outlineLevel="1" x14ac:dyDescent="0.2">
      <c r="B11" s="1" t="s">
        <v>70</v>
      </c>
      <c r="D11" s="1">
        <v>15953</v>
      </c>
      <c r="E11" s="1">
        <v>17015</v>
      </c>
      <c r="F11" s="1">
        <v>16106</v>
      </c>
      <c r="G11" s="1">
        <v>16941</v>
      </c>
      <c r="H11" s="1">
        <v>17437</v>
      </c>
      <c r="I11" s="1">
        <v>19052</v>
      </c>
      <c r="J11" s="1">
        <v>17817</v>
      </c>
      <c r="K11" s="1">
        <v>18923</v>
      </c>
      <c r="L11" s="1">
        <v>18454</v>
      </c>
      <c r="M11" s="1">
        <v>19094</v>
      </c>
      <c r="N11" s="1">
        <v>21557</v>
      </c>
      <c r="O11" s="1">
        <v>21371</v>
      </c>
      <c r="P11" s="1">
        <v>22081</v>
      </c>
      <c r="Q11" s="1">
        <v>22489</v>
      </c>
      <c r="R11" s="1">
        <v>21604</v>
      </c>
      <c r="S11" s="1">
        <v>22524</v>
      </c>
      <c r="T11" s="1">
        <v>23337</v>
      </c>
      <c r="U11" s="1">
        <v>23849</v>
      </c>
      <c r="V11" s="1">
        <v>23911</v>
      </c>
      <c r="W11" s="1">
        <v>24805</v>
      </c>
      <c r="X11" s="1">
        <v>25203</v>
      </c>
      <c r="Y11" s="1">
        <v>25854</v>
      </c>
      <c r="Z11" s="1">
        <v>27418</v>
      </c>
      <c r="AA11" s="1">
        <v>28646</v>
      </c>
      <c r="AD11" s="1">
        <v>30835</v>
      </c>
      <c r="AE11" s="1">
        <v>32415</v>
      </c>
      <c r="AH11" s="1">
        <v>35132</v>
      </c>
      <c r="AI11" s="1">
        <v>38459</v>
      </c>
    </row>
    <row r="12" spans="1:38" hidden="1" outlineLevel="1" x14ac:dyDescent="0.2"/>
    <row r="13" spans="1:38" hidden="1" outlineLevel="1" x14ac:dyDescent="0.2">
      <c r="B13" s="1" t="s">
        <v>94</v>
      </c>
      <c r="D13" s="1">
        <v>-13297</v>
      </c>
      <c r="E13" s="1">
        <v>-13930</v>
      </c>
      <c r="F13" s="1">
        <v>-13872</v>
      </c>
      <c r="G13" s="1">
        <v>-14486</v>
      </c>
      <c r="H13" s="1">
        <v>-14772</v>
      </c>
      <c r="I13" s="1">
        <v>-15379</v>
      </c>
      <c r="J13" s="1">
        <v>-14948</v>
      </c>
      <c r="K13" s="1">
        <v>-16028</v>
      </c>
      <c r="L13" s="1">
        <v>-16517</v>
      </c>
      <c r="M13" s="1">
        <v>-17144</v>
      </c>
      <c r="N13" s="1">
        <v>-19486</v>
      </c>
      <c r="O13" s="1">
        <v>-19664</v>
      </c>
      <c r="P13" s="1">
        <v>-20181</v>
      </c>
      <c r="Q13" s="1">
        <v>-20711</v>
      </c>
      <c r="R13" s="1">
        <v>-21302</v>
      </c>
      <c r="S13" s="1">
        <v>-22456</v>
      </c>
      <c r="T13" s="1">
        <v>-23375</v>
      </c>
      <c r="U13" s="1">
        <v>-23734</v>
      </c>
      <c r="V13" s="1">
        <v>-25705</v>
      </c>
      <c r="W13" s="1">
        <v>-26855</v>
      </c>
      <c r="X13" s="1">
        <v>-27660</v>
      </c>
      <c r="Y13" s="1">
        <v>-28127</v>
      </c>
      <c r="Z13" s="1">
        <v>-32595</v>
      </c>
      <c r="AA13" s="1">
        <v>-33672</v>
      </c>
      <c r="AD13" s="1">
        <v>-36613</v>
      </c>
      <c r="AE13" s="1">
        <v>-37890</v>
      </c>
      <c r="AH13" s="1">
        <v>-38927</v>
      </c>
      <c r="AI13" s="1">
        <v>-41712</v>
      </c>
    </row>
    <row r="14" spans="1:38" collapsed="1" x14ac:dyDescent="0.2">
      <c r="A14" s="1" t="s">
        <v>87</v>
      </c>
    </row>
    <row r="15" spans="1:38" x14ac:dyDescent="0.2">
      <c r="B15" s="1" t="s">
        <v>88</v>
      </c>
      <c r="D15" s="1">
        <v>7.8</v>
      </c>
      <c r="E15" s="1">
        <v>8.4</v>
      </c>
      <c r="F15" s="1">
        <v>8.3000000000000007</v>
      </c>
      <c r="G15" s="1">
        <v>8.4</v>
      </c>
      <c r="H15" s="1">
        <v>8.5</v>
      </c>
      <c r="I15" s="1">
        <v>8.5</v>
      </c>
      <c r="J15" s="1">
        <v>8.3000000000000007</v>
      </c>
      <c r="K15" s="1">
        <v>8.3000000000000007</v>
      </c>
      <c r="L15" s="1">
        <v>8.6</v>
      </c>
      <c r="M15" s="1">
        <v>8.6</v>
      </c>
      <c r="N15" s="1">
        <v>8.1999999999999993</v>
      </c>
      <c r="O15" s="1">
        <v>8.1</v>
      </c>
      <c r="P15" s="1">
        <v>8</v>
      </c>
      <c r="Q15" s="1">
        <v>7.9</v>
      </c>
      <c r="R15" s="1">
        <v>7.9</v>
      </c>
      <c r="S15" s="1">
        <v>7.8</v>
      </c>
      <c r="T15" s="1">
        <v>8</v>
      </c>
      <c r="U15" s="1">
        <v>8</v>
      </c>
      <c r="V15" s="1">
        <v>8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8.1</v>
      </c>
      <c r="AC15" s="1">
        <v>8.1</v>
      </c>
      <c r="AD15" s="1">
        <v>8.5</v>
      </c>
      <c r="AE15" s="1">
        <v>8.6999999999999993</v>
      </c>
      <c r="AF15" s="1">
        <v>8.9</v>
      </c>
      <c r="AG15" s="1">
        <v>8.8000000000000007</v>
      </c>
      <c r="AH15" s="1">
        <v>8.4</v>
      </c>
      <c r="AI15" s="1">
        <v>8.4</v>
      </c>
    </row>
    <row r="16" spans="1:38" x14ac:dyDescent="0.2">
      <c r="B16" s="1" t="s">
        <v>90</v>
      </c>
      <c r="D16" s="1">
        <v>18.600000000000001</v>
      </c>
      <c r="E16" s="1">
        <v>18.600000000000001</v>
      </c>
      <c r="F16" s="1">
        <v>18.5</v>
      </c>
      <c r="G16" s="1">
        <v>18.399999999999999</v>
      </c>
      <c r="H16" s="1">
        <v>18.399999999999999</v>
      </c>
      <c r="I16" s="1">
        <v>18.399999999999999</v>
      </c>
      <c r="J16" s="1">
        <v>19.100000000000001</v>
      </c>
      <c r="K16" s="1">
        <v>19.100000000000001</v>
      </c>
      <c r="L16" s="1">
        <v>19.2</v>
      </c>
      <c r="M16" s="1">
        <v>19.2</v>
      </c>
      <c r="N16" s="1">
        <v>18.8</v>
      </c>
      <c r="O16" s="1">
        <v>18.7</v>
      </c>
      <c r="P16" s="1">
        <v>18.399999999999999</v>
      </c>
      <c r="Q16" s="1">
        <v>18.3</v>
      </c>
      <c r="R16" s="1">
        <v>18.5</v>
      </c>
      <c r="S16" s="1">
        <v>18.399999999999999</v>
      </c>
      <c r="T16" s="1">
        <v>18.600000000000001</v>
      </c>
      <c r="U16" s="1">
        <v>18.600000000000001</v>
      </c>
      <c r="V16" s="1">
        <v>18.5</v>
      </c>
      <c r="W16" s="1">
        <v>18.399999999999999</v>
      </c>
      <c r="X16" s="1">
        <v>18.5</v>
      </c>
      <c r="Y16" s="1">
        <v>18.600000000000001</v>
      </c>
      <c r="Z16" s="1">
        <v>19.3</v>
      </c>
      <c r="AA16" s="1">
        <v>19.100000000000001</v>
      </c>
      <c r="AB16" s="1">
        <v>19.100000000000001</v>
      </c>
      <c r="AC16" s="1">
        <v>19.2</v>
      </c>
      <c r="AD16" s="1">
        <v>20.8</v>
      </c>
      <c r="AE16" s="1">
        <v>20.8</v>
      </c>
      <c r="AF16" s="1">
        <v>20.8</v>
      </c>
      <c r="AG16" s="1">
        <v>20.9</v>
      </c>
      <c r="AH16" s="1">
        <v>21.6</v>
      </c>
      <c r="AI16" s="1">
        <v>21.5</v>
      </c>
    </row>
    <row r="17" spans="1:38" x14ac:dyDescent="0.2">
      <c r="A17" s="27"/>
      <c r="B17" s="27" t="s">
        <v>91</v>
      </c>
      <c r="C17" s="27"/>
      <c r="D17" s="27">
        <v>4.4000000000000004</v>
      </c>
      <c r="E17" s="27">
        <v>4.4000000000000004</v>
      </c>
      <c r="F17" s="38">
        <v>4.5</v>
      </c>
      <c r="G17" s="38">
        <v>4.8</v>
      </c>
      <c r="H17" s="38">
        <v>4.9000000000000004</v>
      </c>
      <c r="I17" s="38">
        <v>4.9000000000000004</v>
      </c>
      <c r="J17" s="38">
        <v>5.2</v>
      </c>
      <c r="K17" s="38">
        <v>5.2</v>
      </c>
      <c r="L17" s="38">
        <v>5.2</v>
      </c>
      <c r="M17" s="38">
        <v>5.3</v>
      </c>
      <c r="N17" s="38">
        <v>5.6</v>
      </c>
      <c r="O17" s="38">
        <v>5.6</v>
      </c>
      <c r="P17" s="38">
        <v>5.7</v>
      </c>
      <c r="Q17" s="38">
        <v>5.7</v>
      </c>
      <c r="R17" s="38">
        <v>6.3</v>
      </c>
      <c r="S17" s="38">
        <v>6.4</v>
      </c>
      <c r="T17" s="38">
        <v>6.5</v>
      </c>
      <c r="U17" s="38">
        <v>6.5</v>
      </c>
      <c r="V17" s="38">
        <v>6.8</v>
      </c>
      <c r="W17" s="38">
        <v>6.9</v>
      </c>
      <c r="X17" s="38">
        <v>7</v>
      </c>
      <c r="Y17" s="38">
        <v>7.1</v>
      </c>
      <c r="Z17" s="38">
        <v>7.5</v>
      </c>
      <c r="AA17" s="1">
        <v>7.6</v>
      </c>
      <c r="AB17" s="1">
        <v>7.6</v>
      </c>
      <c r="AC17" s="1">
        <v>7.7</v>
      </c>
      <c r="AD17" s="1">
        <v>7.7</v>
      </c>
      <c r="AE17" s="1">
        <v>7.7</v>
      </c>
      <c r="AF17" s="1">
        <v>7.8</v>
      </c>
      <c r="AG17" s="1">
        <v>7.8</v>
      </c>
      <c r="AH17" s="1">
        <v>8.1999999999999993</v>
      </c>
      <c r="AI17" s="1">
        <v>8.3000000000000007</v>
      </c>
    </row>
    <row r="18" spans="1:38" x14ac:dyDescent="0.2">
      <c r="A18" s="27"/>
      <c r="B18" s="27" t="s">
        <v>92</v>
      </c>
      <c r="C18" s="27"/>
      <c r="D18" s="27">
        <v>6.4</v>
      </c>
      <c r="E18" s="27">
        <v>6.7</v>
      </c>
      <c r="F18" s="38">
        <v>6.7</v>
      </c>
      <c r="G18" s="38">
        <v>6.7</v>
      </c>
      <c r="H18" s="38">
        <v>6.6</v>
      </c>
      <c r="I18" s="38">
        <v>6.5</v>
      </c>
      <c r="J18" s="38">
        <v>6.4</v>
      </c>
      <c r="K18" s="38">
        <v>6.4</v>
      </c>
      <c r="L18" s="38">
        <v>6</v>
      </c>
      <c r="M18" s="38">
        <v>5.9</v>
      </c>
      <c r="N18" s="38">
        <v>5.9</v>
      </c>
      <c r="O18" s="38">
        <v>6.2</v>
      </c>
      <c r="P18" s="38">
        <v>6.4</v>
      </c>
      <c r="Q18" s="38">
        <v>6.6</v>
      </c>
      <c r="R18" s="38">
        <v>7</v>
      </c>
      <c r="S18" s="38">
        <v>7.1</v>
      </c>
      <c r="T18" s="38">
        <v>7.5</v>
      </c>
      <c r="U18" s="38">
        <v>7.6</v>
      </c>
      <c r="V18" s="38">
        <v>7.8</v>
      </c>
      <c r="W18" s="38">
        <v>8</v>
      </c>
      <c r="X18" s="38">
        <v>8</v>
      </c>
      <c r="Y18" s="38">
        <v>8.1999999999999993</v>
      </c>
      <c r="Z18" s="38">
        <v>8.3000000000000007</v>
      </c>
      <c r="AA18" s="1">
        <v>8.3000000000000007</v>
      </c>
      <c r="AB18" s="1">
        <v>8.1</v>
      </c>
      <c r="AC18" s="1">
        <v>7.8</v>
      </c>
      <c r="AD18" s="1">
        <v>7.6</v>
      </c>
      <c r="AE18" s="1">
        <v>7.4</v>
      </c>
      <c r="AF18" s="1">
        <v>7.4</v>
      </c>
      <c r="AG18" s="1">
        <v>7.4</v>
      </c>
      <c r="AH18" s="1">
        <v>7.5</v>
      </c>
      <c r="AI18" s="1">
        <v>7.5</v>
      </c>
    </row>
    <row r="19" spans="1:38" x14ac:dyDescent="0.2">
      <c r="A19" s="27"/>
      <c r="B19" s="27" t="s">
        <v>93</v>
      </c>
      <c r="C19" s="27"/>
      <c r="D19" s="27">
        <v>4.4000000000000004</v>
      </c>
      <c r="E19" s="27">
        <v>4.4000000000000004</v>
      </c>
      <c r="F19" s="38">
        <v>4.5</v>
      </c>
      <c r="G19" s="38">
        <v>4.5</v>
      </c>
      <c r="H19" s="38">
        <v>4.5</v>
      </c>
      <c r="I19" s="38">
        <v>4.5</v>
      </c>
      <c r="J19" s="38">
        <v>4.5</v>
      </c>
      <c r="K19" s="38">
        <v>4.5</v>
      </c>
      <c r="L19" s="38">
        <v>4.5</v>
      </c>
      <c r="M19" s="38">
        <v>4.5</v>
      </c>
      <c r="N19" s="38">
        <v>4.4000000000000004</v>
      </c>
      <c r="O19" s="38">
        <v>4.5</v>
      </c>
      <c r="P19" s="38">
        <v>4.4000000000000004</v>
      </c>
      <c r="Q19" s="38">
        <v>4.5</v>
      </c>
      <c r="R19" s="38">
        <v>4.4000000000000004</v>
      </c>
      <c r="S19" s="38">
        <v>4.4000000000000004</v>
      </c>
      <c r="T19" s="38">
        <v>4.4000000000000004</v>
      </c>
      <c r="U19" s="38">
        <v>4.4000000000000004</v>
      </c>
      <c r="V19" s="38">
        <v>4.3</v>
      </c>
      <c r="W19" s="38">
        <v>4.3</v>
      </c>
      <c r="X19" s="38">
        <v>4.3</v>
      </c>
      <c r="Y19" s="38">
        <v>4.4000000000000004</v>
      </c>
      <c r="Z19" s="38">
        <v>4.3</v>
      </c>
      <c r="AA19" s="1">
        <v>4.3</v>
      </c>
      <c r="AB19" s="1">
        <v>4.3</v>
      </c>
      <c r="AC19" s="1">
        <v>4.3</v>
      </c>
      <c r="AD19" s="1">
        <v>4.3</v>
      </c>
      <c r="AE19" s="1">
        <v>4.3</v>
      </c>
      <c r="AF19" s="1">
        <v>4.3</v>
      </c>
      <c r="AG19" s="1">
        <v>4.3</v>
      </c>
      <c r="AH19" s="1">
        <v>4.3</v>
      </c>
      <c r="AI19" s="1">
        <v>4.3</v>
      </c>
    </row>
    <row r="20" spans="1:38" s="8" customFormat="1" ht="15" x14ac:dyDescent="0.25">
      <c r="A20" s="30"/>
      <c r="B20" s="30" t="s">
        <v>95</v>
      </c>
      <c r="C20" s="30"/>
      <c r="D20" s="8">
        <f t="shared" ref="D20" si="0">SUM(D17:D19)</f>
        <v>15.200000000000001</v>
      </c>
      <c r="E20" s="8">
        <f t="shared" ref="E20" si="1">SUM(E17:E19)</f>
        <v>15.500000000000002</v>
      </c>
      <c r="F20" s="8">
        <f t="shared" ref="F20:AH20" si="2">SUM(F17:F19)</f>
        <v>15.7</v>
      </c>
      <c r="G20" s="8">
        <f t="shared" si="2"/>
        <v>16</v>
      </c>
      <c r="H20" s="8">
        <f t="shared" si="2"/>
        <v>16</v>
      </c>
      <c r="I20" s="8">
        <f t="shared" si="2"/>
        <v>15.9</v>
      </c>
      <c r="J20" s="8">
        <f t="shared" si="2"/>
        <v>16.100000000000001</v>
      </c>
      <c r="K20" s="8">
        <f t="shared" si="2"/>
        <v>16.100000000000001</v>
      </c>
      <c r="L20" s="8">
        <f t="shared" si="2"/>
        <v>15.7</v>
      </c>
      <c r="M20" s="8">
        <f t="shared" si="2"/>
        <v>15.7</v>
      </c>
      <c r="N20" s="8">
        <f t="shared" si="2"/>
        <v>15.9</v>
      </c>
      <c r="O20" s="8">
        <f t="shared" si="2"/>
        <v>16.3</v>
      </c>
      <c r="P20" s="8">
        <f t="shared" si="2"/>
        <v>16.5</v>
      </c>
      <c r="Q20" s="8">
        <f t="shared" si="2"/>
        <v>16.8</v>
      </c>
      <c r="R20" s="8">
        <f t="shared" si="2"/>
        <v>17.700000000000003</v>
      </c>
      <c r="S20" s="8">
        <f t="shared" si="2"/>
        <v>17.899999999999999</v>
      </c>
      <c r="T20" s="8">
        <f t="shared" si="2"/>
        <v>18.399999999999999</v>
      </c>
      <c r="U20" s="8">
        <f t="shared" si="2"/>
        <v>18.5</v>
      </c>
      <c r="V20" s="8">
        <f t="shared" si="2"/>
        <v>18.899999999999999</v>
      </c>
      <c r="W20" s="8">
        <f t="shared" si="2"/>
        <v>19.2</v>
      </c>
      <c r="X20" s="8">
        <f t="shared" si="2"/>
        <v>19.3</v>
      </c>
      <c r="Y20" s="8">
        <f t="shared" si="2"/>
        <v>19.7</v>
      </c>
      <c r="Z20" s="8">
        <f t="shared" si="2"/>
        <v>20.100000000000001</v>
      </c>
      <c r="AA20" s="8">
        <f t="shared" si="2"/>
        <v>20.2</v>
      </c>
      <c r="AB20" s="8">
        <f t="shared" si="2"/>
        <v>20</v>
      </c>
      <c r="AC20" s="8">
        <f t="shared" si="2"/>
        <v>19.8</v>
      </c>
      <c r="AD20" s="8">
        <f t="shared" si="2"/>
        <v>19.600000000000001</v>
      </c>
      <c r="AE20" s="8">
        <f t="shared" si="2"/>
        <v>19.400000000000002</v>
      </c>
      <c r="AF20" s="8">
        <f t="shared" si="2"/>
        <v>19.5</v>
      </c>
      <c r="AG20" s="8">
        <f t="shared" si="2"/>
        <v>19.5</v>
      </c>
      <c r="AH20" s="8">
        <f t="shared" si="2"/>
        <v>20</v>
      </c>
      <c r="AI20" s="8">
        <f>SUM(AI17:AI19)</f>
        <v>20.100000000000001</v>
      </c>
    </row>
    <row r="21" spans="1:38" s="8" customFormat="1" ht="15" x14ac:dyDescent="0.25">
      <c r="A21" s="30"/>
      <c r="B21" s="30" t="s">
        <v>96</v>
      </c>
      <c r="C21" s="30"/>
      <c r="D21" s="8">
        <v>46.2</v>
      </c>
      <c r="E21" s="8">
        <v>46.7</v>
      </c>
      <c r="F21" s="8">
        <v>48.9</v>
      </c>
      <c r="G21" s="8">
        <v>48.8</v>
      </c>
      <c r="H21" s="8">
        <v>49</v>
      </c>
      <c r="I21" s="8">
        <v>49.1</v>
      </c>
      <c r="J21" s="8">
        <v>49.7</v>
      </c>
      <c r="K21" s="8">
        <v>49.5</v>
      </c>
      <c r="L21" s="8">
        <v>49.4</v>
      </c>
      <c r="M21" s="8">
        <v>49.2</v>
      </c>
      <c r="N21" s="8">
        <v>48.5</v>
      </c>
      <c r="O21" s="8">
        <v>48.4</v>
      </c>
      <c r="P21" s="8">
        <v>48.2</v>
      </c>
      <c r="Q21" s="8">
        <v>48.4</v>
      </c>
      <c r="R21" s="8">
        <v>49.5</v>
      </c>
      <c r="S21" s="8">
        <v>49.6</v>
      </c>
      <c r="T21" s="8">
        <v>50.4</v>
      </c>
      <c r="U21" s="8">
        <v>50.6</v>
      </c>
      <c r="V21" s="8">
        <v>50.9</v>
      </c>
      <c r="W21" s="8">
        <v>51.2</v>
      </c>
      <c r="X21" s="8">
        <v>51.3</v>
      </c>
      <c r="Y21" s="8">
        <v>51.7</v>
      </c>
      <c r="Z21" s="8">
        <v>52.9</v>
      </c>
      <c r="AA21" s="8">
        <v>52.8</v>
      </c>
      <c r="AB21" s="8">
        <v>52.8</v>
      </c>
      <c r="AC21" s="8">
        <v>52.8</v>
      </c>
      <c r="AD21" s="8">
        <v>51.5</v>
      </c>
      <c r="AE21" s="8">
        <v>50.4</v>
      </c>
      <c r="AF21" s="8">
        <v>50.6</v>
      </c>
      <c r="AG21" s="8">
        <f t="shared" ref="H21:AH21" si="3">SUM(AG15:AG19)</f>
        <v>49.199999999999996</v>
      </c>
      <c r="AH21" s="8">
        <f t="shared" si="3"/>
        <v>50</v>
      </c>
      <c r="AI21" s="8">
        <f>SUM(AI15:AI19)</f>
        <v>50</v>
      </c>
    </row>
    <row r="22" spans="1:38" x14ac:dyDescent="0.2">
      <c r="A22" s="27" t="s">
        <v>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38" x14ac:dyDescent="0.2">
      <c r="A23" s="27"/>
      <c r="B23" s="27" t="s">
        <v>75</v>
      </c>
      <c r="C23" s="27"/>
      <c r="D23" s="27">
        <v>39552</v>
      </c>
      <c r="E23" s="27">
        <v>40378</v>
      </c>
      <c r="F23" s="27">
        <v>44084</v>
      </c>
      <c r="G23" s="27">
        <v>44458</v>
      </c>
      <c r="H23" s="27">
        <v>44613</v>
      </c>
      <c r="I23" s="27">
        <v>44932</v>
      </c>
      <c r="J23" s="27">
        <v>47513</v>
      </c>
      <c r="K23" s="27">
        <v>47164</v>
      </c>
      <c r="L23" s="27">
        <v>47397</v>
      </c>
      <c r="M23" s="27">
        <v>47625</v>
      </c>
      <c r="N23" s="27">
        <v>50640</v>
      </c>
      <c r="O23" s="27">
        <v>49394</v>
      </c>
      <c r="P23" s="27">
        <v>50863</v>
      </c>
      <c r="Q23" s="27">
        <v>50581</v>
      </c>
      <c r="R23" s="27">
        <v>55486</v>
      </c>
      <c r="S23" s="27">
        <v>56233</v>
      </c>
      <c r="T23" s="27">
        <v>56967</v>
      </c>
      <c r="U23" s="27">
        <v>57547</v>
      </c>
      <c r="V23" s="27">
        <v>64070</v>
      </c>
      <c r="W23" s="27">
        <v>63896</v>
      </c>
      <c r="X23" s="27">
        <v>64491</v>
      </c>
      <c r="Y23" s="27">
        <v>64700</v>
      </c>
      <c r="Z23" s="27">
        <v>72786</v>
      </c>
      <c r="AA23" s="1">
        <v>72474</v>
      </c>
      <c r="AB23" s="1">
        <v>72339</v>
      </c>
      <c r="AC23" s="1">
        <v>73228</v>
      </c>
      <c r="AD23" s="1">
        <v>77988</v>
      </c>
      <c r="AE23" s="1">
        <v>76897</v>
      </c>
      <c r="AF23" s="1">
        <v>77442</v>
      </c>
      <c r="AG23" s="1">
        <v>76483</v>
      </c>
      <c r="AH23" s="1">
        <v>86542</v>
      </c>
      <c r="AI23" s="1">
        <v>87905</v>
      </c>
    </row>
    <row r="24" spans="1:38" x14ac:dyDescent="0.2">
      <c r="A24" s="27"/>
      <c r="B24" s="27" t="s">
        <v>76</v>
      </c>
      <c r="C24" s="27"/>
      <c r="D24" s="27">
        <v>6665</v>
      </c>
      <c r="E24" s="27">
        <v>7157</v>
      </c>
      <c r="F24" s="27">
        <v>6702</v>
      </c>
      <c r="G24" s="27">
        <v>7004</v>
      </c>
      <c r="H24" s="27">
        <v>7344</v>
      </c>
      <c r="I24" s="27">
        <v>8551</v>
      </c>
      <c r="J24" s="27">
        <v>8072</v>
      </c>
      <c r="K24" s="27">
        <v>8353</v>
      </c>
      <c r="L24" s="27">
        <v>7546</v>
      </c>
      <c r="M24" s="27">
        <v>7626</v>
      </c>
      <c r="N24" s="27">
        <v>8431</v>
      </c>
      <c r="O24" s="27">
        <v>8247</v>
      </c>
      <c r="P24" s="27">
        <v>8777</v>
      </c>
      <c r="Q24" s="27">
        <v>8690</v>
      </c>
      <c r="R24" s="27">
        <v>8340</v>
      </c>
      <c r="S24" s="27">
        <v>8433</v>
      </c>
      <c r="T24" s="27">
        <v>8703</v>
      </c>
      <c r="U24" s="27">
        <v>8961</v>
      </c>
      <c r="V24" s="27">
        <v>9340</v>
      </c>
      <c r="W24" s="27">
        <v>9496</v>
      </c>
      <c r="X24" s="27">
        <v>9190</v>
      </c>
      <c r="Y24" s="27">
        <v>9398</v>
      </c>
      <c r="Z24" s="27">
        <v>10267</v>
      </c>
      <c r="AA24" s="1">
        <v>10651</v>
      </c>
      <c r="AB24" s="1">
        <v>10354</v>
      </c>
      <c r="AC24" s="1">
        <v>11311</v>
      </c>
      <c r="AD24" s="1">
        <v>11909</v>
      </c>
      <c r="AE24" s="1">
        <v>12211</v>
      </c>
      <c r="AF24" s="1">
        <v>12631</v>
      </c>
      <c r="AG24" s="1">
        <v>13475</v>
      </c>
      <c r="AH24" s="1">
        <v>13036</v>
      </c>
      <c r="AI24" s="1">
        <v>13564</v>
      </c>
    </row>
    <row r="25" spans="1:38" x14ac:dyDescent="0.2">
      <c r="A25" s="27"/>
      <c r="B25" s="27" t="s">
        <v>77</v>
      </c>
      <c r="C25" s="27"/>
      <c r="D25" s="27">
        <v>3858</v>
      </c>
      <c r="E25" s="27">
        <v>4228</v>
      </c>
      <c r="F25" s="27">
        <v>4104</v>
      </c>
      <c r="G25" s="27">
        <v>4269</v>
      </c>
      <c r="H25" s="27">
        <v>4217</v>
      </c>
      <c r="I25" s="27">
        <v>4593</v>
      </c>
      <c r="J25" s="27">
        <v>4318</v>
      </c>
      <c r="K25" s="27">
        <v>4496</v>
      </c>
      <c r="L25" s="27">
        <v>4942</v>
      </c>
      <c r="M25" s="27">
        <v>5217</v>
      </c>
      <c r="N25" s="27">
        <v>4985</v>
      </c>
      <c r="O25" s="27">
        <v>4156</v>
      </c>
      <c r="P25" s="27">
        <v>5124</v>
      </c>
      <c r="Q25" s="27">
        <v>5751</v>
      </c>
      <c r="R25" s="27">
        <v>5918</v>
      </c>
      <c r="S25" s="27">
        <v>6099</v>
      </c>
      <c r="T25" s="27">
        <v>6164</v>
      </c>
      <c r="U25" s="27">
        <v>6422</v>
      </c>
      <c r="V25" s="27">
        <v>6372</v>
      </c>
      <c r="W25" s="27">
        <v>6645</v>
      </c>
      <c r="X25" s="27">
        <v>6700</v>
      </c>
      <c r="Y25" s="27">
        <v>7834</v>
      </c>
      <c r="Z25" s="27">
        <v>8080</v>
      </c>
      <c r="AA25" s="1">
        <v>8663</v>
      </c>
      <c r="AB25" s="1">
        <v>8671</v>
      </c>
      <c r="AC25" s="1">
        <v>8709</v>
      </c>
      <c r="AD25" s="1">
        <v>8888</v>
      </c>
      <c r="AE25" s="1">
        <v>8750</v>
      </c>
      <c r="AF25" s="1">
        <v>9104</v>
      </c>
      <c r="AG25" s="1">
        <v>9298</v>
      </c>
      <c r="AH25" s="1">
        <v>8972</v>
      </c>
      <c r="AI25" s="1">
        <v>9039</v>
      </c>
    </row>
    <row r="26" spans="1:38" x14ac:dyDescent="0.2">
      <c r="A26" s="27"/>
      <c r="B26" s="27" t="s">
        <v>78</v>
      </c>
      <c r="C26" s="27"/>
      <c r="D26" s="27">
        <v>247</v>
      </c>
      <c r="E26" s="27">
        <v>498</v>
      </c>
      <c r="F26" s="27">
        <v>298</v>
      </c>
      <c r="G26" s="27">
        <v>355</v>
      </c>
      <c r="H26" s="27">
        <v>382</v>
      </c>
      <c r="I26" s="27">
        <v>341</v>
      </c>
      <c r="J26" s="27">
        <v>405</v>
      </c>
      <c r="K26" s="27">
        <v>582</v>
      </c>
      <c r="L26" s="27">
        <v>466</v>
      </c>
      <c r="M26" s="27">
        <v>433</v>
      </c>
      <c r="N26" s="27">
        <v>365</v>
      </c>
      <c r="O26" s="27">
        <v>341</v>
      </c>
      <c r="P26" s="27">
        <v>351</v>
      </c>
      <c r="Q26" s="27">
        <v>445</v>
      </c>
      <c r="R26" s="27">
        <v>452</v>
      </c>
      <c r="S26" s="27">
        <v>556</v>
      </c>
      <c r="T26" s="27">
        <v>503</v>
      </c>
      <c r="U26" s="27">
        <v>813</v>
      </c>
      <c r="V26" s="27">
        <v>367</v>
      </c>
      <c r="W26" s="27">
        <v>295</v>
      </c>
      <c r="X26" s="27">
        <v>513</v>
      </c>
      <c r="Y26" s="27">
        <v>855</v>
      </c>
      <c r="Z26" s="27">
        <v>798</v>
      </c>
      <c r="AA26" s="1">
        <v>1115</v>
      </c>
      <c r="AB26" s="1">
        <v>997</v>
      </c>
      <c r="AC26" s="1">
        <v>1179</v>
      </c>
      <c r="AD26" s="1">
        <v>1011</v>
      </c>
      <c r="AE26" s="1">
        <v>997</v>
      </c>
      <c r="AF26" s="1">
        <v>1643</v>
      </c>
      <c r="AG26" s="1">
        <v>1551</v>
      </c>
      <c r="AH26" s="1">
        <v>1033</v>
      </c>
      <c r="AI26" s="1">
        <v>1108</v>
      </c>
    </row>
    <row r="27" spans="1:38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38" s="5" customFormat="1" ht="15" x14ac:dyDescent="0.25">
      <c r="A28" s="3"/>
      <c r="B28" s="3" t="s">
        <v>9</v>
      </c>
      <c r="C28" s="3"/>
      <c r="D28" s="3">
        <f t="shared" ref="D28:E28" si="4">SUM(D23:D26)</f>
        <v>50322</v>
      </c>
      <c r="E28" s="3">
        <f t="shared" si="4"/>
        <v>52261</v>
      </c>
      <c r="F28" s="3">
        <f>SUM(F23:F26)</f>
        <v>55188</v>
      </c>
      <c r="G28" s="3">
        <f>SUM(G23:G26)</f>
        <v>56086</v>
      </c>
      <c r="H28" s="3">
        <f t="shared" ref="H28:AL28" si="5">SUM(H23:H26)</f>
        <v>56556</v>
      </c>
      <c r="I28" s="3">
        <f t="shared" si="5"/>
        <v>58417</v>
      </c>
      <c r="J28" s="3">
        <f t="shared" si="5"/>
        <v>60308</v>
      </c>
      <c r="K28" s="3">
        <f t="shared" si="5"/>
        <v>60595</v>
      </c>
      <c r="L28" s="3">
        <f t="shared" si="5"/>
        <v>60351</v>
      </c>
      <c r="M28" s="3">
        <f t="shared" si="5"/>
        <v>60901</v>
      </c>
      <c r="N28" s="3">
        <f t="shared" si="5"/>
        <v>64421</v>
      </c>
      <c r="O28" s="3">
        <f t="shared" si="5"/>
        <v>62138</v>
      </c>
      <c r="P28" s="3">
        <f t="shared" si="5"/>
        <v>65115</v>
      </c>
      <c r="Q28" s="3">
        <f t="shared" si="5"/>
        <v>65467</v>
      </c>
      <c r="R28" s="3">
        <f t="shared" si="5"/>
        <v>70196</v>
      </c>
      <c r="S28" s="3">
        <f t="shared" si="5"/>
        <v>71321</v>
      </c>
      <c r="T28" s="3">
        <f t="shared" si="5"/>
        <v>72337</v>
      </c>
      <c r="U28" s="3">
        <f t="shared" si="5"/>
        <v>73743</v>
      </c>
      <c r="V28" s="3">
        <f t="shared" si="5"/>
        <v>80149</v>
      </c>
      <c r="W28" s="3">
        <f t="shared" si="5"/>
        <v>80332</v>
      </c>
      <c r="X28" s="3">
        <f t="shared" si="5"/>
        <v>80894</v>
      </c>
      <c r="Y28" s="3">
        <f t="shared" si="5"/>
        <v>82787</v>
      </c>
      <c r="Z28" s="3">
        <f t="shared" si="5"/>
        <v>91931</v>
      </c>
      <c r="AA28" s="3">
        <f t="shared" si="5"/>
        <v>92903</v>
      </c>
      <c r="AB28" s="3">
        <f t="shared" si="5"/>
        <v>92361</v>
      </c>
      <c r="AC28" s="3">
        <f t="shared" si="5"/>
        <v>94427</v>
      </c>
      <c r="AD28" s="3">
        <f t="shared" si="5"/>
        <v>99796</v>
      </c>
      <c r="AE28" s="3">
        <f t="shared" si="5"/>
        <v>98855</v>
      </c>
      <c r="AF28" s="3">
        <f t="shared" si="5"/>
        <v>100820</v>
      </c>
      <c r="AG28" s="3">
        <f t="shared" si="5"/>
        <v>100807</v>
      </c>
      <c r="AH28" s="3">
        <f t="shared" si="5"/>
        <v>109583</v>
      </c>
      <c r="AI28" s="3">
        <f t="shared" si="5"/>
        <v>111616</v>
      </c>
      <c r="AJ28" s="3">
        <f t="shared" si="5"/>
        <v>0</v>
      </c>
      <c r="AK28" s="3">
        <f t="shared" si="5"/>
        <v>0</v>
      </c>
      <c r="AL28" s="3">
        <f t="shared" si="5"/>
        <v>0</v>
      </c>
    </row>
    <row r="29" spans="1:38" x14ac:dyDescent="0.2">
      <c r="A29" s="27"/>
      <c r="B29" s="27" t="s">
        <v>79</v>
      </c>
      <c r="C29" s="27"/>
      <c r="D29" s="27">
        <v>32201</v>
      </c>
      <c r="E29" s="27">
        <v>33207</v>
      </c>
      <c r="F29" s="27">
        <v>35863</v>
      </c>
      <c r="G29" s="27">
        <v>36427</v>
      </c>
      <c r="H29" s="27">
        <v>36148</v>
      </c>
      <c r="I29" s="27">
        <v>36955</v>
      </c>
      <c r="J29" s="27">
        <v>38939</v>
      </c>
      <c r="K29" s="27">
        <v>39184</v>
      </c>
      <c r="L29" s="27">
        <v>39041</v>
      </c>
      <c r="M29" s="27">
        <v>39276</v>
      </c>
      <c r="N29" s="27">
        <v>41000</v>
      </c>
      <c r="O29" s="27">
        <v>34678</v>
      </c>
      <c r="P29" s="27">
        <v>41636</v>
      </c>
      <c r="Q29" s="27">
        <v>42082</v>
      </c>
      <c r="R29" s="27">
        <v>44904</v>
      </c>
      <c r="S29" s="27">
        <v>46546</v>
      </c>
      <c r="T29" s="28">
        <v>47302</v>
      </c>
      <c r="U29" s="27">
        <v>48159</v>
      </c>
      <c r="V29" s="27">
        <v>52523</v>
      </c>
      <c r="W29" s="27">
        <v>52093</v>
      </c>
      <c r="X29" s="1">
        <v>52635</v>
      </c>
      <c r="Y29" s="28">
        <v>53591</v>
      </c>
      <c r="Z29" s="28">
        <v>59845</v>
      </c>
      <c r="AA29" s="28">
        <v>60628</v>
      </c>
      <c r="AB29" s="28">
        <v>59550</v>
      </c>
      <c r="AC29" s="1">
        <v>62231</v>
      </c>
      <c r="AD29" s="28">
        <v>65735</v>
      </c>
      <c r="AE29" s="28">
        <v>65458</v>
      </c>
      <c r="AF29" s="1">
        <v>65957</v>
      </c>
      <c r="AG29" s="1">
        <v>67035</v>
      </c>
      <c r="AH29" s="1">
        <v>73411</v>
      </c>
      <c r="AI29" s="1">
        <v>78585</v>
      </c>
    </row>
    <row r="30" spans="1:38" x14ac:dyDescent="0.2">
      <c r="A30" s="27"/>
      <c r="B30" s="27" t="s">
        <v>80</v>
      </c>
      <c r="C30" s="17"/>
      <c r="D30" s="17">
        <v>7387</v>
      </c>
      <c r="E30" s="17">
        <v>7820</v>
      </c>
      <c r="F30" s="17">
        <v>8506</v>
      </c>
      <c r="G30" s="17">
        <v>8386</v>
      </c>
      <c r="H30" s="17">
        <v>8479</v>
      </c>
      <c r="I30" s="17">
        <v>8703</v>
      </c>
      <c r="J30" s="17">
        <v>8517</v>
      </c>
      <c r="K30" s="17">
        <v>8415</v>
      </c>
      <c r="L30" s="17">
        <v>8960</v>
      </c>
      <c r="M30" s="17">
        <v>9301</v>
      </c>
      <c r="N30" s="17">
        <v>10015</v>
      </c>
      <c r="O30" s="17">
        <v>10001</v>
      </c>
      <c r="P30" s="17">
        <v>10174</v>
      </c>
      <c r="Q30" s="17">
        <v>11514</v>
      </c>
      <c r="R30" s="17">
        <v>10223</v>
      </c>
      <c r="S30" s="17">
        <v>10359</v>
      </c>
      <c r="T30" s="17">
        <v>10725</v>
      </c>
      <c r="U30" s="17">
        <v>11272</v>
      </c>
      <c r="V30" s="17">
        <v>11401</v>
      </c>
      <c r="W30" s="17">
        <v>11709</v>
      </c>
      <c r="X30" s="1">
        <v>11663</v>
      </c>
      <c r="Y30" s="17">
        <v>13009</v>
      </c>
      <c r="Z30" s="17">
        <v>13625</v>
      </c>
      <c r="AA30" s="17">
        <v>13809</v>
      </c>
      <c r="AB30" s="17">
        <v>13855</v>
      </c>
      <c r="AC30" s="17">
        <v>13339</v>
      </c>
      <c r="AD30" s="17">
        <v>14077</v>
      </c>
      <c r="AE30" s="17">
        <v>13162</v>
      </c>
      <c r="AF30" s="17">
        <v>13280</v>
      </c>
      <c r="AG30" s="17">
        <v>12494</v>
      </c>
      <c r="AH30" s="17">
        <v>13594</v>
      </c>
      <c r="AI30" s="17">
        <v>13778</v>
      </c>
    </row>
    <row r="31" spans="1:38" x14ac:dyDescent="0.2">
      <c r="A31" s="27"/>
      <c r="B31" s="1" t="s">
        <v>81</v>
      </c>
      <c r="C31" s="27"/>
      <c r="D31" s="27">
        <v>6068</v>
      </c>
      <c r="E31" s="27">
        <v>6479</v>
      </c>
      <c r="F31" s="27">
        <v>6184</v>
      </c>
      <c r="G31" s="27">
        <v>6471</v>
      </c>
      <c r="H31" s="27">
        <v>6718</v>
      </c>
      <c r="I31" s="27">
        <v>7625</v>
      </c>
      <c r="J31" s="27">
        <v>7381</v>
      </c>
      <c r="K31" s="27">
        <v>7598</v>
      </c>
      <c r="L31" s="27">
        <v>6627</v>
      </c>
      <c r="M31" s="27">
        <v>6511</v>
      </c>
      <c r="N31" s="27">
        <v>7687</v>
      </c>
      <c r="O31" s="27">
        <v>7501</v>
      </c>
      <c r="P31" s="27">
        <v>7935</v>
      </c>
      <c r="Q31" s="27">
        <v>7622</v>
      </c>
      <c r="R31" s="27">
        <v>7572</v>
      </c>
      <c r="S31" s="27">
        <v>7660</v>
      </c>
      <c r="T31" s="28">
        <v>7802</v>
      </c>
      <c r="U31" s="27">
        <v>8000</v>
      </c>
      <c r="V31" s="27">
        <v>8487</v>
      </c>
      <c r="W31" s="27">
        <v>8596</v>
      </c>
      <c r="X31" s="1">
        <v>8306</v>
      </c>
      <c r="Y31" s="28">
        <v>8314</v>
      </c>
      <c r="Z31" s="28">
        <v>9405</v>
      </c>
      <c r="AA31" s="28">
        <v>9748</v>
      </c>
      <c r="AB31" s="28">
        <v>9423</v>
      </c>
      <c r="AC31" s="28">
        <v>10194</v>
      </c>
      <c r="AD31" s="28">
        <v>11056</v>
      </c>
      <c r="AE31" s="28">
        <v>11340</v>
      </c>
      <c r="AF31" s="28">
        <v>11834</v>
      </c>
      <c r="AG31" s="28">
        <v>12464</v>
      </c>
      <c r="AH31" s="1">
        <v>12390</v>
      </c>
      <c r="AI31" s="28">
        <v>13019</v>
      </c>
    </row>
    <row r="32" spans="1:38" x14ac:dyDescent="0.2">
      <c r="A32" s="27"/>
      <c r="B32" s="1" t="s">
        <v>82</v>
      </c>
      <c r="C32" s="27"/>
      <c r="D32" s="27">
        <v>578</v>
      </c>
      <c r="E32" s="27">
        <v>578</v>
      </c>
      <c r="F32" s="27">
        <v>582</v>
      </c>
      <c r="G32" s="27">
        <v>598</v>
      </c>
      <c r="H32" s="27">
        <v>611</v>
      </c>
      <c r="I32" s="27">
        <v>637</v>
      </c>
      <c r="J32" s="27">
        <v>639</v>
      </c>
      <c r="K32" s="27">
        <v>654</v>
      </c>
      <c r="L32" s="27">
        <v>709</v>
      </c>
      <c r="M32" s="27">
        <v>718</v>
      </c>
      <c r="N32" s="27">
        <v>723</v>
      </c>
      <c r="O32" s="27">
        <v>717</v>
      </c>
      <c r="P32" s="27">
        <v>719</v>
      </c>
      <c r="Q32" s="27">
        <v>732</v>
      </c>
      <c r="R32" s="27">
        <v>758</v>
      </c>
      <c r="S32" s="27">
        <v>778</v>
      </c>
      <c r="T32" s="28">
        <v>796</v>
      </c>
      <c r="U32" s="27">
        <v>771</v>
      </c>
      <c r="V32" s="27">
        <v>788</v>
      </c>
      <c r="W32" s="27">
        <v>802</v>
      </c>
      <c r="X32" s="1">
        <v>828</v>
      </c>
      <c r="Y32" s="28">
        <v>982</v>
      </c>
      <c r="Z32" s="28">
        <v>970</v>
      </c>
      <c r="AA32" s="28">
        <v>1021</v>
      </c>
      <c r="AB32" s="28">
        <v>1007</v>
      </c>
      <c r="AC32" s="28">
        <v>974</v>
      </c>
      <c r="AD32" s="28">
        <v>997</v>
      </c>
      <c r="AE32" s="28">
        <v>1020</v>
      </c>
      <c r="AF32" s="28">
        <v>1041</v>
      </c>
      <c r="AG32" s="28">
        <v>1041</v>
      </c>
      <c r="AH32" s="1">
        <v>1061</v>
      </c>
      <c r="AI32" s="28">
        <v>1084</v>
      </c>
    </row>
    <row r="33" spans="1:40" s="5" customFormat="1" ht="15" x14ac:dyDescent="0.25">
      <c r="A33" s="3"/>
      <c r="B33" s="3" t="s">
        <v>10</v>
      </c>
      <c r="D33" s="4">
        <f>D28-SUM(D29:D32)</f>
        <v>4088</v>
      </c>
      <c r="E33" s="4">
        <f>E28-SUM(E29:E32)</f>
        <v>4177</v>
      </c>
      <c r="F33" s="4">
        <f>F28-SUM(F29:F32)</f>
        <v>4053</v>
      </c>
      <c r="G33" s="4">
        <f t="shared" ref="G33:AM33" si="6">G28-SUM(G29:G32)</f>
        <v>4204</v>
      </c>
      <c r="H33" s="4">
        <f t="shared" si="6"/>
        <v>4600</v>
      </c>
      <c r="I33" s="4">
        <f t="shared" si="6"/>
        <v>4497</v>
      </c>
      <c r="J33" s="4">
        <f t="shared" si="6"/>
        <v>4832</v>
      </c>
      <c r="K33" s="4">
        <f t="shared" si="6"/>
        <v>4744</v>
      </c>
      <c r="L33" s="4">
        <f t="shared" si="6"/>
        <v>5014</v>
      </c>
      <c r="M33" s="4">
        <f t="shared" si="6"/>
        <v>5095</v>
      </c>
      <c r="N33" s="4">
        <f t="shared" si="6"/>
        <v>4996</v>
      </c>
      <c r="O33" s="4">
        <f t="shared" si="6"/>
        <v>9241</v>
      </c>
      <c r="P33" s="4">
        <f t="shared" si="6"/>
        <v>4651</v>
      </c>
      <c r="Q33" s="4">
        <f t="shared" si="6"/>
        <v>3517</v>
      </c>
      <c r="R33" s="4">
        <f t="shared" si="6"/>
        <v>6739</v>
      </c>
      <c r="S33" s="4">
        <f t="shared" si="6"/>
        <v>5978</v>
      </c>
      <c r="T33" s="4">
        <f>T28-SUM(T29:T32)</f>
        <v>5712</v>
      </c>
      <c r="U33" s="4">
        <f t="shared" si="6"/>
        <v>5541</v>
      </c>
      <c r="V33" s="4">
        <f t="shared" si="6"/>
        <v>6950</v>
      </c>
      <c r="W33" s="4">
        <f t="shared" si="6"/>
        <v>7132</v>
      </c>
      <c r="X33" s="4">
        <f>X28-SUM(T29:T32)</f>
        <v>14269</v>
      </c>
      <c r="Y33" s="4">
        <f t="shared" si="6"/>
        <v>6891</v>
      </c>
      <c r="Z33" s="4">
        <f t="shared" si="6"/>
        <v>8086</v>
      </c>
      <c r="AA33" s="4">
        <f>AA28-SUM(AA29:AA32)</f>
        <v>7697</v>
      </c>
      <c r="AB33" s="4">
        <f t="shared" si="6"/>
        <v>8526</v>
      </c>
      <c r="AC33" s="4">
        <f t="shared" si="6"/>
        <v>7689</v>
      </c>
      <c r="AD33" s="4">
        <f t="shared" si="6"/>
        <v>7931</v>
      </c>
      <c r="AE33" s="4">
        <f t="shared" si="6"/>
        <v>7875</v>
      </c>
      <c r="AF33" s="4">
        <f t="shared" si="6"/>
        <v>8708</v>
      </c>
      <c r="AG33" s="4">
        <f t="shared" si="6"/>
        <v>7773</v>
      </c>
      <c r="AH33" s="4">
        <f t="shared" si="6"/>
        <v>9127</v>
      </c>
      <c r="AI33" s="4">
        <f t="shared" si="6"/>
        <v>5150</v>
      </c>
      <c r="AJ33" s="4">
        <f t="shared" si="6"/>
        <v>0</v>
      </c>
      <c r="AK33" s="4">
        <f t="shared" si="6"/>
        <v>0</v>
      </c>
      <c r="AL33" s="4">
        <f t="shared" si="6"/>
        <v>0</v>
      </c>
      <c r="AM33" s="4">
        <f t="shared" si="6"/>
        <v>0</v>
      </c>
    </row>
    <row r="34" spans="1:40" x14ac:dyDescent="0.2">
      <c r="B34" s="1" t="s">
        <v>39</v>
      </c>
      <c r="D34" s="1">
        <v>3794</v>
      </c>
      <c r="E34" s="1">
        <v>3669</v>
      </c>
      <c r="F34" s="1">
        <v>3724</v>
      </c>
      <c r="G34" s="1">
        <v>3860</v>
      </c>
      <c r="H34" s="1">
        <v>4237</v>
      </c>
      <c r="I34" s="1">
        <v>4123</v>
      </c>
      <c r="J34" s="1">
        <v>4432</v>
      </c>
      <c r="K34" s="1">
        <v>4326</v>
      </c>
      <c r="L34" s="1">
        <v>4565</v>
      </c>
      <c r="M34" s="1">
        <v>4658</v>
      </c>
      <c r="N34" s="1">
        <v>4559</v>
      </c>
      <c r="O34" s="1">
        <v>8811</v>
      </c>
      <c r="P34" s="1">
        <v>4256</v>
      </c>
      <c r="Q34" s="1">
        <v>3116</v>
      </c>
      <c r="R34" s="1">
        <v>6342</v>
      </c>
      <c r="S34" s="1">
        <v>5568</v>
      </c>
      <c r="T34" s="1">
        <v>4191</v>
      </c>
      <c r="U34" s="1">
        <v>5110</v>
      </c>
      <c r="V34" s="1">
        <v>6517</v>
      </c>
      <c r="W34" s="1">
        <v>6665</v>
      </c>
      <c r="X34" s="28">
        <v>5384</v>
      </c>
      <c r="Y34" s="28">
        <v>6215</v>
      </c>
      <c r="Z34" s="28">
        <v>7332</v>
      </c>
      <c r="AA34" s="28">
        <v>7229</v>
      </c>
      <c r="AB34" s="28">
        <v>7692</v>
      </c>
      <c r="AC34" s="1">
        <v>5675</v>
      </c>
      <c r="AD34" s="28">
        <v>1</v>
      </c>
      <c r="AE34" s="28">
        <v>5665</v>
      </c>
      <c r="AF34" s="28">
        <v>7614</v>
      </c>
      <c r="AG34" s="1">
        <v>5784</v>
      </c>
      <c r="AH34" s="1">
        <v>8106</v>
      </c>
      <c r="AI34" s="1">
        <v>4082</v>
      </c>
    </row>
    <row r="35" spans="1:40" x14ac:dyDescent="0.2">
      <c r="B35" s="1" t="s">
        <v>40</v>
      </c>
      <c r="D35" s="1">
        <v>1233</v>
      </c>
      <c r="E35" s="1">
        <v>-52</v>
      </c>
      <c r="F35" s="1">
        <v>800</v>
      </c>
      <c r="G35" s="1">
        <v>850</v>
      </c>
      <c r="H35" s="1">
        <v>953</v>
      </c>
      <c r="I35" s="1">
        <v>959</v>
      </c>
      <c r="J35" s="1">
        <v>875</v>
      </c>
      <c r="K35" s="1">
        <v>941</v>
      </c>
      <c r="L35" s="1">
        <v>936</v>
      </c>
      <c r="M35" s="1">
        <v>990</v>
      </c>
      <c r="N35" s="1">
        <v>1094</v>
      </c>
      <c r="O35" s="1">
        <v>2115</v>
      </c>
      <c r="P35" s="1">
        <v>1000</v>
      </c>
      <c r="Q35" s="1">
        <v>764</v>
      </c>
      <c r="R35" s="1">
        <v>1364</v>
      </c>
      <c r="S35" s="1">
        <v>1196</v>
      </c>
      <c r="T35" s="1">
        <v>105</v>
      </c>
      <c r="U35" s="1">
        <v>919</v>
      </c>
      <c r="V35" s="1">
        <v>1369</v>
      </c>
      <c r="W35" s="1">
        <v>1466</v>
      </c>
      <c r="X35" s="28">
        <v>122</v>
      </c>
      <c r="Y35" s="28">
        <v>1307</v>
      </c>
      <c r="Z35" s="28">
        <v>1558</v>
      </c>
      <c r="AA35" s="28">
        <v>1572</v>
      </c>
      <c r="AB35" s="28">
        <v>1654</v>
      </c>
      <c r="AC35" s="1">
        <v>220</v>
      </c>
      <c r="AD35" s="28">
        <v>1222</v>
      </c>
      <c r="AE35" s="1">
        <v>1225</v>
      </c>
      <c r="AF35" s="28">
        <v>1356</v>
      </c>
      <c r="AG35" s="1">
        <v>241</v>
      </c>
      <c r="AH35" s="1">
        <v>1632</v>
      </c>
      <c r="AI35" s="1">
        <v>510</v>
      </c>
    </row>
    <row r="36" spans="1:40" s="5" customFormat="1" ht="15" x14ac:dyDescent="0.25">
      <c r="B36" s="5" t="s">
        <v>11</v>
      </c>
      <c r="D36" s="5">
        <f t="shared" ref="D36:E36" si="7">D34-D35</f>
        <v>2561</v>
      </c>
      <c r="E36" s="5">
        <f t="shared" si="7"/>
        <v>3721</v>
      </c>
      <c r="F36" s="5">
        <f>F34-F35</f>
        <v>2924</v>
      </c>
      <c r="G36" s="5">
        <f t="shared" ref="F36:Q36" si="8">G34-G35</f>
        <v>3010</v>
      </c>
      <c r="H36" s="5">
        <f t="shared" si="8"/>
        <v>3284</v>
      </c>
      <c r="I36" s="5">
        <f t="shared" si="8"/>
        <v>3164</v>
      </c>
      <c r="J36" s="5">
        <f t="shared" si="8"/>
        <v>3557</v>
      </c>
      <c r="K36" s="5">
        <f t="shared" si="8"/>
        <v>3385</v>
      </c>
      <c r="L36" s="5">
        <f t="shared" si="8"/>
        <v>3629</v>
      </c>
      <c r="M36" s="5">
        <f t="shared" si="8"/>
        <v>3668</v>
      </c>
      <c r="N36" s="5">
        <f t="shared" si="8"/>
        <v>3465</v>
      </c>
      <c r="O36" s="5">
        <f t="shared" si="8"/>
        <v>6696</v>
      </c>
      <c r="P36" s="5">
        <f t="shared" si="8"/>
        <v>3256</v>
      </c>
      <c r="Q36" s="5">
        <f t="shared" si="8"/>
        <v>2352</v>
      </c>
      <c r="R36" s="5">
        <f t="shared" ref="R36:U36" si="9">R34-R35</f>
        <v>4978</v>
      </c>
      <c r="S36" s="5">
        <f t="shared" si="9"/>
        <v>4372</v>
      </c>
      <c r="T36" s="5">
        <f t="shared" si="9"/>
        <v>4086</v>
      </c>
      <c r="U36" s="5">
        <f t="shared" si="9"/>
        <v>4191</v>
      </c>
      <c r="V36" s="5">
        <f t="shared" ref="V36:AG36" si="10">V34-V35</f>
        <v>5148</v>
      </c>
      <c r="W36" s="5">
        <f t="shared" si="10"/>
        <v>5199</v>
      </c>
      <c r="X36" s="5">
        <f t="shared" si="10"/>
        <v>5262</v>
      </c>
      <c r="Y36" s="5">
        <f t="shared" si="10"/>
        <v>4908</v>
      </c>
      <c r="Z36" s="5">
        <f t="shared" si="10"/>
        <v>5774</v>
      </c>
      <c r="AA36" s="5">
        <f t="shared" si="10"/>
        <v>5657</v>
      </c>
      <c r="AB36" s="5">
        <f t="shared" si="10"/>
        <v>6038</v>
      </c>
      <c r="AC36" s="5">
        <f t="shared" si="10"/>
        <v>5455</v>
      </c>
      <c r="AD36" s="5">
        <f t="shared" si="10"/>
        <v>-1221</v>
      </c>
      <c r="AE36" s="5">
        <f t="shared" si="10"/>
        <v>4440</v>
      </c>
      <c r="AF36" s="5">
        <f t="shared" si="10"/>
        <v>6258</v>
      </c>
      <c r="AG36" s="5">
        <f t="shared" si="10"/>
        <v>5543</v>
      </c>
      <c r="AH36" s="5">
        <f t="shared" ref="AH36:AM36" si="11">AH34-AH35</f>
        <v>6474</v>
      </c>
      <c r="AI36" s="5">
        <f t="shared" si="11"/>
        <v>3572</v>
      </c>
      <c r="AJ36" s="5">
        <f t="shared" si="11"/>
        <v>0</v>
      </c>
      <c r="AK36" s="5">
        <f t="shared" si="11"/>
        <v>0</v>
      </c>
      <c r="AL36" s="5">
        <f t="shared" si="11"/>
        <v>0</v>
      </c>
      <c r="AM36" s="5">
        <f t="shared" si="11"/>
        <v>0</v>
      </c>
    </row>
    <row r="37" spans="1:40" x14ac:dyDescent="0.2">
      <c r="B37" s="1" t="s">
        <v>32</v>
      </c>
      <c r="C37" s="29"/>
      <c r="D37" s="29">
        <v>2.5099999999999998</v>
      </c>
      <c r="E37" s="29">
        <v>3.65</v>
      </c>
      <c r="F37" s="29">
        <v>2.87</v>
      </c>
      <c r="G37" s="29">
        <v>2.98</v>
      </c>
      <c r="H37" s="29">
        <v>3.24</v>
      </c>
      <c r="I37" s="29">
        <v>3.1</v>
      </c>
      <c r="J37" s="29">
        <v>3.56</v>
      </c>
      <c r="K37" s="29">
        <v>3.42</v>
      </c>
      <c r="L37" s="29">
        <v>3.67</v>
      </c>
      <c r="M37" s="29">
        <v>3.68</v>
      </c>
      <c r="N37" s="29">
        <v>3.52</v>
      </c>
      <c r="O37" s="29">
        <v>6.91</v>
      </c>
      <c r="P37" s="29">
        <v>3.3</v>
      </c>
      <c r="Q37" s="29">
        <v>2.2999999999999998</v>
      </c>
      <c r="R37" s="29">
        <v>5.08</v>
      </c>
      <c r="S37" s="29">
        <v>4.46</v>
      </c>
      <c r="T37" s="29">
        <v>4.28</v>
      </c>
      <c r="U37" s="29">
        <v>4.26</v>
      </c>
      <c r="V37" s="29">
        <v>5.27</v>
      </c>
      <c r="W37" s="29">
        <v>5.34</v>
      </c>
      <c r="X37" s="29">
        <v>5.55</v>
      </c>
      <c r="Y37" s="29">
        <v>5.03</v>
      </c>
      <c r="Z37" s="29">
        <v>5.95</v>
      </c>
      <c r="AA37" s="29">
        <v>5.82</v>
      </c>
      <c r="AB37" s="29">
        <v>6.24</v>
      </c>
      <c r="AC37" s="1">
        <v>5.83</v>
      </c>
      <c r="AD37" s="29">
        <v>-1.53</v>
      </c>
      <c r="AE37" s="29">
        <v>4.54</v>
      </c>
      <c r="AF37" s="29">
        <v>6.51</v>
      </c>
      <c r="AG37" s="29">
        <v>5.98</v>
      </c>
      <c r="AH37" s="1">
        <v>6.85</v>
      </c>
      <c r="AI37" s="1">
        <v>3.74</v>
      </c>
    </row>
    <row r="38" spans="1:40" x14ac:dyDescent="0.2">
      <c r="B38" s="1" t="s">
        <v>86</v>
      </c>
      <c r="D38" s="1">
        <v>2.66</v>
      </c>
      <c r="E38" s="1">
        <v>2.59</v>
      </c>
      <c r="F38" s="1">
        <v>3.04</v>
      </c>
      <c r="G38" s="1">
        <v>3.14</v>
      </c>
      <c r="H38" s="1">
        <v>3.41</v>
      </c>
      <c r="I38" s="1">
        <v>3.28</v>
      </c>
      <c r="J38" s="1">
        <v>3.73</v>
      </c>
      <c r="K38" s="1">
        <v>3.6</v>
      </c>
      <c r="L38" s="1">
        <v>3.88</v>
      </c>
      <c r="M38" s="1">
        <v>3.9</v>
      </c>
      <c r="N38" s="1">
        <v>3.72</v>
      </c>
      <c r="O38" s="1">
        <v>7.12</v>
      </c>
      <c r="P38" s="1">
        <v>3.51</v>
      </c>
      <c r="Q38" s="1">
        <v>2.52</v>
      </c>
      <c r="R38" s="1">
        <v>5.31</v>
      </c>
      <c r="S38" s="1">
        <v>4.7</v>
      </c>
      <c r="T38" s="1">
        <v>4.5199999999999996</v>
      </c>
      <c r="U38" s="1">
        <v>4.4800000000000004</v>
      </c>
      <c r="V38" s="1">
        <v>5.49</v>
      </c>
      <c r="W38" s="1">
        <v>5.57</v>
      </c>
      <c r="X38" s="1">
        <v>5.79</v>
      </c>
      <c r="Y38" s="1">
        <v>5.34</v>
      </c>
      <c r="Z38" s="1">
        <v>6.26</v>
      </c>
      <c r="AA38" s="28">
        <v>6.14</v>
      </c>
      <c r="AB38" s="28">
        <v>6.56</v>
      </c>
      <c r="AC38" s="1">
        <v>6.16</v>
      </c>
      <c r="AD38" s="28">
        <v>6.91</v>
      </c>
      <c r="AE38" s="28">
        <v>6.8</v>
      </c>
      <c r="AF38" s="28">
        <v>7.15</v>
      </c>
      <c r="AG38" s="1">
        <v>6.81</v>
      </c>
      <c r="AH38" s="1">
        <v>7.2</v>
      </c>
      <c r="AI38" s="1">
        <v>4.08</v>
      </c>
    </row>
    <row r="40" spans="1:40" x14ac:dyDescent="0.2">
      <c r="B40" s="1" t="s">
        <v>37</v>
      </c>
      <c r="D40" s="1" t="s">
        <v>41</v>
      </c>
      <c r="E40" s="1" t="s">
        <v>41</v>
      </c>
      <c r="F40" s="1" t="s">
        <v>41</v>
      </c>
      <c r="G40" s="1" t="s">
        <v>41</v>
      </c>
      <c r="H40" s="6">
        <f t="shared" ref="H40:I40" si="12">(H28/D28) - 1</f>
        <v>0.12388219864075345</v>
      </c>
      <c r="I40" s="6">
        <f t="shared" si="12"/>
        <v>0.11779338321118993</v>
      </c>
      <c r="J40" s="6">
        <f>(J28/F28) - 1</f>
        <v>9.2773791403928385E-2</v>
      </c>
      <c r="K40" s="6">
        <f>(K28/G28) - 1</f>
        <v>8.0394394323003882E-2</v>
      </c>
      <c r="L40" s="6">
        <f>(L28/H28) - 1</f>
        <v>6.7101633778909431E-2</v>
      </c>
      <c r="M40" s="6">
        <f>(M28/I28) - 1</f>
        <v>4.2521868634130433E-2</v>
      </c>
      <c r="N40" s="6">
        <f>(N28/J28) - 1</f>
        <v>6.8199907143330796E-2</v>
      </c>
      <c r="O40" s="6">
        <f>(O28/K28) - 1</f>
        <v>2.5464147206865295E-2</v>
      </c>
      <c r="P40" s="6">
        <f>(P28/L28) - 1</f>
        <v>7.8938211462941776E-2</v>
      </c>
      <c r="Q40" s="6">
        <f>(Q28/M28) - 1</f>
        <v>7.497413835569211E-2</v>
      </c>
      <c r="R40" s="6">
        <f>(R28/N28) - 1</f>
        <v>8.9644681082255762E-2</v>
      </c>
      <c r="S40" s="6">
        <f>(S28/O28) - 1</f>
        <v>0.14778396472367961</v>
      </c>
      <c r="T40" s="6">
        <f>(T28/P28) - 1</f>
        <v>0.11091146433233501</v>
      </c>
      <c r="U40" s="6">
        <f>(U28/Q28) - 1</f>
        <v>0.1264148349550156</v>
      </c>
      <c r="V40" s="6">
        <f>(V28/R28) - 1</f>
        <v>0.1417887059091687</v>
      </c>
      <c r="W40" s="6">
        <f>(W28/S28) - 1</f>
        <v>0.12634427447736285</v>
      </c>
      <c r="X40" s="6">
        <f>(X28/T28) - 1</f>
        <v>0.11829354272364068</v>
      </c>
      <c r="Y40" s="6">
        <f>(Y28/U28) - 1</f>
        <v>0.12264214908533688</v>
      </c>
      <c r="Z40" s="6">
        <f>(Z28/V28) - 1</f>
        <v>0.14700121024591706</v>
      </c>
      <c r="AA40" s="6">
        <f>(AA28/W28) - 1</f>
        <v>0.15648807449086299</v>
      </c>
      <c r="AB40" s="6">
        <f>(AB28/X28) - 1</f>
        <v>0.14175340569139872</v>
      </c>
      <c r="AC40" s="6">
        <f>(AC28/Y28) - 1</f>
        <v>0.14060178530445611</v>
      </c>
      <c r="AD40" s="6">
        <f>(AD28/Z28) - 1</f>
        <v>8.5553295406337382E-2</v>
      </c>
      <c r="AE40" s="6">
        <f>(AE28/AA28) - 1</f>
        <v>6.4066822384637678E-2</v>
      </c>
      <c r="AF40" s="6">
        <f>(AF28/AB28) - 1</f>
        <v>9.158627559251209E-2</v>
      </c>
      <c r="AG40" s="6">
        <f>(AG28/AC28) - 1</f>
        <v>6.7565420907155893E-2</v>
      </c>
      <c r="AH40" s="6">
        <f>(AH28/AD28) - 1</f>
        <v>9.8070062928373947E-2</v>
      </c>
      <c r="AI40" s="6">
        <f>(AI28/AE28) - 1</f>
        <v>0.12908805826715897</v>
      </c>
      <c r="AJ40" s="6"/>
      <c r="AK40" s="6"/>
      <c r="AL40" s="6"/>
      <c r="AM40" s="6"/>
      <c r="AN40" s="6"/>
    </row>
    <row r="41" spans="1:40" x14ac:dyDescent="0.2">
      <c r="B41" s="1" t="s">
        <v>38</v>
      </c>
      <c r="D41" s="1" t="s">
        <v>41</v>
      </c>
      <c r="E41" s="6">
        <f t="shared" ref="E41:F41" si="13" xml:space="preserve"> (E28/D28) - 1</f>
        <v>3.8531854854735537E-2</v>
      </c>
      <c r="F41" s="6">
        <f t="shared" si="13"/>
        <v>5.6007347735405055E-2</v>
      </c>
      <c r="G41" s="6">
        <f xml:space="preserve"> (G28/F28) - 1</f>
        <v>1.6271653257954544E-2</v>
      </c>
      <c r="H41" s="6">
        <f xml:space="preserve"> (H28/G28) - 1</f>
        <v>8.3799878757622182E-3</v>
      </c>
      <c r="I41" s="6">
        <f xml:space="preserve"> (I28/H28) - 1</f>
        <v>3.2905438857061986E-2</v>
      </c>
      <c r="J41" s="6">
        <f xml:space="preserve"> (J28/I28) - 1</f>
        <v>3.2370714004485102E-2</v>
      </c>
      <c r="K41" s="6">
        <f xml:space="preserve"> (K28/J28) - 1</f>
        <v>4.7589042913045443E-3</v>
      </c>
      <c r="L41" s="6">
        <f xml:space="preserve"> (L28/K28) - 1</f>
        <v>-4.0267348791154234E-3</v>
      </c>
      <c r="M41" s="6">
        <f xml:space="preserve"> (M28/L28) - 1</f>
        <v>9.113353548408476E-3</v>
      </c>
      <c r="N41" s="6">
        <f xml:space="preserve"> (N28/M28) - 1</f>
        <v>5.7798722516871681E-2</v>
      </c>
      <c r="O41" s="6">
        <f xml:space="preserve"> (O28/N28) - 1</f>
        <v>-3.5438754443426812E-2</v>
      </c>
      <c r="P41" s="6">
        <f xml:space="preserve"> (P28/O28) - 1</f>
        <v>4.7909491776368718E-2</v>
      </c>
      <c r="Q41" s="6">
        <f xml:space="preserve"> (Q28/P28) - 1</f>
        <v>5.4058204714735325E-3</v>
      </c>
      <c r="R41" s="6">
        <f xml:space="preserve"> (R28/Q28) - 1</f>
        <v>7.2234866421250432E-2</v>
      </c>
      <c r="S41" s="6">
        <f xml:space="preserve"> (S28/R28) - 1</f>
        <v>1.6026554219613631E-2</v>
      </c>
      <c r="T41" s="6">
        <f xml:space="preserve"> (T28/S28) - 1</f>
        <v>1.4245453653201734E-2</v>
      </c>
      <c r="U41" s="6">
        <f xml:space="preserve"> (U28/T28) - 1</f>
        <v>1.9436802742718085E-2</v>
      </c>
      <c r="V41" s="6">
        <f xml:space="preserve"> (V28/U28) - 1</f>
        <v>8.6869262167256656E-2</v>
      </c>
      <c r="W41" s="6">
        <f xml:space="preserve"> (W28/V28) - 1</f>
        <v>2.2832474516214507E-3</v>
      </c>
      <c r="X41" s="6">
        <f xml:space="preserve"> (X28/W28) - 1</f>
        <v>6.9959667380370405E-3</v>
      </c>
      <c r="Y41" s="6">
        <f xml:space="preserve"> (Y28/X28) - 1</f>
        <v>2.3400993893242905E-2</v>
      </c>
      <c r="Z41" s="6">
        <f xml:space="preserve"> (Z28/Y28) - 1</f>
        <v>0.11045212412576855</v>
      </c>
      <c r="AA41" s="6">
        <f xml:space="preserve"> (AA28/Z28) - 1</f>
        <v>1.0573147251743187E-2</v>
      </c>
      <c r="AB41" s="6">
        <f xml:space="preserve"> (AB28/AA28) - 1</f>
        <v>-5.8340419577408431E-3</v>
      </c>
      <c r="AC41" s="6">
        <f xml:space="preserve"> (AC28/AB28) - 1</f>
        <v>2.236874871428407E-2</v>
      </c>
      <c r="AD41" s="6">
        <f xml:space="preserve"> (AD28/AC28) - 1</f>
        <v>5.6858737437385454E-2</v>
      </c>
      <c r="AE41" s="6">
        <f xml:space="preserve"> (AE28/AD28) - 1</f>
        <v>-9.4292356407070788E-3</v>
      </c>
      <c r="AF41" s="6">
        <f xml:space="preserve"> (AF28/AE28) - 1</f>
        <v>1.9877598502857641E-2</v>
      </c>
      <c r="AG41" s="6">
        <f xml:space="preserve"> (AG28/AF28) - 1</f>
        <v>-1.289426701051033E-4</v>
      </c>
      <c r="AH41" s="6">
        <f xml:space="preserve"> (AH28/AG28) - 1</f>
        <v>8.7057446407491579E-2</v>
      </c>
      <c r="AI41" s="6">
        <f xml:space="preserve"> (AI28/AH28) - 1</f>
        <v>1.8552147687141307E-2</v>
      </c>
      <c r="AJ41" s="6"/>
      <c r="AK41" s="6"/>
      <c r="AL41" s="6"/>
      <c r="AM41" s="6"/>
      <c r="AN41" s="6"/>
    </row>
    <row r="42" spans="1:40" x14ac:dyDescent="0.2">
      <c r="X42" s="6"/>
      <c r="Y42" s="7"/>
      <c r="Z42" s="7"/>
      <c r="AA42" s="7"/>
      <c r="AB42" s="7"/>
      <c r="AC42" s="7"/>
      <c r="AD42" s="7"/>
      <c r="AE42" s="7"/>
      <c r="AF42" s="7"/>
      <c r="AG42" s="7"/>
      <c r="AH42" s="6"/>
    </row>
    <row r="43" spans="1:40" s="37" customFormat="1" x14ac:dyDescent="0.2">
      <c r="B43" s="37" t="s">
        <v>83</v>
      </c>
      <c r="D43" s="37">
        <v>5.8999999999999997E-2</v>
      </c>
      <c r="E43" s="37">
        <v>4.2000000000000003E-2</v>
      </c>
      <c r="F43" s="37">
        <v>5.2999999999999999E-2</v>
      </c>
      <c r="G43" s="37">
        <v>5.7000000000000002E-2</v>
      </c>
      <c r="H43" s="37">
        <v>5.6000000000000001E-2</v>
      </c>
      <c r="I43" s="37">
        <v>3.9E-2</v>
      </c>
      <c r="J43" s="37">
        <v>0.06</v>
      </c>
      <c r="K43" s="37">
        <v>5.3999999999999999E-2</v>
      </c>
      <c r="L43" s="37">
        <v>5.5E-2</v>
      </c>
      <c r="M43" s="37">
        <v>3.4000000000000002E-2</v>
      </c>
      <c r="N43" s="37">
        <v>5.7000000000000002E-2</v>
      </c>
      <c r="O43" s="37">
        <v>0.14299999999999999</v>
      </c>
      <c r="P43" s="37">
        <v>4.1000000000000002E-2</v>
      </c>
      <c r="Q43" s="37">
        <v>8.0000000000000002E-3</v>
      </c>
      <c r="R43" s="37">
        <v>7.4999999999999997E-2</v>
      </c>
      <c r="S43" s="37">
        <v>5.6000000000000001E-2</v>
      </c>
      <c r="T43" s="37">
        <v>4.7E-2</v>
      </c>
      <c r="U43" s="37">
        <v>3.7999999999999999E-2</v>
      </c>
      <c r="V43" s="37">
        <v>6.0999999999999999E-2</v>
      </c>
      <c r="W43" s="37">
        <v>6.2E-2</v>
      </c>
      <c r="X43" s="37">
        <v>6.0999999999999999E-2</v>
      </c>
      <c r="Y43" s="37">
        <v>4.7E-2</v>
      </c>
      <c r="Z43" s="37">
        <v>6.2E-2</v>
      </c>
      <c r="AA43" s="37">
        <v>6.2E-2</v>
      </c>
      <c r="AB43" s="37">
        <v>6.6000000000000003E-2</v>
      </c>
      <c r="AC43" s="37">
        <v>5.8000000000000003E-2</v>
      </c>
      <c r="AD43" s="37">
        <v>4.3999999999999997E-2</v>
      </c>
      <c r="AE43" s="37">
        <v>5.3999999999999999E-2</v>
      </c>
      <c r="AF43" s="37">
        <v>5.6000000000000001E-2</v>
      </c>
      <c r="AG43" s="37">
        <v>4.3999999999999997E-2</v>
      </c>
      <c r="AH43" s="37">
        <v>6.2E-2</v>
      </c>
      <c r="AI43" s="37">
        <v>2.4E-2</v>
      </c>
    </row>
    <row r="44" spans="1:40" s="37" customFormat="1" x14ac:dyDescent="0.2">
      <c r="B44" s="37" t="s">
        <v>84</v>
      </c>
      <c r="D44" s="37">
        <v>7.3999999999999996E-2</v>
      </c>
      <c r="E44" s="37">
        <v>9.0999999999999998E-2</v>
      </c>
      <c r="F44" s="37">
        <v>7.0000000000000007E-2</v>
      </c>
      <c r="G44" s="37">
        <v>7.2999999999999995E-2</v>
      </c>
      <c r="H44" s="37">
        <v>0.08</v>
      </c>
      <c r="I44" s="37">
        <v>9.8000000000000004E-2</v>
      </c>
      <c r="J44" s="37">
        <v>7.0999999999999994E-2</v>
      </c>
      <c r="K44" s="37">
        <v>7.4999999999999997E-2</v>
      </c>
      <c r="L44" s="37">
        <v>8.2000000000000003E-2</v>
      </c>
      <c r="M44" s="37">
        <v>0.10100000000000001</v>
      </c>
      <c r="N44" s="37">
        <v>6.4000000000000001E-2</v>
      </c>
      <c r="O44" s="37">
        <v>6.8000000000000005E-2</v>
      </c>
      <c r="P44" s="37">
        <v>7.3999999999999996E-2</v>
      </c>
      <c r="Q44" s="37">
        <v>8.6999999999999994E-2</v>
      </c>
      <c r="R44" s="37">
        <v>7.1999999999999995E-2</v>
      </c>
      <c r="S44" s="37">
        <v>7.4999999999999997E-2</v>
      </c>
      <c r="T44" s="37">
        <v>7.6999999999999999E-2</v>
      </c>
      <c r="U44" s="37">
        <v>8.3000000000000004E-2</v>
      </c>
      <c r="V44" s="37">
        <v>7.2999999999999995E-2</v>
      </c>
      <c r="W44" s="37">
        <v>7.2999999999999995E-2</v>
      </c>
      <c r="X44" s="37">
        <v>7.9000000000000001E-2</v>
      </c>
      <c r="Y44" s="37">
        <v>8.3000000000000004E-2</v>
      </c>
      <c r="Z44" s="37">
        <v>6.9000000000000006E-2</v>
      </c>
      <c r="AA44" s="37">
        <v>6.6000000000000003E-2</v>
      </c>
      <c r="AB44" s="37">
        <v>6.9000000000000006E-2</v>
      </c>
      <c r="AC44" s="37">
        <v>7.0000000000000007E-2</v>
      </c>
      <c r="AD44" s="37">
        <v>7.6999999999999999E-2</v>
      </c>
      <c r="AE44" s="37">
        <v>6.2E-2</v>
      </c>
      <c r="AF44" s="37">
        <v>7.0000000000000007E-2</v>
      </c>
      <c r="AG44" s="37">
        <v>7.6999999999999999E-2</v>
      </c>
      <c r="AH44" s="37">
        <v>6.0999999999999999E-2</v>
      </c>
      <c r="AI44" s="37">
        <v>4.5999999999999999E-2</v>
      </c>
    </row>
    <row r="45" spans="1:40" s="37" customFormat="1" x14ac:dyDescent="0.2">
      <c r="B45" s="37" t="s">
        <v>85</v>
      </c>
      <c r="D45" s="37">
        <v>8.1000000000000003E-2</v>
      </c>
      <c r="E45" s="37">
        <v>7.5999999999999998E-2</v>
      </c>
      <c r="F45" s="37">
        <v>7.2999999999999995E-2</v>
      </c>
      <c r="G45" s="37">
        <v>7.9000000000000001E-2</v>
      </c>
      <c r="H45" s="37">
        <v>8.1000000000000003E-2</v>
      </c>
      <c r="I45" s="37">
        <v>7.6999999999999999E-2</v>
      </c>
      <c r="J45" s="37">
        <v>0.08</v>
      </c>
      <c r="K45" s="37">
        <v>7.8E-2</v>
      </c>
      <c r="L45" s="37">
        <v>8.3000000000000004E-2</v>
      </c>
      <c r="M45" s="37">
        <v>8.4000000000000005E-2</v>
      </c>
      <c r="N45" s="37">
        <v>7.8E-2</v>
      </c>
      <c r="O45" s="37">
        <v>0.14899999999999999</v>
      </c>
      <c r="P45" s="37">
        <v>7.0999999999999994E-2</v>
      </c>
      <c r="Q45" s="37">
        <v>5.3999999999999999E-2</v>
      </c>
      <c r="R45" s="37">
        <v>9.6000000000000002E-2</v>
      </c>
      <c r="S45" s="37">
        <v>8.4000000000000005E-2</v>
      </c>
      <c r="T45" s="37">
        <v>7.9000000000000001E-2</v>
      </c>
      <c r="U45" s="37">
        <v>7.4999999999999997E-2</v>
      </c>
      <c r="V45" s="37">
        <v>8.6999999999999994E-2</v>
      </c>
      <c r="W45" s="37">
        <v>8.8999999999999996E-2</v>
      </c>
      <c r="X45" s="37">
        <v>9.1999999999999998E-2</v>
      </c>
      <c r="Y45" s="37">
        <v>8.3000000000000004E-2</v>
      </c>
      <c r="Z45" s="37">
        <v>8.7999999999999995E-2</v>
      </c>
      <c r="AA45" s="37">
        <v>8.6999999999999994E-2</v>
      </c>
      <c r="AB45" s="37">
        <v>9.1999999999999998E-2</v>
      </c>
      <c r="AC45" s="37">
        <v>8.6999999999999994E-2</v>
      </c>
      <c r="AD45" s="37">
        <v>8.1000000000000003E-2</v>
      </c>
      <c r="AE45" s="37">
        <v>0.08</v>
      </c>
      <c r="AF45" s="37">
        <v>8.5999999999999993E-2</v>
      </c>
      <c r="AG45" s="37">
        <v>8.1000000000000003E-2</v>
      </c>
      <c r="AH45" s="37">
        <v>8.3000000000000004E-2</v>
      </c>
      <c r="AI45" s="37">
        <v>4.5999999999999999E-2</v>
      </c>
    </row>
    <row r="47" spans="1:40" s="8" customFormat="1" ht="15" x14ac:dyDescent="0.25">
      <c r="B47" s="30" t="s">
        <v>24</v>
      </c>
      <c r="C47" s="30"/>
      <c r="D47" s="30">
        <v>7546</v>
      </c>
      <c r="E47" s="30">
        <v>-2577</v>
      </c>
      <c r="F47" s="30">
        <v>8369</v>
      </c>
      <c r="G47" s="30">
        <v>4007</v>
      </c>
      <c r="H47" s="30">
        <v>941</v>
      </c>
      <c r="I47" s="30">
        <v>2396</v>
      </c>
      <c r="J47" s="30">
        <v>3234</v>
      </c>
      <c r="K47" s="30">
        <v>5874</v>
      </c>
      <c r="L47" s="30">
        <v>3150</v>
      </c>
      <c r="M47" s="30">
        <v>6205</v>
      </c>
      <c r="N47" s="30">
        <v>2943</v>
      </c>
      <c r="O47" s="30">
        <v>10003</v>
      </c>
      <c r="P47" s="30">
        <v>3127</v>
      </c>
      <c r="Q47" s="30">
        <v>6101</v>
      </c>
      <c r="R47" s="30">
        <v>6005</v>
      </c>
      <c r="S47" s="30">
        <v>5540</v>
      </c>
      <c r="T47" s="30">
        <v>7580</v>
      </c>
      <c r="U47" s="30">
        <v>3218</v>
      </c>
      <c r="V47" s="30">
        <v>5319</v>
      </c>
      <c r="W47" s="30">
        <v>6871</v>
      </c>
      <c r="X47" s="31">
        <v>18549</v>
      </c>
      <c r="Y47" s="31">
        <v>-4533</v>
      </c>
      <c r="Z47" s="31">
        <v>16327</v>
      </c>
      <c r="AA47" s="31">
        <v>11032</v>
      </c>
      <c r="AB47" s="31">
        <v>6902</v>
      </c>
      <c r="AC47" s="31">
        <v>-5193</v>
      </c>
      <c r="AD47" s="31">
        <v>1144</v>
      </c>
      <c r="AE47" s="8">
        <v>6746</v>
      </c>
      <c r="AF47" s="8">
        <v>13945</v>
      </c>
      <c r="AG47" s="8">
        <v>2369</v>
      </c>
      <c r="AH47" s="8">
        <v>5456</v>
      </c>
      <c r="AI47" s="8">
        <v>7200</v>
      </c>
    </row>
    <row r="48" spans="1:40" x14ac:dyDescent="0.2">
      <c r="B48" s="27" t="s">
        <v>23</v>
      </c>
      <c r="C48" s="27"/>
      <c r="D48" s="39">
        <v>466</v>
      </c>
      <c r="E48" s="39">
        <v>632</v>
      </c>
      <c r="F48" s="39">
        <v>477</v>
      </c>
      <c r="G48" s="39">
        <v>483</v>
      </c>
      <c r="H48" s="39">
        <v>545</v>
      </c>
      <c r="I48" s="39">
        <v>558</v>
      </c>
      <c r="J48" s="39">
        <v>562</v>
      </c>
      <c r="K48" s="39">
        <v>415</v>
      </c>
      <c r="L48" s="39">
        <v>444</v>
      </c>
      <c r="M48" s="39">
        <v>650</v>
      </c>
      <c r="N48" s="39">
        <v>469</v>
      </c>
      <c r="O48" s="39">
        <v>451</v>
      </c>
      <c r="P48" s="39">
        <v>557</v>
      </c>
      <c r="Q48" s="39">
        <v>574</v>
      </c>
      <c r="R48" s="39">
        <v>568</v>
      </c>
      <c r="S48" s="39">
        <v>562</v>
      </c>
      <c r="T48" s="39">
        <v>629</v>
      </c>
      <c r="U48" s="39">
        <v>695</v>
      </c>
      <c r="V48" s="39">
        <v>555</v>
      </c>
      <c r="W48" s="39">
        <v>657</v>
      </c>
      <c r="X48" s="39">
        <v>724</v>
      </c>
      <c r="Y48" s="39">
        <v>866</v>
      </c>
      <c r="Z48" s="39">
        <v>760</v>
      </c>
      <c r="AA48" s="39">
        <v>829</v>
      </c>
      <c r="AB48" s="39">
        <v>838</v>
      </c>
      <c r="AC48" s="39">
        <v>959</v>
      </c>
      <c r="AD48" s="39">
        <v>743</v>
      </c>
      <c r="AE48" s="39">
        <v>853</v>
      </c>
      <c r="AF48" s="39">
        <v>991</v>
      </c>
      <c r="AG48" s="39">
        <v>912</v>
      </c>
      <c r="AH48" s="39">
        <v>898</v>
      </c>
      <c r="AI48" s="27">
        <v>886</v>
      </c>
    </row>
    <row r="49" spans="2:44" s="8" customFormat="1" ht="15" x14ac:dyDescent="0.25">
      <c r="B49" s="30" t="s">
        <v>12</v>
      </c>
      <c r="D49" s="8">
        <f t="shared" ref="D49:Q49" si="14">D47-D48</f>
        <v>7080</v>
      </c>
      <c r="E49" s="8">
        <f t="shared" si="14"/>
        <v>-3209</v>
      </c>
      <c r="F49" s="8">
        <f t="shared" si="14"/>
        <v>7892</v>
      </c>
      <c r="G49" s="8">
        <f t="shared" si="14"/>
        <v>3524</v>
      </c>
      <c r="H49" s="8">
        <f t="shared" si="14"/>
        <v>396</v>
      </c>
      <c r="I49" s="8">
        <f t="shared" si="14"/>
        <v>1838</v>
      </c>
      <c r="J49" s="8">
        <f t="shared" si="14"/>
        <v>2672</v>
      </c>
      <c r="K49" s="8">
        <f t="shared" si="14"/>
        <v>5459</v>
      </c>
      <c r="L49" s="8">
        <f t="shared" si="14"/>
        <v>2706</v>
      </c>
      <c r="M49" s="8">
        <f t="shared" si="14"/>
        <v>5555</v>
      </c>
      <c r="N49" s="8">
        <f t="shared" si="14"/>
        <v>2474</v>
      </c>
      <c r="O49" s="8">
        <f t="shared" si="14"/>
        <v>9552</v>
      </c>
      <c r="P49" s="8">
        <f t="shared" si="14"/>
        <v>2570</v>
      </c>
      <c r="Q49" s="8">
        <f t="shared" si="14"/>
        <v>5527</v>
      </c>
      <c r="R49" s="8">
        <f t="shared" ref="R49:AI49" si="15">R47-R48</f>
        <v>5437</v>
      </c>
      <c r="S49" s="8">
        <f t="shared" si="15"/>
        <v>4978</v>
      </c>
      <c r="T49" s="8">
        <f t="shared" si="15"/>
        <v>6951</v>
      </c>
      <c r="U49" s="8">
        <f t="shared" si="15"/>
        <v>2523</v>
      </c>
      <c r="V49" s="8">
        <f t="shared" si="15"/>
        <v>4764</v>
      </c>
      <c r="W49" s="8">
        <f t="shared" si="15"/>
        <v>6214</v>
      </c>
      <c r="X49" s="8">
        <f t="shared" si="15"/>
        <v>17825</v>
      </c>
      <c r="Y49" s="8">
        <f t="shared" si="15"/>
        <v>-5399</v>
      </c>
      <c r="Z49" s="8">
        <f t="shared" si="15"/>
        <v>15567</v>
      </c>
      <c r="AA49" s="8">
        <f t="shared" si="15"/>
        <v>10203</v>
      </c>
      <c r="AB49" s="8">
        <f t="shared" si="15"/>
        <v>6064</v>
      </c>
      <c r="AC49" s="8">
        <f t="shared" si="15"/>
        <v>-6152</v>
      </c>
      <c r="AD49" s="8">
        <f t="shared" si="15"/>
        <v>401</v>
      </c>
      <c r="AE49" s="8">
        <f t="shared" si="15"/>
        <v>5893</v>
      </c>
      <c r="AF49" s="8">
        <f t="shared" si="15"/>
        <v>12954</v>
      </c>
      <c r="AG49" s="8">
        <f t="shared" si="15"/>
        <v>1457</v>
      </c>
      <c r="AH49" s="8">
        <f t="shared" si="15"/>
        <v>4558</v>
      </c>
      <c r="AI49" s="8">
        <f t="shared" si="15"/>
        <v>6314</v>
      </c>
      <c r="AJ49" s="8">
        <f>AJ47-AJ48</f>
        <v>0</v>
      </c>
      <c r="AK49" s="8">
        <f>AK47-AK48</f>
        <v>0</v>
      </c>
    </row>
    <row r="50" spans="2:44" x14ac:dyDescent="0.2">
      <c r="B50" s="27"/>
      <c r="X50" s="28"/>
      <c r="Y50" s="28"/>
      <c r="Z50" s="28"/>
      <c r="AA50" s="28"/>
      <c r="AB50" s="28"/>
      <c r="AC50" s="28"/>
      <c r="AD50" s="28"/>
    </row>
    <row r="51" spans="2:44" x14ac:dyDescent="0.2">
      <c r="B51" s="27" t="s">
        <v>33</v>
      </c>
      <c r="D51" s="6" t="s">
        <v>41</v>
      </c>
      <c r="E51" s="6" t="s">
        <v>41</v>
      </c>
      <c r="F51" s="6" t="s">
        <v>41</v>
      </c>
      <c r="G51" s="6" t="s">
        <v>41</v>
      </c>
      <c r="H51" s="6">
        <f t="shared" ref="H51" si="16">IF(D49=0,IF(H49=0,0,NA()),(H49-D49)/ABS(D49))</f>
        <v>-0.94406779661016949</v>
      </c>
      <c r="I51" s="6">
        <f t="shared" ref="I51" si="17">IF(E49=0,IF(I49=0,0,NA()),(I49-E49)/ABS(E49))</f>
        <v>1.5727641009660331</v>
      </c>
      <c r="J51" s="6">
        <f t="shared" ref="J51" si="18">IF(F49=0,IF(J49=0,0,NA()),(J49-F49)/ABS(F49))</f>
        <v>-0.6614292954891029</v>
      </c>
      <c r="K51" s="6">
        <f t="shared" ref="K51" si="19">IF(G49=0,IF(K49=0,0,NA()),(K49-G49)/ABS(G49))</f>
        <v>0.54909194097616343</v>
      </c>
      <c r="L51" s="6">
        <f t="shared" ref="L51" si="20">IF(H49=0,IF(L49=0,0,NA()),(L49-H49)/ABS(H49))</f>
        <v>5.833333333333333</v>
      </c>
      <c r="M51" s="6">
        <f t="shared" ref="M51" si="21">IF(I49=0,IF(M49=0,0,NA()),(M49-I49)/ABS(I49))</f>
        <v>2.0223068552774754</v>
      </c>
      <c r="N51" s="6">
        <f t="shared" ref="N51" si="22">IF(J49=0,IF(N49=0,0,NA()),(N49-J49)/ABS(J49))</f>
        <v>-7.410179640718563E-2</v>
      </c>
      <c r="O51" s="6">
        <f t="shared" ref="O51" si="23">IF(K49=0,IF(O49=0,0,NA()),(O49-K49)/ABS(K49))</f>
        <v>0.74977102033339438</v>
      </c>
      <c r="P51" s="6">
        <f t="shared" ref="P51" si="24">IF(L49=0,IF(P49=0,0,NA()),(P49-L49)/ABS(L49))</f>
        <v>-5.0258684405025872E-2</v>
      </c>
      <c r="Q51" s="6">
        <f t="shared" ref="Q51" si="25">IF(M49=0,IF(Q49=0,0,NA()),(Q49-M49)/ABS(M49))</f>
        <v>-5.0405040504050407E-3</v>
      </c>
      <c r="R51" s="6">
        <f t="shared" ref="R51" si="26">IF(N49=0,IF(R49=0,0,NA()),(R49-N49)/ABS(N49))</f>
        <v>1.1976556184316896</v>
      </c>
      <c r="S51" s="6">
        <f t="shared" ref="S51" si="27">IF(O49=0,IF(S49=0,0,NA()),(S49-O49)/ABS(O49))</f>
        <v>-0.4788525963149079</v>
      </c>
      <c r="T51" s="6">
        <f t="shared" ref="T51" si="28">IF(P49=0,IF(T49=0,0,NA()),(T49-P49)/ABS(P49))</f>
        <v>1.704669260700389</v>
      </c>
      <c r="U51" s="6">
        <f t="shared" ref="U51" si="29">IF(Q49=0,IF(U49=0,0,NA()),(U49-Q49)/ABS(Q49))</f>
        <v>-0.54351366021349734</v>
      </c>
      <c r="V51" s="6">
        <f t="shared" ref="V51" si="30">IF(R49=0,IF(V49=0,0,NA()),(V49-R49)/ABS(R49))</f>
        <v>-0.12378149714916314</v>
      </c>
      <c r="W51" s="6">
        <f t="shared" ref="W51" si="31">IF(S49=0,IF(W49=0,0,NA()),(W49-S49)/ABS(S49))</f>
        <v>0.24829248694254721</v>
      </c>
      <c r="X51" s="6">
        <f t="shared" ref="X51" si="32">IF(T49=0,IF(X49=0,0,NA()),(X49-T49)/ABS(T49))</f>
        <v>1.5643792260106459</v>
      </c>
      <c r="Y51" s="6">
        <f t="shared" ref="Y51" si="33">IF(U49=0,IF(Y49=0,0,NA()),(Y49-U49)/ABS(U49))</f>
        <v>-3.1399128022195799</v>
      </c>
      <c r="Z51" s="6">
        <f t="shared" ref="Z51:AG51" si="34">IF(V49=0,IF(Z49=0,0,NA()),(Z49-V49)/ABS(V49))</f>
        <v>2.2676322418136019</v>
      </c>
      <c r="AA51" s="6">
        <f t="shared" si="34"/>
        <v>0.64193756034760219</v>
      </c>
      <c r="AB51" s="6">
        <f t="shared" si="34"/>
        <v>-0.65980364656381485</v>
      </c>
      <c r="AC51" s="6">
        <f t="shared" si="34"/>
        <v>-0.13947027227264308</v>
      </c>
      <c r="AD51" s="6">
        <f t="shared" si="34"/>
        <v>-0.97424038029164262</v>
      </c>
      <c r="AE51" s="6">
        <f t="shared" si="34"/>
        <v>-0.42242477702636477</v>
      </c>
      <c r="AF51" s="6">
        <f t="shared" si="34"/>
        <v>1.1362137203166227</v>
      </c>
      <c r="AG51" s="6">
        <f t="shared" si="34"/>
        <v>1.2368335500650196</v>
      </c>
      <c r="AH51" s="6">
        <f>IF(AD49=0,IF(AH49=0,0,NA()),(AH49-AD49)/ABS(AD49))</f>
        <v>10.366583541147133</v>
      </c>
      <c r="AI51" s="6">
        <f>IF(AE49=0,IF(AI49=0,0,NA()),(AI49-AE49)/ABS(AE49))</f>
        <v>7.14406923468522E-2</v>
      </c>
    </row>
    <row r="53" spans="2:44" ht="15" thickBot="1" x14ac:dyDescent="0.25">
      <c r="B53" s="27"/>
      <c r="Y53" s="10"/>
    </row>
    <row r="54" spans="2:44" x14ac:dyDescent="0.2">
      <c r="B54" s="11" t="s">
        <v>34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I54" s="13" t="s">
        <v>113</v>
      </c>
      <c r="AJ54" s="12"/>
      <c r="AK54" s="12"/>
      <c r="AL54" s="12"/>
      <c r="AM54" s="12"/>
      <c r="AN54" s="12"/>
      <c r="AO54" s="12"/>
      <c r="AP54" s="12"/>
      <c r="AQ54" s="12"/>
      <c r="AR54" s="14"/>
    </row>
    <row r="55" spans="2:44" x14ac:dyDescent="0.2">
      <c r="B55" s="15"/>
      <c r="AI55" s="1" t="s">
        <v>112</v>
      </c>
      <c r="AR55" s="16"/>
    </row>
    <row r="56" spans="2:44" x14ac:dyDescent="0.2">
      <c r="B56" s="15"/>
      <c r="AI56" s="17"/>
      <c r="AR56" s="16"/>
    </row>
    <row r="57" spans="2:44" ht="15" thickBot="1" x14ac:dyDescent="0.25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20"/>
    </row>
    <row r="58" spans="2:44" ht="15" thickBot="1" x14ac:dyDescent="0.25"/>
    <row r="59" spans="2:44" x14ac:dyDescent="0.2">
      <c r="B59" s="11" t="s">
        <v>36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C59" s="12"/>
      <c r="AD59" s="12"/>
      <c r="AE59" s="12"/>
      <c r="AF59" s="12"/>
      <c r="AG59" s="12"/>
    </row>
    <row r="60" spans="2:44" x14ac:dyDescent="0.2">
      <c r="B60" s="15"/>
    </row>
    <row r="61" spans="2:44" x14ac:dyDescent="0.2">
      <c r="B61" s="15"/>
      <c r="R61" s="27"/>
      <c r="S61" s="27"/>
      <c r="T61" s="27"/>
      <c r="U61" s="27"/>
      <c r="V61" s="27"/>
      <c r="W61" s="27"/>
      <c r="X61" s="28"/>
      <c r="Y61" s="28"/>
      <c r="Z61" s="28"/>
      <c r="AA61" s="28"/>
      <c r="AB61" s="28"/>
      <c r="AC61" s="28"/>
      <c r="AD61" s="28"/>
      <c r="AE61" s="28"/>
      <c r="AG61" s="9"/>
    </row>
    <row r="62" spans="2:44" x14ac:dyDescent="0.2">
      <c r="B62" s="15"/>
    </row>
    <row r="63" spans="2:44" ht="15" thickBot="1" x14ac:dyDescent="0.25"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spans="2:44" ht="15" thickBot="1" x14ac:dyDescent="0.25"/>
    <row r="65" spans="2:44" x14ac:dyDescent="0.2">
      <c r="B65" s="11"/>
      <c r="C65" s="12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 spans="2:44" x14ac:dyDescent="0.2">
      <c r="B66" s="15"/>
    </row>
    <row r="67" spans="2:44" x14ac:dyDescent="0.2">
      <c r="B67" s="15"/>
    </row>
    <row r="68" spans="2:44" x14ac:dyDescent="0.2">
      <c r="B68" s="15"/>
    </row>
    <row r="69" spans="2:44" ht="15" thickBot="1" x14ac:dyDescent="0.25">
      <c r="B69" s="18"/>
      <c r="C69" s="19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 spans="2:44" ht="15" thickBot="1" x14ac:dyDescent="0.25"/>
    <row r="71" spans="2:44" x14ac:dyDescent="0.2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4"/>
    </row>
    <row r="72" spans="2:44" x14ac:dyDescent="0.2">
      <c r="B72" s="15"/>
      <c r="AR72" s="16"/>
    </row>
    <row r="73" spans="2:44" ht="15" customHeight="1" x14ac:dyDescent="0.2">
      <c r="B73" s="15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4"/>
    </row>
    <row r="74" spans="2:44" ht="15" customHeight="1" x14ac:dyDescent="0.2">
      <c r="B74" s="15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4"/>
    </row>
    <row r="75" spans="2:44" ht="15" customHeight="1" x14ac:dyDescent="0.2">
      <c r="B75" s="15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4"/>
    </row>
    <row r="76" spans="2:44" ht="15" customHeight="1" x14ac:dyDescent="0.2">
      <c r="B76" s="15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4"/>
    </row>
    <row r="77" spans="2:44" ht="15" customHeight="1" x14ac:dyDescent="0.2">
      <c r="B77" s="15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4"/>
    </row>
    <row r="78" spans="2:44" ht="15" customHeight="1" x14ac:dyDescent="0.2">
      <c r="B78" s="15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4"/>
    </row>
    <row r="79" spans="2:44" ht="15" customHeight="1" x14ac:dyDescent="0.2">
      <c r="B79" s="15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4"/>
    </row>
    <row r="80" spans="2:44" ht="15" customHeight="1" x14ac:dyDescent="0.2">
      <c r="B80" s="15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4"/>
    </row>
    <row r="81" spans="2:44" ht="15" customHeight="1" x14ac:dyDescent="0.2">
      <c r="B81" s="15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4"/>
    </row>
    <row r="82" spans="2:44" ht="15.75" customHeight="1" x14ac:dyDescent="0.2">
      <c r="B82" s="15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4"/>
    </row>
    <row r="83" spans="2:44" ht="15" x14ac:dyDescent="0.25">
      <c r="B83" s="15"/>
      <c r="AC83" s="8"/>
      <c r="AR83" s="16"/>
    </row>
    <row r="84" spans="2:44" x14ac:dyDescent="0.2">
      <c r="B84" s="15"/>
      <c r="AR84" s="16"/>
    </row>
    <row r="85" spans="2:44" x14ac:dyDescent="0.2">
      <c r="B85" s="15"/>
      <c r="AR85" s="16"/>
    </row>
    <row r="86" spans="2:44" x14ac:dyDescent="0.2">
      <c r="B86" s="15"/>
      <c r="AR86" s="16"/>
    </row>
    <row r="87" spans="2:44" x14ac:dyDescent="0.2">
      <c r="B87" s="15"/>
      <c r="AR87" s="16"/>
    </row>
    <row r="88" spans="2:44" x14ac:dyDescent="0.2">
      <c r="B88" s="15"/>
      <c r="AR88" s="16"/>
    </row>
    <row r="89" spans="2:44" x14ac:dyDescent="0.2">
      <c r="B89" s="15"/>
      <c r="AR89" s="16"/>
    </row>
    <row r="90" spans="2:44" x14ac:dyDescent="0.2">
      <c r="B90" s="15"/>
      <c r="AR90" s="16"/>
    </row>
    <row r="91" spans="2:44" x14ac:dyDescent="0.2">
      <c r="B91" s="15"/>
      <c r="AR91" s="16"/>
    </row>
    <row r="92" spans="2:44" x14ac:dyDescent="0.2">
      <c r="B92" s="15"/>
      <c r="AR92" s="16"/>
    </row>
    <row r="93" spans="2:44" x14ac:dyDescent="0.2">
      <c r="B93" s="15"/>
      <c r="AR93" s="16"/>
    </row>
    <row r="94" spans="2:44" x14ac:dyDescent="0.2">
      <c r="B94" s="15"/>
      <c r="AR94" s="16"/>
    </row>
    <row r="95" spans="2:44" x14ac:dyDescent="0.2">
      <c r="B95" s="15"/>
      <c r="AR95" s="16"/>
    </row>
    <row r="96" spans="2:44" ht="15" thickBot="1" x14ac:dyDescent="0.25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20"/>
    </row>
  </sheetData>
  <dataConsolidate/>
  <mergeCells count="10">
    <mergeCell ref="C82:AR82"/>
    <mergeCell ref="C73:AR73"/>
    <mergeCell ref="C74:AR74"/>
    <mergeCell ref="C75:AR75"/>
    <mergeCell ref="C76:AR76"/>
    <mergeCell ref="C77:AR77"/>
    <mergeCell ref="C78:AR78"/>
    <mergeCell ref="C79:AR79"/>
    <mergeCell ref="C80:AR80"/>
    <mergeCell ref="C81:AR81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33F-9AC6-4D79-A331-274DD3CD1599}">
  <dimension ref="A1:B17"/>
  <sheetViews>
    <sheetView workbookViewId="0">
      <selection activeCell="A19" sqref="A19"/>
    </sheetView>
  </sheetViews>
  <sheetFormatPr defaultRowHeight="14.25" x14ac:dyDescent="0.2"/>
  <cols>
    <col min="1" max="1" width="69" style="1" bestFit="1" customWidth="1"/>
    <col min="2" max="16384" width="9.140625" style="1"/>
  </cols>
  <sheetData>
    <row r="1" spans="1:2" ht="15" x14ac:dyDescent="0.25">
      <c r="A1" s="8" t="s">
        <v>98</v>
      </c>
      <c r="B1" s="8">
        <v>9986</v>
      </c>
    </row>
    <row r="2" spans="1:2" x14ac:dyDescent="0.2">
      <c r="A2" s="1" t="s">
        <v>103</v>
      </c>
    </row>
    <row r="3" spans="1:2" x14ac:dyDescent="0.2">
      <c r="A3" s="1" t="s">
        <v>97</v>
      </c>
      <c r="B3" s="1">
        <v>5200</v>
      </c>
    </row>
    <row r="4" spans="1:2" x14ac:dyDescent="0.2">
      <c r="A4" s="1" t="s">
        <v>99</v>
      </c>
      <c r="B4" s="1">
        <v>2000</v>
      </c>
    </row>
    <row r="5" spans="1:2" x14ac:dyDescent="0.2">
      <c r="A5" s="1" t="s">
        <v>100</v>
      </c>
      <c r="B5" s="1">
        <v>750</v>
      </c>
    </row>
    <row r="6" spans="1:2" x14ac:dyDescent="0.2">
      <c r="A6" s="1" t="s">
        <v>101</v>
      </c>
      <c r="B6" s="1">
        <v>300</v>
      </c>
    </row>
    <row r="7" spans="1:2" x14ac:dyDescent="0.2">
      <c r="A7" s="1" t="s">
        <v>102</v>
      </c>
      <c r="B7" s="1">
        <v>0.2</v>
      </c>
    </row>
    <row r="9" spans="1:2" ht="15" x14ac:dyDescent="0.25">
      <c r="A9" s="8" t="s">
        <v>104</v>
      </c>
      <c r="B9" s="1">
        <v>71825</v>
      </c>
    </row>
    <row r="10" spans="1:2" x14ac:dyDescent="0.2">
      <c r="A10" s="1" t="s">
        <v>107</v>
      </c>
      <c r="B10" s="1">
        <v>3756</v>
      </c>
    </row>
    <row r="11" spans="1:2" x14ac:dyDescent="0.2">
      <c r="A11" s="1" t="s">
        <v>108</v>
      </c>
      <c r="B11" s="1">
        <v>3531</v>
      </c>
    </row>
    <row r="12" spans="1:2" x14ac:dyDescent="0.2">
      <c r="A12" s="1" t="s">
        <v>109</v>
      </c>
      <c r="B12" s="1">
        <v>3106</v>
      </c>
    </row>
    <row r="13" spans="1:2" x14ac:dyDescent="0.2">
      <c r="A13" s="1" t="s">
        <v>110</v>
      </c>
      <c r="B13" s="1">
        <v>3656</v>
      </c>
    </row>
    <row r="14" spans="1:2" x14ac:dyDescent="0.2">
      <c r="A14" s="1" t="s">
        <v>111</v>
      </c>
    </row>
    <row r="16" spans="1:2" x14ac:dyDescent="0.2">
      <c r="A16" s="1" t="s">
        <v>105</v>
      </c>
      <c r="B16" s="1">
        <v>1014</v>
      </c>
    </row>
    <row r="17" spans="1:2" x14ac:dyDescent="0.2">
      <c r="A17" s="1" t="s">
        <v>106</v>
      </c>
      <c r="B17" s="1">
        <v>3875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B31" sqref="A1:XFD1048576"/>
    </sheetView>
  </sheetViews>
  <sheetFormatPr defaultRowHeight="14.25" x14ac:dyDescent="0.2"/>
  <cols>
    <col min="1" max="1" width="18" style="1" bestFit="1" customWidth="1"/>
    <col min="2" max="2" width="38" style="1" bestFit="1" customWidth="1"/>
    <col min="3" max="3" width="42.5703125" style="1" bestFit="1" customWidth="1"/>
    <col min="4" max="4" width="14.7109375" style="1" bestFit="1" customWidth="1"/>
    <col min="5" max="5" width="18.85546875" style="1" bestFit="1" customWidth="1"/>
    <col min="6" max="6" width="19" style="1" bestFit="1" customWidth="1"/>
    <col min="7" max="7" width="17" style="1" bestFit="1" customWidth="1"/>
    <col min="8" max="8" width="19.140625" style="1" bestFit="1" customWidth="1"/>
    <col min="9" max="9" width="13.4257812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x14ac:dyDescent="0.2">
      <c r="A2" s="22"/>
      <c r="B2" s="22"/>
      <c r="C2" s="22"/>
      <c r="D2" s="24"/>
      <c r="E2" s="24"/>
      <c r="F2" s="23"/>
      <c r="G2" s="23"/>
      <c r="H2" s="23"/>
      <c r="I2" s="23"/>
      <c r="J2" s="22"/>
      <c r="K2" s="22"/>
    </row>
    <row r="3" spans="1:11" ht="15" x14ac:dyDescent="0.2">
      <c r="A3" s="22"/>
      <c r="B3" s="23"/>
      <c r="C3" s="23"/>
      <c r="D3" s="24"/>
      <c r="E3" s="24"/>
      <c r="F3" s="23"/>
      <c r="G3" s="23"/>
      <c r="H3" s="23"/>
      <c r="I3" s="23"/>
      <c r="J3" s="23"/>
      <c r="K3" s="23"/>
    </row>
    <row r="4" spans="1:11" ht="15" x14ac:dyDescent="0.2">
      <c r="A4" s="22"/>
      <c r="B4" s="23"/>
      <c r="C4" s="23"/>
      <c r="D4" s="24"/>
      <c r="E4" s="24"/>
      <c r="F4" s="23"/>
      <c r="G4" s="23"/>
      <c r="H4" s="23"/>
      <c r="I4" s="23"/>
      <c r="J4" s="23"/>
      <c r="K4" s="23"/>
    </row>
    <row r="5" spans="1:11" ht="15" x14ac:dyDescent="0.2">
      <c r="A5" s="22"/>
      <c r="B5" s="23"/>
      <c r="C5" s="23"/>
      <c r="D5" s="24"/>
      <c r="E5" s="24"/>
      <c r="F5" s="23"/>
      <c r="G5" s="23"/>
      <c r="H5" s="23"/>
      <c r="I5" s="23"/>
      <c r="J5" s="23"/>
      <c r="K5" s="23"/>
    </row>
    <row r="6" spans="1:11" ht="15" x14ac:dyDescent="0.2">
      <c r="A6" s="22"/>
      <c r="B6" s="23"/>
      <c r="C6" s="22"/>
      <c r="D6" s="22"/>
      <c r="E6" s="24"/>
      <c r="F6" s="24"/>
      <c r="G6" s="23"/>
      <c r="H6" s="23"/>
      <c r="I6" s="23"/>
      <c r="J6" s="23"/>
      <c r="K6" s="23"/>
    </row>
    <row r="7" spans="1:11" ht="15" x14ac:dyDescent="0.2">
      <c r="A7" s="22"/>
      <c r="B7" s="23"/>
      <c r="C7" s="22"/>
      <c r="D7" s="32"/>
      <c r="E7" s="24"/>
      <c r="F7" s="24"/>
      <c r="G7" s="22"/>
      <c r="H7" s="23"/>
      <c r="I7" s="23"/>
      <c r="J7" s="23"/>
      <c r="K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2025-08-08T17:48:06Z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