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Traditional Finance\"/>
    </mc:Choice>
  </mc:AlternateContent>
  <xr:revisionPtr revIDLastSave="0" documentId="13_ncr:1_{4F7B0DDB-56F8-45AE-80B9-D5B090A85A3C}" xr6:coauthVersionLast="47" xr6:coauthVersionMax="47" xr10:uidLastSave="{00000000-0000-0000-0000-000000000000}"/>
  <bookViews>
    <workbookView xWindow="19095" yWindow="0" windowWidth="19410" windowHeight="20985" activeTab="2" xr2:uid="{74C982A1-EE30-4588-AA95-0E58E4E415F0}"/>
  </bookViews>
  <sheets>
    <sheet name="Main" sheetId="1" r:id="rId1"/>
    <sheet name="Model" sheetId="2" r:id="rId2"/>
    <sheet name="Historical Yearly" sheetId="10" r:id="rId3"/>
    <sheet name="Debt" sheetId="9" r:id="rId4"/>
    <sheet name="Peer Comparison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0" l="1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B8" i="9"/>
  <c r="D6" i="2"/>
  <c r="E6" i="2"/>
  <c r="F6" i="2"/>
  <c r="G6" i="2"/>
  <c r="H6" i="2"/>
  <c r="I6" i="2"/>
  <c r="I8" i="2" s="1"/>
  <c r="I10" i="2" s="1"/>
  <c r="J6" i="2"/>
  <c r="J8" i="2" s="1"/>
  <c r="J10" i="2" s="1"/>
  <c r="K6" i="2"/>
  <c r="K8" i="2" s="1"/>
  <c r="K10" i="2" s="1"/>
  <c r="L6" i="2"/>
  <c r="L8" i="2" s="1"/>
  <c r="L10" i="2" s="1"/>
  <c r="M6" i="2"/>
  <c r="N6" i="2"/>
  <c r="N8" i="2" s="1"/>
  <c r="O6" i="2"/>
  <c r="P6" i="2"/>
  <c r="Q8" i="2"/>
  <c r="Q10" i="2" s="1"/>
  <c r="R6" i="2"/>
  <c r="R8" i="2" s="1"/>
  <c r="R10" i="2" s="1"/>
  <c r="S6" i="2"/>
  <c r="S8" i="2" s="1"/>
  <c r="S10" i="2" s="1"/>
  <c r="T6" i="2"/>
  <c r="T8" i="2" s="1"/>
  <c r="T10" i="2" s="1"/>
  <c r="U8" i="2"/>
  <c r="U10" i="2" s="1"/>
  <c r="V6" i="2"/>
  <c r="W6" i="2"/>
  <c r="X6" i="2"/>
  <c r="Y6" i="2"/>
  <c r="Y8" i="2" s="1"/>
  <c r="Y10" i="2" s="1"/>
  <c r="Z6" i="2"/>
  <c r="Z8" i="2" s="1"/>
  <c r="Z10" i="2" s="1"/>
  <c r="AA6" i="2"/>
  <c r="AA8" i="2" s="1"/>
  <c r="AA10" i="2" s="1"/>
  <c r="AB6" i="2"/>
  <c r="AB8" i="2" s="1"/>
  <c r="AB10" i="2" s="1"/>
  <c r="AC6" i="2"/>
  <c r="D13" i="2"/>
  <c r="E13" i="2"/>
  <c r="F13" i="2"/>
  <c r="G13" i="2"/>
  <c r="D26" i="2"/>
  <c r="E26" i="2"/>
  <c r="F26" i="2"/>
  <c r="G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N17" i="2" l="1"/>
  <c r="O17" i="2"/>
  <c r="P17" i="2"/>
  <c r="M17" i="2"/>
  <c r="M8" i="2"/>
  <c r="M10" i="2" s="1"/>
  <c r="V17" i="2"/>
  <c r="O8" i="2"/>
  <c r="O10" i="2" s="1"/>
  <c r="P8" i="2"/>
  <c r="P10" i="2" s="1"/>
  <c r="AC17" i="2"/>
  <c r="AC8" i="2"/>
  <c r="AC10" i="2" s="1"/>
  <c r="S17" i="2"/>
  <c r="R17" i="2"/>
  <c r="X8" i="2"/>
  <c r="X10" i="2" s="1"/>
  <c r="AB17" i="2"/>
  <c r="L17" i="2"/>
  <c r="N10" i="2"/>
  <c r="V8" i="2"/>
  <c r="V10" i="2" s="1"/>
  <c r="I17" i="2"/>
  <c r="W8" i="2"/>
  <c r="W10" i="2" s="1"/>
  <c r="Q17" i="2"/>
  <c r="K17" i="2"/>
  <c r="J17" i="2"/>
  <c r="T17" i="2"/>
  <c r="U17" i="2"/>
  <c r="W17" i="2"/>
  <c r="X17" i="2"/>
  <c r="F8" i="2"/>
  <c r="F10" i="2" s="1"/>
  <c r="H8" i="2"/>
  <c r="H10" i="2" s="1"/>
  <c r="H17" i="2"/>
  <c r="G8" i="2"/>
  <c r="G10" i="2" s="1"/>
  <c r="Z17" i="2"/>
  <c r="D8" i="2"/>
  <c r="D10" i="2" s="1"/>
  <c r="AA17" i="2"/>
  <c r="E8" i="2"/>
  <c r="E10" i="2" s="1"/>
  <c r="Y17" i="2"/>
  <c r="H29" i="2"/>
  <c r="I29" i="2"/>
  <c r="AA29" i="2"/>
  <c r="K29" i="2"/>
  <c r="J29" i="2"/>
  <c r="L29" i="2"/>
  <c r="AB29" i="2"/>
  <c r="M29" i="2"/>
  <c r="O29" i="2"/>
  <c r="N29" i="2"/>
  <c r="Y29" i="2"/>
  <c r="Z29" i="2"/>
  <c r="P29" i="2"/>
  <c r="AC29" i="2"/>
  <c r="T29" i="2"/>
  <c r="Q29" i="2"/>
  <c r="R29" i="2"/>
  <c r="S29" i="2"/>
  <c r="X29" i="2"/>
  <c r="U29" i="2"/>
  <c r="V29" i="2"/>
  <c r="W29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E11" authorId="0" shapeId="0" xr:uid="{EF99E035-C60C-4A08-A75D-A5C97923B469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Divested Business</t>
        </r>
      </text>
    </comment>
    <comment ref="N48" authorId="0" shapeId="0" xr:uid="{A9332875-0839-4AD2-A19E-DBD6EC487DB3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Left - Digital
Right - Branded Digital</t>
        </r>
      </text>
    </comment>
  </commentList>
</comments>
</file>

<file path=xl/sharedStrings.xml><?xml version="1.0" encoding="utf-8"?>
<sst xmlns="http://schemas.openxmlformats.org/spreadsheetml/2006/main" count="331" uniqueCount="141">
  <si>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</si>
  <si>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</si>
  <si>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</si>
  <si>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</si>
  <si>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</si>
  <si>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</si>
  <si>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</si>
  <si>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</si>
  <si>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</si>
  <si>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</si>
  <si>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</si>
  <si>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</si>
  <si>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</si>
  <si>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</si>
  <si>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</si>
  <si>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</si>
  <si>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</si>
  <si>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</si>
  <si>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</si>
  <si>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</si>
  <si>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</si>
  <si>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</si>
  <si>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</si>
  <si>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</si>
  <si>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</si>
  <si>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</si>
  <si>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</si>
  <si>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</si>
  <si>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</si>
  <si>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</si>
  <si>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</si>
  <si>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</si>
  <si>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</si>
  <si>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</si>
  <si>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</si>
  <si>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</si>
  <si>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</si>
  <si>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</si>
  <si>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</si>
  <si>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</si>
  <si>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</si>
  <si>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Income Before taxes</t>
  </si>
  <si>
    <t>Tax</t>
  </si>
  <si>
    <t>N/A</t>
  </si>
  <si>
    <t>Operating Margin</t>
  </si>
  <si>
    <t>Q12022</t>
  </si>
  <si>
    <t>Q22022</t>
  </si>
  <si>
    <t>Operating Lease Liabilities (Current)</t>
  </si>
  <si>
    <t>Total Lease Liabilities</t>
  </si>
  <si>
    <t>Q12021</t>
  </si>
  <si>
    <t>Q22021</t>
  </si>
  <si>
    <t>Q32021</t>
  </si>
  <si>
    <t>Q42021</t>
  </si>
  <si>
    <t>Q12020</t>
  </si>
  <si>
    <t>Q22020</t>
  </si>
  <si>
    <t>Q32020</t>
  </si>
  <si>
    <t>Q42020</t>
  </si>
  <si>
    <t>SG&amp;A</t>
  </si>
  <si>
    <t>COVID</t>
  </si>
  <si>
    <t>Price/Sales</t>
  </si>
  <si>
    <t>Price/Book</t>
  </si>
  <si>
    <t>EV/Revenue</t>
  </si>
  <si>
    <t>EV/EBITDA</t>
  </si>
  <si>
    <t>Forward P/E</t>
  </si>
  <si>
    <t>TTM P/E</t>
  </si>
  <si>
    <t>Q12019</t>
  </si>
  <si>
    <t>Q22019</t>
  </si>
  <si>
    <t>Q32019</t>
  </si>
  <si>
    <t>Q42019</t>
  </si>
  <si>
    <t>Shares outstanding</t>
  </si>
  <si>
    <t>Dividends</t>
  </si>
  <si>
    <t>Consumer Money Transfer</t>
  </si>
  <si>
    <t>Consumer Services</t>
  </si>
  <si>
    <t>NA Revenues Change</t>
  </si>
  <si>
    <t>EU &amp; CIS Revenues Change</t>
  </si>
  <si>
    <t>MEASA Revenues Change</t>
  </si>
  <si>
    <t>LACA Revenues Change</t>
  </si>
  <si>
    <t>APAC Revenues Change</t>
  </si>
  <si>
    <t>NA Transactions Change</t>
  </si>
  <si>
    <t>EU &amp; CIS Transactions Change</t>
  </si>
  <si>
    <t>MEASA Transactions Change</t>
  </si>
  <si>
    <t>LACA Transactions Change</t>
  </si>
  <si>
    <t>APAC Transactions Change</t>
  </si>
  <si>
    <t>% of CMT</t>
  </si>
  <si>
    <t>NA</t>
  </si>
  <si>
    <t>EU &amp; CIS</t>
  </si>
  <si>
    <t>MEASA</t>
  </si>
  <si>
    <t>LACA</t>
  </si>
  <si>
    <t>APAC</t>
  </si>
  <si>
    <t>4085 - 4185</t>
  </si>
  <si>
    <t>18 to 20% operating margin</t>
  </si>
  <si>
    <t>1.45 to 1.55 EPS</t>
  </si>
  <si>
    <t>Assumes no material changes to Macroeconmic conditions, immigration, foreign currencies, or argentina hyperinflation</t>
  </si>
  <si>
    <t>WU - The Western Union Company</t>
  </si>
  <si>
    <t>Revolving Credit Facility (Capacity 1600m) Nov 2029</t>
  </si>
  <si>
    <t>Commerical Paper WA 4.6% &lt;397 days</t>
  </si>
  <si>
    <t>Senior 1.35% 2026</t>
  </si>
  <si>
    <t>Senior 2.750 2031</t>
  </si>
  <si>
    <t>Senior 6.2% 2036</t>
  </si>
  <si>
    <t>Senior 6.2% 2040</t>
  </si>
  <si>
    <t>Term Loan 5.6% Dec 13 2027</t>
  </si>
  <si>
    <t>Other</t>
  </si>
  <si>
    <t xml:space="preserve">Settlement Obligations </t>
  </si>
  <si>
    <t>Branded Digital Revenue YOY</t>
  </si>
  <si>
    <t>Branded Digital Transaction YOY</t>
  </si>
  <si>
    <t>Branded Digital % of Transactions</t>
  </si>
  <si>
    <t>Branded Digital</t>
  </si>
  <si>
    <t>War in Ukraine</t>
  </si>
  <si>
    <t xml:space="preserve"> </t>
  </si>
  <si>
    <t>Divested business</t>
  </si>
  <si>
    <t>750 mill all cash</t>
  </si>
  <si>
    <t>FY 2007</t>
  </si>
  <si>
    <t>FY 2008</t>
  </si>
  <si>
    <t>FY 2009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</si>
  <si>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</si>
  <si>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</si>
  <si>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</si>
  <si>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</si>
  <si>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</si>
  <si>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</si>
  <si>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</si>
  <si>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</si>
  <si>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</si>
  <si>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</si>
  <si>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</si>
  <si>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</si>
  <si>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</si>
  <si>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</si>
  <si>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</si>
  <si>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/>
  </si>
  <si>
    <t>COGS</t>
  </si>
  <si>
    <t>SG&amp;A Expense</t>
  </si>
  <si>
    <t>R&amp;D Expense</t>
  </si>
  <si>
    <t>Operating Expenses</t>
  </si>
  <si>
    <t>Other Income</t>
  </si>
  <si>
    <t>Pretax Income</t>
  </si>
  <si>
    <t>Income Taxes</t>
  </si>
  <si>
    <t>Financial Crisis</t>
  </si>
  <si>
    <t>2009 Bottom was around 10$</t>
  </si>
  <si>
    <t>Todays Bottom with inflation is 8$</t>
  </si>
  <si>
    <t>YOY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</si>
</sst>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0" xfId="0" applyFont="1"/>
    <xf numFmtId="14" fontId="6" fillId="0" borderId="0" xfId="0" applyNumberFormat="1" applyFont="1"/>
    <xf numFmtId="3" fontId="7" fillId="2" borderId="0" xfId="0" applyNumberFormat="1" applyFont="1" applyFill="1"/>
    <xf numFmtId="1" fontId="7" fillId="2" borderId="0" xfId="0" applyNumberFormat="1" applyFont="1" applyFill="1"/>
    <xf numFmtId="0" fontId="7" fillId="2" borderId="0" xfId="0" applyFont="1" applyFill="1"/>
    <xf numFmtId="9" fontId="6" fillId="0" borderId="0" xfId="1" applyFont="1"/>
    <xf numFmtId="9" fontId="6" fillId="0" borderId="0" xfId="1" applyFont="1" applyFill="1"/>
    <xf numFmtId="0" fontId="7" fillId="0" borderId="0" xfId="0" applyFont="1"/>
    <xf numFmtId="0" fontId="6" fillId="0" borderId="0" xfId="1" applyNumberFormat="1" applyFont="1"/>
    <xf numFmtId="10" fontId="6" fillId="0" borderId="0" xfId="0" applyNumberFormat="1" applyFont="1"/>
    <xf numFmtId="0" fontId="6" fillId="0" borderId="1" xfId="0" applyFont="1" applyBorder="1"/>
    <xf numFmtId="0" fontId="6" fillId="0" borderId="2" xfId="0" applyFont="1" applyBorder="1"/>
    <xf numFmtId="1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1" fontId="6" fillId="0" borderId="0" xfId="0" applyNumberFormat="1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8" fillId="0" borderId="0" xfId="2" applyFont="1"/>
    <xf numFmtId="164" fontId="6" fillId="0" borderId="0" xfId="0" applyNumberFormat="1" applyFont="1"/>
    <xf numFmtId="3" fontId="6" fillId="0" borderId="0" xfId="0" applyNumberFormat="1" applyFont="1"/>
    <xf numFmtId="0" fontId="9" fillId="0" borderId="0" xfId="0" applyFont="1"/>
    <xf numFmtId="4" fontId="6" fillId="0" borderId="0" xfId="0" applyNumberFormat="1" applyFont="1"/>
    <xf numFmtId="3" fontId="7" fillId="0" borderId="0" xfId="0" applyNumberFormat="1" applyFont="1"/>
    <xf numFmtId="0" fontId="10" fillId="0" borderId="0" xfId="0" applyFont="1"/>
    <xf numFmtId="0" fontId="6" fillId="3" borderId="0" xfId="0" applyFont="1" applyFill="1"/>
    <xf numFmtId="9" fontId="6" fillId="3" borderId="0" xfId="1" applyFont="1" applyFill="1"/>
    <xf numFmtId="9" fontId="6" fillId="0" borderId="0" xfId="0" applyNumberFormat="1" applyFont="1"/>
    <xf numFmtId="9" fontId="6" fillId="4" borderId="0" xfId="1" applyFont="1" applyFill="1"/>
    <xf numFmtId="0" fontId="6" fillId="4" borderId="0" xfId="0" applyFont="1" applyFill="1"/>
    <xf numFmtId="0" fontId="9" fillId="4" borderId="0" xfId="0" applyFont="1" applyFill="1"/>
    <xf numFmtId="0" fontId="10" fillId="4" borderId="0" xfId="0" applyFont="1" applyFill="1"/>
    <xf numFmtId="0" fontId="6" fillId="0" borderId="0" xfId="0" applyFont="1"/>
    <xf numFmtId="0" fontId="6" fillId="0" borderId="5" xfId="0" applyFont="1" applyBorder="1"/>
    <xf numFmtId="0" fontId="1" fillId="0" borderId="0" xfId="0" applyFont="1"/>
    <xf numFmtId="9" fontId="1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C19" sqref="C19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93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8.0500000000000007</v>
      </c>
      <c r="C4" s="2">
        <v>45875</v>
      </c>
    </row>
    <row r="5" spans="1:5" x14ac:dyDescent="0.2">
      <c r="A5" s="1" t="s">
        <v>2</v>
      </c>
      <c r="B5" s="1">
        <v>327.9</v>
      </c>
      <c r="C5" s="1" t="s">
        <v>5</v>
      </c>
    </row>
    <row r="6" spans="1:5" x14ac:dyDescent="0.2">
      <c r="A6" s="1" t="s">
        <v>3</v>
      </c>
      <c r="B6" s="1">
        <f xml:space="preserve"> B4 * B5</f>
        <v>2639.5950000000003</v>
      </c>
    </row>
    <row r="7" spans="1:5" x14ac:dyDescent="0.2">
      <c r="A7" s="1" t="s">
        <v>26</v>
      </c>
      <c r="B7" s="1">
        <v>1020</v>
      </c>
    </row>
    <row r="8" spans="1:5" x14ac:dyDescent="0.2">
      <c r="A8" s="1" t="s">
        <v>4</v>
      </c>
      <c r="B8" s="1">
        <v>2750</v>
      </c>
      <c r="D8" s="1" t="s">
        <v>31</v>
      </c>
      <c r="E8" s="1">
        <v>3.16</v>
      </c>
    </row>
    <row r="9" spans="1:5" x14ac:dyDescent="0.2">
      <c r="A9" s="1" t="s">
        <v>7</v>
      </c>
      <c r="B9" s="1">
        <f>B6 - B7 + B8</f>
        <v>4369.5950000000003</v>
      </c>
      <c r="D9" s="1" t="s">
        <v>27</v>
      </c>
      <c r="E9" s="1">
        <v>2.72</v>
      </c>
    </row>
    <row r="11" spans="1:5" x14ac:dyDescent="0.2">
      <c r="A11" s="1" t="s">
        <v>59</v>
      </c>
      <c r="B11" s="1">
        <v>0.64</v>
      </c>
    </row>
    <row r="12" spans="1:5" x14ac:dyDescent="0.2">
      <c r="A12" s="1" t="s">
        <v>60</v>
      </c>
      <c r="B12" s="1">
        <v>2.97</v>
      </c>
    </row>
    <row r="13" spans="1:5" x14ac:dyDescent="0.2">
      <c r="A13" s="1" t="s">
        <v>61</v>
      </c>
      <c r="B13" s="1">
        <v>1.06</v>
      </c>
    </row>
    <row r="14" spans="1:5" x14ac:dyDescent="0.2">
      <c r="A14" s="1" t="s">
        <v>62</v>
      </c>
      <c r="B14" s="1">
        <v>4.8</v>
      </c>
    </row>
    <row r="15" spans="1:5" x14ac:dyDescent="0.2">
      <c r="A15" s="1" t="s">
        <v>63</v>
      </c>
      <c r="B15" s="1">
        <v>4.7</v>
      </c>
    </row>
    <row r="16" spans="1:5" x14ac:dyDescent="0.2">
      <c r="A16" s="1" t="s">
        <v>64</v>
      </c>
      <c r="B16" s="1">
        <v>3.06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L92"/>
  <sheetViews>
    <sheetView workbookViewId="0">
      <pane xSplit="2" topLeftCell="C1" activePane="topRight" state="frozen"/>
      <selection pane="topRight" activeCell="D27" sqref="D27"/>
    </sheetView>
  </sheetViews>
  <sheetFormatPr defaultRowHeight="14.25" outlineLevelRow="1" x14ac:dyDescent="0.2"/>
  <cols>
    <col min="1" max="1" width="10.140625" style="1" bestFit="1" customWidth="1"/>
    <col min="2" max="2" width="32.42578125" style="1" bestFit="1" customWidth="1"/>
    <col min="3" max="22" width="9.140625" style="1"/>
    <col min="23" max="25" width="13.140625" style="1" customWidth="1"/>
    <col min="26" max="26" width="18.85546875" style="1" customWidth="1"/>
    <col min="27" max="27" width="14.85546875" style="1" customWidth="1"/>
    <col min="28" max="28" width="15" style="1" customWidth="1"/>
    <col min="29" max="29" width="8.42578125" style="1" bestFit="1" customWidth="1"/>
    <col min="30" max="30" width="9.28515625" style="1" bestFit="1" customWidth="1"/>
    <col min="31" max="31" width="9.5703125" style="1" bestFit="1" customWidth="1"/>
    <col min="32" max="16384" width="9.140625" style="1"/>
  </cols>
  <sheetData>
    <row r="1" spans="1:32" x14ac:dyDescent="0.2">
      <c r="A1" s="26" t="s">
        <v>8</v>
      </c>
      <c r="B1" s="1" t="s">
        <v>38</v>
      </c>
    </row>
    <row r="2" spans="1:32" x14ac:dyDescent="0.2">
      <c r="A2" s="27"/>
      <c r="B2" s="27"/>
      <c r="C2" s="27"/>
      <c r="D2" s="27" t="s">
        <v>65</v>
      </c>
      <c r="E2" s="27" t="s">
        <v>66</v>
      </c>
      <c r="F2" s="27" t="s">
        <v>67</v>
      </c>
      <c r="G2" s="27" t="s">
        <v>68</v>
      </c>
      <c r="H2" s="27" t="s">
        <v>53</v>
      </c>
      <c r="I2" s="27" t="s">
        <v>54</v>
      </c>
      <c r="J2" s="27" t="s">
        <v>55</v>
      </c>
      <c r="K2" s="27" t="s">
        <v>56</v>
      </c>
      <c r="L2" s="27" t="s">
        <v>49</v>
      </c>
      <c r="M2" s="27" t="s">
        <v>50</v>
      </c>
      <c r="N2" s="27" t="s">
        <v>51</v>
      </c>
      <c r="O2" s="27" t="s">
        <v>52</v>
      </c>
      <c r="P2" s="27" t="s">
        <v>45</v>
      </c>
      <c r="Q2" s="27" t="s">
        <v>46</v>
      </c>
      <c r="R2" s="27" t="s">
        <v>14</v>
      </c>
      <c r="S2" s="27" t="s">
        <v>15</v>
      </c>
      <c r="T2" s="27" t="s">
        <v>16</v>
      </c>
      <c r="U2" s="27" t="s">
        <v>17</v>
      </c>
      <c r="V2" s="27" t="s">
        <v>18</v>
      </c>
      <c r="W2" s="27" t="s">
        <v>19</v>
      </c>
      <c r="X2" s="27" t="s">
        <v>20</v>
      </c>
      <c r="Y2" s="27" t="s">
        <v>21</v>
      </c>
      <c r="Z2" s="27" t="s">
        <v>22</v>
      </c>
      <c r="AA2" s="27" t="s">
        <v>23</v>
      </c>
      <c r="AB2" s="27" t="s">
        <v>5</v>
      </c>
      <c r="AC2" s="27" t="s">
        <v>28</v>
      </c>
      <c r="AD2" s="27" t="s">
        <v>29</v>
      </c>
      <c r="AE2" s="27" t="s">
        <v>30</v>
      </c>
      <c r="AF2" s="27" t="s">
        <v>32</v>
      </c>
    </row>
    <row r="3" spans="1:32" x14ac:dyDescent="0.2">
      <c r="B3" s="1" t="s">
        <v>71</v>
      </c>
      <c r="D3" s="1">
        <v>1056.9000000000001</v>
      </c>
      <c r="E3" s="1">
        <v>1112.9000000000001</v>
      </c>
      <c r="F3" s="1">
        <v>1113</v>
      </c>
      <c r="G3" s="1">
        <v>1125</v>
      </c>
      <c r="H3" s="1">
        <v>1015.4</v>
      </c>
      <c r="I3" s="1">
        <v>976.7</v>
      </c>
      <c r="J3" s="1">
        <v>1106.5</v>
      </c>
      <c r="K3" s="1">
        <v>1121.5</v>
      </c>
      <c r="L3" s="1">
        <v>1050.9000000000001</v>
      </c>
      <c r="M3" s="1">
        <v>1127.0999999999999</v>
      </c>
      <c r="N3" s="1">
        <v>1104.5</v>
      </c>
      <c r="O3" s="1">
        <v>1111.5</v>
      </c>
      <c r="P3" s="1">
        <v>999</v>
      </c>
      <c r="Q3" s="1">
        <v>1026.9000000000001</v>
      </c>
      <c r="R3" s="1">
        <v>982.4</v>
      </c>
      <c r="S3" s="1">
        <v>985.2</v>
      </c>
      <c r="T3" s="1">
        <v>938.3</v>
      </c>
      <c r="U3" s="1">
        <v>1072.2</v>
      </c>
      <c r="V3" s="1">
        <v>1019</v>
      </c>
      <c r="W3" s="1">
        <v>975.5</v>
      </c>
      <c r="X3" s="1">
        <v>962</v>
      </c>
      <c r="Y3" s="1">
        <v>965</v>
      </c>
      <c r="Z3" s="1">
        <v>932.2</v>
      </c>
      <c r="AA3" s="1">
        <v>938.8</v>
      </c>
      <c r="AB3" s="1">
        <v>872.9</v>
      </c>
      <c r="AC3" s="1">
        <v>885</v>
      </c>
    </row>
    <row r="4" spans="1:32" x14ac:dyDescent="0.2">
      <c r="B4" s="1" t="s">
        <v>72</v>
      </c>
      <c r="D4" s="1">
        <v>280</v>
      </c>
      <c r="E4" s="1">
        <v>227.6</v>
      </c>
      <c r="F4" s="1">
        <v>193.8</v>
      </c>
      <c r="G4" s="1">
        <v>182.7</v>
      </c>
      <c r="H4" s="1">
        <v>174.6</v>
      </c>
      <c r="I4" s="1">
        <v>138.1</v>
      </c>
      <c r="J4" s="1">
        <v>152</v>
      </c>
      <c r="K4" s="1">
        <v>150.30000000000001</v>
      </c>
      <c r="L4" s="1">
        <v>159.1</v>
      </c>
      <c r="M4" s="1">
        <v>162.6</v>
      </c>
      <c r="N4" s="1">
        <v>181.8</v>
      </c>
      <c r="O4" s="1">
        <v>173.3</v>
      </c>
      <c r="P4" s="1">
        <v>156.69999999999999</v>
      </c>
      <c r="Q4" s="1">
        <v>111.4</v>
      </c>
      <c r="R4" s="1">
        <v>107.2</v>
      </c>
      <c r="S4" s="1">
        <v>106.7</v>
      </c>
      <c r="T4" s="1">
        <v>98.6</v>
      </c>
      <c r="U4" s="1">
        <v>97.8</v>
      </c>
      <c r="V4" s="1">
        <v>78.8</v>
      </c>
      <c r="W4" s="1">
        <v>76.8</v>
      </c>
      <c r="X4" s="1">
        <v>87.1</v>
      </c>
      <c r="Y4" s="1">
        <v>101.4</v>
      </c>
      <c r="Z4" s="1">
        <v>103.8</v>
      </c>
      <c r="AA4" s="1">
        <v>119.4</v>
      </c>
      <c r="AB4" s="1">
        <v>110.7</v>
      </c>
      <c r="AC4" s="1">
        <v>141</v>
      </c>
    </row>
    <row r="5" spans="1:32" x14ac:dyDescent="0.2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32" s="5" customFormat="1" ht="15" x14ac:dyDescent="0.25">
      <c r="A6" s="3"/>
      <c r="B6" s="3" t="s">
        <v>9</v>
      </c>
      <c r="C6" s="3"/>
      <c r="D6" s="3">
        <f t="shared" ref="D6:AC6" si="0">SUM(D3:D4)</f>
        <v>1336.9</v>
      </c>
      <c r="E6" s="3">
        <f t="shared" si="0"/>
        <v>1340.5</v>
      </c>
      <c r="F6" s="3">
        <f t="shared" si="0"/>
        <v>1306.8</v>
      </c>
      <c r="G6" s="3">
        <f t="shared" si="0"/>
        <v>1307.7</v>
      </c>
      <c r="H6" s="3">
        <f t="shared" si="0"/>
        <v>1190</v>
      </c>
      <c r="I6" s="3">
        <f t="shared" si="0"/>
        <v>1114.8</v>
      </c>
      <c r="J6" s="3">
        <f t="shared" si="0"/>
        <v>1258.5</v>
      </c>
      <c r="K6" s="3">
        <f t="shared" si="0"/>
        <v>1271.8</v>
      </c>
      <c r="L6" s="3">
        <f t="shared" si="0"/>
        <v>1210</v>
      </c>
      <c r="M6" s="3">
        <f t="shared" si="0"/>
        <v>1289.6999999999998</v>
      </c>
      <c r="N6" s="3">
        <f t="shared" si="0"/>
        <v>1286.3</v>
      </c>
      <c r="O6" s="3">
        <f t="shared" si="0"/>
        <v>1284.8</v>
      </c>
      <c r="P6" s="3">
        <f t="shared" si="0"/>
        <v>1155.7</v>
      </c>
      <c r="Q6" s="3">
        <v>1138.3</v>
      </c>
      <c r="R6" s="3">
        <f t="shared" si="0"/>
        <v>1089.5999999999999</v>
      </c>
      <c r="S6" s="3">
        <f t="shared" si="0"/>
        <v>1091.9000000000001</v>
      </c>
      <c r="T6" s="3">
        <f t="shared" si="0"/>
        <v>1036.8999999999999</v>
      </c>
      <c r="U6" s="3">
        <v>1170</v>
      </c>
      <c r="V6" s="3">
        <f t="shared" si="0"/>
        <v>1097.8</v>
      </c>
      <c r="W6" s="3">
        <f t="shared" si="0"/>
        <v>1052.3</v>
      </c>
      <c r="X6" s="3">
        <f t="shared" si="0"/>
        <v>1049.0999999999999</v>
      </c>
      <c r="Y6" s="3">
        <f t="shared" si="0"/>
        <v>1066.4000000000001</v>
      </c>
      <c r="Z6" s="3">
        <f t="shared" si="0"/>
        <v>1036</v>
      </c>
      <c r="AA6" s="3">
        <f t="shared" si="0"/>
        <v>1058.2</v>
      </c>
      <c r="AB6" s="3">
        <f t="shared" si="0"/>
        <v>983.6</v>
      </c>
      <c r="AC6" s="3">
        <f t="shared" si="0"/>
        <v>1026</v>
      </c>
      <c r="AD6" s="4"/>
      <c r="AE6" s="4"/>
    </row>
    <row r="7" spans="1:32" x14ac:dyDescent="0.2">
      <c r="A7" s="28"/>
      <c r="B7" s="28" t="s">
        <v>33</v>
      </c>
      <c r="C7" s="28"/>
      <c r="D7" s="28">
        <v>785</v>
      </c>
      <c r="E7" s="28">
        <v>776.4</v>
      </c>
      <c r="F7" s="28">
        <v>768.6</v>
      </c>
      <c r="G7" s="28">
        <v>756.5</v>
      </c>
      <c r="H7" s="28">
        <v>683.4</v>
      </c>
      <c r="I7" s="28">
        <v>662.2</v>
      </c>
      <c r="J7" s="28">
        <v>721.7</v>
      </c>
      <c r="K7" s="28">
        <v>759.2</v>
      </c>
      <c r="L7" s="28">
        <v>706</v>
      </c>
      <c r="M7" s="28">
        <v>755</v>
      </c>
      <c r="N7" s="28">
        <v>720</v>
      </c>
      <c r="O7" s="28">
        <v>715.3</v>
      </c>
      <c r="P7" s="28">
        <v>655.1</v>
      </c>
      <c r="Q7" s="28">
        <v>653</v>
      </c>
      <c r="R7" s="29">
        <v>673</v>
      </c>
      <c r="S7" s="29">
        <v>681</v>
      </c>
      <c r="T7" s="29">
        <v>629.5</v>
      </c>
      <c r="U7" s="29">
        <v>698.9</v>
      </c>
      <c r="V7" s="29">
        <v>687.2</v>
      </c>
      <c r="W7" s="1">
        <v>656.1</v>
      </c>
      <c r="X7" s="29">
        <v>641.29999999999995</v>
      </c>
      <c r="Y7" s="29">
        <v>663.9</v>
      </c>
      <c r="Z7" s="1">
        <v>653.6</v>
      </c>
      <c r="AA7" s="1">
        <v>661.7</v>
      </c>
      <c r="AB7" s="1">
        <v>619.20000000000005</v>
      </c>
      <c r="AC7" s="1">
        <v>642.79999999999995</v>
      </c>
    </row>
    <row r="8" spans="1:32" s="5" customFormat="1" ht="15" x14ac:dyDescent="0.25">
      <c r="A8" s="3"/>
      <c r="B8" s="3" t="s">
        <v>10</v>
      </c>
      <c r="C8" s="4"/>
      <c r="D8" s="4">
        <f t="shared" ref="D8:G8" si="1">D6 -D7</f>
        <v>551.90000000000009</v>
      </c>
      <c r="E8" s="4">
        <f t="shared" si="1"/>
        <v>564.1</v>
      </c>
      <c r="F8" s="4">
        <f t="shared" si="1"/>
        <v>538.19999999999993</v>
      </c>
      <c r="G8" s="4">
        <f t="shared" si="1"/>
        <v>551.20000000000005</v>
      </c>
      <c r="H8" s="4">
        <f t="shared" ref="H8:J8" si="2">H6 -H7</f>
        <v>506.6</v>
      </c>
      <c r="I8" s="4">
        <f t="shared" si="2"/>
        <v>452.59999999999991</v>
      </c>
      <c r="J8" s="4">
        <f t="shared" si="2"/>
        <v>536.79999999999995</v>
      </c>
      <c r="K8" s="4">
        <f t="shared" ref="K8:AC8" si="3">K6 -K7</f>
        <v>512.59999999999991</v>
      </c>
      <c r="L8" s="4">
        <f t="shared" si="3"/>
        <v>504</v>
      </c>
      <c r="M8" s="4">
        <f t="shared" si="3"/>
        <v>534.69999999999982</v>
      </c>
      <c r="N8" s="4">
        <f t="shared" si="3"/>
        <v>566.29999999999995</v>
      </c>
      <c r="O8" s="4">
        <f t="shared" si="3"/>
        <v>569.5</v>
      </c>
      <c r="P8" s="4">
        <f>P6 -P7</f>
        <v>500.6</v>
      </c>
      <c r="Q8" s="4">
        <f>Q6 -Q7</f>
        <v>485.29999999999995</v>
      </c>
      <c r="R8" s="4">
        <f t="shared" si="3"/>
        <v>416.59999999999991</v>
      </c>
      <c r="S8" s="4">
        <f t="shared" si="3"/>
        <v>410.90000000000009</v>
      </c>
      <c r="T8" s="4">
        <f t="shared" si="3"/>
        <v>407.39999999999986</v>
      </c>
      <c r="U8" s="4">
        <f t="shared" si="3"/>
        <v>471.1</v>
      </c>
      <c r="V8" s="4">
        <f t="shared" si="3"/>
        <v>410.59999999999991</v>
      </c>
      <c r="W8" s="4">
        <f t="shared" si="3"/>
        <v>396.19999999999993</v>
      </c>
      <c r="X8" s="4">
        <f t="shared" si="3"/>
        <v>407.79999999999995</v>
      </c>
      <c r="Y8" s="4">
        <f t="shared" si="3"/>
        <v>402.50000000000011</v>
      </c>
      <c r="Z8" s="4">
        <f t="shared" si="3"/>
        <v>382.4</v>
      </c>
      <c r="AA8" s="4">
        <f t="shared" si="3"/>
        <v>396.5</v>
      </c>
      <c r="AB8" s="4">
        <f t="shared" si="3"/>
        <v>364.4</v>
      </c>
      <c r="AC8" s="4">
        <f t="shared" si="3"/>
        <v>383.20000000000005</v>
      </c>
    </row>
    <row r="9" spans="1:32" x14ac:dyDescent="0.2">
      <c r="A9" s="28"/>
      <c r="B9" s="28" t="s">
        <v>57</v>
      </c>
      <c r="C9" s="17"/>
      <c r="D9" s="17">
        <v>300.8</v>
      </c>
      <c r="E9" s="17">
        <v>305.2</v>
      </c>
      <c r="F9" s="17">
        <v>340.9</v>
      </c>
      <c r="G9" s="17">
        <v>324.7</v>
      </c>
      <c r="H9" s="17">
        <v>273.39999999999998</v>
      </c>
      <c r="I9" s="17">
        <v>230.7</v>
      </c>
      <c r="J9" s="17">
        <v>251.6</v>
      </c>
      <c r="K9" s="17">
        <v>285.5</v>
      </c>
      <c r="L9" s="17">
        <v>271.2</v>
      </c>
      <c r="M9" s="17">
        <v>279.8</v>
      </c>
      <c r="N9" s="17">
        <v>247.6</v>
      </c>
      <c r="O9" s="17">
        <v>252.7</v>
      </c>
      <c r="P9" s="17">
        <v>263.10000000000002</v>
      </c>
      <c r="Q9" s="17">
        <v>221.3</v>
      </c>
      <c r="R9" s="17">
        <v>220.5</v>
      </c>
      <c r="S9" s="17">
        <v>259.3</v>
      </c>
      <c r="T9" s="17">
        <v>202.7</v>
      </c>
      <c r="U9" s="17">
        <v>228.5</v>
      </c>
      <c r="V9" s="17">
        <v>199.7</v>
      </c>
      <c r="W9" s="17">
        <v>236.9</v>
      </c>
      <c r="X9" s="17">
        <v>215.7</v>
      </c>
      <c r="Y9" s="17">
        <v>211.8</v>
      </c>
      <c r="Z9" s="17">
        <v>217.5</v>
      </c>
      <c r="AA9" s="17">
        <v>218.4</v>
      </c>
      <c r="AB9" s="17">
        <v>187</v>
      </c>
      <c r="AC9" s="17">
        <v>190.6</v>
      </c>
    </row>
    <row r="10" spans="1:32" s="5" customFormat="1" ht="15" x14ac:dyDescent="0.25">
      <c r="A10" s="3"/>
      <c r="B10" s="3" t="s">
        <v>11</v>
      </c>
      <c r="D10" s="4">
        <f t="shared" ref="D10:G10" si="4">D8-SUM(D9:D9)</f>
        <v>251.10000000000008</v>
      </c>
      <c r="E10" s="4">
        <f t="shared" si="4"/>
        <v>258.90000000000003</v>
      </c>
      <c r="F10" s="4">
        <f t="shared" si="4"/>
        <v>197.29999999999995</v>
      </c>
      <c r="G10" s="4">
        <f t="shared" si="4"/>
        <v>226.50000000000006</v>
      </c>
      <c r="H10" s="4">
        <f t="shared" ref="H10:AC10" si="5">H8-SUM(H9:H9)</f>
        <v>233.20000000000005</v>
      </c>
      <c r="I10" s="4">
        <f t="shared" si="5"/>
        <v>221.89999999999992</v>
      </c>
      <c r="J10" s="4">
        <f t="shared" si="5"/>
        <v>285.19999999999993</v>
      </c>
      <c r="K10" s="4">
        <f t="shared" si="5"/>
        <v>227.09999999999991</v>
      </c>
      <c r="L10" s="4">
        <f t="shared" si="5"/>
        <v>232.8</v>
      </c>
      <c r="M10" s="4">
        <f t="shared" si="5"/>
        <v>254.89999999999981</v>
      </c>
      <c r="N10" s="4">
        <f t="shared" si="5"/>
        <v>318.69999999999993</v>
      </c>
      <c r="O10" s="4">
        <f t="shared" si="5"/>
        <v>316.8</v>
      </c>
      <c r="P10" s="4">
        <f t="shared" si="5"/>
        <v>237.5</v>
      </c>
      <c r="Q10" s="4">
        <f t="shared" si="5"/>
        <v>263.99999999999994</v>
      </c>
      <c r="R10" s="4">
        <f t="shared" si="5"/>
        <v>196.09999999999991</v>
      </c>
      <c r="S10" s="4">
        <f t="shared" si="5"/>
        <v>151.60000000000008</v>
      </c>
      <c r="T10" s="4">
        <f t="shared" si="5"/>
        <v>204.69999999999987</v>
      </c>
      <c r="U10" s="4">
        <f t="shared" si="5"/>
        <v>242.60000000000002</v>
      </c>
      <c r="V10" s="4">
        <f t="shared" si="5"/>
        <v>210.89999999999992</v>
      </c>
      <c r="W10" s="4">
        <f t="shared" si="5"/>
        <v>159.29999999999993</v>
      </c>
      <c r="X10" s="4">
        <f t="shared" si="5"/>
        <v>192.09999999999997</v>
      </c>
      <c r="Y10" s="4">
        <f t="shared" si="5"/>
        <v>190.7000000000001</v>
      </c>
      <c r="Z10" s="4">
        <f t="shared" si="5"/>
        <v>164.89999999999998</v>
      </c>
      <c r="AA10" s="4">
        <f t="shared" si="5"/>
        <v>178.1</v>
      </c>
      <c r="AB10" s="4">
        <f t="shared" si="5"/>
        <v>177.39999999999998</v>
      </c>
      <c r="AC10" s="4">
        <f t="shared" si="5"/>
        <v>192.60000000000005</v>
      </c>
    </row>
    <row r="11" spans="1:32" x14ac:dyDescent="0.2">
      <c r="B11" s="1" t="s">
        <v>41</v>
      </c>
      <c r="D11" s="1">
        <v>216.1</v>
      </c>
      <c r="E11" s="1">
        <v>745.6</v>
      </c>
      <c r="F11" s="1">
        <v>162.19999999999999</v>
      </c>
      <c r="G11" s="1">
        <v>197.5</v>
      </c>
      <c r="H11" s="1">
        <v>201.9</v>
      </c>
      <c r="I11" s="1">
        <v>193.2</v>
      </c>
      <c r="J11" s="1">
        <v>261</v>
      </c>
      <c r="K11" s="1">
        <v>199</v>
      </c>
      <c r="L11" s="1">
        <v>202.9</v>
      </c>
      <c r="M11" s="1">
        <v>260.10000000000002</v>
      </c>
      <c r="N11" s="1">
        <v>291.5</v>
      </c>
      <c r="O11" s="1">
        <v>180.9</v>
      </c>
      <c r="P11" s="1">
        <v>362.2</v>
      </c>
      <c r="Q11" s="1">
        <v>236.2</v>
      </c>
      <c r="R11" s="29">
        <v>193.7</v>
      </c>
      <c r="S11" s="29">
        <v>216.5</v>
      </c>
      <c r="T11" s="29">
        <v>181</v>
      </c>
      <c r="U11" s="29">
        <v>216.4</v>
      </c>
      <c r="V11" s="29">
        <v>204.3</v>
      </c>
      <c r="W11" s="1">
        <v>144.1</v>
      </c>
      <c r="X11" s="29">
        <v>170</v>
      </c>
      <c r="Y11" s="29">
        <v>165.2</v>
      </c>
      <c r="Z11" s="29">
        <v>135.69999999999999</v>
      </c>
      <c r="AA11" s="1">
        <v>147.69999999999999</v>
      </c>
      <c r="AB11" s="1">
        <v>147.30000000000001</v>
      </c>
      <c r="AC11" s="1">
        <v>159.69999999999999</v>
      </c>
    </row>
    <row r="12" spans="1:32" x14ac:dyDescent="0.2">
      <c r="B12" s="1" t="s">
        <v>42</v>
      </c>
      <c r="D12" s="1">
        <v>43</v>
      </c>
      <c r="E12" s="1">
        <v>130.80000000000001</v>
      </c>
      <c r="F12" s="1">
        <v>27.2</v>
      </c>
      <c r="G12" s="1">
        <v>62</v>
      </c>
      <c r="H12" s="1">
        <v>25.2</v>
      </c>
      <c r="I12" s="1">
        <v>31.3</v>
      </c>
      <c r="J12" s="1">
        <v>32.4</v>
      </c>
      <c r="K12" s="1">
        <v>21.9</v>
      </c>
      <c r="L12" s="1">
        <v>21.1</v>
      </c>
      <c r="M12" s="1">
        <v>37.6</v>
      </c>
      <c r="N12" s="1">
        <v>58.8</v>
      </c>
      <c r="O12" s="1">
        <v>12.1</v>
      </c>
      <c r="P12" s="1">
        <v>68.900000000000006</v>
      </c>
      <c r="Q12" s="1">
        <v>42.2</v>
      </c>
      <c r="R12" s="29">
        <v>19.8</v>
      </c>
      <c r="S12" s="29">
        <v>-32.9</v>
      </c>
      <c r="T12" s="29">
        <v>29.2</v>
      </c>
      <c r="U12" s="29">
        <v>40.200000000000003</v>
      </c>
      <c r="V12" s="29">
        <v>33.299999999999997</v>
      </c>
      <c r="W12" s="1">
        <v>17.100000000000001</v>
      </c>
      <c r="X12" s="29">
        <v>27.3</v>
      </c>
      <c r="Y12" s="29">
        <v>24.2</v>
      </c>
      <c r="Z12" s="29">
        <v>-129.1</v>
      </c>
      <c r="AA12" s="1">
        <v>-238</v>
      </c>
      <c r="AB12" s="1">
        <v>23.8</v>
      </c>
      <c r="AC12" s="1">
        <v>37.6</v>
      </c>
    </row>
    <row r="13" spans="1:32" s="5" customFormat="1" ht="15" x14ac:dyDescent="0.25">
      <c r="B13" s="5" t="s">
        <v>12</v>
      </c>
      <c r="D13" s="5">
        <f t="shared" ref="D13:G13" si="6">D11-D12</f>
        <v>173.1</v>
      </c>
      <c r="E13" s="5">
        <f t="shared" si="6"/>
        <v>614.79999999999995</v>
      </c>
      <c r="F13" s="5">
        <f t="shared" si="6"/>
        <v>135</v>
      </c>
      <c r="G13" s="5">
        <f t="shared" si="6"/>
        <v>135.5</v>
      </c>
      <c r="H13" s="5">
        <f t="shared" ref="H13:AA13" si="7">H11-H12</f>
        <v>176.70000000000002</v>
      </c>
      <c r="I13" s="5">
        <f t="shared" si="7"/>
        <v>161.89999999999998</v>
      </c>
      <c r="J13" s="5">
        <f t="shared" si="7"/>
        <v>228.6</v>
      </c>
      <c r="K13" s="5">
        <f t="shared" si="7"/>
        <v>177.1</v>
      </c>
      <c r="L13" s="5">
        <f t="shared" si="7"/>
        <v>181.8</v>
      </c>
      <c r="M13" s="5">
        <f t="shared" si="7"/>
        <v>222.50000000000003</v>
      </c>
      <c r="N13" s="5">
        <f t="shared" si="7"/>
        <v>232.7</v>
      </c>
      <c r="O13" s="5">
        <f t="shared" si="7"/>
        <v>168.8</v>
      </c>
      <c r="P13" s="5">
        <f t="shared" si="7"/>
        <v>293.29999999999995</v>
      </c>
      <c r="Q13" s="5">
        <f t="shared" si="7"/>
        <v>194</v>
      </c>
      <c r="R13" s="5">
        <f t="shared" si="7"/>
        <v>173.89999999999998</v>
      </c>
      <c r="S13" s="5">
        <f t="shared" si="7"/>
        <v>249.4</v>
      </c>
      <c r="T13" s="5">
        <f t="shared" si="7"/>
        <v>151.80000000000001</v>
      </c>
      <c r="U13" s="5">
        <f t="shared" si="7"/>
        <v>176.2</v>
      </c>
      <c r="V13" s="5">
        <f t="shared" si="7"/>
        <v>171</v>
      </c>
      <c r="W13" s="5">
        <f t="shared" si="7"/>
        <v>127</v>
      </c>
      <c r="X13" s="5">
        <f t="shared" si="7"/>
        <v>142.69999999999999</v>
      </c>
      <c r="Y13" s="5">
        <f t="shared" si="7"/>
        <v>141</v>
      </c>
      <c r="Z13" s="5">
        <f t="shared" si="7"/>
        <v>264.79999999999995</v>
      </c>
      <c r="AA13" s="5">
        <f t="shared" si="7"/>
        <v>385.7</v>
      </c>
      <c r="AB13" s="5">
        <f>AB11-AB12</f>
        <v>123.50000000000001</v>
      </c>
      <c r="AC13" s="5">
        <f>AC11-AC12</f>
        <v>122.1</v>
      </c>
    </row>
    <row r="14" spans="1:32" x14ac:dyDescent="0.2">
      <c r="B14" s="1" t="s">
        <v>35</v>
      </c>
      <c r="C14" s="30"/>
      <c r="D14" s="30">
        <v>0.4</v>
      </c>
      <c r="E14" s="30">
        <v>1.43</v>
      </c>
      <c r="F14" s="30">
        <v>0.32</v>
      </c>
      <c r="G14" s="30">
        <v>0.32</v>
      </c>
      <c r="H14" s="30">
        <v>0.43</v>
      </c>
      <c r="I14" s="30">
        <v>0.39</v>
      </c>
      <c r="J14" s="30">
        <v>0.56000000000000005</v>
      </c>
      <c r="K14" s="30">
        <v>0.43</v>
      </c>
      <c r="L14" s="30">
        <v>0.44</v>
      </c>
      <c r="M14" s="30">
        <v>0.54</v>
      </c>
      <c r="N14" s="30">
        <v>0.56999999999999995</v>
      </c>
      <c r="O14" s="30">
        <v>0.42</v>
      </c>
      <c r="P14" s="30">
        <v>0.75</v>
      </c>
      <c r="Q14" s="30">
        <v>0.5</v>
      </c>
      <c r="R14" s="30">
        <v>0.45</v>
      </c>
      <c r="S14" s="30">
        <v>0.65</v>
      </c>
      <c r="T14" s="30">
        <v>0.41</v>
      </c>
      <c r="U14" s="30">
        <v>0.47</v>
      </c>
      <c r="V14" s="30">
        <v>0.46</v>
      </c>
      <c r="W14" s="1">
        <v>0.35</v>
      </c>
      <c r="X14" s="30">
        <v>0.41</v>
      </c>
      <c r="Y14" s="30">
        <v>0.42</v>
      </c>
      <c r="Z14" s="30">
        <v>0.78</v>
      </c>
      <c r="AA14" s="30">
        <v>1.1399999999999999</v>
      </c>
      <c r="AB14" s="1">
        <v>0.37</v>
      </c>
      <c r="AC14" s="30">
        <v>0.37</v>
      </c>
    </row>
    <row r="15" spans="1:32" x14ac:dyDescent="0.2">
      <c r="B15" s="1" t="s">
        <v>34</v>
      </c>
      <c r="D15" s="1">
        <v>0.39</v>
      </c>
      <c r="E15" s="1">
        <v>1.42</v>
      </c>
      <c r="F15" s="1">
        <v>0.32</v>
      </c>
      <c r="G15" s="1">
        <v>0.32</v>
      </c>
      <c r="H15" s="1">
        <v>0.42</v>
      </c>
      <c r="I15" s="1">
        <v>0.39</v>
      </c>
      <c r="J15" s="1">
        <v>0.56000000000000005</v>
      </c>
      <c r="K15" s="1">
        <v>0.43</v>
      </c>
      <c r="L15" s="1">
        <v>0.44</v>
      </c>
      <c r="M15" s="1">
        <v>0.54</v>
      </c>
      <c r="N15" s="1">
        <v>0.56999999999999995</v>
      </c>
      <c r="O15" s="1">
        <v>0.42</v>
      </c>
      <c r="P15" s="1">
        <v>0.74</v>
      </c>
      <c r="Q15" s="1">
        <v>0.5</v>
      </c>
      <c r="R15" s="1">
        <v>0.45</v>
      </c>
      <c r="S15" s="1">
        <v>0.65</v>
      </c>
      <c r="T15" s="1">
        <v>0.4</v>
      </c>
      <c r="U15" s="29">
        <v>0.47</v>
      </c>
      <c r="V15" s="29">
        <v>0.46</v>
      </c>
      <c r="W15" s="1">
        <v>0.35</v>
      </c>
      <c r="X15" s="29">
        <v>0.41</v>
      </c>
      <c r="Y15" s="29">
        <v>0.41</v>
      </c>
      <c r="Z15" s="29">
        <v>0.78</v>
      </c>
      <c r="AA15" s="1">
        <v>1.1299999999999999</v>
      </c>
      <c r="AB15" s="1">
        <v>0.36</v>
      </c>
      <c r="AC15" s="1">
        <v>0.37</v>
      </c>
    </row>
    <row r="16" spans="1:32" x14ac:dyDescent="0.2">
      <c r="F16" s="1" t="s">
        <v>108</v>
      </c>
    </row>
    <row r="17" spans="2:29" s="33" customFormat="1" x14ac:dyDescent="0.2">
      <c r="B17" s="33" t="s">
        <v>40</v>
      </c>
      <c r="D17" s="34" t="s">
        <v>84</v>
      </c>
      <c r="E17" s="34" t="s">
        <v>84</v>
      </c>
      <c r="F17" s="34" t="s">
        <v>84</v>
      </c>
      <c r="G17" s="34" t="s">
        <v>84</v>
      </c>
      <c r="H17" s="34">
        <f t="shared" ref="H17:K17" si="8">(H6/D6) - 1</f>
        <v>-0.10988106814271825</v>
      </c>
      <c r="I17" s="34">
        <f t="shared" si="8"/>
        <v>-0.16837001118985462</v>
      </c>
      <c r="J17" s="34">
        <f t="shared" si="8"/>
        <v>-3.6960514233241426E-2</v>
      </c>
      <c r="K17" s="34">
        <f t="shared" si="8"/>
        <v>-2.7452779689531304E-2</v>
      </c>
      <c r="L17" s="34">
        <f t="shared" ref="L17:AC17" si="9">(L6/H6) - 1</f>
        <v>1.6806722689075571E-2</v>
      </c>
      <c r="M17" s="34">
        <f t="shared" si="9"/>
        <v>0.15688912809472533</v>
      </c>
      <c r="N17" s="34">
        <f t="shared" si="9"/>
        <v>2.2089789431863238E-2</v>
      </c>
      <c r="O17" s="34">
        <f t="shared" si="9"/>
        <v>1.0221732976883224E-2</v>
      </c>
      <c r="P17" s="34">
        <f t="shared" si="9"/>
        <v>-4.487603305785115E-2</v>
      </c>
      <c r="Q17" s="34">
        <f t="shared" si="9"/>
        <v>-0.11739164146700776</v>
      </c>
      <c r="R17" s="34">
        <f t="shared" si="9"/>
        <v>-0.15291922568607641</v>
      </c>
      <c r="S17" s="34">
        <f t="shared" si="9"/>
        <v>-0.15014009962640085</v>
      </c>
      <c r="T17" s="34">
        <f t="shared" si="9"/>
        <v>-0.10279484295232344</v>
      </c>
      <c r="U17" s="34">
        <f t="shared" si="9"/>
        <v>2.7848546077483993E-2</v>
      </c>
      <c r="V17" s="34">
        <f t="shared" si="9"/>
        <v>7.5256975036710472E-3</v>
      </c>
      <c r="W17" s="34">
        <f t="shared" si="9"/>
        <v>-3.6267057422841087E-2</v>
      </c>
      <c r="X17" s="34">
        <f t="shared" si="9"/>
        <v>1.1765840486064327E-2</v>
      </c>
      <c r="Y17" s="34">
        <f t="shared" si="9"/>
        <v>-8.8547008547008477E-2</v>
      </c>
      <c r="Z17" s="34">
        <f t="shared" si="9"/>
        <v>-5.6294406995809787E-2</v>
      </c>
      <c r="AA17" s="34">
        <f t="shared" si="9"/>
        <v>5.6067661313314865E-3</v>
      </c>
      <c r="AB17" s="34">
        <f t="shared" si="9"/>
        <v>-6.2434467638928459E-2</v>
      </c>
      <c r="AC17" s="34">
        <f t="shared" si="9"/>
        <v>-3.7884471117779484E-2</v>
      </c>
    </row>
    <row r="18" spans="2:29" x14ac:dyDescent="0.2">
      <c r="B18" s="1" t="s">
        <v>103</v>
      </c>
      <c r="D18" s="6" t="s">
        <v>43</v>
      </c>
      <c r="E18" s="6" t="s">
        <v>43</v>
      </c>
      <c r="F18" s="6" t="s">
        <v>43</v>
      </c>
      <c r="G18" s="6" t="s">
        <v>43</v>
      </c>
      <c r="H18" s="6" t="s">
        <v>43</v>
      </c>
      <c r="I18" s="6" t="s">
        <v>43</v>
      </c>
      <c r="J18" s="6" t="s">
        <v>43</v>
      </c>
      <c r="K18" s="6" t="s">
        <v>43</v>
      </c>
      <c r="L18" s="6" t="s">
        <v>43</v>
      </c>
      <c r="M18" s="6" t="s">
        <v>43</v>
      </c>
      <c r="N18" s="6" t="s">
        <v>43</v>
      </c>
      <c r="O18" s="6" t="s">
        <v>43</v>
      </c>
      <c r="P18" s="6" t="s">
        <v>43</v>
      </c>
      <c r="Q18" s="6" t="s">
        <v>43</v>
      </c>
      <c r="R18" s="6">
        <v>-0.08</v>
      </c>
      <c r="S18" s="6">
        <v>-0.08</v>
      </c>
      <c r="T18" s="6">
        <v>-7.0000000000000007E-2</v>
      </c>
      <c r="U18" s="6">
        <v>-0.02</v>
      </c>
      <c r="V18" s="6">
        <v>0.03</v>
      </c>
      <c r="W18" s="6">
        <v>0.04</v>
      </c>
      <c r="X18" s="6">
        <v>0.09</v>
      </c>
      <c r="Y18" s="6">
        <v>0.05</v>
      </c>
      <c r="Z18" s="6">
        <v>0.08</v>
      </c>
      <c r="AA18" s="6">
        <v>7.0000000000000007E-2</v>
      </c>
      <c r="AB18" s="6">
        <v>7.0000000000000007E-2</v>
      </c>
      <c r="AC18" s="6">
        <v>0.06</v>
      </c>
    </row>
    <row r="19" spans="2:29" x14ac:dyDescent="0.2">
      <c r="B19" s="1" t="s">
        <v>104</v>
      </c>
      <c r="D19" s="6" t="s">
        <v>43</v>
      </c>
      <c r="E19" s="6" t="s">
        <v>43</v>
      </c>
      <c r="F19" s="6" t="s">
        <v>43</v>
      </c>
      <c r="G19" s="6" t="s">
        <v>43</v>
      </c>
      <c r="H19" s="6" t="s">
        <v>43</v>
      </c>
      <c r="I19" s="6" t="s">
        <v>43</v>
      </c>
      <c r="J19" s="6" t="s">
        <v>43</v>
      </c>
      <c r="K19" s="6" t="s">
        <v>43</v>
      </c>
      <c r="L19" s="6" t="s">
        <v>43</v>
      </c>
      <c r="M19" s="6" t="s">
        <v>43</v>
      </c>
      <c r="N19" s="6" t="s">
        <v>43</v>
      </c>
      <c r="O19" s="6" t="s">
        <v>43</v>
      </c>
      <c r="P19" s="6" t="s">
        <v>43</v>
      </c>
      <c r="Q19" s="6" t="s">
        <v>43</v>
      </c>
      <c r="R19" s="6">
        <v>-0.01</v>
      </c>
      <c r="S19" s="6">
        <v>0.02</v>
      </c>
      <c r="T19" s="6">
        <v>7.0000000000000007E-2</v>
      </c>
      <c r="U19" s="6">
        <v>0.12</v>
      </c>
      <c r="V19" s="6">
        <v>0.12</v>
      </c>
      <c r="W19" s="6">
        <v>0.13</v>
      </c>
      <c r="X19" s="6">
        <v>0.13</v>
      </c>
      <c r="Y19" s="6">
        <v>0.13</v>
      </c>
      <c r="Z19" s="6">
        <v>0.15</v>
      </c>
      <c r="AA19" s="6">
        <v>0.13</v>
      </c>
      <c r="AB19" s="6">
        <v>0.14000000000000001</v>
      </c>
      <c r="AC19" s="6">
        <v>0.09</v>
      </c>
    </row>
    <row r="20" spans="2:29" x14ac:dyDescent="0.2">
      <c r="B20" s="1" t="s">
        <v>105</v>
      </c>
      <c r="D20" s="6" t="s">
        <v>43</v>
      </c>
      <c r="E20" s="6" t="s">
        <v>43</v>
      </c>
      <c r="F20" s="6" t="s">
        <v>43</v>
      </c>
      <c r="G20" s="6" t="s">
        <v>43</v>
      </c>
      <c r="H20" s="6" t="s">
        <v>43</v>
      </c>
      <c r="I20" s="6" t="s">
        <v>43</v>
      </c>
      <c r="J20" s="6" t="s">
        <v>43</v>
      </c>
      <c r="K20" s="6" t="s">
        <v>43</v>
      </c>
      <c r="L20" s="6" t="s">
        <v>43</v>
      </c>
      <c r="M20" s="6" t="s">
        <v>43</v>
      </c>
      <c r="N20" s="6" t="s">
        <v>43</v>
      </c>
      <c r="O20" s="6" t="s">
        <v>43</v>
      </c>
      <c r="P20" s="6" t="s">
        <v>43</v>
      </c>
      <c r="Q20" s="6" t="s">
        <v>43</v>
      </c>
      <c r="R20" s="6" t="s">
        <v>43</v>
      </c>
      <c r="S20" s="6" t="s">
        <v>43</v>
      </c>
      <c r="T20" s="6">
        <v>0.28999999999999998</v>
      </c>
      <c r="U20" s="6">
        <v>0.28000000000000003</v>
      </c>
      <c r="V20" s="6">
        <v>0.28000000000000003</v>
      </c>
      <c r="W20" s="6">
        <v>0.28999999999999998</v>
      </c>
      <c r="X20" s="6">
        <v>0.31</v>
      </c>
      <c r="Y20" s="6">
        <v>0.31</v>
      </c>
      <c r="Z20" s="6">
        <v>0.32</v>
      </c>
      <c r="AA20" s="6">
        <v>0.32</v>
      </c>
      <c r="AB20" s="6">
        <v>0.35</v>
      </c>
      <c r="AC20" s="6">
        <v>0.36</v>
      </c>
    </row>
    <row r="21" spans="2:29" x14ac:dyDescent="0.2">
      <c r="R21" s="6"/>
      <c r="S21" s="7"/>
      <c r="T21" s="7"/>
      <c r="U21" s="7"/>
      <c r="V21" s="7"/>
      <c r="W21" s="7"/>
      <c r="X21" s="7"/>
      <c r="Y21" s="7"/>
      <c r="Z21" s="7"/>
      <c r="AA21" s="7"/>
      <c r="AB21" s="6"/>
    </row>
    <row r="22" spans="2:29" s="6" customFormat="1" x14ac:dyDescent="0.2">
      <c r="B22" s="6" t="s">
        <v>44</v>
      </c>
      <c r="D22" s="6">
        <v>0.188</v>
      </c>
      <c r="E22" s="6">
        <v>0.193</v>
      </c>
      <c r="F22" s="6">
        <v>0.151</v>
      </c>
      <c r="G22" s="6">
        <v>0.17299999999999999</v>
      </c>
      <c r="H22" s="6">
        <v>0.19600000000000001</v>
      </c>
      <c r="I22" s="6">
        <v>0.19900000000000001</v>
      </c>
      <c r="J22" s="6">
        <v>0.22700000000000001</v>
      </c>
      <c r="K22" s="6">
        <v>0.17899999999999999</v>
      </c>
      <c r="L22" s="6">
        <v>0.192</v>
      </c>
      <c r="M22" s="6">
        <v>0.19800000000000001</v>
      </c>
      <c r="N22" s="6">
        <v>0.248</v>
      </c>
      <c r="O22" s="6">
        <v>0.247</v>
      </c>
      <c r="P22" s="6">
        <v>0.20499999999999999</v>
      </c>
      <c r="Q22" s="6">
        <v>0.23200000000000001</v>
      </c>
      <c r="R22" s="6">
        <v>0.21299999999999999</v>
      </c>
      <c r="S22" s="6">
        <v>0.13900000000000001</v>
      </c>
      <c r="T22" s="6">
        <v>0.19700000000000001</v>
      </c>
      <c r="U22" s="6">
        <v>0.20699999999999999</v>
      </c>
      <c r="V22" s="6">
        <v>0.192</v>
      </c>
      <c r="W22" s="6">
        <v>0.15</v>
      </c>
      <c r="X22" s="6">
        <v>0.18</v>
      </c>
      <c r="Y22" s="6">
        <v>0.18</v>
      </c>
      <c r="Z22" s="6">
        <v>0.159</v>
      </c>
      <c r="AA22" s="6">
        <v>0.17</v>
      </c>
      <c r="AB22" s="6">
        <v>0.18</v>
      </c>
      <c r="AC22" s="6">
        <v>0.19</v>
      </c>
    </row>
    <row r="23" spans="2:29" x14ac:dyDescent="0.2">
      <c r="N23" s="6"/>
    </row>
    <row r="24" spans="2:29" s="8" customFormat="1" ht="15" x14ac:dyDescent="0.25">
      <c r="B24" s="31" t="s">
        <v>25</v>
      </c>
      <c r="C24" s="31"/>
      <c r="D24" s="31">
        <v>239.6</v>
      </c>
      <c r="E24" s="31">
        <v>163</v>
      </c>
      <c r="F24" s="31">
        <v>262.7</v>
      </c>
      <c r="G24" s="31">
        <v>249.3</v>
      </c>
      <c r="H24" s="31">
        <v>112.4</v>
      </c>
      <c r="I24" s="31">
        <v>235.4</v>
      </c>
      <c r="J24" s="31">
        <v>237.8</v>
      </c>
      <c r="K24" s="31">
        <v>291.89999999999998</v>
      </c>
      <c r="L24" s="31">
        <v>175.8</v>
      </c>
      <c r="M24" s="31">
        <v>173.7</v>
      </c>
      <c r="N24" s="31">
        <v>336.5</v>
      </c>
      <c r="O24" s="31">
        <v>359.3</v>
      </c>
      <c r="P24" s="31">
        <v>200</v>
      </c>
      <c r="Q24" s="31">
        <v>106.8</v>
      </c>
      <c r="R24" s="32">
        <v>215.6</v>
      </c>
      <c r="S24" s="32">
        <v>59.2</v>
      </c>
      <c r="T24" s="32">
        <v>137.30000000000001</v>
      </c>
      <c r="U24" s="32">
        <v>126.7</v>
      </c>
      <c r="V24" s="32">
        <v>254.6</v>
      </c>
      <c r="W24" s="32">
        <v>264.5</v>
      </c>
      <c r="X24" s="32">
        <v>94</v>
      </c>
      <c r="Y24" s="8">
        <v>-33.799999999999997</v>
      </c>
      <c r="Z24" s="8">
        <v>264.5</v>
      </c>
      <c r="AA24" s="8">
        <v>134</v>
      </c>
      <c r="AB24" s="8">
        <v>148.19999999999999</v>
      </c>
      <c r="AC24" s="8">
        <v>0.3</v>
      </c>
    </row>
    <row r="25" spans="2:29" outlineLevel="1" x14ac:dyDescent="0.2">
      <c r="B25" s="28" t="s">
        <v>24</v>
      </c>
      <c r="C25" s="28"/>
      <c r="D25" s="28">
        <v>22.5</v>
      </c>
      <c r="E25" s="28">
        <v>28</v>
      </c>
      <c r="F25" s="28">
        <v>23</v>
      </c>
      <c r="G25" s="28">
        <v>14.8</v>
      </c>
      <c r="H25" s="28">
        <v>14.2</v>
      </c>
      <c r="I25" s="28">
        <v>24</v>
      </c>
      <c r="J25" s="28">
        <v>16.399999999999999</v>
      </c>
      <c r="K25" s="28">
        <v>33.1</v>
      </c>
      <c r="L25" s="28">
        <v>15</v>
      </c>
      <c r="M25" s="28">
        <v>44.5</v>
      </c>
      <c r="N25" s="28">
        <v>22.4</v>
      </c>
      <c r="O25" s="28">
        <v>21.6</v>
      </c>
      <c r="P25" s="28">
        <v>22.9</v>
      </c>
      <c r="Q25" s="28">
        <v>35.1</v>
      </c>
      <c r="R25" s="29">
        <v>31.1</v>
      </c>
      <c r="S25" s="29">
        <v>47.2</v>
      </c>
      <c r="T25" s="29">
        <v>26.4</v>
      </c>
      <c r="U25" s="29">
        <v>30.8</v>
      </c>
      <c r="V25" s="29">
        <v>25.7</v>
      </c>
      <c r="W25" s="29">
        <v>28.5</v>
      </c>
      <c r="X25" s="29">
        <v>32.700000000000003</v>
      </c>
      <c r="Y25" s="29">
        <v>26.6</v>
      </c>
      <c r="Z25" s="1">
        <v>28.5</v>
      </c>
      <c r="AA25" s="9">
        <v>36.700000000000003</v>
      </c>
      <c r="AB25" s="1">
        <v>22.8</v>
      </c>
      <c r="AC25" s="1">
        <v>26.4</v>
      </c>
    </row>
    <row r="26" spans="2:29" s="8" customFormat="1" ht="15" x14ac:dyDescent="0.25">
      <c r="B26" s="31" t="s">
        <v>13</v>
      </c>
      <c r="D26" s="8">
        <f t="shared" ref="D26:G26" si="10">D24-D25</f>
        <v>217.1</v>
      </c>
      <c r="E26" s="8">
        <f t="shared" si="10"/>
        <v>135</v>
      </c>
      <c r="F26" s="8">
        <f t="shared" si="10"/>
        <v>239.7</v>
      </c>
      <c r="G26" s="8">
        <f t="shared" si="10"/>
        <v>234.5</v>
      </c>
      <c r="H26" s="8">
        <f t="shared" ref="H26:AA26" si="11">H24-H25</f>
        <v>98.2</v>
      </c>
      <c r="I26" s="8">
        <f t="shared" si="11"/>
        <v>211.4</v>
      </c>
      <c r="J26" s="8">
        <f t="shared" si="11"/>
        <v>221.4</v>
      </c>
      <c r="K26" s="8">
        <f t="shared" si="11"/>
        <v>258.79999999999995</v>
      </c>
      <c r="L26" s="8">
        <f t="shared" si="11"/>
        <v>160.80000000000001</v>
      </c>
      <c r="M26" s="8">
        <f t="shared" si="11"/>
        <v>129.19999999999999</v>
      </c>
      <c r="N26" s="8">
        <f t="shared" si="11"/>
        <v>314.10000000000002</v>
      </c>
      <c r="O26" s="8">
        <f t="shared" si="11"/>
        <v>337.7</v>
      </c>
      <c r="P26" s="8">
        <f t="shared" si="11"/>
        <v>177.1</v>
      </c>
      <c r="Q26" s="8">
        <f t="shared" si="11"/>
        <v>71.699999999999989</v>
      </c>
      <c r="R26" s="8">
        <f t="shared" si="11"/>
        <v>184.5</v>
      </c>
      <c r="S26" s="8">
        <f t="shared" si="11"/>
        <v>12</v>
      </c>
      <c r="T26" s="8">
        <f t="shared" si="11"/>
        <v>110.9</v>
      </c>
      <c r="U26" s="8">
        <f t="shared" si="11"/>
        <v>95.9</v>
      </c>
      <c r="V26" s="8">
        <f t="shared" si="11"/>
        <v>228.9</v>
      </c>
      <c r="W26" s="8">
        <f t="shared" si="11"/>
        <v>236</v>
      </c>
      <c r="X26" s="8">
        <f t="shared" si="11"/>
        <v>61.3</v>
      </c>
      <c r="Y26" s="8">
        <f t="shared" si="11"/>
        <v>-60.4</v>
      </c>
      <c r="Z26" s="8">
        <f t="shared" si="11"/>
        <v>236</v>
      </c>
      <c r="AA26" s="8">
        <f t="shared" si="11"/>
        <v>97.3</v>
      </c>
      <c r="AB26" s="8">
        <f>AB24-AB25</f>
        <v>125.39999999999999</v>
      </c>
      <c r="AC26" s="8">
        <f>AC24-AC25</f>
        <v>-26.099999999999998</v>
      </c>
    </row>
    <row r="27" spans="2:29" x14ac:dyDescent="0.2">
      <c r="B27" s="28" t="s">
        <v>70</v>
      </c>
    </row>
    <row r="28" spans="2:29" x14ac:dyDescent="0.2">
      <c r="B28" s="28"/>
      <c r="R28" s="29"/>
      <c r="S28" s="29"/>
      <c r="T28" s="29"/>
      <c r="U28" s="29"/>
      <c r="V28" s="29"/>
      <c r="W28" s="29"/>
      <c r="X28" s="29"/>
    </row>
    <row r="29" spans="2:29" x14ac:dyDescent="0.2">
      <c r="B29" s="28" t="s">
        <v>36</v>
      </c>
      <c r="D29" s="6" t="s">
        <v>43</v>
      </c>
      <c r="E29" s="6" t="s">
        <v>43</v>
      </c>
      <c r="F29" s="6" t="s">
        <v>43</v>
      </c>
      <c r="G29" s="6" t="s">
        <v>43</v>
      </c>
      <c r="H29" s="6">
        <f t="shared" ref="H29" si="12">IF(D26=0,IF(H26=0,0,NA()),(H26-D26)/ABS(D26))</f>
        <v>-0.54767388300322428</v>
      </c>
      <c r="I29" s="6">
        <f t="shared" ref="I29" si="13">IF(E26=0,IF(I26=0,0,NA()),(I26-E26)/ABS(E26))</f>
        <v>0.56592592592592594</v>
      </c>
      <c r="J29" s="6">
        <f t="shared" ref="J29" si="14">IF(F26=0,IF(J26=0,0,NA()),(J26-F26)/ABS(F26))</f>
        <v>-7.63454317897371E-2</v>
      </c>
      <c r="K29" s="6">
        <f t="shared" ref="K29" si="15">IF(G26=0,IF(K26=0,0,NA()),(K26-G26)/ABS(G26))</f>
        <v>0.10362473347547956</v>
      </c>
      <c r="L29" s="6">
        <f t="shared" ref="L29:AA29" si="16">IF(H26=0,IF(L26=0,0,NA()),(L26-H26)/ABS(H26))</f>
        <v>0.63747454175152751</v>
      </c>
      <c r="M29" s="6">
        <f t="shared" si="16"/>
        <v>-0.38883632923368028</v>
      </c>
      <c r="N29" s="6">
        <f t="shared" si="16"/>
        <v>0.41869918699186998</v>
      </c>
      <c r="O29" s="6">
        <f t="shared" si="16"/>
        <v>0.30486862442040202</v>
      </c>
      <c r="P29" s="6">
        <f t="shared" si="16"/>
        <v>0.10136815920397999</v>
      </c>
      <c r="Q29" s="6">
        <f t="shared" si="16"/>
        <v>-0.445046439628483</v>
      </c>
      <c r="R29" s="6">
        <f t="shared" si="16"/>
        <v>-0.41260744985673359</v>
      </c>
      <c r="S29" s="6">
        <f t="shared" si="16"/>
        <v>-0.96446550192478531</v>
      </c>
      <c r="T29" s="6">
        <f t="shared" si="16"/>
        <v>-0.37380011293054766</v>
      </c>
      <c r="U29" s="6">
        <f t="shared" si="16"/>
        <v>0.33751743375174365</v>
      </c>
      <c r="V29" s="6">
        <f t="shared" si="16"/>
        <v>0.24065040650406508</v>
      </c>
      <c r="W29" s="6">
        <f t="shared" si="16"/>
        <v>18.666666666666668</v>
      </c>
      <c r="X29" s="6">
        <f t="shared" si="16"/>
        <v>-0.44724977457168624</v>
      </c>
      <c r="Y29" s="6">
        <f t="shared" si="16"/>
        <v>-1.6298227320125132</v>
      </c>
      <c r="Z29" s="6">
        <f t="shared" si="16"/>
        <v>3.101791175185668E-2</v>
      </c>
      <c r="AA29" s="6">
        <f t="shared" si="16"/>
        <v>-0.58771186440677958</v>
      </c>
      <c r="AB29" s="6">
        <f>IF(X26=0,IF(AB26=0,0,NA()),(AB26-X26)/ABS(X26))</f>
        <v>1.0456769983686787</v>
      </c>
      <c r="AC29" s="6">
        <f>IF(Y26=0,IF(AC26=0,0,NA()),(AC26-Y26)/ABS(Y26))</f>
        <v>0.56788079470198671</v>
      </c>
    </row>
    <row r="31" spans="2:29" s="6" customFormat="1" outlineLevel="1" x14ac:dyDescent="0.2">
      <c r="B31" s="6" t="s">
        <v>73</v>
      </c>
      <c r="D31" s="6">
        <v>0.01</v>
      </c>
      <c r="E31" s="6">
        <v>0.02</v>
      </c>
      <c r="F31" s="6">
        <v>0.02</v>
      </c>
      <c r="G31" s="6">
        <v>0.01</v>
      </c>
      <c r="H31" s="6">
        <v>-0.02</v>
      </c>
      <c r="I31" s="6">
        <v>-0.06</v>
      </c>
      <c r="J31" s="6">
        <v>0</v>
      </c>
      <c r="K31" s="6">
        <v>-0.03</v>
      </c>
      <c r="L31" s="6">
        <v>0</v>
      </c>
      <c r="M31" s="6">
        <v>0.04</v>
      </c>
      <c r="N31" s="6">
        <v>-0.02</v>
      </c>
      <c r="O31" s="6">
        <v>0.02</v>
      </c>
      <c r="P31" s="6">
        <v>-0.01</v>
      </c>
      <c r="Q31" s="6">
        <v>-0.02</v>
      </c>
      <c r="R31" s="6">
        <v>-0.05</v>
      </c>
      <c r="S31" s="6">
        <v>-7.0000000000000007E-2</v>
      </c>
      <c r="T31" s="6">
        <v>-0.08</v>
      </c>
      <c r="U31" s="6">
        <v>-0.08</v>
      </c>
      <c r="V31" s="6">
        <v>-0.03</v>
      </c>
      <c r="W31" s="6">
        <v>-0.01</v>
      </c>
      <c r="X31" s="6">
        <v>0.02</v>
      </c>
      <c r="Y31" s="6">
        <v>0.01</v>
      </c>
      <c r="Z31" s="6">
        <v>-0.03</v>
      </c>
      <c r="AA31" s="6">
        <v>-0.05</v>
      </c>
      <c r="AB31" s="6">
        <v>-7.0000000000000007E-2</v>
      </c>
      <c r="AC31" s="6">
        <v>-0.11</v>
      </c>
    </row>
    <row r="32" spans="2:29" s="6" customFormat="1" outlineLevel="1" x14ac:dyDescent="0.2">
      <c r="B32" s="6" t="s">
        <v>74</v>
      </c>
      <c r="D32" s="6">
        <v>-0.03</v>
      </c>
      <c r="E32" s="6">
        <v>-0.03</v>
      </c>
      <c r="F32" s="6">
        <v>-0.01</v>
      </c>
      <c r="G32" s="6">
        <v>0.01</v>
      </c>
      <c r="H32" s="6">
        <v>-0.05</v>
      </c>
      <c r="I32" s="6">
        <v>-0.1</v>
      </c>
      <c r="J32" s="6">
        <v>0.03</v>
      </c>
      <c r="K32" s="6">
        <v>0.03</v>
      </c>
      <c r="L32" s="6">
        <v>0.08</v>
      </c>
      <c r="M32" s="6">
        <v>0.18</v>
      </c>
      <c r="N32" s="6">
        <v>-0.03</v>
      </c>
      <c r="O32" s="6">
        <v>-0.08</v>
      </c>
      <c r="P32" s="36">
        <v>-0.14000000000000001</v>
      </c>
      <c r="Q32" s="36">
        <v>-0.21</v>
      </c>
      <c r="R32" s="36">
        <v>-0.23</v>
      </c>
      <c r="S32" s="36">
        <v>-0.23</v>
      </c>
      <c r="T32" s="36">
        <v>-0.16</v>
      </c>
      <c r="U32" s="6">
        <v>-0.12</v>
      </c>
      <c r="V32" s="6">
        <v>-0.09</v>
      </c>
      <c r="W32" s="6">
        <v>-0.08</v>
      </c>
      <c r="X32" s="6">
        <v>-0.05</v>
      </c>
      <c r="Y32" s="6">
        <v>-0.06</v>
      </c>
      <c r="Z32" s="6">
        <v>0</v>
      </c>
      <c r="AA32" s="6">
        <v>0.03</v>
      </c>
      <c r="AB32" s="6">
        <v>0.03</v>
      </c>
      <c r="AC32" s="6">
        <v>7.0000000000000007E-2</v>
      </c>
    </row>
    <row r="33" spans="1:29" s="6" customFormat="1" outlineLevel="1" x14ac:dyDescent="0.2">
      <c r="B33" s="6" t="s">
        <v>75</v>
      </c>
      <c r="D33" s="6">
        <v>-7.0000000000000007E-2</v>
      </c>
      <c r="E33" s="6">
        <v>-0.03</v>
      </c>
      <c r="F33" s="6">
        <v>0.04</v>
      </c>
      <c r="G33" s="6">
        <v>0</v>
      </c>
      <c r="H33" s="6">
        <v>0.03</v>
      </c>
      <c r="I33" s="6">
        <v>-0.13</v>
      </c>
      <c r="J33" s="6">
        <v>0.02</v>
      </c>
      <c r="K33" s="6">
        <v>0.01</v>
      </c>
      <c r="L33" s="6">
        <v>0.01</v>
      </c>
      <c r="M33" s="6">
        <v>0.19</v>
      </c>
      <c r="N33" s="6">
        <v>-0.02</v>
      </c>
      <c r="O33" s="6">
        <v>0.02</v>
      </c>
      <c r="P33" s="6">
        <v>0.02</v>
      </c>
      <c r="Q33" s="6">
        <v>-0.04</v>
      </c>
      <c r="R33" s="6">
        <v>-0.05</v>
      </c>
      <c r="S33" s="6">
        <v>-0.09</v>
      </c>
      <c r="T33" s="6">
        <v>0.05</v>
      </c>
      <c r="U33" s="6">
        <v>0.66</v>
      </c>
      <c r="V33" s="6">
        <v>0.42</v>
      </c>
      <c r="W33" s="6">
        <v>0.12</v>
      </c>
      <c r="X33" s="6">
        <v>0.16</v>
      </c>
      <c r="Y33" s="6">
        <v>-0.35</v>
      </c>
      <c r="Z33" s="6">
        <v>-0.32</v>
      </c>
      <c r="AA33" s="6">
        <v>-0.1</v>
      </c>
      <c r="AB33" s="6">
        <v>-0.27</v>
      </c>
      <c r="AC33" s="6">
        <v>-0.23</v>
      </c>
    </row>
    <row r="34" spans="1:29" s="6" customFormat="1" outlineLevel="1" x14ac:dyDescent="0.2">
      <c r="B34" s="6" t="s">
        <v>76</v>
      </c>
      <c r="D34" s="6">
        <v>-0.02</v>
      </c>
      <c r="E34" s="6">
        <v>0.04</v>
      </c>
      <c r="F34" s="6">
        <v>0.04</v>
      </c>
      <c r="G34" s="6">
        <v>-0.02</v>
      </c>
      <c r="H34" s="6">
        <v>-0.11</v>
      </c>
      <c r="I34" s="6">
        <v>-0.45</v>
      </c>
      <c r="J34" s="6">
        <v>-0.21</v>
      </c>
      <c r="K34" s="6">
        <v>-0.09</v>
      </c>
      <c r="L34" s="6">
        <v>0.03</v>
      </c>
      <c r="M34" s="6">
        <v>0.7</v>
      </c>
      <c r="N34" s="6">
        <v>0.25</v>
      </c>
      <c r="O34" s="6">
        <v>0.08</v>
      </c>
      <c r="P34" s="6">
        <v>0.02</v>
      </c>
      <c r="Q34" s="6">
        <v>0.02</v>
      </c>
      <c r="R34" s="6">
        <v>0</v>
      </c>
      <c r="S34" s="6">
        <v>0.11</v>
      </c>
      <c r="T34" s="6">
        <v>0.15</v>
      </c>
      <c r="U34" s="6">
        <v>0.06</v>
      </c>
      <c r="V34" s="6">
        <v>0.1</v>
      </c>
      <c r="W34" s="6">
        <v>0.02</v>
      </c>
      <c r="X34" s="6">
        <v>7.0000000000000007E-2</v>
      </c>
      <c r="Y34" s="6">
        <v>0.08</v>
      </c>
      <c r="Z34" s="6">
        <v>-0.02</v>
      </c>
      <c r="AA34" s="6">
        <v>-0.03</v>
      </c>
      <c r="AB34" s="6">
        <v>-0.12</v>
      </c>
      <c r="AC34" s="6">
        <v>-0.13</v>
      </c>
    </row>
    <row r="35" spans="1:29" s="6" customFormat="1" outlineLevel="1" x14ac:dyDescent="0.2">
      <c r="B35" s="6" t="s">
        <v>77</v>
      </c>
      <c r="D35" s="6">
        <v>-0.13</v>
      </c>
      <c r="E35" s="6">
        <v>-0.14000000000000001</v>
      </c>
      <c r="F35" s="6">
        <v>-0.13</v>
      </c>
      <c r="G35" s="6">
        <v>-0.1</v>
      </c>
      <c r="H35" s="6">
        <v>-0.1</v>
      </c>
      <c r="I35" s="6">
        <v>-0.14000000000000001</v>
      </c>
      <c r="J35" s="6">
        <v>0.04</v>
      </c>
      <c r="K35" s="6">
        <v>0.08</v>
      </c>
      <c r="L35" s="6">
        <v>0.09</v>
      </c>
      <c r="M35" s="6">
        <v>0.2</v>
      </c>
      <c r="N35" s="6">
        <v>0.01</v>
      </c>
      <c r="O35" s="6">
        <v>0</v>
      </c>
      <c r="P35" s="6">
        <v>-0.06</v>
      </c>
      <c r="Q35" s="6">
        <v>-0.1</v>
      </c>
      <c r="R35" s="6">
        <v>-0.16</v>
      </c>
      <c r="S35" s="6">
        <v>-0.2</v>
      </c>
      <c r="T35" s="6">
        <v>-0.08</v>
      </c>
      <c r="U35" s="6">
        <v>-7.0000000000000007E-2</v>
      </c>
      <c r="V35" s="6">
        <v>-0.08</v>
      </c>
      <c r="W35" s="6">
        <v>-7.0000000000000007E-2</v>
      </c>
      <c r="X35" s="6">
        <v>-0.1</v>
      </c>
      <c r="Y35" s="6">
        <v>-0.11</v>
      </c>
      <c r="Z35" s="6">
        <v>-0.02</v>
      </c>
      <c r="AA35" s="6">
        <v>-0.06</v>
      </c>
      <c r="AB35" s="6">
        <v>-0.06</v>
      </c>
      <c r="AC35" s="6">
        <v>-0.02</v>
      </c>
    </row>
    <row r="36" spans="1:29" s="6" customFormat="1" x14ac:dyDescent="0.2"/>
    <row r="37" spans="1:29" s="6" customFormat="1" outlineLevel="1" x14ac:dyDescent="0.2">
      <c r="B37" s="6" t="s">
        <v>78</v>
      </c>
      <c r="D37" s="6">
        <v>0.09</v>
      </c>
      <c r="E37" s="6">
        <v>-0.01</v>
      </c>
      <c r="F37" s="6">
        <v>-0.01</v>
      </c>
      <c r="G37" s="6">
        <v>-0.04</v>
      </c>
      <c r="H37" s="6">
        <v>-0.05</v>
      </c>
      <c r="I37" s="6">
        <v>-7.0000000000000007E-2</v>
      </c>
      <c r="J37" s="6">
        <v>0.01</v>
      </c>
      <c r="K37" s="6">
        <v>-0.01</v>
      </c>
      <c r="L37" s="6">
        <v>0.01</v>
      </c>
      <c r="M37" s="6">
        <v>0.03</v>
      </c>
      <c r="N37" s="6">
        <v>-0.05</v>
      </c>
      <c r="O37" s="6">
        <v>-0.02</v>
      </c>
      <c r="P37" s="6">
        <v>-0.06</v>
      </c>
      <c r="Q37" s="6">
        <v>-0.06</v>
      </c>
      <c r="R37" s="6">
        <v>-0.05</v>
      </c>
      <c r="S37" s="6">
        <v>-0.02</v>
      </c>
      <c r="T37" s="6">
        <v>0.01</v>
      </c>
      <c r="U37" s="6">
        <v>0.04</v>
      </c>
      <c r="V37" s="6">
        <v>7.0000000000000007E-2</v>
      </c>
      <c r="W37" s="6">
        <v>0.06</v>
      </c>
      <c r="X37" s="6">
        <v>0.06</v>
      </c>
      <c r="Y37" s="6">
        <v>0.06</v>
      </c>
      <c r="Z37" s="6">
        <v>0.03</v>
      </c>
      <c r="AA37" s="6">
        <v>0</v>
      </c>
      <c r="AB37" s="6">
        <v>0.03</v>
      </c>
      <c r="AC37" s="6">
        <v>-0.01</v>
      </c>
    </row>
    <row r="38" spans="1:29" s="6" customFormat="1" outlineLevel="1" x14ac:dyDescent="0.2">
      <c r="B38" s="6" t="s">
        <v>79</v>
      </c>
      <c r="D38" s="6">
        <v>0.05</v>
      </c>
      <c r="E38" s="6">
        <v>0.04</v>
      </c>
      <c r="F38" s="6">
        <v>0.06</v>
      </c>
      <c r="G38" s="6">
        <v>0.05</v>
      </c>
      <c r="H38" s="6">
        <v>0.01</v>
      </c>
      <c r="I38" s="6">
        <v>0.04</v>
      </c>
      <c r="J38" s="6">
        <v>0.24</v>
      </c>
      <c r="K38" s="6">
        <v>0.23</v>
      </c>
      <c r="L38" s="6">
        <v>0.28000000000000003</v>
      </c>
      <c r="M38" s="6">
        <v>0.26</v>
      </c>
      <c r="N38" s="6">
        <v>0.03</v>
      </c>
      <c r="O38" s="6">
        <v>0.01</v>
      </c>
      <c r="P38" s="36">
        <v>-7.0000000000000007E-2</v>
      </c>
      <c r="Q38" s="36">
        <v>-0.3</v>
      </c>
      <c r="R38" s="36">
        <v>-0.32</v>
      </c>
      <c r="S38" s="36">
        <v>-0.31</v>
      </c>
      <c r="T38" s="36">
        <v>-0.23</v>
      </c>
      <c r="U38" s="6">
        <v>-0.01</v>
      </c>
      <c r="V38" s="6">
        <v>0</v>
      </c>
      <c r="W38" s="6">
        <v>0.04</v>
      </c>
      <c r="X38" s="6">
        <v>0.05</v>
      </c>
      <c r="Y38" s="6">
        <v>0.03</v>
      </c>
      <c r="Z38" s="6">
        <v>0.06</v>
      </c>
      <c r="AA38" s="6">
        <v>0.08</v>
      </c>
      <c r="AB38" s="6">
        <v>0.05</v>
      </c>
      <c r="AC38" s="6">
        <v>0.1</v>
      </c>
    </row>
    <row r="39" spans="1:29" s="6" customFormat="1" outlineLevel="1" x14ac:dyDescent="0.2">
      <c r="B39" s="6" t="s">
        <v>80</v>
      </c>
      <c r="D39" s="6">
        <v>0.01</v>
      </c>
      <c r="E39" s="6">
        <v>-0.03</v>
      </c>
      <c r="F39" s="6">
        <v>0.01</v>
      </c>
      <c r="G39" s="6">
        <v>-0.01</v>
      </c>
      <c r="H39" s="6">
        <v>0.01</v>
      </c>
      <c r="I39" s="6">
        <v>-0.01</v>
      </c>
      <c r="J39" s="6">
        <v>0.15</v>
      </c>
      <c r="K39" s="6">
        <v>0.12</v>
      </c>
      <c r="L39" s="6">
        <v>0.13</v>
      </c>
      <c r="M39" s="6">
        <v>0.22</v>
      </c>
      <c r="N39" s="6">
        <v>0.02</v>
      </c>
      <c r="O39" s="6">
        <v>0.06</v>
      </c>
      <c r="P39" s="6">
        <v>0.05</v>
      </c>
      <c r="Q39" s="6">
        <v>-0.03</v>
      </c>
      <c r="R39" s="6">
        <v>-0.01</v>
      </c>
      <c r="S39" s="6">
        <v>-0.05</v>
      </c>
      <c r="T39" s="6">
        <v>-0.03</v>
      </c>
      <c r="U39" s="6">
        <v>0.08</v>
      </c>
      <c r="V39" s="6">
        <v>0.09</v>
      </c>
      <c r="W39" s="6">
        <v>7.0000000000000007E-2</v>
      </c>
      <c r="X39" s="6">
        <v>0.06</v>
      </c>
      <c r="Y39" s="6">
        <v>0</v>
      </c>
      <c r="Z39" s="6">
        <v>0</v>
      </c>
      <c r="AA39" s="6">
        <v>7.0000000000000007E-2</v>
      </c>
      <c r="AB39" s="6">
        <v>0.03</v>
      </c>
      <c r="AC39" s="6">
        <v>0.06</v>
      </c>
    </row>
    <row r="40" spans="1:29" s="6" customFormat="1" outlineLevel="1" x14ac:dyDescent="0.2">
      <c r="B40" s="6" t="s">
        <v>81</v>
      </c>
      <c r="D40" s="6">
        <v>0.09</v>
      </c>
      <c r="E40" s="6">
        <v>0.11</v>
      </c>
      <c r="F40" s="6">
        <v>0.1</v>
      </c>
      <c r="G40" s="6">
        <v>0.04</v>
      </c>
      <c r="H40" s="6">
        <v>-0.05</v>
      </c>
      <c r="I40" s="6">
        <v>-0.41</v>
      </c>
      <c r="J40" s="6">
        <v>-0.21</v>
      </c>
      <c r="K40" s="6">
        <v>-0.13</v>
      </c>
      <c r="L40" s="6">
        <v>-0.08</v>
      </c>
      <c r="M40" s="6">
        <v>0.42</v>
      </c>
      <c r="N40" s="6">
        <v>0.1</v>
      </c>
      <c r="O40" s="6">
        <v>0.02</v>
      </c>
      <c r="P40" s="6">
        <v>0.02</v>
      </c>
      <c r="Q40" s="6">
        <v>0.04</v>
      </c>
      <c r="R40" s="6">
        <v>0.03</v>
      </c>
      <c r="S40" s="6">
        <v>0.08</v>
      </c>
      <c r="T40" s="6">
        <v>0.09</v>
      </c>
      <c r="U40" s="6">
        <v>0.08</v>
      </c>
      <c r="V40" s="6">
        <v>0.05</v>
      </c>
      <c r="W40" s="6">
        <v>0.04</v>
      </c>
      <c r="X40" s="6">
        <v>0.03</v>
      </c>
      <c r="Y40" s="6">
        <v>0.02</v>
      </c>
      <c r="Z40" s="6">
        <v>-0.02</v>
      </c>
      <c r="AA40" s="6">
        <v>-0.03</v>
      </c>
      <c r="AB40" s="6">
        <v>0</v>
      </c>
      <c r="AC40" s="6">
        <v>-0.05</v>
      </c>
    </row>
    <row r="41" spans="1:29" s="6" customFormat="1" outlineLevel="1" x14ac:dyDescent="0.2">
      <c r="B41" s="6" t="s">
        <v>82</v>
      </c>
      <c r="D41" s="6">
        <v>-0.06</v>
      </c>
      <c r="E41" s="6">
        <v>-0.09</v>
      </c>
      <c r="F41" s="6">
        <v>-0.06</v>
      </c>
      <c r="G41" s="6">
        <v>-7.0000000000000007E-2</v>
      </c>
      <c r="H41" s="6">
        <v>-0.14000000000000001</v>
      </c>
      <c r="I41" s="6">
        <v>-0.18</v>
      </c>
      <c r="J41" s="6">
        <v>-0.06</v>
      </c>
      <c r="K41" s="6">
        <v>-0.03</v>
      </c>
      <c r="L41" s="6">
        <v>-0.02</v>
      </c>
      <c r="M41" s="6">
        <v>0.03</v>
      </c>
      <c r="N41" s="6">
        <v>-0.13</v>
      </c>
      <c r="O41" s="6">
        <v>-0.13</v>
      </c>
      <c r="P41" s="6">
        <v>-0.13</v>
      </c>
      <c r="Q41" s="6">
        <v>-0.11</v>
      </c>
      <c r="R41" s="6">
        <v>-0.11</v>
      </c>
      <c r="S41" s="6">
        <v>-0.12</v>
      </c>
      <c r="T41" s="6">
        <v>-0.02</v>
      </c>
      <c r="U41" s="6">
        <v>0.01</v>
      </c>
      <c r="V41" s="6">
        <v>0</v>
      </c>
      <c r="W41" s="6">
        <v>0.06</v>
      </c>
      <c r="X41" s="6">
        <v>7.0000000000000007E-2</v>
      </c>
      <c r="Y41" s="6">
        <v>0.06</v>
      </c>
      <c r="Z41" s="6">
        <v>0.11</v>
      </c>
      <c r="AA41" s="6">
        <v>7.0000000000000007E-2</v>
      </c>
      <c r="AB41" s="6">
        <v>0.08</v>
      </c>
      <c r="AC41" s="6">
        <v>0.1</v>
      </c>
    </row>
    <row r="42" spans="1:29" s="6" customFormat="1" x14ac:dyDescent="0.2"/>
    <row r="43" spans="1:29" s="6" customFormat="1" outlineLevel="1" x14ac:dyDescent="0.2">
      <c r="A43" s="6" t="s">
        <v>83</v>
      </c>
      <c r="B43" s="6" t="s">
        <v>84</v>
      </c>
      <c r="D43" s="6">
        <v>0.38</v>
      </c>
      <c r="E43" s="6">
        <v>0.38</v>
      </c>
      <c r="F43" s="6">
        <v>0.38</v>
      </c>
      <c r="G43" s="6">
        <v>0.38</v>
      </c>
      <c r="H43" s="6">
        <v>0.38</v>
      </c>
      <c r="I43" s="6">
        <v>0.41</v>
      </c>
      <c r="J43" s="6">
        <v>0.38</v>
      </c>
      <c r="K43" s="6">
        <v>0.37</v>
      </c>
      <c r="L43" s="6">
        <v>0.37</v>
      </c>
      <c r="M43" s="6">
        <v>0.37</v>
      </c>
      <c r="N43" s="6">
        <v>0.37</v>
      </c>
      <c r="O43" s="6">
        <v>0.38</v>
      </c>
      <c r="P43" s="6">
        <v>0.39</v>
      </c>
      <c r="Q43" s="6">
        <v>0.4</v>
      </c>
      <c r="R43" s="6">
        <v>0.4</v>
      </c>
      <c r="S43" s="6">
        <v>0.39</v>
      </c>
      <c r="T43" s="6">
        <v>0.38</v>
      </c>
      <c r="U43" s="6">
        <v>0.35</v>
      </c>
      <c r="V43" s="6">
        <v>0.37</v>
      </c>
      <c r="W43" s="6">
        <v>0.39</v>
      </c>
      <c r="X43" s="6">
        <v>0.38</v>
      </c>
      <c r="Y43" s="6">
        <v>0.4</v>
      </c>
      <c r="Z43" s="6">
        <v>0.39</v>
      </c>
      <c r="AA43" s="6">
        <v>0.39</v>
      </c>
      <c r="AB43" s="6">
        <v>0.39</v>
      </c>
      <c r="AC43" s="6">
        <v>0.39</v>
      </c>
    </row>
    <row r="44" spans="1:29" s="6" customFormat="1" outlineLevel="1" x14ac:dyDescent="0.2">
      <c r="B44" s="6" t="s">
        <v>85</v>
      </c>
      <c r="D44" s="6">
        <v>0.32</v>
      </c>
      <c r="E44" s="6">
        <v>0.32</v>
      </c>
      <c r="F44" s="6">
        <v>0.32</v>
      </c>
      <c r="G44" s="6">
        <v>0.32</v>
      </c>
      <c r="H44" s="6">
        <v>0.31</v>
      </c>
      <c r="I44" s="6">
        <v>0.32</v>
      </c>
      <c r="J44" s="6">
        <v>0.33</v>
      </c>
      <c r="K44" s="6">
        <v>0.33</v>
      </c>
      <c r="L44" s="6">
        <v>0.33</v>
      </c>
      <c r="M44" s="6">
        <v>0.33</v>
      </c>
      <c r="N44" s="6">
        <v>0.32</v>
      </c>
      <c r="O44" s="6">
        <v>0.31</v>
      </c>
      <c r="P44" s="6">
        <v>0.28999999999999998</v>
      </c>
      <c r="Q44" s="6">
        <v>0.28000000000000003</v>
      </c>
      <c r="R44" s="6">
        <v>0.28000000000000003</v>
      </c>
      <c r="S44" s="6">
        <v>0.27</v>
      </c>
      <c r="T44" s="6">
        <v>0.26</v>
      </c>
      <c r="U44" s="6">
        <v>0.24</v>
      </c>
      <c r="V44" s="6">
        <v>0.24</v>
      </c>
      <c r="W44" s="6">
        <v>0.25</v>
      </c>
      <c r="X44" s="6">
        <v>0.24</v>
      </c>
      <c r="Y44" s="6">
        <v>0.25</v>
      </c>
      <c r="Z44" s="6">
        <v>0.27</v>
      </c>
      <c r="AA44" s="6">
        <v>0.27</v>
      </c>
      <c r="AB44" s="6">
        <v>0.26</v>
      </c>
      <c r="AC44" s="6">
        <v>0.28999999999999998</v>
      </c>
    </row>
    <row r="45" spans="1:29" s="6" customFormat="1" outlineLevel="1" x14ac:dyDescent="0.2">
      <c r="B45" s="6" t="s">
        <v>86</v>
      </c>
      <c r="D45" s="6">
        <v>0.15</v>
      </c>
      <c r="E45" s="6">
        <v>0.15</v>
      </c>
      <c r="F45" s="6">
        <v>0.15</v>
      </c>
      <c r="G45" s="6">
        <v>0.15</v>
      </c>
      <c r="H45" s="6">
        <v>0.16</v>
      </c>
      <c r="I45" s="6">
        <v>0.15</v>
      </c>
      <c r="J45" s="6">
        <v>0.16</v>
      </c>
      <c r="K45" s="6">
        <v>0.15</v>
      </c>
      <c r="L45" s="6">
        <v>0.16</v>
      </c>
      <c r="M45" s="6">
        <v>0.15</v>
      </c>
      <c r="N45" s="6">
        <v>0.15</v>
      </c>
      <c r="O45" s="6">
        <v>0.15</v>
      </c>
      <c r="P45" s="6">
        <v>0.17</v>
      </c>
      <c r="Q45" s="6">
        <v>0.16</v>
      </c>
      <c r="R45" s="6">
        <v>0.16</v>
      </c>
      <c r="S45" s="6">
        <v>0.16</v>
      </c>
      <c r="T45" s="6">
        <v>0.19</v>
      </c>
      <c r="U45" s="6">
        <v>0.26</v>
      </c>
      <c r="V45" s="6">
        <v>0.23</v>
      </c>
      <c r="W45" s="6">
        <v>0.18</v>
      </c>
      <c r="X45" s="6">
        <v>0.21</v>
      </c>
      <c r="Y45" s="6">
        <v>0.18</v>
      </c>
      <c r="Z45" s="6">
        <v>0.17</v>
      </c>
      <c r="AA45" s="6">
        <v>0.17</v>
      </c>
      <c r="AB45" s="6">
        <v>0.18</v>
      </c>
      <c r="AC45" s="6">
        <v>0.15</v>
      </c>
    </row>
    <row r="46" spans="1:29" s="6" customFormat="1" outlineLevel="1" x14ac:dyDescent="0.2">
      <c r="B46" s="6" t="s">
        <v>87</v>
      </c>
      <c r="D46" s="6">
        <v>0.09</v>
      </c>
      <c r="E46" s="6">
        <v>0.09</v>
      </c>
      <c r="F46" s="6">
        <v>0.09</v>
      </c>
      <c r="G46" s="6">
        <v>0.09</v>
      </c>
      <c r="H46" s="6">
        <v>0.09</v>
      </c>
      <c r="I46" s="6">
        <v>0.06</v>
      </c>
      <c r="J46" s="6">
        <v>7.0000000000000007E-2</v>
      </c>
      <c r="K46" s="6">
        <v>0.08</v>
      </c>
      <c r="L46" s="6">
        <v>0.08</v>
      </c>
      <c r="M46" s="6">
        <v>0.09</v>
      </c>
      <c r="N46" s="6">
        <v>0.09</v>
      </c>
      <c r="O46" s="6">
        <v>0.09</v>
      </c>
      <c r="P46" s="6">
        <v>0.09</v>
      </c>
      <c r="Q46" s="6">
        <v>0.1</v>
      </c>
      <c r="R46" s="6">
        <v>0.1</v>
      </c>
      <c r="S46" s="6">
        <v>0.12</v>
      </c>
      <c r="T46" s="6">
        <v>0.11</v>
      </c>
      <c r="U46" s="6">
        <v>0.1</v>
      </c>
      <c r="V46" s="6">
        <v>0.11</v>
      </c>
      <c r="W46" s="6">
        <v>0.12</v>
      </c>
      <c r="X46" s="6">
        <v>0.12</v>
      </c>
      <c r="Y46" s="6">
        <v>0.12</v>
      </c>
      <c r="Z46" s="6">
        <v>0.11</v>
      </c>
      <c r="AA46" s="6">
        <v>0.12</v>
      </c>
      <c r="AB46" s="6">
        <v>0.12</v>
      </c>
      <c r="AC46" s="6">
        <v>0.11</v>
      </c>
    </row>
    <row r="47" spans="1:29" s="6" customFormat="1" outlineLevel="1" x14ac:dyDescent="0.2">
      <c r="B47" s="6" t="s">
        <v>88</v>
      </c>
      <c r="D47" s="6">
        <v>0.06</v>
      </c>
      <c r="E47" s="6">
        <v>0.06</v>
      </c>
      <c r="F47" s="6">
        <v>0.06</v>
      </c>
      <c r="G47" s="6">
        <v>0.06</v>
      </c>
      <c r="H47" s="6">
        <v>0.06</v>
      </c>
      <c r="I47" s="6">
        <v>0.06</v>
      </c>
      <c r="J47" s="6">
        <v>0.06</v>
      </c>
      <c r="K47" s="6">
        <v>7.0000000000000007E-2</v>
      </c>
      <c r="L47" s="6">
        <v>0.06</v>
      </c>
      <c r="M47" s="6">
        <v>0.06</v>
      </c>
      <c r="N47" s="6">
        <v>7.0000000000000007E-2</v>
      </c>
      <c r="O47" s="6">
        <v>7.0000000000000007E-2</v>
      </c>
      <c r="P47" s="6">
        <v>0.06</v>
      </c>
      <c r="Q47" s="6">
        <v>0.06</v>
      </c>
      <c r="R47" s="6">
        <v>0.06</v>
      </c>
      <c r="S47" s="6">
        <v>0.06</v>
      </c>
      <c r="T47" s="6">
        <v>0.06</v>
      </c>
      <c r="U47" s="6">
        <v>0.05</v>
      </c>
      <c r="V47" s="6">
        <v>0.05</v>
      </c>
      <c r="W47" s="6">
        <v>0.06</v>
      </c>
      <c r="X47" s="6">
        <v>0.05</v>
      </c>
      <c r="Y47" s="6">
        <v>0.05</v>
      </c>
      <c r="Z47" s="6">
        <v>0.06</v>
      </c>
      <c r="AA47" s="6">
        <v>0.05</v>
      </c>
      <c r="AB47" s="6">
        <v>0.05</v>
      </c>
      <c r="AC47" s="6">
        <v>0.06</v>
      </c>
    </row>
    <row r="48" spans="1:29" s="6" customFormat="1" outlineLevel="1" x14ac:dyDescent="0.2">
      <c r="B48" s="6" t="s">
        <v>106</v>
      </c>
      <c r="D48" s="6">
        <v>0.13</v>
      </c>
      <c r="E48" s="6">
        <v>0.14000000000000001</v>
      </c>
      <c r="F48" s="6">
        <v>0.14000000000000001</v>
      </c>
      <c r="G48" s="6">
        <v>0.16</v>
      </c>
      <c r="H48" s="6">
        <v>0.16</v>
      </c>
      <c r="I48" s="6">
        <v>0.22</v>
      </c>
      <c r="J48" s="6">
        <v>0.21</v>
      </c>
      <c r="K48" s="6">
        <v>0.21</v>
      </c>
      <c r="L48" s="6">
        <v>0.23</v>
      </c>
      <c r="M48" s="6">
        <v>0.24</v>
      </c>
      <c r="N48" s="36">
        <v>0.24</v>
      </c>
      <c r="O48" s="6">
        <v>0.21</v>
      </c>
      <c r="P48" s="6">
        <v>0.22</v>
      </c>
      <c r="Q48" s="6">
        <v>0.22</v>
      </c>
      <c r="R48" s="6">
        <v>0.21</v>
      </c>
      <c r="S48" s="6">
        <v>0.21</v>
      </c>
      <c r="T48" s="6">
        <v>0.22</v>
      </c>
      <c r="U48" s="6">
        <v>0.22</v>
      </c>
      <c r="V48" s="6">
        <v>0.21</v>
      </c>
      <c r="W48" s="6">
        <v>0.23</v>
      </c>
      <c r="X48" s="6">
        <v>0.22</v>
      </c>
      <c r="Y48" s="6">
        <v>0.23</v>
      </c>
      <c r="Z48" s="6">
        <v>0.24</v>
      </c>
      <c r="AA48" s="6">
        <v>0.25</v>
      </c>
      <c r="AB48" s="6">
        <v>0.28000000000000003</v>
      </c>
      <c r="AC48" s="6">
        <v>0.28999999999999998</v>
      </c>
    </row>
    <row r="49" spans="2:38" ht="15" thickBot="1" x14ac:dyDescent="0.25">
      <c r="B49" s="28"/>
      <c r="S49" s="10"/>
      <c r="Y49" s="35"/>
    </row>
    <row r="50" spans="2:38" x14ac:dyDescent="0.2">
      <c r="B50" s="11" t="s">
        <v>37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3" t="s">
        <v>89</v>
      </c>
      <c r="AD50" s="12"/>
      <c r="AE50" s="12"/>
      <c r="AF50" s="12"/>
      <c r="AG50" s="12"/>
      <c r="AH50" s="12"/>
      <c r="AI50" s="12"/>
      <c r="AJ50" s="12"/>
      <c r="AK50" s="12"/>
      <c r="AL50" s="14"/>
    </row>
    <row r="51" spans="2:38" x14ac:dyDescent="0.2">
      <c r="B51" s="15"/>
      <c r="AC51" s="1" t="s">
        <v>90</v>
      </c>
      <c r="AL51" s="16"/>
    </row>
    <row r="52" spans="2:38" x14ac:dyDescent="0.2">
      <c r="B52" s="15"/>
      <c r="AC52" s="17" t="s">
        <v>91</v>
      </c>
      <c r="AL52" s="16"/>
    </row>
    <row r="53" spans="2:38" ht="15" thickBot="1" x14ac:dyDescent="0.25"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 t="s">
        <v>92</v>
      </c>
      <c r="AD53" s="19"/>
      <c r="AE53" s="19"/>
      <c r="AF53" s="19"/>
      <c r="AG53" s="19"/>
      <c r="AH53" s="19"/>
      <c r="AI53" s="19"/>
      <c r="AJ53" s="19"/>
      <c r="AK53" s="19"/>
      <c r="AL53" s="20"/>
    </row>
    <row r="54" spans="2:38" ht="15" thickBot="1" x14ac:dyDescent="0.25"/>
    <row r="55" spans="2:38" x14ac:dyDescent="0.2">
      <c r="B55" s="11" t="s">
        <v>39</v>
      </c>
      <c r="C55" s="12"/>
      <c r="D55" s="12"/>
      <c r="E55" s="12" t="s">
        <v>109</v>
      </c>
      <c r="F55" s="12"/>
      <c r="G55" s="12"/>
      <c r="H55" s="12" t="s">
        <v>58</v>
      </c>
      <c r="I55" s="12" t="s">
        <v>58</v>
      </c>
      <c r="J55" s="12" t="s">
        <v>58</v>
      </c>
      <c r="K55" s="12" t="s">
        <v>58</v>
      </c>
      <c r="L55" s="12" t="s">
        <v>58</v>
      </c>
      <c r="M55" s="12" t="s">
        <v>58</v>
      </c>
      <c r="N55" s="12"/>
      <c r="O55" s="12"/>
      <c r="P55" s="12" t="s">
        <v>107</v>
      </c>
      <c r="Q55" s="12" t="s">
        <v>107</v>
      </c>
      <c r="R55" s="12" t="s">
        <v>107</v>
      </c>
      <c r="S55" s="12" t="s">
        <v>107</v>
      </c>
      <c r="T55" s="12"/>
      <c r="U55" s="12"/>
      <c r="W55" s="12"/>
      <c r="X55" s="12"/>
      <c r="Y55" s="12"/>
      <c r="Z55" s="12"/>
      <c r="AA55" s="12"/>
      <c r="AB55" s="12"/>
      <c r="AC55" s="12"/>
      <c r="AD55" s="12"/>
      <c r="AE55" s="14"/>
    </row>
    <row r="56" spans="2:38" x14ac:dyDescent="0.2">
      <c r="B56" s="15"/>
      <c r="E56" s="1" t="s">
        <v>110</v>
      </c>
      <c r="AE56" s="16"/>
    </row>
    <row r="57" spans="2:38" x14ac:dyDescent="0.2">
      <c r="B57" s="15"/>
      <c r="AE57" s="16"/>
    </row>
    <row r="58" spans="2:38" x14ac:dyDescent="0.2">
      <c r="B58" s="15"/>
      <c r="AE58" s="16"/>
    </row>
    <row r="59" spans="2:38" ht="15" thickBot="1" x14ac:dyDescent="0.25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20"/>
    </row>
    <row r="60" spans="2:38" ht="15" thickBot="1" x14ac:dyDescent="0.25"/>
    <row r="61" spans="2:38" x14ac:dyDescent="0.2">
      <c r="B61" s="11" t="s">
        <v>69</v>
      </c>
      <c r="C61" s="12"/>
      <c r="D61" s="12"/>
      <c r="E61" s="12"/>
      <c r="F61" s="12"/>
      <c r="G61" s="12"/>
      <c r="H61" s="12">
        <v>414</v>
      </c>
      <c r="I61" s="12"/>
      <c r="J61" s="12"/>
      <c r="K61" s="12"/>
      <c r="L61" s="12">
        <v>411</v>
      </c>
      <c r="M61" s="12"/>
      <c r="N61" s="12"/>
      <c r="O61" s="12"/>
      <c r="P61" s="12">
        <v>393.1</v>
      </c>
      <c r="Q61" s="12">
        <v>386</v>
      </c>
      <c r="R61" s="12"/>
      <c r="S61" s="12"/>
      <c r="T61" s="12"/>
      <c r="U61" s="12">
        <v>375</v>
      </c>
      <c r="V61" s="12"/>
      <c r="W61" s="12">
        <v>359.7</v>
      </c>
      <c r="X61" s="12"/>
      <c r="Y61" s="12"/>
      <c r="Z61" s="12"/>
      <c r="AA61" s="12">
        <v>338.4</v>
      </c>
      <c r="AB61" s="14"/>
    </row>
    <row r="62" spans="2:38" x14ac:dyDescent="0.2">
      <c r="B62" s="15"/>
      <c r="AB62" s="16"/>
    </row>
    <row r="63" spans="2:38" x14ac:dyDescent="0.2">
      <c r="B63" s="15"/>
      <c r="AB63" s="16"/>
    </row>
    <row r="64" spans="2:38" ht="15" thickBot="1" x14ac:dyDescent="0.25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20"/>
    </row>
    <row r="66" spans="2:38" ht="15" thickBot="1" x14ac:dyDescent="0.25"/>
    <row r="67" spans="2:38" x14ac:dyDescent="0.2"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4"/>
    </row>
    <row r="68" spans="2:38" x14ac:dyDescent="0.2">
      <c r="B68" s="15"/>
      <c r="AL68" s="16"/>
    </row>
    <row r="69" spans="2:38" ht="15" customHeight="1" x14ac:dyDescent="0.2">
      <c r="B69" s="15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1"/>
    </row>
    <row r="70" spans="2:38" ht="15" customHeight="1" x14ac:dyDescent="0.2">
      <c r="B70" s="15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1"/>
    </row>
    <row r="71" spans="2:38" ht="15" customHeight="1" x14ac:dyDescent="0.2">
      <c r="B71" s="15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1"/>
    </row>
    <row r="72" spans="2:38" ht="15" customHeight="1" x14ac:dyDescent="0.2">
      <c r="B72" s="15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1"/>
    </row>
    <row r="73" spans="2:38" ht="15" customHeight="1" x14ac:dyDescent="0.2">
      <c r="B73" s="15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1"/>
    </row>
    <row r="74" spans="2:38" ht="15" customHeight="1" x14ac:dyDescent="0.2">
      <c r="B74" s="15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1"/>
    </row>
    <row r="75" spans="2:38" ht="15" customHeight="1" x14ac:dyDescent="0.2">
      <c r="B75" s="15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1"/>
    </row>
    <row r="76" spans="2:38" ht="15" customHeight="1" x14ac:dyDescent="0.2">
      <c r="B76" s="15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1"/>
    </row>
    <row r="77" spans="2:38" ht="15" customHeight="1" x14ac:dyDescent="0.2">
      <c r="B77" s="15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1"/>
    </row>
    <row r="78" spans="2:38" ht="15.75" customHeight="1" x14ac:dyDescent="0.2">
      <c r="B78" s="15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1"/>
    </row>
    <row r="79" spans="2:38" ht="15" x14ac:dyDescent="0.25">
      <c r="B79" s="15"/>
      <c r="W79" s="8"/>
      <c r="AL79" s="16"/>
    </row>
    <row r="80" spans="2:38" x14ac:dyDescent="0.2">
      <c r="B80" s="15"/>
      <c r="AL80" s="16"/>
    </row>
    <row r="81" spans="2:38" x14ac:dyDescent="0.2">
      <c r="B81" s="15"/>
      <c r="AL81" s="16"/>
    </row>
    <row r="82" spans="2:38" x14ac:dyDescent="0.2">
      <c r="B82" s="15"/>
      <c r="AL82" s="16"/>
    </row>
    <row r="83" spans="2:38" x14ac:dyDescent="0.2">
      <c r="B83" s="15"/>
      <c r="AL83" s="16"/>
    </row>
    <row r="84" spans="2:38" x14ac:dyDescent="0.2">
      <c r="B84" s="15"/>
      <c r="AL84" s="16"/>
    </row>
    <row r="85" spans="2:38" x14ac:dyDescent="0.2">
      <c r="B85" s="15"/>
      <c r="AL85" s="16"/>
    </row>
    <row r="86" spans="2:38" x14ac:dyDescent="0.2">
      <c r="B86" s="15"/>
      <c r="AL86" s="16"/>
    </row>
    <row r="87" spans="2:38" x14ac:dyDescent="0.2">
      <c r="B87" s="15"/>
      <c r="AL87" s="16"/>
    </row>
    <row r="88" spans="2:38" x14ac:dyDescent="0.2">
      <c r="B88" s="15"/>
      <c r="AL88" s="16"/>
    </row>
    <row r="89" spans="2:38" x14ac:dyDescent="0.2">
      <c r="B89" s="15"/>
      <c r="AL89" s="16"/>
    </row>
    <row r="90" spans="2:38" x14ac:dyDescent="0.2">
      <c r="B90" s="15"/>
      <c r="AL90" s="16"/>
    </row>
    <row r="91" spans="2:38" x14ac:dyDescent="0.2">
      <c r="B91" s="15"/>
      <c r="AL91" s="16"/>
    </row>
    <row r="92" spans="2:38" ht="15" thickBot="1" x14ac:dyDescent="0.25">
      <c r="B92" s="1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20"/>
    </row>
  </sheetData>
  <dataConsolidate/>
  <mergeCells count="10">
    <mergeCell ref="C75:AL75"/>
    <mergeCell ref="C76:AL76"/>
    <mergeCell ref="C77:AL77"/>
    <mergeCell ref="C78:AL78"/>
    <mergeCell ref="C69:AL69"/>
    <mergeCell ref="C70:AL70"/>
    <mergeCell ref="C71:AL71"/>
    <mergeCell ref="C72:AL72"/>
    <mergeCell ref="C73:AL73"/>
    <mergeCell ref="C74:AL74"/>
  </mergeCells>
  <hyperlinks>
    <hyperlink ref="A1" location="Main!A1" display="Main" xr:uid="{49D47395-B320-4F84-B23D-E18BA12E517C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8421-5B62-4633-92BC-CFE882A5F958}">
  <dimension ref="A1:S18"/>
  <sheetViews>
    <sheetView tabSelected="1" workbookViewId="0">
      <selection activeCell="B19" sqref="B19"/>
    </sheetView>
  </sheetViews>
  <sheetFormatPr defaultRowHeight="14.25" x14ac:dyDescent="0.2"/>
  <cols>
    <col min="1" max="1" width="18.140625" style="1" bestFit="1" customWidth="1"/>
    <col min="2" max="4" width="14.85546875" style="1" bestFit="1" customWidth="1"/>
    <col min="5" max="16384" width="9.140625" style="1"/>
  </cols>
  <sheetData>
    <row r="1" spans="1:19" x14ac:dyDescent="0.2">
      <c r="B1" s="38" t="s">
        <v>111</v>
      </c>
      <c r="C1" s="38" t="s">
        <v>112</v>
      </c>
      <c r="D1" s="38" t="s">
        <v>113</v>
      </c>
      <c r="E1" s="29" t="s">
        <v>114</v>
      </c>
      <c r="F1" s="29" t="s">
        <v>115</v>
      </c>
      <c r="G1" s="29" t="s">
        <v>116</v>
      </c>
      <c r="H1" s="29" t="s">
        <v>117</v>
      </c>
      <c r="I1" s="29" t="s">
        <v>118</v>
      </c>
      <c r="J1" s="29" t="s">
        <v>119</v>
      </c>
      <c r="K1" s="29" t="s">
        <v>120</v>
      </c>
      <c r="L1" s="29" t="s">
        <v>121</v>
      </c>
      <c r="M1" s="29" t="s">
        <v>122</v>
      </c>
      <c r="N1" s="29" t="s">
        <v>123</v>
      </c>
      <c r="O1" s="29" t="s">
        <v>124</v>
      </c>
      <c r="P1" s="29" t="s">
        <v>125</v>
      </c>
      <c r="Q1" s="29" t="s">
        <v>126</v>
      </c>
      <c r="R1" s="29" t="s">
        <v>127</v>
      </c>
      <c r="S1" s="38" t="s">
        <v>128</v>
      </c>
    </row>
    <row r="2" spans="1:19" ht="15" x14ac:dyDescent="0.25">
      <c r="A2" s="32" t="s">
        <v>9</v>
      </c>
      <c r="B2" s="39">
        <v>4979.6000000000004</v>
      </c>
      <c r="C2" s="39">
        <v>5110.8</v>
      </c>
      <c r="D2" s="39">
        <v>4925.7</v>
      </c>
      <c r="E2" s="32">
        <v>5022.8</v>
      </c>
      <c r="F2" s="32">
        <v>5309.5</v>
      </c>
      <c r="G2" s="32">
        <v>5485.2</v>
      </c>
      <c r="H2" s="32">
        <v>5345.1</v>
      </c>
      <c r="I2" s="32">
        <v>5428.4</v>
      </c>
      <c r="J2" s="32">
        <v>5484.9</v>
      </c>
      <c r="K2" s="32">
        <v>5270.4</v>
      </c>
      <c r="L2" s="32">
        <v>5524.3</v>
      </c>
      <c r="M2" s="32">
        <v>5589.9</v>
      </c>
      <c r="N2" s="32">
        <v>5664.7</v>
      </c>
      <c r="O2" s="32">
        <v>4835</v>
      </c>
      <c r="P2" s="32">
        <v>4965.3</v>
      </c>
      <c r="Q2" s="32">
        <v>4622.8</v>
      </c>
      <c r="R2" s="32">
        <v>4357</v>
      </c>
      <c r="S2" s="39">
        <v>4210</v>
      </c>
    </row>
    <row r="3" spans="1:19" x14ac:dyDescent="0.2">
      <c r="A3" s="29" t="s">
        <v>130</v>
      </c>
      <c r="B3" s="38" t="s">
        <v>129</v>
      </c>
      <c r="C3" s="38" t="s">
        <v>129</v>
      </c>
      <c r="D3" s="38" t="s">
        <v>129</v>
      </c>
      <c r="E3" s="29" t="s">
        <v>129</v>
      </c>
      <c r="F3" s="29" t="s">
        <v>129</v>
      </c>
      <c r="G3" s="29" t="s">
        <v>129</v>
      </c>
      <c r="H3" s="29" t="s">
        <v>129</v>
      </c>
      <c r="I3" s="29" t="s">
        <v>129</v>
      </c>
      <c r="J3" s="29" t="s">
        <v>129</v>
      </c>
      <c r="K3" s="29" t="s">
        <v>129</v>
      </c>
      <c r="L3" s="29" t="s">
        <v>129</v>
      </c>
      <c r="M3" s="29" t="s">
        <v>129</v>
      </c>
      <c r="N3" s="29" t="s">
        <v>129</v>
      </c>
      <c r="O3" s="29" t="s">
        <v>129</v>
      </c>
      <c r="P3" s="29" t="s">
        <v>129</v>
      </c>
      <c r="Q3" s="29" t="s">
        <v>129</v>
      </c>
      <c r="R3" s="29" t="s">
        <v>129</v>
      </c>
      <c r="S3" s="38" t="s">
        <v>129</v>
      </c>
    </row>
    <row r="4" spans="1:19" x14ac:dyDescent="0.2">
      <c r="A4" s="29" t="s">
        <v>10</v>
      </c>
      <c r="B4" s="38" t="s">
        <v>129</v>
      </c>
      <c r="C4" s="38" t="s">
        <v>129</v>
      </c>
      <c r="D4" s="38" t="s">
        <v>129</v>
      </c>
      <c r="E4" s="29" t="s">
        <v>129</v>
      </c>
      <c r="F4" s="29" t="s">
        <v>129</v>
      </c>
      <c r="G4" s="29" t="s">
        <v>129</v>
      </c>
      <c r="H4" s="29" t="s">
        <v>129</v>
      </c>
      <c r="I4" s="29" t="s">
        <v>129</v>
      </c>
      <c r="J4" s="29" t="s">
        <v>129</v>
      </c>
      <c r="K4" s="29" t="s">
        <v>129</v>
      </c>
      <c r="L4" s="29" t="s">
        <v>129</v>
      </c>
      <c r="M4" s="29" t="s">
        <v>129</v>
      </c>
      <c r="N4" s="29" t="s">
        <v>129</v>
      </c>
      <c r="O4" s="29" t="s">
        <v>129</v>
      </c>
      <c r="P4" s="29" t="s">
        <v>129</v>
      </c>
      <c r="Q4" s="29" t="s">
        <v>129</v>
      </c>
      <c r="R4" s="29" t="s">
        <v>129</v>
      </c>
      <c r="S4" s="38" t="s">
        <v>129</v>
      </c>
    </row>
    <row r="5" spans="1:19" x14ac:dyDescent="0.2">
      <c r="A5" s="29" t="s">
        <v>131</v>
      </c>
      <c r="B5" s="38" t="s">
        <v>129</v>
      </c>
      <c r="C5" s="38" t="s">
        <v>129</v>
      </c>
      <c r="D5" s="38" t="s">
        <v>129</v>
      </c>
      <c r="E5" s="29" t="s">
        <v>129</v>
      </c>
      <c r="F5" s="29" t="s">
        <v>129</v>
      </c>
      <c r="G5" s="29" t="s">
        <v>129</v>
      </c>
      <c r="H5" s="29" t="s">
        <v>129</v>
      </c>
      <c r="I5" s="29" t="s">
        <v>129</v>
      </c>
      <c r="J5" s="29" t="s">
        <v>129</v>
      </c>
      <c r="K5" s="29" t="s">
        <v>129</v>
      </c>
      <c r="L5" s="29" t="s">
        <v>129</v>
      </c>
      <c r="M5" s="29" t="s">
        <v>129</v>
      </c>
      <c r="N5" s="29" t="s">
        <v>129</v>
      </c>
      <c r="O5" s="29" t="s">
        <v>129</v>
      </c>
      <c r="P5" s="29" t="s">
        <v>129</v>
      </c>
      <c r="Q5" s="29" t="s">
        <v>129</v>
      </c>
      <c r="R5" s="29" t="s">
        <v>129</v>
      </c>
      <c r="S5" s="38" t="s">
        <v>129</v>
      </c>
    </row>
    <row r="6" spans="1:19" x14ac:dyDescent="0.2">
      <c r="A6" s="29" t="s">
        <v>132</v>
      </c>
      <c r="B6" s="37"/>
      <c r="C6" s="38" t="s">
        <v>129</v>
      </c>
      <c r="D6" s="38" t="s">
        <v>129</v>
      </c>
      <c r="E6" s="29" t="s">
        <v>129</v>
      </c>
      <c r="F6" s="29" t="s">
        <v>129</v>
      </c>
      <c r="G6" s="29" t="s">
        <v>129</v>
      </c>
      <c r="H6" s="29" t="s">
        <v>129</v>
      </c>
      <c r="I6" s="29" t="s">
        <v>129</v>
      </c>
      <c r="J6" s="29" t="s">
        <v>129</v>
      </c>
      <c r="K6" s="29" t="s">
        <v>129</v>
      </c>
      <c r="L6" s="29" t="s">
        <v>129</v>
      </c>
      <c r="M6" s="29" t="s">
        <v>129</v>
      </c>
      <c r="N6" s="29" t="s">
        <v>129</v>
      </c>
      <c r="O6" s="29" t="s">
        <v>129</v>
      </c>
      <c r="P6" s="29" t="s">
        <v>129</v>
      </c>
      <c r="Q6" s="29" t="s">
        <v>129</v>
      </c>
      <c r="R6" s="29" t="s">
        <v>129</v>
      </c>
      <c r="S6" s="38" t="s">
        <v>129</v>
      </c>
    </row>
    <row r="7" spans="1:19" x14ac:dyDescent="0.2">
      <c r="A7" s="29" t="s">
        <v>133</v>
      </c>
      <c r="B7" s="38" t="s">
        <v>129</v>
      </c>
      <c r="C7" s="38" t="s">
        <v>129</v>
      </c>
      <c r="D7" s="38" t="s">
        <v>129</v>
      </c>
      <c r="E7" s="29" t="s">
        <v>129</v>
      </c>
      <c r="F7" s="29" t="s">
        <v>129</v>
      </c>
      <c r="G7" s="29" t="s">
        <v>129</v>
      </c>
      <c r="H7" s="29" t="s">
        <v>129</v>
      </c>
      <c r="I7" s="29" t="s">
        <v>129</v>
      </c>
      <c r="J7" s="29" t="s">
        <v>129</v>
      </c>
      <c r="K7" s="29" t="s">
        <v>129</v>
      </c>
      <c r="L7" s="29" t="s">
        <v>129</v>
      </c>
      <c r="M7" s="29" t="s">
        <v>129</v>
      </c>
      <c r="N7" s="29" t="s">
        <v>129</v>
      </c>
      <c r="O7" s="29" t="s">
        <v>129</v>
      </c>
      <c r="P7" s="29" t="s">
        <v>129</v>
      </c>
      <c r="Q7" s="29" t="s">
        <v>129</v>
      </c>
      <c r="R7" s="29" t="s">
        <v>129</v>
      </c>
      <c r="S7" s="38" t="s">
        <v>129</v>
      </c>
    </row>
    <row r="8" spans="1:19" ht="15" x14ac:dyDescent="0.25">
      <c r="A8" s="32" t="s">
        <v>11</v>
      </c>
      <c r="B8" s="39" t="s">
        <v>129</v>
      </c>
      <c r="C8" s="39" t="s">
        <v>129</v>
      </c>
      <c r="D8" s="39" t="s">
        <v>129</v>
      </c>
      <c r="E8" s="32" t="s">
        <v>129</v>
      </c>
      <c r="F8" s="32" t="s">
        <v>129</v>
      </c>
      <c r="G8" s="32" t="s">
        <v>129</v>
      </c>
      <c r="H8" s="32" t="s">
        <v>129</v>
      </c>
      <c r="I8" s="32" t="s">
        <v>129</v>
      </c>
      <c r="J8" s="32" t="s">
        <v>129</v>
      </c>
      <c r="K8" s="32" t="s">
        <v>129</v>
      </c>
      <c r="L8" s="32" t="s">
        <v>129</v>
      </c>
      <c r="M8" s="32" t="s">
        <v>129</v>
      </c>
      <c r="N8" s="32" t="s">
        <v>129</v>
      </c>
      <c r="O8" s="32" t="s">
        <v>129</v>
      </c>
      <c r="P8" s="32" t="s">
        <v>129</v>
      </c>
      <c r="Q8" s="32" t="s">
        <v>129</v>
      </c>
      <c r="R8" s="32" t="s">
        <v>129</v>
      </c>
      <c r="S8" s="39" t="s">
        <v>129</v>
      </c>
    </row>
    <row r="9" spans="1:19" x14ac:dyDescent="0.2">
      <c r="A9" s="29" t="s">
        <v>134</v>
      </c>
      <c r="B9" s="38" t="s">
        <v>129</v>
      </c>
      <c r="C9" s="38" t="s">
        <v>129</v>
      </c>
      <c r="D9" s="38" t="s">
        <v>129</v>
      </c>
      <c r="E9" s="29" t="s">
        <v>129</v>
      </c>
      <c r="F9" s="29" t="s">
        <v>129</v>
      </c>
      <c r="G9" s="29" t="s">
        <v>129</v>
      </c>
      <c r="H9" s="29" t="s">
        <v>129</v>
      </c>
      <c r="I9" s="29" t="s">
        <v>129</v>
      </c>
      <c r="J9" s="29" t="s">
        <v>129</v>
      </c>
      <c r="K9" s="29" t="s">
        <v>129</v>
      </c>
      <c r="L9" s="29" t="s">
        <v>129</v>
      </c>
      <c r="M9" s="29" t="s">
        <v>129</v>
      </c>
      <c r="N9" s="29" t="s">
        <v>129</v>
      </c>
      <c r="O9" s="29" t="s">
        <v>129</v>
      </c>
      <c r="P9" s="29" t="s">
        <v>129</v>
      </c>
      <c r="Q9" s="29" t="s">
        <v>129</v>
      </c>
      <c r="R9" s="29" t="s">
        <v>129</v>
      </c>
      <c r="S9" s="38" t="s">
        <v>129</v>
      </c>
    </row>
    <row r="10" spans="1:19" x14ac:dyDescent="0.2">
      <c r="A10" s="29" t="s">
        <v>135</v>
      </c>
      <c r="B10" s="38">
        <v>1222.4000000000001</v>
      </c>
      <c r="C10" s="38">
        <v>1238.7</v>
      </c>
      <c r="D10" s="38">
        <v>1131.5</v>
      </c>
      <c r="E10" s="29">
        <v>1145.2</v>
      </c>
      <c r="F10" s="29">
        <v>1274.5999999999999</v>
      </c>
      <c r="G10" s="29">
        <v>1168.8</v>
      </c>
      <c r="H10" s="29">
        <v>926.9</v>
      </c>
      <c r="I10" s="29">
        <v>968.2</v>
      </c>
      <c r="J10" s="29">
        <v>941.8</v>
      </c>
      <c r="K10" s="29">
        <v>341.7</v>
      </c>
      <c r="L10" s="29">
        <v>347.5</v>
      </c>
      <c r="M10" s="29">
        <v>991.4</v>
      </c>
      <c r="N10" s="29">
        <v>1321.4</v>
      </c>
      <c r="O10" s="29">
        <v>855.1</v>
      </c>
      <c r="P10" s="29">
        <v>935.4</v>
      </c>
      <c r="Q10" s="29">
        <v>1008.6</v>
      </c>
      <c r="R10" s="29">
        <v>745.8</v>
      </c>
      <c r="S10" s="38">
        <v>618.6</v>
      </c>
    </row>
    <row r="11" spans="1:19" x14ac:dyDescent="0.2">
      <c r="A11" s="29" t="s">
        <v>136</v>
      </c>
      <c r="B11" s="38">
        <v>365.1</v>
      </c>
      <c r="C11" s="38">
        <v>319.7</v>
      </c>
      <c r="D11" s="38">
        <v>282.7</v>
      </c>
      <c r="E11" s="29">
        <v>235.3</v>
      </c>
      <c r="F11" s="29">
        <v>109.2</v>
      </c>
      <c r="G11" s="29">
        <v>142.9</v>
      </c>
      <c r="H11" s="29">
        <v>128.5</v>
      </c>
      <c r="I11" s="29">
        <v>115.8</v>
      </c>
      <c r="J11" s="29">
        <v>104</v>
      </c>
      <c r="K11" s="29">
        <v>88.5</v>
      </c>
      <c r="L11" s="29">
        <v>904.6</v>
      </c>
      <c r="M11" s="29">
        <v>139.5</v>
      </c>
      <c r="N11" s="29">
        <v>263.10000000000002</v>
      </c>
      <c r="O11" s="29">
        <v>110.8</v>
      </c>
      <c r="P11" s="29">
        <v>129.6</v>
      </c>
      <c r="Q11" s="29">
        <v>98</v>
      </c>
      <c r="R11" s="29">
        <v>119.8</v>
      </c>
      <c r="S11" s="38">
        <v>-315.60000000000002</v>
      </c>
    </row>
    <row r="12" spans="1:19" ht="15" x14ac:dyDescent="0.25">
      <c r="A12" s="32" t="s">
        <v>12</v>
      </c>
      <c r="B12" s="39">
        <v>857.3</v>
      </c>
      <c r="C12" s="39">
        <v>919</v>
      </c>
      <c r="D12" s="39">
        <v>848.8</v>
      </c>
      <c r="E12" s="32">
        <v>909.9</v>
      </c>
      <c r="F12" s="32">
        <v>1165.4000000000001</v>
      </c>
      <c r="G12" s="32">
        <v>1025.9000000000001</v>
      </c>
      <c r="H12" s="32">
        <v>798.4</v>
      </c>
      <c r="I12" s="32">
        <v>852.4</v>
      </c>
      <c r="J12" s="32">
        <v>837.8</v>
      </c>
      <c r="K12" s="32">
        <v>253.2</v>
      </c>
      <c r="L12" s="32">
        <v>-557.1</v>
      </c>
      <c r="M12" s="32">
        <v>851.9</v>
      </c>
      <c r="N12" s="32">
        <v>1058.3</v>
      </c>
      <c r="O12" s="32">
        <v>744.3</v>
      </c>
      <c r="P12" s="32">
        <v>805.8</v>
      </c>
      <c r="Q12" s="32">
        <v>910.6</v>
      </c>
      <c r="R12" s="32">
        <v>626</v>
      </c>
      <c r="S12" s="39">
        <v>934.2</v>
      </c>
    </row>
    <row r="13" spans="1:19" x14ac:dyDescent="0.2">
      <c r="B13" s="37"/>
      <c r="C13" s="37"/>
      <c r="D13" s="37"/>
      <c r="S13" s="37"/>
    </row>
    <row r="14" spans="1:19" x14ac:dyDescent="0.2">
      <c r="C14" s="1" t="s">
        <v>137</v>
      </c>
      <c r="D14" s="1" t="s">
        <v>137</v>
      </c>
    </row>
    <row r="16" spans="1:19" x14ac:dyDescent="0.2">
      <c r="D16" s="42" t="s">
        <v>138</v>
      </c>
      <c r="S16" s="42" t="s">
        <v>139</v>
      </c>
    </row>
    <row r="18" spans="1:19" s="6" customFormat="1" x14ac:dyDescent="0.2">
      <c r="A18" s="43" t="s">
        <v>140</v>
      </c>
      <c r="B18" s="43" t="s">
        <v>43</v>
      </c>
      <c r="C18" s="6">
        <f t="shared" ref="B18:R18" si="0">(C2/B2)-1</f>
        <v>2.6347497790987218E-2</v>
      </c>
      <c r="D18" s="6">
        <f t="shared" si="0"/>
        <v>-3.6217421930030635E-2</v>
      </c>
      <c r="E18" s="6">
        <f t="shared" si="0"/>
        <v>1.9712934202245513E-2</v>
      </c>
      <c r="F18" s="6">
        <f t="shared" si="0"/>
        <v>5.7079716492792754E-2</v>
      </c>
      <c r="G18" s="6">
        <f t="shared" si="0"/>
        <v>3.309162821357936E-2</v>
      </c>
      <c r="H18" s="6">
        <f t="shared" si="0"/>
        <v>-2.5541457011594715E-2</v>
      </c>
      <c r="I18" s="6">
        <f t="shared" si="0"/>
        <v>1.5584366990327503E-2</v>
      </c>
      <c r="J18" s="6">
        <f t="shared" si="0"/>
        <v>1.0408223417581519E-2</v>
      </c>
      <c r="K18" s="6">
        <f t="shared" si="0"/>
        <v>-3.910736749986321E-2</v>
      </c>
      <c r="L18" s="6">
        <f t="shared" si="0"/>
        <v>4.8174711596842945E-2</v>
      </c>
      <c r="M18" s="6">
        <f t="shared" si="0"/>
        <v>1.1874807667939802E-2</v>
      </c>
      <c r="N18" s="6">
        <f t="shared" si="0"/>
        <v>1.3381276945920284E-2</v>
      </c>
      <c r="O18" s="6">
        <f t="shared" si="0"/>
        <v>-0.14646848023725878</v>
      </c>
      <c r="P18" s="6">
        <f t="shared" si="0"/>
        <v>2.6949327817993751E-2</v>
      </c>
      <c r="Q18" s="6">
        <f t="shared" si="0"/>
        <v>-6.8978712263105924E-2</v>
      </c>
      <c r="R18" s="6">
        <f t="shared" si="0"/>
        <v>-5.7497620489746493E-2</v>
      </c>
      <c r="S18" s="6">
        <f>(S2/R2)-1</f>
        <v>-3.3738811108560918E-2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DB1-BE07-4099-BB67-A6E5D59E05D2}">
  <dimension ref="A1:B17"/>
  <sheetViews>
    <sheetView workbookViewId="0">
      <selection activeCell="A18" sqref="A18"/>
    </sheetView>
  </sheetViews>
  <sheetFormatPr defaultRowHeight="15" x14ac:dyDescent="0.25"/>
  <cols>
    <col min="1" max="1" width="61.28515625" bestFit="1" customWidth="1"/>
  </cols>
  <sheetData>
    <row r="1" spans="1:2" x14ac:dyDescent="0.25">
      <c r="A1" t="s">
        <v>94</v>
      </c>
      <c r="B1">
        <v>0</v>
      </c>
    </row>
    <row r="2" spans="1:2" x14ac:dyDescent="0.25">
      <c r="A2" t="s">
        <v>95</v>
      </c>
      <c r="B2">
        <v>350</v>
      </c>
    </row>
    <row r="3" spans="1:2" x14ac:dyDescent="0.25">
      <c r="A3" t="s">
        <v>96</v>
      </c>
      <c r="B3">
        <v>600</v>
      </c>
    </row>
    <row r="4" spans="1:2" x14ac:dyDescent="0.25">
      <c r="A4" t="s">
        <v>97</v>
      </c>
      <c r="B4">
        <v>300</v>
      </c>
    </row>
    <row r="5" spans="1:2" x14ac:dyDescent="0.25">
      <c r="A5" t="s">
        <v>98</v>
      </c>
      <c r="B5">
        <v>500</v>
      </c>
    </row>
    <row r="6" spans="1:2" x14ac:dyDescent="0.25">
      <c r="A6" t="s">
        <v>99</v>
      </c>
      <c r="B6">
        <v>250</v>
      </c>
    </row>
    <row r="7" spans="1:2" x14ac:dyDescent="0.25">
      <c r="A7" t="s">
        <v>100</v>
      </c>
      <c r="B7">
        <v>800</v>
      </c>
    </row>
    <row r="8" spans="1:2" x14ac:dyDescent="0.25">
      <c r="B8">
        <f>SUM(B1:B7)</f>
        <v>2800</v>
      </c>
    </row>
    <row r="10" spans="1:2" x14ac:dyDescent="0.25">
      <c r="A10" t="s">
        <v>47</v>
      </c>
      <c r="B10">
        <v>191.2</v>
      </c>
    </row>
    <row r="13" spans="1:2" x14ac:dyDescent="0.25">
      <c r="A13" t="s">
        <v>48</v>
      </c>
      <c r="B13">
        <v>191.2</v>
      </c>
    </row>
    <row r="16" spans="1:2" x14ac:dyDescent="0.25">
      <c r="A16" t="s">
        <v>101</v>
      </c>
    </row>
    <row r="17" spans="1:2" x14ac:dyDescent="0.25">
      <c r="A17" t="s">
        <v>102</v>
      </c>
      <c r="B17">
        <v>3521.5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11"/>
  <sheetViews>
    <sheetView workbookViewId="0">
      <selection activeCell="D29" sqref="A1:XFD1048576"/>
    </sheetView>
  </sheetViews>
  <sheetFormatPr defaultRowHeight="15" x14ac:dyDescent="0.25"/>
  <cols>
    <col min="1" max="1" width="18.28515625" bestFit="1" customWidth="1"/>
    <col min="2" max="2" width="22.85546875" bestFit="1" customWidth="1"/>
    <col min="3" max="3" width="10.28515625" bestFit="1" customWidth="1"/>
    <col min="4" max="4" width="23" bestFit="1" customWidth="1"/>
    <col min="5" max="5" width="14.7109375" bestFit="1" customWidth="1"/>
    <col min="6" max="6" width="19" bestFit="1" customWidth="1"/>
    <col min="7" max="7" width="64.85546875" bestFit="1" customWidth="1"/>
    <col min="8" max="8" width="10.57031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x14ac:dyDescent="0.25">
      <c r="A2" s="22"/>
      <c r="B2" s="23"/>
      <c r="C2" s="23"/>
      <c r="D2" s="25"/>
      <c r="E2" s="25"/>
      <c r="F2" s="23"/>
      <c r="G2" s="23"/>
      <c r="H2" s="23"/>
      <c r="I2" s="22"/>
      <c r="J2" s="22"/>
      <c r="K2" s="22"/>
    </row>
    <row r="3" spans="1:11" x14ac:dyDescent="0.25">
      <c r="A3" s="23"/>
      <c r="B3" s="23"/>
      <c r="C3" s="23"/>
      <c r="D3" s="24"/>
      <c r="E3" s="25"/>
      <c r="F3" s="22"/>
      <c r="G3" s="22"/>
      <c r="H3" s="22"/>
      <c r="I3" s="23"/>
      <c r="J3" s="23"/>
      <c r="K3" s="23"/>
    </row>
    <row r="4" spans="1:11" x14ac:dyDescent="0.25">
      <c r="A4" s="23"/>
      <c r="B4" s="22"/>
      <c r="C4" s="23"/>
      <c r="D4" s="25"/>
      <c r="E4" s="25"/>
      <c r="F4" s="23"/>
      <c r="G4" s="23"/>
      <c r="H4" s="23"/>
      <c r="I4" s="23"/>
      <c r="J4" s="23"/>
      <c r="K4" s="23"/>
    </row>
    <row r="5" spans="1:11" x14ac:dyDescent="0.25">
      <c r="A5" s="23"/>
      <c r="B5" s="23"/>
      <c r="C5" s="23"/>
      <c r="D5" s="25"/>
      <c r="E5" s="25"/>
      <c r="F5" s="23"/>
      <c r="G5" s="23"/>
      <c r="H5" s="23"/>
      <c r="I5" s="23"/>
      <c r="J5" s="23"/>
      <c r="K5" s="23"/>
    </row>
    <row r="6" spans="1:11" x14ac:dyDescent="0.25">
      <c r="A6" s="23"/>
      <c r="B6" s="23"/>
      <c r="C6" s="23"/>
      <c r="D6" s="25"/>
      <c r="E6" s="25"/>
      <c r="F6" s="23"/>
      <c r="G6" s="23"/>
      <c r="H6" s="23"/>
      <c r="I6" s="23"/>
      <c r="J6" s="23"/>
      <c r="K6" s="23"/>
    </row>
    <row r="7" spans="1:11" x14ac:dyDescent="0.25">
      <c r="A7" s="23"/>
      <c r="B7" s="23"/>
      <c r="C7" s="23"/>
      <c r="D7" s="25"/>
      <c r="E7" s="24"/>
      <c r="F7" s="23"/>
      <c r="G7" s="23"/>
      <c r="H7" s="23"/>
      <c r="I7" s="23"/>
      <c r="J7" s="23"/>
      <c r="K7" s="23"/>
    </row>
    <row r="8" spans="1:11" x14ac:dyDescent="0.25">
      <c r="A8" s="22"/>
      <c r="B8" s="23"/>
      <c r="C8" s="22"/>
      <c r="D8" s="25"/>
      <c r="E8" s="24"/>
      <c r="F8" s="23"/>
      <c r="G8" s="23"/>
      <c r="H8" s="23"/>
      <c r="I8" s="23"/>
    </row>
    <row r="9" spans="1:11" x14ac:dyDescent="0.25">
      <c r="A9" s="23"/>
      <c r="B9" s="23"/>
      <c r="C9" s="23"/>
      <c r="D9" s="25"/>
      <c r="E9" s="25"/>
      <c r="F9" s="23"/>
      <c r="G9" s="23"/>
      <c r="H9" s="23"/>
      <c r="I9" s="22"/>
    </row>
    <row r="10" spans="1:11" x14ac:dyDescent="0.25">
      <c r="A10" s="22"/>
      <c r="B10" s="23"/>
      <c r="C10" s="23"/>
      <c r="D10" s="25"/>
      <c r="E10" s="25"/>
      <c r="F10" s="23"/>
      <c r="G10" s="23"/>
      <c r="H10" s="23"/>
      <c r="I10" s="23"/>
    </row>
    <row r="11" spans="1:11" x14ac:dyDescent="0.25">
      <c r="A11" s="22"/>
      <c r="B11" s="23"/>
      <c r="C11" s="23"/>
      <c r="D11" s="25"/>
      <c r="E11" s="25"/>
      <c r="F11" s="23"/>
      <c r="G11" s="23"/>
      <c r="H11" s="23"/>
      <c r="I11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Historical Yearly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2025-08-10T01:22:52Z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