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202300"/>
  <mc:AlternateContent xmlns:mc="http://schemas.openxmlformats.org/markup-compatibility/2006">
    <mc:Choice Requires="x15">
      <x15ac:absPath xmlns:x15ac="http://schemas.microsoft.com/office/spreadsheetml/2010/11/ac" url="C:\Users\Alex\Downloads\"/>
    </mc:Choice>
  </mc:AlternateContent>
  <xr:revisionPtr revIDLastSave="0" documentId="13_ncr:1_{D7249161-3BAA-4E95-BC25-B1967B6C0E32}" xr6:coauthVersionLast="47" xr6:coauthVersionMax="47" xr10:uidLastSave="{00000000-0000-0000-0000-000000000000}"/>
  <bookViews>
    <workbookView xWindow="-120" yWindow="-120" windowWidth="38640" windowHeight="21120" xr2:uid="{74C982A1-EE30-4588-AA95-0E58E4E415F0}"/>
  </bookViews>
  <sheets>
    <sheet name="Main" sheetId="1" r:id="rId1"/>
    <sheet name="Model" sheetId="2" r:id="rId2"/>
    <sheet name="Inventory, PPE" sheetId="5" r:id="rId3"/>
    <sheet name="Revenue Growth" sheetId="6" r:id="rId4"/>
    <sheet name="Market Growth" sheetId="7" r:id="rId5"/>
    <sheet name="Biological Asset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H27" i="2"/>
  <c r="K27" i="2"/>
  <c r="F23" i="2"/>
  <c r="E23" i="2"/>
  <c r="D23" i="2"/>
  <c r="J27" i="2"/>
  <c r="I27" i="2"/>
  <c r="G27" i="2"/>
  <c r="F27" i="2"/>
  <c r="E27" i="2"/>
  <c r="K19" i="2"/>
  <c r="K20" i="2" s="1"/>
  <c r="K6" i="2"/>
  <c r="K11" i="2" s="1"/>
  <c r="B6" i="1"/>
  <c r="B9" i="1" s="1"/>
  <c r="D27" i="2"/>
  <c r="D19" i="2"/>
  <c r="D20" i="2" s="1"/>
  <c r="E19" i="2"/>
  <c r="E20" i="2" s="1"/>
  <c r="F19" i="2"/>
  <c r="F20" i="2" s="1"/>
  <c r="G19" i="2"/>
  <c r="G20" i="2" s="1"/>
  <c r="H19" i="2"/>
  <c r="H20" i="2" s="1"/>
  <c r="I19" i="2"/>
  <c r="I20" i="2" s="1"/>
  <c r="J19" i="2"/>
  <c r="J20" i="2" s="1"/>
  <c r="D11" i="2"/>
  <c r="E11" i="2"/>
  <c r="F11" i="2"/>
  <c r="G6" i="2"/>
  <c r="G23" i="2" s="1"/>
  <c r="H6" i="2"/>
  <c r="H11" i="2" s="1"/>
  <c r="I6" i="2"/>
  <c r="I11" i="2" s="1"/>
  <c r="J6" i="2"/>
  <c r="J11" i="2" s="1"/>
  <c r="K23" i="2" l="1"/>
  <c r="G11" i="2"/>
  <c r="J23" i="2"/>
  <c r="I23" i="2"/>
  <c r="H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Quach</author>
  </authors>
  <commentList>
    <comment ref="A8" authorId="0" shapeId="0" xr:uid="{9BF3E320-2C8B-452E-893D-8D9DA8F99FD7}">
      <text>
        <r>
          <rPr>
            <b/>
            <sz val="9"/>
            <color indexed="81"/>
            <rFont val="Tahoma"/>
            <charset val="1"/>
          </rPr>
          <t>Alex Quach:</t>
        </r>
        <r>
          <rPr>
            <sz val="9"/>
            <color indexed="81"/>
            <rFont val="Tahoma"/>
            <charset val="1"/>
          </rPr>
          <t xml:space="preserve">
Long Term Debt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 Quach</author>
  </authors>
  <commentList>
    <comment ref="G2" authorId="0" shapeId="0" xr:uid="{CC5E0544-3FEA-4D6F-8E62-8F45751B3B71}">
      <text>
        <r>
          <rPr>
            <b/>
            <sz val="9"/>
            <color indexed="81"/>
            <rFont val="Tahoma"/>
            <charset val="1"/>
          </rPr>
          <t>Alex Quach:</t>
        </r>
        <r>
          <rPr>
            <sz val="9"/>
            <color indexed="81"/>
            <rFont val="Tahoma"/>
            <charset val="1"/>
          </rPr>
          <t xml:space="preserve">
Holiday Season
</t>
        </r>
      </text>
    </comment>
    <comment ref="K2" authorId="0" shapeId="0" xr:uid="{A9ACF4D3-5EB2-4287-A85D-70D0CD91A6AF}">
      <text>
        <r>
          <rPr>
            <b/>
            <sz val="9"/>
            <color indexed="81"/>
            <rFont val="Tahoma"/>
            <charset val="1"/>
          </rPr>
          <t>Alex Quach:</t>
        </r>
        <r>
          <rPr>
            <sz val="9"/>
            <color indexed="81"/>
            <rFont val="Tahoma"/>
            <charset val="1"/>
          </rPr>
          <t xml:space="preserve">
Holiday season</t>
        </r>
      </text>
    </comment>
    <comment ref="B12" authorId="0" shapeId="0" xr:uid="{2E7996E8-8499-42E0-A3FA-4295F516D1F3}">
      <text>
        <r>
          <rPr>
            <b/>
            <sz val="9"/>
            <color indexed="81"/>
            <rFont val="Tahoma"/>
            <family val="2"/>
          </rPr>
          <t>Alex Quach:</t>
        </r>
        <r>
          <rPr>
            <sz val="9"/>
            <color indexed="81"/>
            <rFont val="Tahoma"/>
            <family val="2"/>
          </rPr>
          <t xml:space="preserve">
Selling, General, Administrative
</t>
        </r>
      </text>
    </comment>
  </commentList>
</comments>
</file>

<file path=xl/sharedStrings.xml><?xml version="1.0" encoding="utf-8"?>
<sst xmlns="http://schemas.openxmlformats.org/spreadsheetml/2006/main" count="65" uniqueCount="65">
  <si>
    <t>Price</t>
  </si>
  <si>
    <t>Symbol:</t>
  </si>
  <si>
    <t>Shares Outstanding</t>
  </si>
  <si>
    <t>Market Cap</t>
  </si>
  <si>
    <t>Debt</t>
  </si>
  <si>
    <t>(In Millions)</t>
  </si>
  <si>
    <t>Enterprise Value</t>
  </si>
  <si>
    <t>Main</t>
  </si>
  <si>
    <t>COGS</t>
  </si>
  <si>
    <t>SG&amp;A</t>
  </si>
  <si>
    <t>Operating Income</t>
  </si>
  <si>
    <t>Interest</t>
  </si>
  <si>
    <t>Pretax Income</t>
  </si>
  <si>
    <t>Taxes</t>
  </si>
  <si>
    <t>Net Income</t>
  </si>
  <si>
    <t>EPS</t>
  </si>
  <si>
    <t>Shares</t>
  </si>
  <si>
    <t>FCF</t>
  </si>
  <si>
    <t>Q12023</t>
  </si>
  <si>
    <t>Q22023</t>
  </si>
  <si>
    <t>Q32023</t>
  </si>
  <si>
    <t>Q42023</t>
  </si>
  <si>
    <t>Q12024</t>
  </si>
  <si>
    <t>Q22024</t>
  </si>
  <si>
    <t>Q32024</t>
  </si>
  <si>
    <t>Q42024</t>
  </si>
  <si>
    <t>Operating Expense</t>
  </si>
  <si>
    <t>Capital Expendature</t>
  </si>
  <si>
    <t>Cash Flow from Operations</t>
  </si>
  <si>
    <t>Revenue Growth</t>
  </si>
  <si>
    <t>Gross Margin</t>
  </si>
  <si>
    <t>ACB - Aurora Cannabis</t>
  </si>
  <si>
    <t>Shelf Prospectus of $250 million common shares</t>
  </si>
  <si>
    <t>Biological Assets</t>
  </si>
  <si>
    <t>(Indoor Cannabis Production, Plant Propagation)</t>
  </si>
  <si>
    <t>Inventory</t>
  </si>
  <si>
    <t xml:space="preserve">Cash </t>
  </si>
  <si>
    <t>PPE</t>
  </si>
  <si>
    <t>Net Revenue (Revenue - Excise Taxes)</t>
  </si>
  <si>
    <t>R&amp;D</t>
  </si>
  <si>
    <t>Gross Profit After Fair Value Adjusments</t>
  </si>
  <si>
    <t>Gross Profit Before Fair Value Adjustments</t>
  </si>
  <si>
    <t>Changes In Fair value and biological asssets sold</t>
  </si>
  <si>
    <t>Unrealized Gain on changes in Fair value of biological assets</t>
  </si>
  <si>
    <t>Average Selling Price Per Gram In CAD</t>
  </si>
  <si>
    <t>Weighted Average Yield (grams per plant)</t>
  </si>
  <si>
    <t>99-100% effective yield</t>
  </si>
  <si>
    <t>Net Revenue</t>
  </si>
  <si>
    <t xml:space="preserve">Will Revenue Growth stagnate? </t>
  </si>
  <si>
    <t>Canada has stayed flat</t>
  </si>
  <si>
    <t>Australia Flat</t>
  </si>
  <si>
    <t>Europe Growing</t>
  </si>
  <si>
    <t>Will European medicinal marijuana keep growing</t>
  </si>
  <si>
    <t>Blue = Legal for Recreational and Medical</t>
  </si>
  <si>
    <t>Green = Certain Medical Uses</t>
  </si>
  <si>
    <t>Debt comes from Bevo Business, 57.9</t>
  </si>
  <si>
    <t>52 Week intraday low</t>
  </si>
  <si>
    <t>52 Week closing low</t>
  </si>
  <si>
    <t>Discount</t>
  </si>
  <si>
    <t>50.1% Controlling Stake in Bevo Farms</t>
  </si>
  <si>
    <t>Can access 62.3 restricted cash</t>
  </si>
  <si>
    <t>Gross Margin before FV adjustments</t>
  </si>
  <si>
    <t>The improvement is a result of optimizing channel mix, supply chain network efficiencies by sourcing change, with Europe being supplied by Canada and the related positive impact of closing the Nordic production facility and higher efficiencies in production operations relative to the comparative period.</t>
  </si>
  <si>
    <t>Uses: Chronic Pain, Chemotherapy sickness</t>
  </si>
  <si>
    <t>Best Season for Bevo farms - Spring &amp; 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</si>
</sst>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4" x14ac:knownFonts="1">
    <font>
      <sz val="11"/>
      <color theme="1"/>
      <name val="Aptos Narrow"/>
      <family val="2"/>
      <scheme val="minor"/>
    </font>
    <font>
      <sz val="11"/>
      <color theme="1"/>
      <name val="Aptos Narrow"/>
      <family val="2"/>
      <scheme val="minor"/>
    </font>
    <font>
      <b/>
      <sz val="11"/>
      <color theme="1"/>
      <name val="Aptos Narrow"/>
      <family val="2"/>
      <scheme val="minor"/>
    </font>
    <font>
      <sz val="9"/>
      <color indexed="81"/>
      <name val="Tahoma"/>
      <charset val="1"/>
    </font>
    <font>
      <b/>
      <sz val="9"/>
      <color indexed="81"/>
      <name val="Tahoma"/>
      <charset val="1"/>
    </font>
    <font>
      <sz val="10"/>
      <color theme="1"/>
      <name val="Arial"/>
      <family val="2"/>
    </font>
    <font>
      <u/>
      <sz val="11"/>
      <color theme="10"/>
      <name val="Aptos Narrow"/>
      <family val="2"/>
      <scheme val="minor"/>
    </font>
    <font>
      <b/>
      <sz val="10"/>
      <color theme="1"/>
      <name val="Arial"/>
      <family val="2"/>
    </font>
    <font>
      <u/>
      <sz val="10"/>
      <color theme="10"/>
      <name val="Arial"/>
      <family val="2"/>
    </font>
    <font>
      <sz val="10"/>
      <name val="Arial"/>
    </font>
    <font>
      <b/>
      <sz val="10"/>
      <name val="Arial"/>
      <family val="2"/>
    </font>
    <font>
      <sz val="1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9"/>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21">
    <xf numFmtId="0" fontId="0" fillId="0" borderId="0" xfId="0"/>
    <xf numFmtId="14" fontId="0" fillId="0" borderId="0" xfId="0" applyNumberFormat="1"/>
    <xf numFmtId="0" fontId="5" fillId="0" borderId="0" xfId="0" applyFont="1"/>
    <xf numFmtId="3" fontId="5" fillId="0" borderId="0" xfId="0" applyNumberFormat="1" applyFont="1"/>
    <xf numFmtId="3" fontId="7" fillId="0" borderId="0" xfId="0" applyNumberFormat="1" applyFont="1"/>
    <xf numFmtId="4" fontId="5" fillId="0" borderId="0" xfId="0" applyNumberFormat="1" applyFont="1"/>
    <xf numFmtId="0" fontId="8" fillId="0" borderId="0" xfId="2" applyFont="1"/>
    <xf numFmtId="164" fontId="5" fillId="0" borderId="0" xfId="0" applyNumberFormat="1" applyFont="1"/>
    <xf numFmtId="0" fontId="2" fillId="0" borderId="0" xfId="0" applyFont="1"/>
    <xf numFmtId="0" fontId="9" fillId="0" borderId="0" xfId="0" applyFont="1"/>
    <xf numFmtId="0" fontId="10" fillId="0" borderId="0" xfId="0" applyFont="1"/>
    <xf numFmtId="0" fontId="11" fillId="0" borderId="0" xfId="0" applyFont="1"/>
    <xf numFmtId="9" fontId="0" fillId="0" borderId="0" xfId="1" applyFont="1"/>
    <xf numFmtId="10" fontId="0" fillId="0" borderId="0" xfId="0" applyNumberFormat="1"/>
    <xf numFmtId="3" fontId="5" fillId="2" borderId="0" xfId="0" applyNumberFormat="1" applyFont="1" applyFill="1"/>
    <xf numFmtId="0" fontId="9" fillId="2" borderId="0" xfId="0" applyFont="1" applyFill="1"/>
    <xf numFmtId="3" fontId="5" fillId="3" borderId="0" xfId="0" applyNumberFormat="1" applyFont="1" applyFill="1"/>
    <xf numFmtId="0" fontId="9" fillId="3" borderId="0" xfId="0" applyFont="1" applyFill="1"/>
    <xf numFmtId="0" fontId="11" fillId="2" borderId="0" xfId="0" applyFont="1" applyFill="1"/>
    <xf numFmtId="9" fontId="0" fillId="4" borderId="0" xfId="1" applyFont="1" applyFill="1"/>
    <xf numFmtId="9"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7</xdr:col>
      <xdr:colOff>304800</xdr:colOff>
      <xdr:row>0</xdr:row>
      <xdr:rowOff>9525</xdr:rowOff>
    </xdr:from>
    <xdr:to>
      <xdr:col>21</xdr:col>
      <xdr:colOff>258360</xdr:colOff>
      <xdr:row>54</xdr:row>
      <xdr:rowOff>96698</xdr:rowOff>
    </xdr:to>
    <xdr:pic>
      <xdr:nvPicPr>
        <xdr:cNvPr id="2" name="Picture 1">
          <a:extLst>
            <a:ext uri="{FF2B5EF4-FFF2-40B4-BE49-F238E27FC236}">
              <a16:creationId xmlns:a16="http://schemas.microsoft.com/office/drawing/2014/main" id="{5A978896-9F75-DB8A-99CD-B378794375D2}"/>
            </a:ext>
          </a:extLst>
        </xdr:cNvPr>
        <xdr:cNvPicPr>
          <a:picLocks noChangeAspect="1"/>
        </xdr:cNvPicPr>
      </xdr:nvPicPr>
      <xdr:blipFill>
        <a:blip xmlns:r="http://schemas.openxmlformats.org/officeDocument/2006/relationships" r:embed="rId1"/>
        <a:stretch>
          <a:fillRect/>
        </a:stretch>
      </xdr:blipFill>
      <xdr:spPr>
        <a:xfrm>
          <a:off x="8782050" y="9525"/>
          <a:ext cx="8487960" cy="10374173"/>
        </a:xfrm>
        <a:prstGeom prst="rect">
          <a:avLst/>
        </a:prstGeom>
      </xdr:spPr>
    </xdr:pic>
    <xdr:clientData/>
  </xdr:twoCellAnchor>
  <xdr:twoCellAnchor editAs="oneCell">
    <xdr:from>
      <xdr:col>21</xdr:col>
      <xdr:colOff>47625</xdr:colOff>
      <xdr:row>0</xdr:row>
      <xdr:rowOff>66675</xdr:rowOff>
    </xdr:from>
    <xdr:to>
      <xdr:col>34</xdr:col>
      <xdr:colOff>505995</xdr:colOff>
      <xdr:row>13</xdr:row>
      <xdr:rowOff>57494</xdr:rowOff>
    </xdr:to>
    <xdr:pic>
      <xdr:nvPicPr>
        <xdr:cNvPr id="3" name="Picture 2">
          <a:extLst>
            <a:ext uri="{FF2B5EF4-FFF2-40B4-BE49-F238E27FC236}">
              <a16:creationId xmlns:a16="http://schemas.microsoft.com/office/drawing/2014/main" id="{6D9E4AED-E104-F34D-162F-6EBEBFCE7F00}"/>
            </a:ext>
          </a:extLst>
        </xdr:cNvPr>
        <xdr:cNvPicPr>
          <a:picLocks noChangeAspect="1"/>
        </xdr:cNvPicPr>
      </xdr:nvPicPr>
      <xdr:blipFill>
        <a:blip xmlns:r="http://schemas.openxmlformats.org/officeDocument/2006/relationships" r:embed="rId2"/>
        <a:stretch>
          <a:fillRect/>
        </a:stretch>
      </xdr:blipFill>
      <xdr:spPr>
        <a:xfrm>
          <a:off x="17059275" y="66675"/>
          <a:ext cx="8383170" cy="24673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561975</xdr:colOff>
      <xdr:row>3</xdr:row>
      <xdr:rowOff>19050</xdr:rowOff>
    </xdr:from>
    <xdr:to>
      <xdr:col>32</xdr:col>
      <xdr:colOff>534587</xdr:colOff>
      <xdr:row>28</xdr:row>
      <xdr:rowOff>153083</xdr:rowOff>
    </xdr:to>
    <xdr:pic>
      <xdr:nvPicPr>
        <xdr:cNvPr id="2" name="Picture 1">
          <a:extLst>
            <a:ext uri="{FF2B5EF4-FFF2-40B4-BE49-F238E27FC236}">
              <a16:creationId xmlns:a16="http://schemas.microsoft.com/office/drawing/2014/main" id="{53243107-5FF8-3893-DE1A-033324662564}"/>
            </a:ext>
          </a:extLst>
        </xdr:cNvPr>
        <xdr:cNvPicPr>
          <a:picLocks noChangeAspect="1"/>
        </xdr:cNvPicPr>
      </xdr:nvPicPr>
      <xdr:blipFill>
        <a:blip xmlns:r="http://schemas.openxmlformats.org/officeDocument/2006/relationships" r:embed="rId1"/>
        <a:stretch>
          <a:fillRect/>
        </a:stretch>
      </xdr:blipFill>
      <xdr:spPr>
        <a:xfrm>
          <a:off x="15697200" y="590550"/>
          <a:ext cx="8507012" cy="48965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96454</xdr:colOff>
      <xdr:row>32</xdr:row>
      <xdr:rowOff>115167</xdr:rowOff>
    </xdr:to>
    <xdr:pic>
      <xdr:nvPicPr>
        <xdr:cNvPr id="2" name="Picture 1">
          <a:extLst>
            <a:ext uri="{FF2B5EF4-FFF2-40B4-BE49-F238E27FC236}">
              <a16:creationId xmlns:a16="http://schemas.microsoft.com/office/drawing/2014/main" id="{10445A8B-D421-8605-F95E-1EC500680EF6}"/>
            </a:ext>
          </a:extLst>
        </xdr:cNvPr>
        <xdr:cNvPicPr>
          <a:picLocks noChangeAspect="1"/>
        </xdr:cNvPicPr>
      </xdr:nvPicPr>
      <xdr:blipFill>
        <a:blip xmlns:r="http://schemas.openxmlformats.org/officeDocument/2006/relationships" r:embed="rId1"/>
        <a:stretch>
          <a:fillRect/>
        </a:stretch>
      </xdr:blipFill>
      <xdr:spPr>
        <a:xfrm>
          <a:off x="0" y="0"/>
          <a:ext cx="8630854" cy="6211167"/>
        </a:xfrm>
        <a:prstGeom prst="rect">
          <a:avLst/>
        </a:prstGeom>
      </xdr:spPr>
    </xdr:pic>
    <xdr:clientData/>
  </xdr:twoCellAnchor>
  <xdr:twoCellAnchor editAs="oneCell">
    <xdr:from>
      <xdr:col>14</xdr:col>
      <xdr:colOff>95250</xdr:colOff>
      <xdr:row>0</xdr:row>
      <xdr:rowOff>0</xdr:rowOff>
    </xdr:from>
    <xdr:to>
      <xdr:col>29</xdr:col>
      <xdr:colOff>87000</xdr:colOff>
      <xdr:row>54</xdr:row>
      <xdr:rowOff>77646</xdr:rowOff>
    </xdr:to>
    <xdr:pic>
      <xdr:nvPicPr>
        <xdr:cNvPr id="3" name="Picture 2">
          <a:extLst>
            <a:ext uri="{FF2B5EF4-FFF2-40B4-BE49-F238E27FC236}">
              <a16:creationId xmlns:a16="http://schemas.microsoft.com/office/drawing/2014/main" id="{45FADCDB-24B0-4A15-914D-97226537F051}"/>
            </a:ext>
          </a:extLst>
        </xdr:cNvPr>
        <xdr:cNvPicPr>
          <a:picLocks noChangeAspect="1"/>
        </xdr:cNvPicPr>
      </xdr:nvPicPr>
      <xdr:blipFill>
        <a:blip xmlns:r="http://schemas.openxmlformats.org/officeDocument/2006/relationships" r:embed="rId2"/>
        <a:stretch>
          <a:fillRect/>
        </a:stretch>
      </xdr:blipFill>
      <xdr:spPr>
        <a:xfrm>
          <a:off x="8629650" y="0"/>
          <a:ext cx="9135750" cy="103646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334698</xdr:colOff>
      <xdr:row>39</xdr:row>
      <xdr:rowOff>77248</xdr:rowOff>
    </xdr:to>
    <xdr:pic>
      <xdr:nvPicPr>
        <xdr:cNvPr id="2" name="Picture 1">
          <a:extLst>
            <a:ext uri="{FF2B5EF4-FFF2-40B4-BE49-F238E27FC236}">
              <a16:creationId xmlns:a16="http://schemas.microsoft.com/office/drawing/2014/main" id="{5EF359C7-E370-D4AE-BA9C-59CE377456D7}"/>
            </a:ext>
          </a:extLst>
        </xdr:cNvPr>
        <xdr:cNvPicPr>
          <a:picLocks noChangeAspect="1"/>
        </xdr:cNvPicPr>
      </xdr:nvPicPr>
      <xdr:blipFill>
        <a:blip xmlns:r="http://schemas.openxmlformats.org/officeDocument/2006/relationships" r:embed="rId1"/>
        <a:stretch>
          <a:fillRect/>
        </a:stretch>
      </xdr:blipFill>
      <xdr:spPr>
        <a:xfrm>
          <a:off x="0" y="0"/>
          <a:ext cx="9478698" cy="7506748"/>
        </a:xfrm>
        <a:prstGeom prst="rect">
          <a:avLst/>
        </a:prstGeom>
      </xdr:spPr>
    </xdr:pic>
    <xdr:clientData/>
  </xdr:twoCellAnchor>
  <xdr:twoCellAnchor editAs="oneCell">
    <xdr:from>
      <xdr:col>15</xdr:col>
      <xdr:colOff>295275</xdr:colOff>
      <xdr:row>0</xdr:row>
      <xdr:rowOff>0</xdr:rowOff>
    </xdr:from>
    <xdr:to>
      <xdr:col>31</xdr:col>
      <xdr:colOff>20373</xdr:colOff>
      <xdr:row>52</xdr:row>
      <xdr:rowOff>172857</xdr:rowOff>
    </xdr:to>
    <xdr:pic>
      <xdr:nvPicPr>
        <xdr:cNvPr id="3" name="Picture 2">
          <a:extLst>
            <a:ext uri="{FF2B5EF4-FFF2-40B4-BE49-F238E27FC236}">
              <a16:creationId xmlns:a16="http://schemas.microsoft.com/office/drawing/2014/main" id="{367B9C73-9E42-DB3A-E89F-CDAFB81E0496}"/>
            </a:ext>
          </a:extLst>
        </xdr:cNvPr>
        <xdr:cNvPicPr>
          <a:picLocks noChangeAspect="1"/>
        </xdr:cNvPicPr>
      </xdr:nvPicPr>
      <xdr:blipFill>
        <a:blip xmlns:r="http://schemas.openxmlformats.org/officeDocument/2006/relationships" r:embed="rId2"/>
        <a:stretch>
          <a:fillRect/>
        </a:stretch>
      </xdr:blipFill>
      <xdr:spPr>
        <a:xfrm>
          <a:off x="9439275" y="0"/>
          <a:ext cx="9478698" cy="10078857"/>
        </a:xfrm>
        <a:prstGeom prst="rect">
          <a:avLst/>
        </a:prstGeom>
      </xdr:spPr>
    </xdr:pic>
    <xdr:clientData/>
  </xdr:twoCellAnchor>
  <xdr:twoCellAnchor editAs="oneCell">
    <xdr:from>
      <xdr:col>30</xdr:col>
      <xdr:colOff>485775</xdr:colOff>
      <xdr:row>0</xdr:row>
      <xdr:rowOff>0</xdr:rowOff>
    </xdr:from>
    <xdr:to>
      <xdr:col>45</xdr:col>
      <xdr:colOff>477525</xdr:colOff>
      <xdr:row>50</xdr:row>
      <xdr:rowOff>153751</xdr:rowOff>
    </xdr:to>
    <xdr:pic>
      <xdr:nvPicPr>
        <xdr:cNvPr id="4" name="Picture 3">
          <a:extLst>
            <a:ext uri="{FF2B5EF4-FFF2-40B4-BE49-F238E27FC236}">
              <a16:creationId xmlns:a16="http://schemas.microsoft.com/office/drawing/2014/main" id="{9E922C2B-4909-B92A-C7AA-10BD7A6D6932}"/>
            </a:ext>
          </a:extLst>
        </xdr:cNvPr>
        <xdr:cNvPicPr>
          <a:picLocks noChangeAspect="1"/>
        </xdr:cNvPicPr>
      </xdr:nvPicPr>
      <xdr:blipFill>
        <a:blip xmlns:r="http://schemas.openxmlformats.org/officeDocument/2006/relationships" r:embed="rId3"/>
        <a:stretch>
          <a:fillRect/>
        </a:stretch>
      </xdr:blipFill>
      <xdr:spPr>
        <a:xfrm>
          <a:off x="18773775" y="0"/>
          <a:ext cx="9135750" cy="96787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16</xdr:col>
      <xdr:colOff>307061</xdr:colOff>
      <xdr:row>26</xdr:row>
      <xdr:rowOff>156882</xdr:rowOff>
    </xdr:to>
    <xdr:pic>
      <xdr:nvPicPr>
        <xdr:cNvPr id="2" name="Picture 1" descr="Map of world cannabis laws for medical use">
          <a:extLst>
            <a:ext uri="{FF2B5EF4-FFF2-40B4-BE49-F238E27FC236}">
              <a16:creationId xmlns:a16="http://schemas.microsoft.com/office/drawing/2014/main" id="{1B230F9E-A491-472E-4BDD-520DAA3A4C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988942" cy="5109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156883</xdr:colOff>
      <xdr:row>27</xdr:row>
      <xdr:rowOff>56029</xdr:rowOff>
    </xdr:from>
    <xdr:to>
      <xdr:col>13</xdr:col>
      <xdr:colOff>101944</xdr:colOff>
      <xdr:row>56</xdr:row>
      <xdr:rowOff>75853</xdr:rowOff>
    </xdr:to>
    <xdr:pic>
      <xdr:nvPicPr>
        <xdr:cNvPr id="5" name="Picture 4">
          <a:extLst>
            <a:ext uri="{FF2B5EF4-FFF2-40B4-BE49-F238E27FC236}">
              <a16:creationId xmlns:a16="http://schemas.microsoft.com/office/drawing/2014/main" id="{7689FB1D-CF77-1DAC-BDF1-05F286CE41D5}"/>
            </a:ext>
          </a:extLst>
        </xdr:cNvPr>
        <xdr:cNvPicPr>
          <a:picLocks noChangeAspect="1"/>
        </xdr:cNvPicPr>
      </xdr:nvPicPr>
      <xdr:blipFill>
        <a:blip xmlns:r="http://schemas.openxmlformats.org/officeDocument/2006/relationships" r:embed="rId2"/>
        <a:stretch>
          <a:fillRect/>
        </a:stretch>
      </xdr:blipFill>
      <xdr:spPr>
        <a:xfrm>
          <a:off x="156883" y="5199529"/>
          <a:ext cx="7811590" cy="55443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15</xdr:col>
      <xdr:colOff>27121</xdr:colOff>
      <xdr:row>49</xdr:row>
      <xdr:rowOff>106092</xdr:rowOff>
    </xdr:to>
    <xdr:pic>
      <xdr:nvPicPr>
        <xdr:cNvPr id="2" name="Picture 1">
          <a:extLst>
            <a:ext uri="{FF2B5EF4-FFF2-40B4-BE49-F238E27FC236}">
              <a16:creationId xmlns:a16="http://schemas.microsoft.com/office/drawing/2014/main" id="{BE456630-2602-F0AC-7560-28B71F008684}"/>
            </a:ext>
          </a:extLst>
        </xdr:cNvPr>
        <xdr:cNvPicPr>
          <a:picLocks noChangeAspect="1"/>
        </xdr:cNvPicPr>
      </xdr:nvPicPr>
      <xdr:blipFill>
        <a:blip xmlns:r="http://schemas.openxmlformats.org/officeDocument/2006/relationships" r:embed="rId1"/>
        <a:stretch>
          <a:fillRect/>
        </a:stretch>
      </xdr:blipFill>
      <xdr:spPr>
        <a:xfrm>
          <a:off x="95250" y="0"/>
          <a:ext cx="9116692" cy="9440592"/>
        </a:xfrm>
        <a:prstGeom prst="rect">
          <a:avLst/>
        </a:prstGeom>
      </xdr:spPr>
    </xdr:pic>
    <xdr:clientData/>
  </xdr:twoCellAnchor>
  <xdr:twoCellAnchor editAs="oneCell">
    <xdr:from>
      <xdr:col>14</xdr:col>
      <xdr:colOff>533400</xdr:colOff>
      <xdr:row>0</xdr:row>
      <xdr:rowOff>0</xdr:rowOff>
    </xdr:from>
    <xdr:to>
      <xdr:col>30</xdr:col>
      <xdr:colOff>334708</xdr:colOff>
      <xdr:row>52</xdr:row>
      <xdr:rowOff>39488</xdr:rowOff>
    </xdr:to>
    <xdr:pic>
      <xdr:nvPicPr>
        <xdr:cNvPr id="3" name="Picture 2">
          <a:extLst>
            <a:ext uri="{FF2B5EF4-FFF2-40B4-BE49-F238E27FC236}">
              <a16:creationId xmlns:a16="http://schemas.microsoft.com/office/drawing/2014/main" id="{A89F9BD9-50C0-F2E6-7A3F-C54D57144C54}"/>
            </a:ext>
          </a:extLst>
        </xdr:cNvPr>
        <xdr:cNvPicPr>
          <a:picLocks noChangeAspect="1"/>
        </xdr:cNvPicPr>
      </xdr:nvPicPr>
      <xdr:blipFill>
        <a:blip xmlns:r="http://schemas.openxmlformats.org/officeDocument/2006/relationships" r:embed="rId2"/>
        <a:stretch>
          <a:fillRect/>
        </a:stretch>
      </xdr:blipFill>
      <xdr:spPr>
        <a:xfrm>
          <a:off x="9067800" y="0"/>
          <a:ext cx="9554908" cy="9945488"/>
        </a:xfrm>
        <a:prstGeom prst="rect">
          <a:avLst/>
        </a:prstGeom>
      </xdr:spPr>
    </xdr:pic>
    <xdr:clientData/>
  </xdr:twoCellAnchor>
  <xdr:twoCellAnchor editAs="oneCell">
    <xdr:from>
      <xdr:col>29</xdr:col>
      <xdr:colOff>554182</xdr:colOff>
      <xdr:row>0</xdr:row>
      <xdr:rowOff>0</xdr:rowOff>
    </xdr:from>
    <xdr:to>
      <xdr:col>45</xdr:col>
      <xdr:colOff>248962</xdr:colOff>
      <xdr:row>46</xdr:row>
      <xdr:rowOff>163171</xdr:rowOff>
    </xdr:to>
    <xdr:pic>
      <xdr:nvPicPr>
        <xdr:cNvPr id="4" name="Picture 3">
          <a:extLst>
            <a:ext uri="{FF2B5EF4-FFF2-40B4-BE49-F238E27FC236}">
              <a16:creationId xmlns:a16="http://schemas.microsoft.com/office/drawing/2014/main" id="{E2AA47CC-8837-5586-5B3B-D252130B8C93}"/>
            </a:ext>
          </a:extLst>
        </xdr:cNvPr>
        <xdr:cNvPicPr>
          <a:picLocks noChangeAspect="1"/>
        </xdr:cNvPicPr>
      </xdr:nvPicPr>
      <xdr:blipFill>
        <a:blip xmlns:r="http://schemas.openxmlformats.org/officeDocument/2006/relationships" r:embed="rId3"/>
        <a:stretch>
          <a:fillRect/>
        </a:stretch>
      </xdr:blipFill>
      <xdr:spPr>
        <a:xfrm>
          <a:off x="18132137" y="0"/>
          <a:ext cx="9392961" cy="89261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1C10-986F-41A4-B3DD-2A72A923BC11}">
  <dimension ref="A1:D22"/>
  <sheetViews>
    <sheetView tabSelected="1" workbookViewId="0">
      <selection activeCell="A23" sqref="A23"/>
    </sheetView>
  </sheetViews>
  <sheetFormatPr defaultRowHeight="15" x14ac:dyDescent="0.25"/>
  <cols>
    <col min="1" max="1" width="44.7109375" bestFit="1" customWidth="1"/>
    <col min="2" max="2" width="10.7109375" bestFit="1" customWidth="1"/>
    <col min="3" max="3" width="28.42578125" bestFit="1" customWidth="1"/>
    <col min="4" max="4" width="15.85546875" bestFit="1" customWidth="1"/>
  </cols>
  <sheetData>
    <row r="1" spans="1:3" x14ac:dyDescent="0.25">
      <c r="A1" t="s">
        <v>1</v>
      </c>
      <c r="B1" t="s">
        <v>31</v>
      </c>
    </row>
    <row r="3" spans="1:3" x14ac:dyDescent="0.25">
      <c r="A3" t="s">
        <v>5</v>
      </c>
    </row>
    <row r="4" spans="1:3" x14ac:dyDescent="0.25">
      <c r="A4" t="s">
        <v>0</v>
      </c>
      <c r="B4">
        <v>4</v>
      </c>
      <c r="C4" s="1"/>
    </row>
    <row r="5" spans="1:3" x14ac:dyDescent="0.25">
      <c r="A5" t="s">
        <v>2</v>
      </c>
      <c r="B5">
        <v>55</v>
      </c>
    </row>
    <row r="6" spans="1:3" x14ac:dyDescent="0.25">
      <c r="A6" t="s">
        <v>3</v>
      </c>
      <c r="B6">
        <f xml:space="preserve"> B4 * B5</f>
        <v>220</v>
      </c>
    </row>
    <row r="7" spans="1:3" x14ac:dyDescent="0.25">
      <c r="A7" t="s">
        <v>36</v>
      </c>
      <c r="B7">
        <v>108</v>
      </c>
    </row>
    <row r="8" spans="1:3" x14ac:dyDescent="0.25">
      <c r="A8" t="s">
        <v>4</v>
      </c>
      <c r="B8">
        <v>100</v>
      </c>
      <c r="C8" t="s">
        <v>55</v>
      </c>
    </row>
    <row r="9" spans="1:3" x14ac:dyDescent="0.25">
      <c r="A9" t="s">
        <v>6</v>
      </c>
      <c r="B9">
        <f>B6 - B7 + B8</f>
        <v>212</v>
      </c>
    </row>
    <row r="12" spans="1:3" x14ac:dyDescent="0.25">
      <c r="A12" t="s">
        <v>32</v>
      </c>
      <c r="B12" t="s">
        <v>60</v>
      </c>
    </row>
    <row r="14" spans="1:3" x14ac:dyDescent="0.25">
      <c r="A14" t="s">
        <v>33</v>
      </c>
      <c r="B14">
        <v>62</v>
      </c>
      <c r="C14" t="s">
        <v>34</v>
      </c>
    </row>
    <row r="15" spans="1:3" x14ac:dyDescent="0.25">
      <c r="A15" t="s">
        <v>35</v>
      </c>
      <c r="B15">
        <v>192</v>
      </c>
    </row>
    <row r="16" spans="1:3" x14ac:dyDescent="0.25">
      <c r="A16" t="s">
        <v>37</v>
      </c>
      <c r="B16">
        <v>270</v>
      </c>
    </row>
    <row r="18" spans="1:4" x14ac:dyDescent="0.25">
      <c r="A18" t="s">
        <v>56</v>
      </c>
      <c r="B18">
        <v>3.42</v>
      </c>
    </row>
    <row r="19" spans="1:4" x14ac:dyDescent="0.25">
      <c r="A19" t="s">
        <v>57</v>
      </c>
      <c r="B19">
        <v>3.55</v>
      </c>
      <c r="C19" s="12">
        <f xml:space="preserve"> (B4 - B19) / B4</f>
        <v>0.11250000000000004</v>
      </c>
      <c r="D19" t="s">
        <v>58</v>
      </c>
    </row>
    <row r="21" spans="1:4" x14ac:dyDescent="0.25">
      <c r="A21" t="s">
        <v>59</v>
      </c>
    </row>
    <row r="22" spans="1:4" x14ac:dyDescent="0.25">
      <c r="A22" t="s">
        <v>64</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38C8F-3B6A-4584-925C-61BD108C4B76}">
  <dimension ref="A1:O36"/>
  <sheetViews>
    <sheetView topLeftCell="A4" workbookViewId="0">
      <selection activeCell="S42" sqref="S42"/>
    </sheetView>
  </sheetViews>
  <sheetFormatPr defaultRowHeight="15" x14ac:dyDescent="0.25"/>
  <cols>
    <col min="2" max="2" width="52.5703125" bestFit="1" customWidth="1"/>
    <col min="11" max="11" width="13.140625" bestFit="1" customWidth="1"/>
    <col min="12" max="12" width="24.140625" bestFit="1" customWidth="1"/>
  </cols>
  <sheetData>
    <row r="1" spans="1:15" x14ac:dyDescent="0.25">
      <c r="A1" s="6" t="s">
        <v>7</v>
      </c>
    </row>
    <row r="2" spans="1:15" x14ac:dyDescent="0.25">
      <c r="A2" s="7"/>
      <c r="B2" s="7"/>
      <c r="C2" s="7"/>
      <c r="D2" s="7" t="s">
        <v>18</v>
      </c>
      <c r="E2" s="7" t="s">
        <v>19</v>
      </c>
      <c r="F2" s="7" t="s">
        <v>20</v>
      </c>
      <c r="G2" s="7" t="s">
        <v>21</v>
      </c>
      <c r="H2" s="7" t="s">
        <v>22</v>
      </c>
      <c r="I2" s="7" t="s">
        <v>23</v>
      </c>
      <c r="J2" s="7" t="s">
        <v>24</v>
      </c>
      <c r="K2" s="7" t="s">
        <v>25</v>
      </c>
      <c r="L2" s="7"/>
    </row>
    <row r="3" spans="1:15" x14ac:dyDescent="0.25">
      <c r="A3" s="3"/>
      <c r="B3" s="3" t="s">
        <v>38</v>
      </c>
      <c r="C3" s="3"/>
      <c r="D3" s="3"/>
      <c r="E3" s="3"/>
      <c r="F3" s="3"/>
      <c r="G3" s="3">
        <v>64</v>
      </c>
      <c r="H3" s="3">
        <v>67</v>
      </c>
      <c r="I3">
        <v>83</v>
      </c>
      <c r="J3" s="3">
        <v>81</v>
      </c>
      <c r="K3" s="3">
        <v>88</v>
      </c>
    </row>
    <row r="4" spans="1:15" x14ac:dyDescent="0.25">
      <c r="A4" s="3"/>
      <c r="B4" s="3"/>
      <c r="C4" s="3"/>
      <c r="D4" s="3"/>
      <c r="E4" s="3"/>
      <c r="F4" s="3"/>
      <c r="G4" s="3"/>
      <c r="H4" s="3"/>
    </row>
    <row r="5" spans="1:15" x14ac:dyDescent="0.25">
      <c r="A5" s="3"/>
      <c r="B5" s="3"/>
      <c r="C5" s="3"/>
      <c r="D5" s="3"/>
      <c r="E5" s="3"/>
      <c r="F5" s="3"/>
      <c r="G5" s="3"/>
      <c r="H5" s="3"/>
    </row>
    <row r="6" spans="1:15" x14ac:dyDescent="0.25">
      <c r="A6" s="4"/>
      <c r="B6" s="4" t="s">
        <v>47</v>
      </c>
      <c r="C6" s="4"/>
      <c r="D6" s="8">
        <v>63</v>
      </c>
      <c r="E6" s="8">
        <v>74</v>
      </c>
      <c r="F6" s="8">
        <v>63</v>
      </c>
      <c r="G6" s="8">
        <f t="shared" ref="G6:I6" si="0" xml:space="preserve"> G3 + G4</f>
        <v>64</v>
      </c>
      <c r="H6" s="8">
        <f t="shared" si="0"/>
        <v>67</v>
      </c>
      <c r="I6" s="8">
        <f t="shared" si="0"/>
        <v>83</v>
      </c>
      <c r="J6" s="8">
        <f xml:space="preserve"> J3 + J4</f>
        <v>81</v>
      </c>
      <c r="K6" s="8">
        <f xml:space="preserve"> K3 + K4</f>
        <v>88</v>
      </c>
      <c r="M6" t="s">
        <v>48</v>
      </c>
    </row>
    <row r="7" spans="1:15" x14ac:dyDescent="0.25">
      <c r="A7" s="3"/>
      <c r="B7" s="3" t="s">
        <v>8</v>
      </c>
      <c r="C7" s="3"/>
      <c r="D7" s="9">
        <v>0</v>
      </c>
      <c r="E7" s="9">
        <v>0</v>
      </c>
      <c r="F7" s="9">
        <v>0</v>
      </c>
      <c r="G7" s="9">
        <v>39</v>
      </c>
      <c r="H7" s="9">
        <v>16</v>
      </c>
      <c r="I7" s="9">
        <v>38</v>
      </c>
      <c r="J7" s="9">
        <v>38</v>
      </c>
      <c r="K7" s="9">
        <v>9</v>
      </c>
      <c r="N7" t="s">
        <v>49</v>
      </c>
    </row>
    <row r="8" spans="1:15" x14ac:dyDescent="0.25">
      <c r="A8" s="3"/>
      <c r="B8" s="16" t="s">
        <v>41</v>
      </c>
      <c r="C8" s="16"/>
      <c r="D8" s="17">
        <v>20</v>
      </c>
      <c r="E8" s="17">
        <v>14</v>
      </c>
      <c r="F8" s="17">
        <v>18</v>
      </c>
      <c r="G8" s="17">
        <v>20</v>
      </c>
      <c r="H8" s="17">
        <v>24</v>
      </c>
      <c r="I8" s="17">
        <v>30</v>
      </c>
      <c r="J8" s="17">
        <v>39</v>
      </c>
      <c r="K8" s="17">
        <v>47</v>
      </c>
      <c r="N8" t="s">
        <v>50</v>
      </c>
    </row>
    <row r="9" spans="1:15" x14ac:dyDescent="0.25">
      <c r="A9" s="3"/>
      <c r="B9" s="4" t="s">
        <v>42</v>
      </c>
      <c r="C9" s="3"/>
      <c r="D9" s="10">
        <v>8</v>
      </c>
      <c r="E9" s="10">
        <v>17</v>
      </c>
      <c r="F9" s="10">
        <v>18</v>
      </c>
      <c r="G9" s="10">
        <v>22</v>
      </c>
      <c r="H9" s="10">
        <v>21</v>
      </c>
      <c r="I9" s="10">
        <v>33</v>
      </c>
      <c r="J9" s="10">
        <v>36</v>
      </c>
      <c r="K9" s="10">
        <v>38</v>
      </c>
      <c r="N9" t="s">
        <v>51</v>
      </c>
    </row>
    <row r="10" spans="1:15" x14ac:dyDescent="0.25">
      <c r="A10" s="3"/>
      <c r="B10" s="14" t="s">
        <v>43</v>
      </c>
      <c r="C10" s="14"/>
      <c r="D10" s="15">
        <v>-7</v>
      </c>
      <c r="E10" s="15">
        <v>-28</v>
      </c>
      <c r="F10" s="15">
        <v>-34</v>
      </c>
      <c r="G10" s="15">
        <v>-27</v>
      </c>
      <c r="H10" s="15">
        <v>-43</v>
      </c>
      <c r="I10" s="15">
        <v>-47</v>
      </c>
      <c r="J10" s="15">
        <v>-38</v>
      </c>
      <c r="K10" s="18">
        <v>-69</v>
      </c>
      <c r="O10" t="s">
        <v>52</v>
      </c>
    </row>
    <row r="11" spans="1:15" x14ac:dyDescent="0.25">
      <c r="A11" s="3"/>
      <c r="B11" s="4" t="s">
        <v>40</v>
      </c>
      <c r="C11" s="3"/>
      <c r="D11" s="10">
        <f t="shared" ref="D11:K11" si="1" xml:space="preserve"> D6 - D7</f>
        <v>63</v>
      </c>
      <c r="E11" s="10">
        <f t="shared" si="1"/>
        <v>74</v>
      </c>
      <c r="F11" s="10">
        <f t="shared" si="1"/>
        <v>63</v>
      </c>
      <c r="G11" s="10">
        <f t="shared" si="1"/>
        <v>25</v>
      </c>
      <c r="H11" s="10">
        <f t="shared" si="1"/>
        <v>51</v>
      </c>
      <c r="I11" s="10">
        <f t="shared" si="1"/>
        <v>45</v>
      </c>
      <c r="J11" s="10">
        <f t="shared" si="1"/>
        <v>43</v>
      </c>
      <c r="K11" s="10">
        <f t="shared" si="1"/>
        <v>79</v>
      </c>
    </row>
    <row r="12" spans="1:15" x14ac:dyDescent="0.25">
      <c r="A12" s="3"/>
      <c r="B12" s="3" t="s">
        <v>26</v>
      </c>
      <c r="C12" s="3"/>
      <c r="D12" s="11">
        <v>49</v>
      </c>
      <c r="E12" s="11">
        <v>40</v>
      </c>
      <c r="F12" s="11">
        <v>45</v>
      </c>
      <c r="G12" s="11">
        <v>41</v>
      </c>
      <c r="H12" s="11">
        <v>43</v>
      </c>
      <c r="I12" s="11">
        <v>42</v>
      </c>
      <c r="J12" s="11">
        <v>43</v>
      </c>
      <c r="K12" s="11">
        <v>41</v>
      </c>
    </row>
    <row r="13" spans="1:15" x14ac:dyDescent="0.25">
      <c r="A13" s="3"/>
      <c r="B13" s="3" t="s">
        <v>9</v>
      </c>
      <c r="C13" s="3"/>
      <c r="D13" s="11">
        <v>0</v>
      </c>
      <c r="E13" s="11">
        <v>0</v>
      </c>
      <c r="F13" s="11">
        <v>0</v>
      </c>
      <c r="G13" s="11">
        <v>36</v>
      </c>
      <c r="H13" s="11">
        <v>43</v>
      </c>
      <c r="I13" s="11">
        <v>39</v>
      </c>
      <c r="J13" s="11">
        <v>40</v>
      </c>
      <c r="K13" s="11">
        <v>38</v>
      </c>
    </row>
    <row r="14" spans="1:15" x14ac:dyDescent="0.25">
      <c r="A14" s="3"/>
      <c r="B14" s="3" t="s">
        <v>39</v>
      </c>
      <c r="C14" s="3"/>
      <c r="D14" s="11"/>
      <c r="E14" s="11"/>
      <c r="F14" s="11"/>
      <c r="G14" s="11">
        <v>0.8</v>
      </c>
      <c r="H14" s="11">
        <v>0.7</v>
      </c>
      <c r="I14" s="11">
        <v>1</v>
      </c>
      <c r="J14" s="11">
        <v>1</v>
      </c>
      <c r="K14" s="11">
        <v>0.9</v>
      </c>
    </row>
    <row r="15" spans="1:15" x14ac:dyDescent="0.25">
      <c r="A15" s="3"/>
      <c r="B15" s="4" t="s">
        <v>10</v>
      </c>
      <c r="C15" s="3"/>
      <c r="D15" s="10">
        <v>0</v>
      </c>
      <c r="E15" s="10">
        <v>0</v>
      </c>
      <c r="F15" s="10">
        <v>0</v>
      </c>
      <c r="G15" s="10">
        <v>-16</v>
      </c>
      <c r="H15" s="10">
        <v>7</v>
      </c>
      <c r="I15" s="10">
        <v>2</v>
      </c>
      <c r="J15" s="10">
        <v>-1</v>
      </c>
      <c r="K15" s="11">
        <v>37</v>
      </c>
    </row>
    <row r="16" spans="1:15" x14ac:dyDescent="0.25">
      <c r="B16" s="2" t="s">
        <v>11</v>
      </c>
      <c r="D16" s="11"/>
      <c r="E16" s="11"/>
      <c r="F16" s="11"/>
      <c r="G16" s="11"/>
      <c r="H16" s="11"/>
      <c r="I16" s="11"/>
      <c r="J16" s="11"/>
    </row>
    <row r="17" spans="2:12" x14ac:dyDescent="0.25">
      <c r="B17" s="2" t="s">
        <v>12</v>
      </c>
      <c r="C17" s="3"/>
      <c r="D17" s="11"/>
      <c r="E17" s="11"/>
      <c r="F17" s="11"/>
      <c r="G17" s="11">
        <v>-17</v>
      </c>
      <c r="H17" s="11">
        <v>-14</v>
      </c>
      <c r="I17" s="11">
        <v>7</v>
      </c>
      <c r="J17" s="11">
        <v>0.6</v>
      </c>
      <c r="K17" s="11">
        <v>32</v>
      </c>
    </row>
    <row r="18" spans="2:12" x14ac:dyDescent="0.25">
      <c r="B18" s="2" t="s">
        <v>13</v>
      </c>
      <c r="D18" s="11"/>
      <c r="E18" s="11"/>
      <c r="F18" s="11"/>
      <c r="G18" s="11"/>
      <c r="H18" s="11"/>
      <c r="I18" s="11"/>
      <c r="J18" s="11">
        <v>0</v>
      </c>
    </row>
    <row r="19" spans="2:12" x14ac:dyDescent="0.25">
      <c r="B19" s="2" t="s">
        <v>14</v>
      </c>
      <c r="C19" s="3"/>
      <c r="D19" s="3">
        <f t="shared" ref="D19:K19" si="2" xml:space="preserve"> D17 - D18</f>
        <v>0</v>
      </c>
      <c r="E19" s="3">
        <f t="shared" si="2"/>
        <v>0</v>
      </c>
      <c r="F19" s="3">
        <f t="shared" si="2"/>
        <v>0</v>
      </c>
      <c r="G19" s="3">
        <f t="shared" si="2"/>
        <v>-17</v>
      </c>
      <c r="H19" s="3">
        <f t="shared" si="2"/>
        <v>-14</v>
      </c>
      <c r="I19" s="3">
        <f t="shared" si="2"/>
        <v>7</v>
      </c>
      <c r="J19" s="3">
        <f t="shared" si="2"/>
        <v>0.6</v>
      </c>
      <c r="K19" s="3">
        <f t="shared" si="2"/>
        <v>32</v>
      </c>
    </row>
    <row r="20" spans="2:12" x14ac:dyDescent="0.25">
      <c r="B20" s="2" t="s">
        <v>15</v>
      </c>
      <c r="C20" s="5"/>
      <c r="D20" s="5" t="e">
        <f xml:space="preserve"> D19/D21</f>
        <v>#DIV/0!</v>
      </c>
      <c r="E20" s="5" t="e">
        <f t="shared" ref="E20:K20" si="3" xml:space="preserve"> E19/E21</f>
        <v>#DIV/0!</v>
      </c>
      <c r="F20" s="5" t="e">
        <f t="shared" si="3"/>
        <v>#DIV/0!</v>
      </c>
      <c r="G20" s="5">
        <f t="shared" si="3"/>
        <v>-0.36170212765957449</v>
      </c>
      <c r="H20" s="5">
        <f t="shared" si="3"/>
        <v>-0.2978723404255319</v>
      </c>
      <c r="I20" s="5">
        <f t="shared" si="3"/>
        <v>0.13725490196078433</v>
      </c>
      <c r="J20" s="5">
        <f t="shared" si="3"/>
        <v>1.0714285714285714E-2</v>
      </c>
      <c r="K20" s="5">
        <f t="shared" si="3"/>
        <v>0.58181818181818179</v>
      </c>
    </row>
    <row r="21" spans="2:12" x14ac:dyDescent="0.25">
      <c r="B21" s="2" t="s">
        <v>16</v>
      </c>
      <c r="C21" s="3"/>
      <c r="D21" s="3"/>
      <c r="E21" s="3"/>
      <c r="F21" s="3"/>
      <c r="G21" s="3">
        <v>47</v>
      </c>
      <c r="H21" s="3">
        <v>47</v>
      </c>
      <c r="I21" s="11">
        <v>51</v>
      </c>
      <c r="J21" s="11">
        <v>56</v>
      </c>
      <c r="K21">
        <v>55</v>
      </c>
    </row>
    <row r="23" spans="2:12" x14ac:dyDescent="0.25">
      <c r="B23" s="2" t="s">
        <v>29</v>
      </c>
      <c r="D23" s="12" t="e">
        <f xml:space="preserve"> D6 /#REF! - 1</f>
        <v>#REF!</v>
      </c>
      <c r="E23" s="12" t="e">
        <f xml:space="preserve"> E6 /#REF! - 1</f>
        <v>#REF!</v>
      </c>
      <c r="F23" s="12" t="e">
        <f xml:space="preserve"> F6 /#REF! - 1</f>
        <v>#REF!</v>
      </c>
      <c r="G23" s="12" t="e">
        <f xml:space="preserve"> G6 /#REF! - 1</f>
        <v>#REF!</v>
      </c>
      <c r="H23" s="19">
        <f xml:space="preserve"> H6 / D6 - 1</f>
        <v>6.3492063492063489E-2</v>
      </c>
      <c r="I23" s="19">
        <f xml:space="preserve"> I6 / E6 - 1</f>
        <v>0.12162162162162171</v>
      </c>
      <c r="J23" s="19">
        <f xml:space="preserve"> J6 / F6 - 1</f>
        <v>0.28571428571428581</v>
      </c>
      <c r="K23" s="19">
        <f xml:space="preserve"> K6 / G6 - 1</f>
        <v>0.375</v>
      </c>
    </row>
    <row r="25" spans="2:12" x14ac:dyDescent="0.25">
      <c r="B25" s="3" t="s">
        <v>28</v>
      </c>
      <c r="C25" s="3"/>
      <c r="D25" s="11">
        <v>0</v>
      </c>
      <c r="E25" s="11">
        <v>0</v>
      </c>
      <c r="F25" s="11">
        <v>0</v>
      </c>
      <c r="G25" s="11">
        <v>-5</v>
      </c>
      <c r="H25" s="11">
        <v>-21</v>
      </c>
      <c r="I25" s="11">
        <v>8</v>
      </c>
      <c r="J25" s="11">
        <v>-24</v>
      </c>
      <c r="K25" s="11">
        <v>28</v>
      </c>
    </row>
    <row r="26" spans="2:12" x14ac:dyDescent="0.25">
      <c r="B26" s="3" t="s">
        <v>27</v>
      </c>
      <c r="C26" s="3"/>
      <c r="D26" s="11">
        <v>0</v>
      </c>
      <c r="E26" s="11">
        <v>0</v>
      </c>
      <c r="F26" s="11">
        <v>0</v>
      </c>
      <c r="G26" s="11">
        <v>-2</v>
      </c>
      <c r="H26" s="11">
        <v>-6</v>
      </c>
      <c r="I26" s="11">
        <v>-5</v>
      </c>
      <c r="J26" s="11">
        <v>-4</v>
      </c>
      <c r="K26" s="11">
        <v>-4</v>
      </c>
    </row>
    <row r="27" spans="2:12" x14ac:dyDescent="0.25">
      <c r="B27" s="3" t="s">
        <v>17</v>
      </c>
      <c r="C27" s="3"/>
      <c r="D27" s="3">
        <f t="shared" ref="D27:K27" si="4">D25+D26</f>
        <v>0</v>
      </c>
      <c r="E27" s="3">
        <f t="shared" si="4"/>
        <v>0</v>
      </c>
      <c r="F27" s="3">
        <f t="shared" si="4"/>
        <v>0</v>
      </c>
      <c r="G27" s="3">
        <f t="shared" si="4"/>
        <v>-7</v>
      </c>
      <c r="H27" s="3">
        <f>H25+H26</f>
        <v>-27</v>
      </c>
      <c r="I27" s="3">
        <f t="shared" si="4"/>
        <v>3</v>
      </c>
      <c r="J27" s="3">
        <f t="shared" si="4"/>
        <v>-28</v>
      </c>
      <c r="K27" s="3">
        <f t="shared" si="4"/>
        <v>24</v>
      </c>
    </row>
    <row r="28" spans="2:12" x14ac:dyDescent="0.25">
      <c r="B28" s="3"/>
      <c r="D28" s="11"/>
      <c r="E28" s="11"/>
      <c r="F28" s="11"/>
      <c r="G28" s="11"/>
      <c r="H28" s="11"/>
      <c r="I28" s="11"/>
      <c r="J28" s="11"/>
    </row>
    <row r="31" spans="2:12" x14ac:dyDescent="0.25">
      <c r="B31" s="3" t="s">
        <v>30</v>
      </c>
      <c r="G31" s="13">
        <v>0.36699999999999999</v>
      </c>
      <c r="J31" s="20">
        <v>0.52</v>
      </c>
      <c r="K31" s="20">
        <v>0.9</v>
      </c>
      <c r="L31" t="s">
        <v>62</v>
      </c>
    </row>
    <row r="32" spans="2:12" x14ac:dyDescent="0.25">
      <c r="B32" t="s">
        <v>61</v>
      </c>
      <c r="G32" s="20">
        <v>0.32</v>
      </c>
      <c r="J32" s="20">
        <v>0.48</v>
      </c>
      <c r="K32" s="20">
        <v>0.54</v>
      </c>
    </row>
    <row r="35" spans="2:12" x14ac:dyDescent="0.25">
      <c r="B35" s="3" t="s">
        <v>44</v>
      </c>
      <c r="C35" s="3"/>
      <c r="D35" s="9"/>
      <c r="E35" s="9"/>
      <c r="F35" s="9"/>
      <c r="G35" s="9"/>
      <c r="H35" s="9"/>
      <c r="I35" s="9"/>
      <c r="J35" s="9">
        <v>4.88</v>
      </c>
      <c r="K35" s="11">
        <v>6.73</v>
      </c>
    </row>
    <row r="36" spans="2:12" x14ac:dyDescent="0.25">
      <c r="B36" s="3" t="s">
        <v>45</v>
      </c>
      <c r="C36" s="3"/>
      <c r="D36" s="9"/>
      <c r="E36" s="9"/>
      <c r="F36" s="9"/>
      <c r="G36" s="9"/>
      <c r="H36" s="9"/>
      <c r="I36" s="9"/>
      <c r="J36" s="9">
        <v>68.61</v>
      </c>
      <c r="K36" s="11">
        <v>75.650000000000006</v>
      </c>
      <c r="L36" t="s">
        <v>46</v>
      </c>
    </row>
  </sheetData>
  <hyperlinks>
    <hyperlink ref="A1" location="Main!A1" display="Main" xr:uid="{8700012B-1663-4F72-A9B4-B92390B41D1E}"/>
  </hyperlinks>
  <pageMargins left="0.7" right="0.7" top="0.75" bottom="0.75" header="0.3" footer="0.3"/>
  <pageSetup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BF69-A0A6-4DE1-8BA6-FCBEAC4AD1EB}">
  <dimension ref="A1"/>
  <sheetViews>
    <sheetView workbookViewId="0">
      <selection activeCell="F47" sqref="F4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D67D9-F251-458A-A546-8DF8F7589358}">
  <dimension ref="A1"/>
  <sheetViews>
    <sheetView workbookViewId="0">
      <selection activeCell="AF1" sqref="AF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C696-55E3-4576-8389-5BEDB256C67A}">
  <dimension ref="R1:R6"/>
  <sheetViews>
    <sheetView zoomScale="85" zoomScaleNormal="85" workbookViewId="0">
      <selection activeCell="R41" sqref="R41"/>
    </sheetView>
  </sheetViews>
  <sheetFormatPr defaultRowHeight="15" x14ac:dyDescent="0.25"/>
  <cols>
    <col min="18" max="18" width="38" bestFit="1" customWidth="1"/>
  </cols>
  <sheetData>
    <row r="1" spans="18:18" x14ac:dyDescent="0.25">
      <c r="R1" t="s">
        <v>53</v>
      </c>
    </row>
    <row r="2" spans="18:18" x14ac:dyDescent="0.25">
      <c r="R2" t="s">
        <v>54</v>
      </c>
    </row>
    <row r="6" spans="18:18" x14ac:dyDescent="0.25">
      <c r="R6" t="s">
        <v>63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356D-6207-437F-9E04-8B4576024C3A}">
  <dimension ref="A1"/>
  <sheetViews>
    <sheetView zoomScale="70" zoomScaleNormal="70" workbookViewId="0">
      <selection activeCell="N52" sqref="N52"/>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341BEE4C9A91F44BB4A4EF8E0A71E02" ma:contentTypeVersion="4" ma:contentTypeDescription="Create a new document." ma:contentTypeScope="" ma:versionID="d4db93f7cdcc50be3ddb7642c8d50e9a">
  <xsd:schema xmlns:xsd="http://www.w3.org/2001/XMLSchema" xmlns:xs="http://www.w3.org/2001/XMLSchema" xmlns:p="http://schemas.microsoft.com/office/2006/metadata/properties" xmlns:ns3="878aac0c-df32-40a9-a231-d93e9c7b9b1a" targetNamespace="http://schemas.microsoft.com/office/2006/metadata/properties" ma:root="true" ma:fieldsID="b63aaf3684aa43c37ed0cc1f5c2cf36e" ns3:_="">
    <xsd:import namespace="878aac0c-df32-40a9-a231-d93e9c7b9b1a"/>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8aac0c-df32-40a9-a231-d93e9c7b9b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A951E8-5D72-42FD-8030-87DD7D8D4010}">
  <ds:schemaRefs>
    <ds:schemaRef ds:uri="http://schemas.microsoft.com/sharepoint/v3/contenttype/forms"/>
  </ds:schemaRefs>
</ds:datastoreItem>
</file>

<file path=customXml/itemProps2.xml><?xml version="1.0" encoding="utf-8"?>
<ds:datastoreItem xmlns:ds="http://schemas.openxmlformats.org/officeDocument/2006/customXml" ds:itemID="{F9D266F6-4EBB-4FCE-8CE5-50B9641EB0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8aac0c-df32-40a9-a231-d93e9c7b9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65B96D-4012-4621-9665-52F685045C2D}">
  <ds:schemaRefs>
    <ds:schemaRef ds:uri="878aac0c-df32-40a9-a231-d93e9c7b9b1a"/>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Inventory, PPE</vt:lpstr>
      <vt:lpstr>Revenue Growth</vt:lpstr>
      <vt:lpstr>Market Growth</vt:lpstr>
      <vt:lpstr>Biological 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Quach</dc:creator>
  <cp:lastModifiedBy>Joey Chew</cp:lastModifiedBy>
  <dcterms:created xsi:type="dcterms:W3CDTF">2025-03-07T15:54:01Z</dcterms:created>
  <dcterms:modified xsi:type="dcterms:W3CDTF">2025-04-07T23:22:37Z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0x010100C341BEE4C9A91F44BB4A4EF8E0A71E02</vt:lpwstr>
  </property>
</Properties>
</file>