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202300"/>
  <mc:AlternateContent xmlns:mc="http://schemas.openxmlformats.org/markup-compatibility/2006">
    <mc:Choice Requires="x15">
      <x15ac:absPath xmlns:x15ac="http://schemas.microsoft.com/office/spreadsheetml/2010/11/ac" url="C:\Users\Alex\Documents\GitHub\Models\"/>
    </mc:Choice>
  </mc:AlternateContent>
  <xr:revisionPtr revIDLastSave="0" documentId="13_ncr:1_{C299AC69-D4F8-4ED4-9B7A-D9DC1FD1ACEC}" xr6:coauthVersionLast="47" xr6:coauthVersionMax="47" xr10:uidLastSave="{00000000-0000-0000-0000-000000000000}"/>
  <bookViews>
    <workbookView xWindow="-120" yWindow="-120" windowWidth="38640" windowHeight="21120" activeTab="4" xr2:uid="{74C982A1-EE30-4588-AA95-0E58E4E415F0}"/>
  </bookViews>
  <sheets>
    <sheet name="Main" sheetId="1" r:id="rId1"/>
    <sheet name="Model" sheetId="2" r:id="rId2"/>
    <sheet name="Debt" sheetId="9" r:id="rId3"/>
    <sheet name="Closed Loan Orgination Volume" sheetId="11" r:id="rId4"/>
    <sheet name="KPIs" sheetId="12" r:id="rId5"/>
    <sheet name="The Business" sheetId="10" r:id="rId6"/>
    <sheet name="Peer Comparison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J25" i="2"/>
  <c r="D21" i="2"/>
  <c r="E21" i="2"/>
  <c r="F21" i="2"/>
  <c r="D11" i="2"/>
  <c r="H25" i="2" s="1"/>
  <c r="E11" i="2"/>
  <c r="E18" i="2" s="1"/>
  <c r="F11" i="2"/>
  <c r="F18" i="2" s="1"/>
  <c r="AA11" i="2"/>
  <c r="AA18" i="2" s="1"/>
  <c r="X11" i="2"/>
  <c r="X18" i="2" s="1"/>
  <c r="H11" i="2"/>
  <c r="H18" i="2" s="1"/>
  <c r="I11" i="2"/>
  <c r="I18" i="2" s="1"/>
  <c r="J11" i="2"/>
  <c r="J18" i="2" s="1"/>
  <c r="K11" i="2"/>
  <c r="K18" i="2" s="1"/>
  <c r="L11" i="2"/>
  <c r="L18" i="2" s="1"/>
  <c r="M11" i="2"/>
  <c r="M18" i="2" s="1"/>
  <c r="N11" i="2"/>
  <c r="N18" i="2" s="1"/>
  <c r="O11" i="2"/>
  <c r="O18" i="2" s="1"/>
  <c r="P11" i="2"/>
  <c r="P18" i="2" s="1"/>
  <c r="Q11" i="2"/>
  <c r="Q18" i="2" s="1"/>
  <c r="R11" i="2"/>
  <c r="R18" i="2" s="1"/>
  <c r="S11" i="2"/>
  <c r="S18" i="2" s="1"/>
  <c r="T11" i="2"/>
  <c r="T18" i="2" s="1"/>
  <c r="U11" i="2"/>
  <c r="U18" i="2" s="1"/>
  <c r="V11" i="2"/>
  <c r="V18" i="2" s="1"/>
  <c r="W11" i="2"/>
  <c r="W18" i="2" s="1"/>
  <c r="Y11" i="2"/>
  <c r="Y18" i="2" s="1"/>
  <c r="Z11" i="2"/>
  <c r="Z18" i="2" s="1"/>
  <c r="AB11" i="2"/>
  <c r="AB18" i="2" s="1"/>
  <c r="G11" i="2"/>
  <c r="G18" i="2" s="1"/>
  <c r="D18" i="2" l="1"/>
  <c r="D19" i="9"/>
  <c r="B6" i="1" l="1"/>
  <c r="B9" i="1" s="1"/>
  <c r="I26" i="2"/>
  <c r="H26" i="2"/>
  <c r="J26" i="2"/>
  <c r="K26" i="2"/>
  <c r="K25" i="2"/>
  <c r="L25" i="2"/>
  <c r="M25" i="2"/>
  <c r="N25" i="2"/>
  <c r="G44" i="2"/>
  <c r="H44" i="2"/>
  <c r="I44" i="2"/>
  <c r="J44" i="2"/>
  <c r="K44" i="2"/>
  <c r="L44" i="2"/>
  <c r="M44" i="2"/>
  <c r="N44" i="2"/>
  <c r="G21" i="2"/>
  <c r="H21" i="2"/>
  <c r="I21" i="2"/>
  <c r="J21" i="2"/>
  <c r="K21" i="2"/>
  <c r="L21" i="2"/>
  <c r="M21" i="2"/>
  <c r="N21" i="2"/>
  <c r="L26" i="2"/>
  <c r="M26" i="2"/>
  <c r="N26" i="2"/>
  <c r="O26" i="2"/>
  <c r="O25" i="2"/>
  <c r="P25" i="2"/>
  <c r="Q25" i="2"/>
  <c r="R25" i="2"/>
  <c r="O44" i="2"/>
  <c r="P44" i="2"/>
  <c r="P26" i="2"/>
  <c r="Q26" i="2"/>
  <c r="S25" i="2"/>
  <c r="T25" i="2"/>
  <c r="O21" i="2"/>
  <c r="P21" i="2"/>
  <c r="AB44" i="2"/>
  <c r="AB26" i="2"/>
  <c r="AB25" i="2"/>
  <c r="AA25" i="2"/>
  <c r="X21" i="2"/>
  <c r="AB21" i="2"/>
  <c r="Q44" i="2"/>
  <c r="R44" i="2"/>
  <c r="S44" i="2"/>
  <c r="T44" i="2"/>
  <c r="U44" i="2"/>
  <c r="V44" i="2"/>
  <c r="W44" i="2"/>
  <c r="X44" i="2"/>
  <c r="Y44" i="2"/>
  <c r="Z44" i="2"/>
  <c r="AA44" i="2"/>
  <c r="K46" i="2" l="1"/>
  <c r="L46" i="2"/>
  <c r="M46" i="2"/>
  <c r="N46" i="2"/>
  <c r="P46" i="2"/>
  <c r="Q46" i="2"/>
  <c r="R46" i="2"/>
  <c r="O46" i="2"/>
  <c r="S46" i="2"/>
  <c r="T46" i="2"/>
  <c r="Q21" i="2"/>
  <c r="R21" i="2"/>
  <c r="S21" i="2"/>
  <c r="T21" i="2"/>
  <c r="U21" i="2"/>
  <c r="V21" i="2"/>
  <c r="W21" i="2"/>
  <c r="Y21" i="2"/>
  <c r="Z21" i="2"/>
  <c r="AA21" i="2"/>
  <c r="W25" i="2" l="1"/>
  <c r="Y26" i="2"/>
  <c r="AA26" i="2"/>
  <c r="R26" i="2"/>
  <c r="S26" i="2"/>
  <c r="T26" i="2"/>
  <c r="U26" i="2"/>
  <c r="V26" i="2"/>
  <c r="W26" i="2"/>
  <c r="X26" i="2"/>
  <c r="Z26" i="2"/>
  <c r="AA46" i="2"/>
  <c r="U25" i="2"/>
  <c r="V25" i="2"/>
  <c r="X25" i="2"/>
  <c r="Y25" i="2"/>
  <c r="Z25" i="2"/>
  <c r="AB46" i="2" l="1"/>
  <c r="Z46" i="2"/>
  <c r="X46" i="2"/>
  <c r="U46" i="2"/>
  <c r="V46" i="2"/>
  <c r="W46" i="2"/>
  <c r="Y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A8" authorId="0" shapeId="0" xr:uid="{9BF3E320-2C8B-452E-893D-8D9DA8F99FD7}">
      <text>
        <r>
          <rPr>
            <b/>
            <sz val="9"/>
            <color indexed="81"/>
            <rFont val="Tahoma"/>
            <family val="2"/>
          </rPr>
          <t>Alex Quach:</t>
        </r>
        <r>
          <rPr>
            <sz val="9"/>
            <color indexed="81"/>
            <rFont val="Tahoma"/>
            <family val="2"/>
          </rPr>
          <t xml:space="preserve">
Long Term Debt</t>
        </r>
      </text>
    </comment>
  </commentList>
</comments>
</file>

<file path=xl/sharedStrings.xml><?xml version="1.0" encoding="utf-8"?>
<sst xmlns="http://schemas.openxmlformats.org/spreadsheetml/2006/main" count="478" uniqueCount="209">
  <si>
    <t>Price</t>
  </si>
  <si>
    <t>Symbol:</t>
  </si>
  <si>
    <t>Shares Outstanding</t>
  </si>
  <si>
    <t>Market Cap</t>
  </si>
  <si>
    <t>Debt</t>
  </si>
  <si>
    <t>Q12025</t>
  </si>
  <si>
    <t>(In Millions)</t>
  </si>
  <si>
    <t>Enterprise Value</t>
  </si>
  <si>
    <t>Main</t>
  </si>
  <si>
    <t>Revenue</t>
  </si>
  <si>
    <t>Operating Income</t>
  </si>
  <si>
    <t>Net Income</t>
  </si>
  <si>
    <t>FCF</t>
  </si>
  <si>
    <t>Q32022</t>
  </si>
  <si>
    <t>Q42022</t>
  </si>
  <si>
    <t>Q12023</t>
  </si>
  <si>
    <t>Q22023</t>
  </si>
  <si>
    <t>Q32023</t>
  </si>
  <si>
    <t>Q42023</t>
  </si>
  <si>
    <t>Q12024</t>
  </si>
  <si>
    <t>Q22024</t>
  </si>
  <si>
    <t>Q32024</t>
  </si>
  <si>
    <t>Q42024</t>
  </si>
  <si>
    <t>Capital Expendature</t>
  </si>
  <si>
    <t>Cash Flow from Operations</t>
  </si>
  <si>
    <t>Cash + PPE</t>
  </si>
  <si>
    <t>Book Value</t>
  </si>
  <si>
    <t>Q22025</t>
  </si>
  <si>
    <t>Q32025</t>
  </si>
  <si>
    <t>Q42025</t>
  </si>
  <si>
    <t>Cash Per Share</t>
  </si>
  <si>
    <t>Q12026</t>
  </si>
  <si>
    <t>Diluted EPS</t>
  </si>
  <si>
    <t>Basic EPS</t>
  </si>
  <si>
    <t>Cash Flow Growth</t>
  </si>
  <si>
    <t>Guidance</t>
  </si>
  <si>
    <t>(IN MILLIONS)</t>
  </si>
  <si>
    <t>Events</t>
  </si>
  <si>
    <t>Revenue Growth YOY Q</t>
  </si>
  <si>
    <t>Revenue Growth last Q</t>
  </si>
  <si>
    <t>Income Before taxes</t>
  </si>
  <si>
    <t>Tax</t>
  </si>
  <si>
    <t>N/A</t>
  </si>
  <si>
    <t>Q12022</t>
  </si>
  <si>
    <t>Q22022</t>
  </si>
  <si>
    <t>Q12021</t>
  </si>
  <si>
    <t>Q22021</t>
  </si>
  <si>
    <t>Q32021</t>
  </si>
  <si>
    <t>Q42021</t>
  </si>
  <si>
    <t>Depreciation and Amortization</t>
  </si>
  <si>
    <t>Q42020</t>
  </si>
  <si>
    <t>Q12020</t>
  </si>
  <si>
    <t>Q32020</t>
  </si>
  <si>
    <t>Q22020</t>
  </si>
  <si>
    <t>RKT - Rocket Companies INC</t>
  </si>
  <si>
    <t>Aug 18 2025</t>
  </si>
  <si>
    <t>P/Sales</t>
  </si>
  <si>
    <t>P/Book</t>
  </si>
  <si>
    <t>EV/EBITDA</t>
  </si>
  <si>
    <t>EV/R</t>
  </si>
  <si>
    <t xml:space="preserve">Class L Outstanding (not redeemed) </t>
  </si>
  <si>
    <t>Class A Outstanding</t>
  </si>
  <si>
    <t>(Increased from 151 to 255 because of 103m issued for Redfin)</t>
  </si>
  <si>
    <t>Facility</t>
  </si>
  <si>
    <t>Purpose</t>
  </si>
  <si>
    <t>Total Capacity ($m)</t>
  </si>
  <si>
    <t>Drawn ($m)</t>
  </si>
  <si>
    <t>Pricing / Notes</t>
  </si>
  <si>
    <t>Maturity / Status</t>
  </si>
  <si>
    <t>Mortgage loan funding (warehouse)</t>
  </si>
  <si>
    <t>Fund originations until sale/securitization</t>
  </si>
  <si>
    <t>SOFR + 1.00%–1.63%</t>
  </si>
  <si>
    <t>Staggered lines</t>
  </si>
  <si>
    <t>Early funding (flow/evergreen)</t>
  </si>
  <si>
    <t>Short-term loan aggregation</t>
  </si>
  <si>
    <t>Floating</t>
  </si>
  <si>
    <t>Staggered/evergreen</t>
  </si>
  <si>
    <t>Personal-loan funding</t>
  </si>
  <si>
    <t>Fund Rocket Loans</t>
  </si>
  <si>
    <t>Amortizing</t>
  </si>
  <si>
    <t>Early-buyout (EBO) lines</t>
  </si>
  <si>
    <t>GNMA buyouts of delinquent loans</t>
  </si>
  <si>
    <t>Short-term</t>
  </si>
  <si>
    <t>MSR lines</t>
  </si>
  <si>
    <t>Borrowing vs. servicing rights</t>
  </si>
  <si>
    <t>—</t>
  </si>
  <si>
    <t>Undrawn</t>
  </si>
  <si>
    <t>Available</t>
  </si>
  <si>
    <t>Corporate revolver</t>
  </si>
  <si>
    <t>General liquidity backstop</t>
  </si>
  <si>
    <t>1,150 (upsizes to 2,300 at Mr. Cooper close)</t>
  </si>
  <si>
    <t>Matures 7/3/2028</t>
  </si>
  <si>
    <t>Maturity (Date)</t>
  </si>
  <si>
    <t>Coupon</t>
  </si>
  <si>
    <t>Principal Outstanding ($m)</t>
  </si>
  <si>
    <t>Total</t>
  </si>
  <si>
    <t>Weighted-avg coupon</t>
  </si>
  <si>
    <t>~4.91%</t>
  </si>
  <si>
    <t>Feature</t>
  </si>
  <si>
    <t>Banks</t>
  </si>
  <si>
    <t>Rocket Mortgage</t>
  </si>
  <si>
    <t>Loan Funding Source</t>
  </si>
  <si>
    <t>Customer deposits</t>
  </si>
  <si>
    <t>Warehouse lines of credit</t>
  </si>
  <si>
    <t>Holds Loans Long-Term</t>
  </si>
  <si>
    <t>Sometimes (portfolio loans)</t>
  </si>
  <si>
    <t>No</t>
  </si>
  <si>
    <t>Earns Interest on Loans</t>
  </si>
  <si>
    <t>Yes (if held)</t>
  </si>
  <si>
    <t>Sells Loans</t>
  </si>
  <si>
    <t>Often</t>
  </si>
  <si>
    <t>Always</t>
  </si>
  <si>
    <t>Retains Servicing</t>
  </si>
  <si>
    <t>Sometimes</t>
  </si>
  <si>
    <t>Frequently</t>
  </si>
  <si>
    <t>Main Revenue Source</t>
  </si>
  <si>
    <t>Interest + Fees</t>
  </si>
  <si>
    <t>Origination + Servicing Fees</t>
  </si>
  <si>
    <t>Balance Sheet Risk</t>
  </si>
  <si>
    <t>Higher</t>
  </si>
  <si>
    <t>Lower</t>
  </si>
  <si>
    <t>83% Recapture rate</t>
  </si>
  <si>
    <t>Gain on sale of loans</t>
  </si>
  <si>
    <t>Fair Value of originatied MSRs</t>
  </si>
  <si>
    <t>Servicing fee income</t>
  </si>
  <si>
    <t>Change in Fair value of MSRs</t>
  </si>
  <si>
    <t>Interest Income</t>
  </si>
  <si>
    <t>Interesting Expense on Funding Facilities</t>
  </si>
  <si>
    <t>Other Income</t>
  </si>
  <si>
    <t>Gain on Sale Margin</t>
  </si>
  <si>
    <t>Issued 2 bill 6.125% notes</t>
  </si>
  <si>
    <t>Issued 2 bill 6.375% notes</t>
  </si>
  <si>
    <t>Completed all-stock redfin acquisition</t>
  </si>
  <si>
    <t>Mr. Cooper Acquisition, 9.4bill all stock</t>
  </si>
  <si>
    <t>Net Rate Lock Volume</t>
  </si>
  <si>
    <t>Mortgage Closed Loan Origination Volume</t>
  </si>
  <si>
    <t>Direct to consumer</t>
  </si>
  <si>
    <t>Sold Loan Volume</t>
  </si>
  <si>
    <t>Net Revenue</t>
  </si>
  <si>
    <t>Partner Network</t>
  </si>
  <si>
    <t>Adjusted EBITDA</t>
  </si>
  <si>
    <t>Balance Sheet Highlights</t>
  </si>
  <si>
    <t>Cash and Cash Equivalents</t>
  </si>
  <si>
    <t>Mortgage Servicing Rights, at Fair Value</t>
  </si>
  <si>
    <t>Funding Facilities</t>
  </si>
  <si>
    <t>Other Finanicing Facilities and Debt</t>
  </si>
  <si>
    <t>Salaries, Comissions, Team Member Benefits</t>
  </si>
  <si>
    <t>G&amp;A</t>
  </si>
  <si>
    <t>Marketing and Advertising</t>
  </si>
  <si>
    <t>Interest on non-funding debt</t>
  </si>
  <si>
    <t>Other</t>
  </si>
  <si>
    <t>1.6 to 1.75 billion</t>
  </si>
  <si>
    <t>incorporates full quarter of redfin</t>
  </si>
  <si>
    <t>Q22019</t>
  </si>
  <si>
    <t>Q32019</t>
  </si>
  <si>
    <t>Q42019</t>
  </si>
  <si>
    <t>Rocket Mortgage Closed Loan Origination Volume</t>
  </si>
  <si>
    <t>(Unaudited)</t>
  </si>
  <si>
    <t>A</t>
  </si>
  <si>
    <t>B</t>
  </si>
  <si>
    <t>C</t>
  </si>
  <si>
    <t>D</t>
  </si>
  <si>
    <t>E</t>
  </si>
  <si>
    <t>F</t>
  </si>
  <si>
    <t>Q1</t>
  </si>
  <si>
    <t>Q2</t>
  </si>
  <si>
    <t>Q3</t>
  </si>
  <si>
    <t>Q4</t>
  </si>
  <si>
    <t>FY2025</t>
  </si>
  <si>
    <t>Direct to Consumer Origination Volume</t>
  </si>
  <si>
    <t>Partner Network Origination Volume</t>
  </si>
  <si>
    <t>Total Closed Loan Origination Volume</t>
  </si>
  <si>
    <t>FY2024</t>
  </si>
  <si>
    <t>FY2023</t>
  </si>
  <si>
    <t>FY2022</t>
  </si>
  <si>
    <t>FY2021</t>
  </si>
  <si>
    <t>($ amounts in millions)</t>
  </si>
  <si>
    <t>Rocket Companies, Inc.</t>
  </si>
  <si>
    <t>KPIs (Key Performance Indicators)</t>
  </si>
  <si>
    <t>(Units and $ in thousands)</t>
  </si>
  <si>
    <t>Refinance market share</t>
  </si>
  <si>
    <t>Purchase market share</t>
  </si>
  <si>
    <t>Servicing Portfolio Data</t>
  </si>
  <si>
    <t>Total serviced UPB (includes subserviced)</t>
  </si>
  <si>
    <t>MSRs UPB of loans serviced</t>
  </si>
  <si>
    <t>UPB of loans subserviced and temporarily serviced</t>
  </si>
  <si>
    <t>Total loans serviced (includes subserviced)</t>
  </si>
  <si>
    <t>Number of MSRs loans serviced</t>
  </si>
  <si>
    <t>Number of loans subserviced and temporarily serviced</t>
  </si>
  <si>
    <t>MSRs fair value multiple (b)</t>
  </si>
  <si>
    <t>Total serviced MSRs delinquency rate (60+)</t>
  </si>
  <si>
    <t>Net client retention rate (trailing twelve months) (c)</t>
  </si>
  <si>
    <t>Select Other Rocket Companies</t>
  </si>
  <si>
    <t>Rocket Close gross revenue (d)</t>
  </si>
  <si>
    <t>Rocket Close closings</t>
  </si>
  <si>
    <t>Rocket Money gross revenue (d)</t>
  </si>
  <si>
    <t>Rocket Money paying subscribers, at period end</t>
  </si>
  <si>
    <t>Rocket Loans gross revenue (d)</t>
  </si>
  <si>
    <t>Rocket Loans closed units</t>
  </si>
  <si>
    <t>Refinance market share (a)</t>
  </si>
  <si>
    <t>Purchase market share (a)</t>
  </si>
  <si>
    <t xml:space="preserve">Rocket Loans closed units </t>
  </si>
  <si>
    <t>Total serviced delinquency rate, excluding loans in forbearance (60+)</t>
  </si>
  <si>
    <t>Rocket Loans closed units (e)</t>
  </si>
  <si>
    <t>(a) 2024 market share information is based on Fannie Mae mortgage volume market share estimates as of January 2025.</t>
  </si>
  <si>
    <t>(b) MSRs fair market value multiple is a metric used to determine the relative value of the MSRs asset in relation to the annualized retained servicing fee, which is the cash that the holder of the MSRs asset would receive from the portfolio as of such date. It is calculated as the quotient of (a) the MSRs fair market value as of a specified date divided by (b) the weighted average annualized retained servicing fee for our MSRs portfolio as of such date.</t>
  </si>
  <si>
    <t xml:space="preserve">(c) We define “net client retention rate” as the number of clients that were active at the beginning of a period and which remain active at the end of the period, divided by the number of clients that were active at the beginning of the period. This metric excludes clients whose loans were sold during the period as well as clients to whom we did not actively market to due to contractual prohibitions or other business reasons. We define “active” as those clients who do not pay-off their mortgage with us and originate a new mortgage with another lender during the period. </t>
  </si>
  <si>
    <t xml:space="preserve">(d) This revenue metric is reported annually. </t>
  </si>
  <si>
    <t xml:space="preserve">(e) In addition to the closed loans Rocket Loans disclosed during the year ended December 31, 2021, we also processed more than 3.9 million and 19.9 million unique loan recommendations through the economic injury disaster loans program offered by the Small Business Administration.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</si>
</sst>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164" formatCode="m/d/yy;@"/>
    <numFmt numFmtId="171" formatCode="#0;&quot;-&quot;#0;#0;_(@_)"/>
    <numFmt numFmtId="172" formatCode="&quot;$&quot;* #,##0,_);&quot;$&quot;* \(#,##0,\);&quot;$&quot;* &quot;—&quot;_);_(@_)"/>
    <numFmt numFmtId="177" formatCode="#0.00_)%;\(#0.00\)%;&quot;—&quot;_)\%;_(@_)"/>
    <numFmt numFmtId="183" formatCode="&quot;$&quot;* #,##0_);&quot;$&quot;* \(#,##0\);&quot;$&quot;* &quot;—&quot;_);_(@_)"/>
    <numFmt numFmtId="184" formatCode="* #,##0.0,;* \(#,##0.0,\);* &quot;—&quot;;_(@_)"/>
    <numFmt numFmtId="185" formatCode="* #,##0.00;* \(#,##0.00\);* &quot;—&quot;;_(@_)"/>
    <numFmt numFmtId="186" formatCode="#0_)%;\(#0\)%;&quot;—&quot;_)\%;_(@_)"/>
    <numFmt numFmtId="187" formatCode="* #0.0,;* \(#0.0,\);* &quot;—&quot;;_(@_)"/>
    <numFmt numFmtId="188" formatCode="#0.#######################;&quot;-&quot;#0.#######################;#0.#######################;_(@_)"/>
    <numFmt numFmtId="189" formatCode="* #,##0.0;* \(#,##0.0\);* &quot;—&quot;;_(@_)"/>
    <numFmt numFmtId="196" formatCode="_-&quot;$&quot;* #,##0_-;\-&quot;$&quot;* #,##0_-;_-&quot;$&quot;* &quot;-&quot;??_-;_-@_-"/>
  </numFmts>
  <fonts count="26" x14ac:knownFonts="1">
    <font>
      <sz val="11"/>
      <color theme="1"/>
      <name val="Aptos Narrow"/>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ptos Narrow"/>
      <family val="2"/>
      <scheme val="minor"/>
    </font>
    <font>
      <sz val="9"/>
      <color indexed="81"/>
      <name val="Tahoma"/>
      <family val="2"/>
    </font>
    <font>
      <b/>
      <sz val="9"/>
      <color indexed="81"/>
      <name val="Tahoma"/>
      <family val="2"/>
    </font>
    <font>
      <u/>
      <sz val="11"/>
      <color theme="10"/>
      <name val="Aptos Narrow"/>
      <family val="2"/>
      <scheme val="minor"/>
    </font>
    <font>
      <sz val="11"/>
      <color theme="1"/>
      <name val="Arial"/>
      <family val="2"/>
    </font>
    <font>
      <b/>
      <sz val="11"/>
      <color theme="1"/>
      <name val="Arial"/>
      <family val="2"/>
    </font>
    <font>
      <u/>
      <sz val="11"/>
      <color theme="10"/>
      <name val="Arial"/>
      <family val="2"/>
    </font>
    <font>
      <sz val="11"/>
      <name val="Arial"/>
      <family val="2"/>
    </font>
    <font>
      <b/>
      <sz val="11"/>
      <name val="Arial"/>
      <family val="2"/>
    </font>
    <font>
      <sz val="10"/>
      <name val="Arial"/>
      <family val="2"/>
    </font>
    <font>
      <sz val="10"/>
      <color rgb="FF000000"/>
      <name val="Arial"/>
      <family val="2"/>
    </font>
    <font>
      <sz val="12"/>
      <color rgb="FF000000"/>
      <name val="Arial"/>
      <family val="2"/>
    </font>
    <font>
      <b/>
      <sz val="18"/>
      <color rgb="FF000000"/>
      <name val="Arial"/>
      <family val="2"/>
    </font>
    <font>
      <b/>
      <sz val="16"/>
      <color rgb="FF000000"/>
      <name val="Arial"/>
      <family val="2"/>
    </font>
    <font>
      <sz val="14"/>
      <color rgb="FF000000"/>
      <name val="Arial"/>
      <family val="2"/>
    </font>
    <font>
      <sz val="8"/>
      <color rgb="FF000000"/>
      <name val="Arial"/>
      <family val="2"/>
    </font>
    <font>
      <sz val="11"/>
      <color rgb="FF000000"/>
      <name val="Arial"/>
      <family val="2"/>
    </font>
    <font>
      <b/>
      <sz val="14"/>
      <color rgb="FF000000"/>
      <name val="Arial"/>
      <family val="2"/>
    </font>
    <font>
      <b/>
      <sz val="11"/>
      <color rgb="FFC80F31"/>
      <name val="Arial"/>
      <family val="2"/>
    </font>
    <font>
      <b/>
      <sz val="11"/>
      <color rgb="FFFFFFFF"/>
      <name val="Arial"/>
      <family val="2"/>
    </font>
    <font>
      <b/>
      <sz val="11"/>
      <color rgb="FF000000"/>
      <name val="Arial"/>
      <family val="2"/>
    </font>
  </fonts>
  <fills count="5">
    <fill>
      <patternFill patternType="none"/>
    </fill>
    <fill>
      <patternFill patternType="gray125"/>
    </fill>
    <fill>
      <patternFill patternType="solid">
        <fgColor rgb="FF92D050"/>
        <bgColor indexed="64"/>
      </patternFill>
    </fill>
    <fill>
      <patternFill patternType="solid">
        <fgColor theme="7" tint="0.59999389629810485"/>
        <bgColor indexed="64"/>
      </patternFill>
    </fill>
    <fill>
      <patternFill patternType="solid">
        <fgColor rgb="FFC80F3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000000"/>
      </bottom>
      <diagonal/>
    </border>
    <border>
      <left/>
      <right/>
      <top style="thin">
        <color rgb="FF000000"/>
      </top>
      <bottom/>
      <diagonal/>
    </border>
  </borders>
  <cellStyleXfs count="10">
    <xf numFmtId="0" fontId="0" fillId="0" borderId="0"/>
    <xf numFmtId="9" fontId="5" fillId="0" borderId="0" applyFont="0" applyFill="0" applyBorder="0" applyAlignment="0" applyProtection="0"/>
    <xf numFmtId="0" fontId="8" fillId="0" borderId="0" applyNumberFormat="0" applyFill="0" applyBorder="0" applyAlignment="0" applyProtection="0"/>
    <xf numFmtId="44" fontId="5" fillId="0" borderId="0" applyFont="0" applyFill="0" applyBorder="0" applyAlignment="0" applyProtection="0"/>
    <xf numFmtId="0" fontId="14" fillId="0" borderId="0"/>
    <xf numFmtId="0" fontId="15" fillId="0" borderId="0" applyBorder="0">
      <alignment wrapText="1"/>
    </xf>
    <xf numFmtId="0" fontId="16" fillId="0" borderId="0" applyBorder="0">
      <alignment wrapText="1"/>
    </xf>
    <xf numFmtId="0" fontId="17" fillId="0" borderId="0" applyBorder="0">
      <alignment wrapText="1"/>
    </xf>
    <xf numFmtId="0" fontId="18" fillId="0" borderId="0" applyBorder="0">
      <alignment wrapText="1"/>
    </xf>
    <xf numFmtId="0" fontId="19" fillId="0" borderId="0" applyBorder="0">
      <alignment wrapText="1"/>
    </xf>
  </cellStyleXfs>
  <cellXfs count="92">
    <xf numFmtId="0" fontId="0" fillId="0" borderId="0" xfId="0"/>
    <xf numFmtId="0" fontId="9" fillId="0" borderId="0" xfId="0" applyFont="1"/>
    <xf numFmtId="3" fontId="10" fillId="2" borderId="0" xfId="0" applyNumberFormat="1" applyFont="1" applyFill="1"/>
    <xf numFmtId="1" fontId="10" fillId="2" borderId="0" xfId="0" applyNumberFormat="1" applyFont="1" applyFill="1"/>
    <xf numFmtId="0" fontId="10" fillId="2" borderId="0" xfId="0" applyFont="1" applyFill="1"/>
    <xf numFmtId="9" fontId="9" fillId="0" borderId="0" xfId="1" applyFont="1"/>
    <xf numFmtId="9" fontId="9" fillId="0" borderId="0" xfId="1" applyFont="1" applyFill="1"/>
    <xf numFmtId="0" fontId="10" fillId="0" borderId="0" xfId="0" applyFont="1"/>
    <xf numFmtId="0" fontId="9" fillId="0" borderId="0" xfId="1" applyNumberFormat="1" applyFont="1"/>
    <xf numFmtId="10" fontId="9" fillId="0" borderId="0" xfId="0" applyNumberFormat="1" applyFont="1"/>
    <xf numFmtId="0" fontId="9" fillId="0" borderId="1" xfId="0" applyFont="1" applyBorder="1"/>
    <xf numFmtId="0" fontId="9" fillId="0" borderId="2" xfId="0" applyFont="1" applyBorder="1"/>
    <xf numFmtId="0" fontId="9" fillId="0" borderId="3" xfId="0" applyFont="1" applyBorder="1"/>
    <xf numFmtId="0" fontId="9" fillId="0" borderId="4" xfId="0" applyFont="1" applyBorder="1"/>
    <xf numFmtId="0" fontId="9" fillId="0" borderId="5" xfId="0" applyFont="1" applyBorder="1"/>
    <xf numFmtId="1" fontId="9" fillId="0" borderId="0" xfId="0" applyNumberFormat="1" applyFont="1"/>
    <xf numFmtId="0" fontId="9" fillId="0" borderId="6" xfId="0" applyFont="1" applyBorder="1"/>
    <xf numFmtId="0" fontId="9" fillId="0" borderId="7" xfId="0" applyFont="1" applyBorder="1"/>
    <xf numFmtId="0" fontId="9" fillId="0" borderId="8" xfId="0" applyFont="1" applyBorder="1"/>
    <xf numFmtId="0" fontId="10"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center"/>
    </xf>
    <xf numFmtId="10" fontId="10" fillId="0" borderId="0" xfId="0" applyNumberFormat="1" applyFont="1" applyAlignment="1">
      <alignment vertical="center"/>
    </xf>
    <xf numFmtId="10" fontId="9" fillId="0" borderId="0" xfId="0" applyNumberFormat="1" applyFont="1" applyAlignment="1">
      <alignment vertical="center"/>
    </xf>
    <xf numFmtId="0" fontId="11" fillId="0" borderId="0" xfId="2" applyFont="1"/>
    <xf numFmtId="164" fontId="9" fillId="0" borderId="0" xfId="0" applyNumberFormat="1" applyFont="1"/>
    <xf numFmtId="3" fontId="9" fillId="0" borderId="0" xfId="0" applyNumberFormat="1" applyFont="1"/>
    <xf numFmtId="0" fontId="12" fillId="0" borderId="0" xfId="0" applyFont="1"/>
    <xf numFmtId="4" fontId="9" fillId="0" borderId="0" xfId="0" applyNumberFormat="1" applyFont="1"/>
    <xf numFmtId="3" fontId="10" fillId="0" borderId="0" xfId="0" applyNumberFormat="1" applyFont="1"/>
    <xf numFmtId="0" fontId="13" fillId="0" borderId="0" xfId="0" applyFont="1"/>
    <xf numFmtId="0" fontId="9" fillId="3" borderId="0" xfId="0" applyFont="1" applyFill="1"/>
    <xf numFmtId="9" fontId="9" fillId="3" borderId="0" xfId="1" applyFont="1" applyFill="1"/>
    <xf numFmtId="0" fontId="4" fillId="0" borderId="0" xfId="0" applyFont="1"/>
    <xf numFmtId="0" fontId="3" fillId="0" borderId="0" xfId="0" applyFont="1"/>
    <xf numFmtId="14" fontId="3" fillId="0" borderId="0" xfId="0" applyNumberFormat="1" applyFont="1"/>
    <xf numFmtId="3" fontId="4" fillId="0" borderId="0" xfId="0" applyNumberFormat="1" applyFont="1"/>
    <xf numFmtId="15" fontId="4" fillId="0" borderId="0" xfId="0" applyNumberFormat="1" applyFont="1"/>
    <xf numFmtId="10" fontId="4" fillId="0" borderId="0" xfId="0" applyNumberFormat="1" applyFont="1"/>
    <xf numFmtId="9" fontId="2" fillId="0" borderId="0" xfId="1" applyFont="1"/>
    <xf numFmtId="0" fontId="2" fillId="0" borderId="2" xfId="0" applyFont="1" applyBorder="1"/>
    <xf numFmtId="0" fontId="2" fillId="0" borderId="0" xfId="0" applyFont="1"/>
    <xf numFmtId="0" fontId="10" fillId="0" borderId="0" xfId="1" applyNumberFormat="1" applyFont="1"/>
    <xf numFmtId="0" fontId="2" fillId="0" borderId="1" xfId="0" applyFont="1" applyBorder="1"/>
    <xf numFmtId="0" fontId="2" fillId="0" borderId="4" xfId="0" applyFont="1" applyBorder="1"/>
    <xf numFmtId="0" fontId="9" fillId="0" borderId="0" xfId="0" applyFont="1" applyAlignment="1"/>
    <xf numFmtId="0" fontId="9" fillId="0" borderId="5" xfId="0" applyFont="1" applyBorder="1" applyAlignment="1"/>
    <xf numFmtId="0" fontId="9" fillId="0" borderId="0" xfId="0" applyNumberFormat="1" applyFont="1"/>
    <xf numFmtId="0" fontId="3" fillId="0" borderId="0" xfId="0" applyNumberFormat="1" applyFont="1"/>
    <xf numFmtId="3" fontId="1" fillId="0" borderId="0" xfId="0" applyNumberFormat="1" applyFont="1"/>
    <xf numFmtId="0" fontId="2" fillId="0" borderId="0" xfId="1" applyNumberFormat="1" applyFont="1"/>
    <xf numFmtId="0" fontId="9" fillId="0" borderId="0" xfId="1" applyNumberFormat="1" applyFont="1" applyFill="1"/>
    <xf numFmtId="0" fontId="2" fillId="0" borderId="0" xfId="0" applyNumberFormat="1" applyFont="1"/>
    <xf numFmtId="10" fontId="9" fillId="0" borderId="0" xfId="1" applyNumberFormat="1" applyFont="1"/>
    <xf numFmtId="10" fontId="2" fillId="0" borderId="0" xfId="1" applyNumberFormat="1" applyFont="1"/>
    <xf numFmtId="10" fontId="9" fillId="0" borderId="0" xfId="1" applyNumberFormat="1" applyFont="1" applyFill="1"/>
    <xf numFmtId="1" fontId="1" fillId="0" borderId="2" xfId="0" applyNumberFormat="1" applyFont="1" applyBorder="1"/>
    <xf numFmtId="0" fontId="1" fillId="0" borderId="0" xfId="0" applyFont="1"/>
    <xf numFmtId="164" fontId="1" fillId="0" borderId="0" xfId="0" applyNumberFormat="1" applyFont="1"/>
    <xf numFmtId="0" fontId="9" fillId="0" borderId="0" xfId="0" applyFont="1" applyBorder="1"/>
    <xf numFmtId="4" fontId="1" fillId="0" borderId="0" xfId="0" applyNumberFormat="1" applyFont="1" applyAlignment="1">
      <alignment horizontal="right"/>
    </xf>
    <xf numFmtId="0" fontId="1" fillId="0" borderId="0" xfId="0" applyFont="1" applyAlignment="1">
      <alignment horizontal="right"/>
    </xf>
    <xf numFmtId="0" fontId="20" fillId="0" borderId="0" xfId="0" applyFont="1" applyAlignment="1">
      <alignment vertical="top"/>
    </xf>
    <xf numFmtId="0" fontId="1" fillId="0" borderId="0" xfId="0" applyFont="1" applyAlignment="1"/>
    <xf numFmtId="0" fontId="21" fillId="0" borderId="0" xfId="0" applyFont="1" applyAlignment="1">
      <alignment vertical="top"/>
    </xf>
    <xf numFmtId="0" fontId="22" fillId="0" borderId="0" xfId="0" applyFont="1" applyAlignment="1">
      <alignment vertical="top"/>
    </xf>
    <xf numFmtId="0" fontId="1" fillId="0" borderId="0" xfId="0" applyFont="1" applyAlignment="1"/>
    <xf numFmtId="0" fontId="23" fillId="0" borderId="0" xfId="0" applyFont="1" applyAlignment="1">
      <alignment horizontal="center" vertical="top"/>
    </xf>
    <xf numFmtId="171" fontId="23" fillId="0" borderId="0" xfId="0" applyNumberFormat="1" applyFont="1" applyAlignment="1">
      <alignment vertical="top"/>
    </xf>
    <xf numFmtId="0" fontId="24" fillId="4" borderId="0" xfId="0" applyFont="1" applyFill="1" applyAlignment="1">
      <alignment horizontal="center" vertical="top"/>
    </xf>
    <xf numFmtId="0" fontId="21" fillId="0" borderId="0" xfId="0" applyFont="1" applyAlignment="1">
      <alignment vertical="top"/>
    </xf>
    <xf numFmtId="172" fontId="21" fillId="0" borderId="0" xfId="0" applyNumberFormat="1" applyFont="1" applyAlignment="1">
      <alignment vertical="top"/>
    </xf>
    <xf numFmtId="0" fontId="21" fillId="0" borderId="0" xfId="0" applyNumberFormat="1" applyFont="1" applyAlignment="1">
      <alignment vertical="top"/>
    </xf>
    <xf numFmtId="0" fontId="21" fillId="0" borderId="9" xfId="0" applyNumberFormat="1" applyFont="1" applyBorder="1" applyAlignment="1">
      <alignment vertical="top"/>
    </xf>
    <xf numFmtId="0" fontId="21" fillId="0" borderId="10" xfId="0" applyNumberFormat="1" applyFont="1" applyBorder="1" applyAlignment="1">
      <alignment vertical="top"/>
    </xf>
    <xf numFmtId="0" fontId="1" fillId="0" borderId="0" xfId="0" applyNumberFormat="1" applyFont="1" applyAlignment="1"/>
    <xf numFmtId="0" fontId="24" fillId="4" borderId="0" xfId="0" applyNumberFormat="1" applyFont="1" applyFill="1" applyAlignment="1">
      <alignment horizontal="center" vertical="top"/>
    </xf>
    <xf numFmtId="196" fontId="21" fillId="0" borderId="0" xfId="3" applyNumberFormat="1" applyFont="1" applyAlignment="1">
      <alignment vertical="top"/>
    </xf>
    <xf numFmtId="196" fontId="21" fillId="0" borderId="9" xfId="3" applyNumberFormat="1" applyFont="1" applyBorder="1" applyAlignment="1">
      <alignment vertical="top"/>
    </xf>
    <xf numFmtId="196" fontId="21" fillId="0" borderId="10" xfId="3" applyNumberFormat="1" applyFont="1" applyBorder="1" applyAlignment="1">
      <alignment vertical="top"/>
    </xf>
    <xf numFmtId="0" fontId="15" fillId="0" borderId="0" xfId="0" applyFont="1" applyAlignment="1">
      <alignment vertical="top"/>
    </xf>
    <xf numFmtId="0" fontId="21" fillId="0" borderId="0" xfId="0" applyFont="1" applyAlignment="1">
      <alignment horizontal="right" vertical="top"/>
    </xf>
    <xf numFmtId="0" fontId="25" fillId="0" borderId="0" xfId="0" applyFont="1" applyAlignment="1">
      <alignment vertical="top"/>
    </xf>
    <xf numFmtId="184" fontId="21" fillId="0" borderId="0" xfId="0" applyNumberFormat="1" applyFont="1" applyAlignment="1">
      <alignment vertical="top"/>
    </xf>
    <xf numFmtId="185" fontId="21" fillId="0" borderId="0" xfId="0" applyNumberFormat="1" applyFont="1" applyAlignment="1">
      <alignment vertical="top"/>
    </xf>
    <xf numFmtId="177" fontId="21" fillId="0" borderId="0" xfId="0" applyNumberFormat="1" applyFont="1" applyAlignment="1">
      <alignment vertical="top"/>
    </xf>
    <xf numFmtId="186" fontId="21" fillId="0" borderId="0" xfId="0" applyNumberFormat="1" applyFont="1" applyAlignment="1">
      <alignment vertical="top"/>
    </xf>
    <xf numFmtId="177" fontId="21" fillId="0" borderId="0" xfId="0" applyNumberFormat="1" applyFont="1" applyAlignment="1">
      <alignment horizontal="right" vertical="top"/>
    </xf>
    <xf numFmtId="187" fontId="21" fillId="0" borderId="0" xfId="0" applyNumberFormat="1" applyFont="1" applyAlignment="1">
      <alignment vertical="top"/>
    </xf>
    <xf numFmtId="188" fontId="21" fillId="0" borderId="0" xfId="0" applyNumberFormat="1" applyFont="1" applyAlignment="1">
      <alignment vertical="top"/>
    </xf>
    <xf numFmtId="183" fontId="21" fillId="0" borderId="0" xfId="0" applyNumberFormat="1" applyFont="1" applyAlignment="1">
      <alignment vertical="top"/>
    </xf>
    <xf numFmtId="189" fontId="21" fillId="0" borderId="0" xfId="0" applyNumberFormat="1" applyFont="1" applyAlignment="1">
      <alignment vertical="top"/>
    </xf>
  </cellXfs>
  <cellStyles count="10">
    <cellStyle name="Currency" xfId="3" builtinId="4"/>
    <cellStyle name="Heading 1 2" xfId="7" xr:uid="{4AF3BCB7-7E91-4E7F-AFE6-F9766E745A44}"/>
    <cellStyle name="Heading 2 2" xfId="8" xr:uid="{265EC604-9DC0-44D3-9841-83E8B7C5771E}"/>
    <cellStyle name="Heading 3 2" xfId="9" xr:uid="{82BC4E4A-4BA8-41D7-80A7-CF54B8A5A713}"/>
    <cellStyle name="Hyperlink" xfId="2" builtinId="8"/>
    <cellStyle name="Normal" xfId="0" builtinId="0"/>
    <cellStyle name="Normal 2" xfId="6" xr:uid="{849A41DB-E568-48EC-A3F4-6366A0833F50}"/>
    <cellStyle name="Normal 3" xfId="4" xr:uid="{9FEAB29A-97FF-460A-BB4B-C32F9DF9FEA2}"/>
    <cellStyle name="Percent" xfId="1" builtinId="5"/>
    <cellStyle name="Table (Normal)" xfId="5" xr:uid="{C1CAE19F-375D-4B38-8D4A-84638CB1A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0</xdr:row>
      <xdr:rowOff>0</xdr:rowOff>
    </xdr:from>
    <xdr:to>
      <xdr:col>19</xdr:col>
      <xdr:colOff>47625</xdr:colOff>
      <xdr:row>53</xdr:row>
      <xdr:rowOff>161925</xdr:rowOff>
    </xdr:to>
    <xdr:pic>
      <xdr:nvPicPr>
        <xdr:cNvPr id="4" name="Picture 3">
          <a:extLst>
            <a:ext uri="{FF2B5EF4-FFF2-40B4-BE49-F238E27FC236}">
              <a16:creationId xmlns:a16="http://schemas.microsoft.com/office/drawing/2014/main" id="{2D977F67-0732-965B-8FB4-AF5C2BBF2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5425" y="0"/>
          <a:ext cx="9753600" cy="975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1C10-986F-41A4-B3DD-2A72A923BC11}">
  <dimension ref="A1:H14"/>
  <sheetViews>
    <sheetView workbookViewId="0">
      <selection activeCell="B7" sqref="B7"/>
    </sheetView>
  </sheetViews>
  <sheetFormatPr defaultRowHeight="14.25" x14ac:dyDescent="0.2"/>
  <cols>
    <col min="1" max="1" width="19.85546875" style="1" bestFit="1" customWidth="1"/>
    <col min="2" max="2" width="19.5703125" style="1" bestFit="1" customWidth="1"/>
    <col min="3" max="3" width="11.5703125" style="1" bestFit="1" customWidth="1"/>
    <col min="4" max="4" width="16.140625" style="1" bestFit="1" customWidth="1"/>
    <col min="5" max="5" width="6.7109375" style="1" bestFit="1" customWidth="1"/>
    <col min="6" max="6" width="36.28515625" style="1" bestFit="1" customWidth="1"/>
    <col min="7" max="16384" width="9.140625" style="1"/>
  </cols>
  <sheetData>
    <row r="1" spans="1:8" x14ac:dyDescent="0.2">
      <c r="A1" s="1" t="s">
        <v>1</v>
      </c>
      <c r="B1" s="34" t="s">
        <v>54</v>
      </c>
    </row>
    <row r="3" spans="1:8" x14ac:dyDescent="0.2">
      <c r="A3" s="1" t="s">
        <v>6</v>
      </c>
    </row>
    <row r="4" spans="1:8" x14ac:dyDescent="0.2">
      <c r="A4" s="1" t="s">
        <v>0</v>
      </c>
      <c r="B4" s="1">
        <v>17.98</v>
      </c>
      <c r="C4" s="35" t="s">
        <v>55</v>
      </c>
    </row>
    <row r="5" spans="1:8" x14ac:dyDescent="0.2">
      <c r="A5" s="1" t="s">
        <v>2</v>
      </c>
      <c r="B5" s="1">
        <v>2100</v>
      </c>
      <c r="C5" s="34" t="s">
        <v>27</v>
      </c>
      <c r="F5" s="34" t="s">
        <v>60</v>
      </c>
      <c r="G5" s="1">
        <v>1849</v>
      </c>
    </row>
    <row r="6" spans="1:8" x14ac:dyDescent="0.2">
      <c r="A6" s="1" t="s">
        <v>3</v>
      </c>
      <c r="B6" s="1">
        <f>B4*B5</f>
        <v>37758</v>
      </c>
      <c r="F6" s="34" t="s">
        <v>61</v>
      </c>
      <c r="G6" s="1">
        <v>256</v>
      </c>
      <c r="H6" s="34" t="s">
        <v>62</v>
      </c>
    </row>
    <row r="7" spans="1:8" x14ac:dyDescent="0.2">
      <c r="A7" s="1" t="s">
        <v>25</v>
      </c>
      <c r="B7" s="1">
        <v>5480</v>
      </c>
    </row>
    <row r="8" spans="1:8" x14ac:dyDescent="0.2">
      <c r="A8" s="1" t="s">
        <v>4</v>
      </c>
      <c r="B8" s="1">
        <v>20340</v>
      </c>
      <c r="D8" s="1" t="s">
        <v>30</v>
      </c>
      <c r="E8" s="1">
        <v>2.61</v>
      </c>
    </row>
    <row r="9" spans="1:8" x14ac:dyDescent="0.2">
      <c r="A9" s="1" t="s">
        <v>7</v>
      </c>
      <c r="B9" s="1">
        <f>B6-B7+B8</f>
        <v>52618</v>
      </c>
      <c r="D9" s="1" t="s">
        <v>26</v>
      </c>
      <c r="E9" s="1">
        <v>3.72</v>
      </c>
    </row>
    <row r="11" spans="1:8" x14ac:dyDescent="0.2">
      <c r="A11" s="34" t="s">
        <v>56</v>
      </c>
      <c r="B11" s="1">
        <v>6.09</v>
      </c>
    </row>
    <row r="12" spans="1:8" x14ac:dyDescent="0.2">
      <c r="A12" s="34" t="s">
        <v>57</v>
      </c>
      <c r="B12" s="1">
        <v>3.77</v>
      </c>
    </row>
    <row r="13" spans="1:8" x14ac:dyDescent="0.2">
      <c r="A13" s="34" t="s">
        <v>58</v>
      </c>
      <c r="B13" s="1">
        <v>30.44</v>
      </c>
    </row>
    <row r="14" spans="1:8" x14ac:dyDescent="0.2">
      <c r="A14" s="34" t="s">
        <v>59</v>
      </c>
      <c r="B14" s="1">
        <v>4.6100000000000003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8C8F-3B6A-4584-925C-61BD108C4B76}">
  <dimension ref="A1:AK91"/>
  <sheetViews>
    <sheetView topLeftCell="A12" workbookViewId="0">
      <pane xSplit="2" topLeftCell="C1" activePane="topRight" state="frozen"/>
      <selection pane="topRight" activeCell="D28" sqref="D28"/>
    </sheetView>
  </sheetViews>
  <sheetFormatPr defaultRowHeight="14.25" outlineLevelRow="1" x14ac:dyDescent="0.2"/>
  <cols>
    <col min="1" max="1" width="9.140625" style="1"/>
    <col min="2" max="2" width="39.85546875" style="1" bestFit="1" customWidth="1"/>
    <col min="3" max="21" width="9.140625" style="1"/>
    <col min="22" max="24" width="13.140625" style="1" customWidth="1"/>
    <col min="25" max="25" width="18.85546875" style="1" customWidth="1"/>
    <col min="26" max="26" width="14.85546875" style="1" customWidth="1"/>
    <col min="27" max="27" width="15" style="1" customWidth="1"/>
    <col min="28" max="28" width="8.42578125" style="1" bestFit="1" customWidth="1"/>
    <col min="29" max="29" width="9.28515625" style="1" bestFit="1" customWidth="1"/>
    <col min="30" max="30" width="9.5703125" style="1" bestFit="1" customWidth="1"/>
    <col min="31" max="16384" width="9.140625" style="1"/>
  </cols>
  <sheetData>
    <row r="1" spans="1:31" x14ac:dyDescent="0.2">
      <c r="A1" s="24" t="s">
        <v>8</v>
      </c>
      <c r="B1" s="1" t="s">
        <v>36</v>
      </c>
    </row>
    <row r="2" spans="1:31" x14ac:dyDescent="0.2">
      <c r="A2" s="25"/>
      <c r="B2" s="25"/>
      <c r="C2" s="25"/>
      <c r="D2" s="58" t="s">
        <v>153</v>
      </c>
      <c r="E2" s="58" t="s">
        <v>154</v>
      </c>
      <c r="F2" s="58" t="s">
        <v>155</v>
      </c>
      <c r="G2" s="58" t="s">
        <v>51</v>
      </c>
      <c r="H2" s="25" t="s">
        <v>53</v>
      </c>
      <c r="I2" s="25" t="s">
        <v>52</v>
      </c>
      <c r="J2" s="25" t="s">
        <v>50</v>
      </c>
      <c r="K2" s="25" t="s">
        <v>45</v>
      </c>
      <c r="L2" s="25" t="s">
        <v>46</v>
      </c>
      <c r="M2" s="25" t="s">
        <v>47</v>
      </c>
      <c r="N2" s="25" t="s">
        <v>48</v>
      </c>
      <c r="O2" s="25" t="s">
        <v>43</v>
      </c>
      <c r="P2" s="25" t="s">
        <v>44</v>
      </c>
      <c r="Q2" s="25" t="s">
        <v>13</v>
      </c>
      <c r="R2" s="25" t="s">
        <v>14</v>
      </c>
      <c r="S2" s="25" t="s">
        <v>15</v>
      </c>
      <c r="T2" s="25" t="s">
        <v>16</v>
      </c>
      <c r="U2" s="25" t="s">
        <v>17</v>
      </c>
      <c r="V2" s="25" t="s">
        <v>18</v>
      </c>
      <c r="W2" s="25" t="s">
        <v>19</v>
      </c>
      <c r="X2" s="25" t="s">
        <v>20</v>
      </c>
      <c r="Y2" s="25" t="s">
        <v>21</v>
      </c>
      <c r="Z2" s="25" t="s">
        <v>22</v>
      </c>
      <c r="AA2" s="25" t="s">
        <v>5</v>
      </c>
      <c r="AB2" s="25" t="s">
        <v>27</v>
      </c>
      <c r="AC2" s="25" t="s">
        <v>28</v>
      </c>
      <c r="AD2" s="25" t="s">
        <v>29</v>
      </c>
      <c r="AE2" s="25" t="s">
        <v>31</v>
      </c>
    </row>
    <row r="3" spans="1:31" s="47" customFormat="1" x14ac:dyDescent="0.2">
      <c r="B3" s="48" t="s">
        <v>122</v>
      </c>
      <c r="D3" s="47">
        <v>667</v>
      </c>
      <c r="E3" s="47">
        <v>1144</v>
      </c>
      <c r="F3" s="47">
        <v>899</v>
      </c>
      <c r="G3" s="47">
        <v>1287</v>
      </c>
      <c r="H3" s="47">
        <v>4083</v>
      </c>
      <c r="I3" s="47">
        <v>3444</v>
      </c>
      <c r="J3" s="47">
        <v>3132</v>
      </c>
      <c r="K3" s="47">
        <v>2379</v>
      </c>
      <c r="L3" s="47">
        <v>1484</v>
      </c>
      <c r="M3" s="47">
        <v>1747</v>
      </c>
      <c r="N3" s="47">
        <v>994</v>
      </c>
      <c r="O3" s="47">
        <v>687</v>
      </c>
      <c r="P3" s="47">
        <v>347</v>
      </c>
      <c r="Q3" s="47">
        <v>140</v>
      </c>
      <c r="R3" s="47">
        <v>-7</v>
      </c>
      <c r="S3" s="47">
        <v>265</v>
      </c>
      <c r="T3" s="47">
        <v>280</v>
      </c>
      <c r="U3" s="47">
        <v>241</v>
      </c>
      <c r="V3" s="47">
        <v>189</v>
      </c>
      <c r="W3" s="47">
        <v>476</v>
      </c>
      <c r="X3" s="47">
        <v>413</v>
      </c>
      <c r="Y3" s="47">
        <v>507</v>
      </c>
      <c r="Z3" s="47">
        <v>287</v>
      </c>
      <c r="AA3" s="47">
        <v>507</v>
      </c>
      <c r="AB3" s="47">
        <v>472</v>
      </c>
    </row>
    <row r="4" spans="1:31" s="47" customFormat="1" x14ac:dyDescent="0.2">
      <c r="B4" s="48" t="s">
        <v>123</v>
      </c>
      <c r="D4" s="47">
        <v>446</v>
      </c>
      <c r="E4" s="47">
        <v>417</v>
      </c>
      <c r="F4" s="47">
        <v>613</v>
      </c>
      <c r="G4" s="47">
        <v>535</v>
      </c>
      <c r="H4" s="47">
        <v>670</v>
      </c>
      <c r="I4" s="47">
        <v>837</v>
      </c>
      <c r="J4" s="47">
        <v>1083</v>
      </c>
      <c r="K4" s="47">
        <v>1173</v>
      </c>
      <c r="L4" s="47">
        <v>857</v>
      </c>
      <c r="M4" s="47">
        <v>907</v>
      </c>
      <c r="N4" s="47">
        <v>927</v>
      </c>
      <c r="O4" s="47">
        <v>797</v>
      </c>
      <c r="P4" s="47">
        <v>459</v>
      </c>
      <c r="Q4" s="47">
        <v>426</v>
      </c>
      <c r="R4" s="47">
        <v>288</v>
      </c>
      <c r="S4" s="47">
        <v>205</v>
      </c>
      <c r="T4" s="47">
        <v>315</v>
      </c>
      <c r="U4" s="47">
        <v>331</v>
      </c>
      <c r="V4" s="47">
        <v>242</v>
      </c>
      <c r="W4" s="47">
        <v>223</v>
      </c>
      <c r="X4" s="47">
        <v>346</v>
      </c>
      <c r="Y4" s="47">
        <v>338</v>
      </c>
      <c r="Z4" s="47">
        <v>424</v>
      </c>
      <c r="AA4" s="47">
        <v>264</v>
      </c>
      <c r="AB4" s="47">
        <v>344</v>
      </c>
    </row>
    <row r="5" spans="1:31" s="47" customFormat="1" x14ac:dyDescent="0.2">
      <c r="B5" s="48" t="s">
        <v>124</v>
      </c>
      <c r="D5" s="47">
        <v>240</v>
      </c>
      <c r="E5" s="47">
        <v>236</v>
      </c>
      <c r="F5" s="47">
        <v>249</v>
      </c>
      <c r="G5" s="47">
        <v>257</v>
      </c>
      <c r="H5" s="47">
        <v>250</v>
      </c>
      <c r="I5" s="47">
        <v>272</v>
      </c>
      <c r="J5" s="47">
        <v>295</v>
      </c>
      <c r="K5" s="47">
        <v>292</v>
      </c>
      <c r="L5" s="47">
        <v>343</v>
      </c>
      <c r="M5" s="47">
        <v>334</v>
      </c>
      <c r="N5" s="47">
        <v>356</v>
      </c>
      <c r="O5" s="47">
        <v>366</v>
      </c>
      <c r="P5" s="47">
        <v>358</v>
      </c>
      <c r="Q5" s="47">
        <v>364</v>
      </c>
      <c r="R5" s="47">
        <v>371</v>
      </c>
      <c r="S5" s="47">
        <v>366</v>
      </c>
      <c r="T5" s="47">
        <v>344</v>
      </c>
      <c r="U5" s="47">
        <v>344</v>
      </c>
      <c r="V5" s="47">
        <v>348</v>
      </c>
      <c r="W5" s="47">
        <v>346</v>
      </c>
      <c r="X5" s="47">
        <v>355</v>
      </c>
      <c r="Y5" s="47">
        <v>374</v>
      </c>
      <c r="Z5" s="47">
        <v>388</v>
      </c>
      <c r="AA5" s="47">
        <v>401</v>
      </c>
      <c r="AB5" s="47">
        <v>401</v>
      </c>
    </row>
    <row r="6" spans="1:31" s="47" customFormat="1" x14ac:dyDescent="0.2">
      <c r="B6" s="48" t="s">
        <v>125</v>
      </c>
      <c r="D6" s="47">
        <v>-598</v>
      </c>
      <c r="E6" s="47">
        <v>-391</v>
      </c>
      <c r="F6" s="47">
        <v>-132</v>
      </c>
      <c r="G6" s="47">
        <v>-991</v>
      </c>
      <c r="H6" s="47">
        <v>-553</v>
      </c>
      <c r="I6" s="47">
        <v>-375</v>
      </c>
      <c r="J6" s="47">
        <v>-375</v>
      </c>
      <c r="K6" s="47">
        <v>246</v>
      </c>
      <c r="L6" s="47">
        <v>-415</v>
      </c>
      <c r="M6" s="47">
        <v>-341</v>
      </c>
      <c r="N6" s="47">
        <v>-133</v>
      </c>
      <c r="O6" s="47">
        <v>454</v>
      </c>
      <c r="P6" s="47">
        <v>-13</v>
      </c>
      <c r="Q6" s="47">
        <v>150</v>
      </c>
      <c r="R6" s="47">
        <v>-407</v>
      </c>
      <c r="S6" s="47">
        <v>-398</v>
      </c>
      <c r="T6" s="47">
        <v>42</v>
      </c>
      <c r="U6" s="47">
        <v>13</v>
      </c>
      <c r="V6" s="47">
        <v>-358</v>
      </c>
      <c r="W6" s="47">
        <v>57</v>
      </c>
      <c r="X6" s="47">
        <v>-113</v>
      </c>
      <c r="Y6" s="47">
        <v>-878</v>
      </c>
      <c r="Z6" s="47">
        <v>356</v>
      </c>
      <c r="AA6" s="47">
        <v>-449</v>
      </c>
      <c r="AB6" s="47">
        <v>-199</v>
      </c>
    </row>
    <row r="7" spans="1:31" s="47" customFormat="1" x14ac:dyDescent="0.2">
      <c r="B7" s="48" t="s">
        <v>126</v>
      </c>
      <c r="D7" s="47">
        <v>62</v>
      </c>
      <c r="E7" s="47">
        <v>64</v>
      </c>
      <c r="F7" s="47">
        <v>78</v>
      </c>
      <c r="G7" s="47">
        <v>74</v>
      </c>
      <c r="H7" s="47">
        <v>78</v>
      </c>
      <c r="I7" s="47">
        <v>80</v>
      </c>
      <c r="J7" s="47">
        <v>98</v>
      </c>
      <c r="K7" s="47">
        <v>95</v>
      </c>
      <c r="L7" s="47">
        <v>87</v>
      </c>
      <c r="M7" s="47">
        <v>130</v>
      </c>
      <c r="N7" s="47">
        <v>118</v>
      </c>
      <c r="O7" s="47">
        <v>91</v>
      </c>
      <c r="P7" s="47">
        <v>79</v>
      </c>
      <c r="Q7" s="47">
        <v>96</v>
      </c>
      <c r="R7" s="47">
        <v>85</v>
      </c>
      <c r="S7" s="47">
        <v>67</v>
      </c>
      <c r="T7" s="47">
        <v>81</v>
      </c>
      <c r="U7" s="47">
        <v>94</v>
      </c>
      <c r="V7" s="47">
        <v>86</v>
      </c>
      <c r="W7" s="47">
        <v>89</v>
      </c>
      <c r="X7" s="47">
        <v>112</v>
      </c>
      <c r="Y7" s="47">
        <v>109</v>
      </c>
      <c r="Z7" s="47">
        <v>103</v>
      </c>
      <c r="AA7" s="47">
        <v>92</v>
      </c>
      <c r="AB7" s="47">
        <v>124</v>
      </c>
    </row>
    <row r="8" spans="1:31" s="47" customFormat="1" x14ac:dyDescent="0.2">
      <c r="B8" s="48" t="s">
        <v>127</v>
      </c>
      <c r="D8" s="47">
        <v>-32</v>
      </c>
      <c r="E8" s="47">
        <v>-34</v>
      </c>
      <c r="F8" s="47">
        <v>-44</v>
      </c>
      <c r="G8" s="47">
        <v>-39</v>
      </c>
      <c r="H8" s="47">
        <v>-54</v>
      </c>
      <c r="I8" s="47">
        <v>-69</v>
      </c>
      <c r="J8" s="47">
        <v>-83</v>
      </c>
      <c r="K8" s="47">
        <v>-68</v>
      </c>
      <c r="L8" s="47">
        <v>-64</v>
      </c>
      <c r="M8" s="47">
        <v>-73</v>
      </c>
      <c r="N8" s="47">
        <v>-56</v>
      </c>
      <c r="O8" s="47">
        <v>-42</v>
      </c>
      <c r="P8" s="47">
        <v>-43</v>
      </c>
      <c r="Q8" s="47">
        <v>-46</v>
      </c>
      <c r="R8" s="47">
        <v>-36</v>
      </c>
      <c r="S8" s="47">
        <v>-29</v>
      </c>
      <c r="T8" s="47">
        <v>-44</v>
      </c>
      <c r="U8" s="47">
        <v>-67</v>
      </c>
      <c r="V8" s="47">
        <v>-45</v>
      </c>
      <c r="W8" s="47">
        <v>-51</v>
      </c>
      <c r="X8" s="47">
        <v>-81</v>
      </c>
      <c r="Y8" s="47">
        <v>-102</v>
      </c>
      <c r="Z8" s="47">
        <v>-81</v>
      </c>
      <c r="AA8" s="47">
        <v>-64</v>
      </c>
      <c r="AB8" s="47">
        <v>-91</v>
      </c>
    </row>
    <row r="9" spans="1:31" s="47" customFormat="1" x14ac:dyDescent="0.2">
      <c r="B9" s="48" t="s">
        <v>128</v>
      </c>
      <c r="D9" s="47">
        <v>154</v>
      </c>
      <c r="E9" s="47">
        <v>185</v>
      </c>
      <c r="F9" s="47">
        <v>266</v>
      </c>
      <c r="G9" s="47">
        <v>244</v>
      </c>
      <c r="H9" s="47">
        <v>561</v>
      </c>
      <c r="I9" s="47">
        <v>446</v>
      </c>
      <c r="J9" s="47">
        <v>550</v>
      </c>
      <c r="K9" s="47">
        <v>466</v>
      </c>
      <c r="L9" s="47">
        <v>376</v>
      </c>
      <c r="M9" s="47">
        <v>410</v>
      </c>
      <c r="N9" s="47">
        <v>388</v>
      </c>
      <c r="O9" s="47">
        <v>317</v>
      </c>
      <c r="P9" s="47">
        <v>204</v>
      </c>
      <c r="Q9" s="47">
        <v>165</v>
      </c>
      <c r="R9" s="47">
        <v>187</v>
      </c>
      <c r="S9" s="47">
        <v>191</v>
      </c>
      <c r="T9" s="47">
        <v>219</v>
      </c>
      <c r="U9" s="47">
        <v>247</v>
      </c>
      <c r="V9" s="47">
        <v>233</v>
      </c>
      <c r="W9" s="47">
        <v>245</v>
      </c>
      <c r="X9" s="47">
        <v>269</v>
      </c>
      <c r="Y9" s="47">
        <v>300</v>
      </c>
      <c r="Z9" s="47">
        <v>292</v>
      </c>
      <c r="AA9" s="47">
        <v>286</v>
      </c>
      <c r="AB9" s="47">
        <v>309</v>
      </c>
    </row>
    <row r="10" spans="1:31" x14ac:dyDescent="0.2">
      <c r="A10" s="26"/>
      <c r="B10" s="26"/>
      <c r="C10" s="26"/>
      <c r="D10" s="26"/>
      <c r="E10" s="26"/>
      <c r="F10" s="26"/>
      <c r="G10" s="26"/>
      <c r="H10" s="26"/>
      <c r="I10" s="26"/>
      <c r="J10" s="26"/>
      <c r="K10" s="26"/>
      <c r="L10" s="26"/>
      <c r="M10" s="26"/>
      <c r="N10" s="26"/>
      <c r="O10" s="26"/>
      <c r="P10" s="26"/>
      <c r="Q10" s="26"/>
      <c r="R10" s="26"/>
      <c r="S10" s="26"/>
    </row>
    <row r="11" spans="1:31" s="4" customFormat="1" ht="15" x14ac:dyDescent="0.25">
      <c r="A11" s="2"/>
      <c r="B11" s="2" t="s">
        <v>9</v>
      </c>
      <c r="C11" s="2"/>
      <c r="D11" s="2">
        <f t="shared" ref="D11:F11" si="0">SUM(D3:D9)</f>
        <v>939</v>
      </c>
      <c r="E11" s="2">
        <f t="shared" si="0"/>
        <v>1621</v>
      </c>
      <c r="F11" s="2">
        <f t="shared" si="0"/>
        <v>1929</v>
      </c>
      <c r="G11" s="2">
        <f>SUM(G3:G9)</f>
        <v>1367</v>
      </c>
      <c r="H11" s="2">
        <f t="shared" ref="H11:AB11" si="1">SUM(H3:H9)</f>
        <v>5035</v>
      </c>
      <c r="I11" s="2">
        <f t="shared" si="1"/>
        <v>4635</v>
      </c>
      <c r="J11" s="2">
        <f t="shared" si="1"/>
        <v>4700</v>
      </c>
      <c r="K11" s="2">
        <f t="shared" si="1"/>
        <v>4583</v>
      </c>
      <c r="L11" s="2">
        <f t="shared" si="1"/>
        <v>2668</v>
      </c>
      <c r="M11" s="2">
        <f t="shared" si="1"/>
        <v>3114</v>
      </c>
      <c r="N11" s="2">
        <f t="shared" si="1"/>
        <v>2594</v>
      </c>
      <c r="O11" s="2">
        <f t="shared" si="1"/>
        <v>2670</v>
      </c>
      <c r="P11" s="2">
        <f t="shared" si="1"/>
        <v>1391</v>
      </c>
      <c r="Q11" s="2">
        <f t="shared" si="1"/>
        <v>1295</v>
      </c>
      <c r="R11" s="2">
        <f t="shared" si="1"/>
        <v>481</v>
      </c>
      <c r="S11" s="2">
        <f t="shared" si="1"/>
        <v>667</v>
      </c>
      <c r="T11" s="2">
        <f t="shared" si="1"/>
        <v>1237</v>
      </c>
      <c r="U11" s="2">
        <f t="shared" si="1"/>
        <v>1203</v>
      </c>
      <c r="V11" s="2">
        <f t="shared" si="1"/>
        <v>695</v>
      </c>
      <c r="W11" s="2">
        <f t="shared" si="1"/>
        <v>1385</v>
      </c>
      <c r="X11" s="2">
        <f>SUM(X3:X10)</f>
        <v>1301</v>
      </c>
      <c r="Y11" s="2">
        <f t="shared" si="1"/>
        <v>648</v>
      </c>
      <c r="Z11" s="2">
        <f t="shared" si="1"/>
        <v>1769</v>
      </c>
      <c r="AA11" s="2">
        <f t="shared" si="1"/>
        <v>1037</v>
      </c>
      <c r="AB11" s="2">
        <f t="shared" si="1"/>
        <v>1360</v>
      </c>
      <c r="AC11" s="3"/>
      <c r="AD11" s="3"/>
    </row>
    <row r="12" spans="1:31" x14ac:dyDescent="0.2">
      <c r="A12" s="26"/>
      <c r="B12" s="49" t="s">
        <v>146</v>
      </c>
      <c r="C12" s="15"/>
      <c r="D12" s="15">
        <v>487</v>
      </c>
      <c r="E12" s="15">
        <v>564</v>
      </c>
      <c r="F12" s="15">
        <v>574</v>
      </c>
      <c r="G12" s="15">
        <v>684</v>
      </c>
      <c r="H12" s="15">
        <v>854</v>
      </c>
      <c r="I12" s="15">
        <v>816</v>
      </c>
      <c r="J12" s="15">
        <v>884</v>
      </c>
      <c r="K12" s="15">
        <v>842</v>
      </c>
      <c r="L12" s="15">
        <v>840</v>
      </c>
      <c r="M12" s="15">
        <v>870</v>
      </c>
      <c r="N12" s="15">
        <v>804</v>
      </c>
      <c r="O12" s="15">
        <v>854</v>
      </c>
      <c r="P12" s="15">
        <v>754</v>
      </c>
      <c r="Q12" s="15">
        <v>671</v>
      </c>
      <c r="R12" s="15">
        <v>519</v>
      </c>
      <c r="S12" s="15">
        <v>604</v>
      </c>
      <c r="T12" s="15">
        <v>579</v>
      </c>
      <c r="U12" s="15">
        <v>590</v>
      </c>
      <c r="V12" s="15">
        <v>485</v>
      </c>
      <c r="W12" s="15">
        <v>541</v>
      </c>
      <c r="X12" s="15">
        <v>553</v>
      </c>
      <c r="Y12" s="15">
        <v>608</v>
      </c>
      <c r="Z12" s="15">
        <v>559</v>
      </c>
      <c r="AA12" s="15">
        <v>610</v>
      </c>
      <c r="AB12" s="15">
        <v>623</v>
      </c>
    </row>
    <row r="13" spans="1:31" x14ac:dyDescent="0.2">
      <c r="A13" s="26"/>
      <c r="B13" s="49" t="s">
        <v>147</v>
      </c>
      <c r="C13" s="15"/>
      <c r="D13" s="15">
        <v>165</v>
      </c>
      <c r="E13" s="15">
        <v>159</v>
      </c>
      <c r="F13" s="15">
        <v>194</v>
      </c>
      <c r="G13" s="15">
        <v>194</v>
      </c>
      <c r="H13" s="15">
        <v>289</v>
      </c>
      <c r="I13" s="15">
        <v>281</v>
      </c>
      <c r="J13" s="15">
        <v>289</v>
      </c>
      <c r="K13" s="15">
        <v>291</v>
      </c>
      <c r="L13" s="15">
        <v>263</v>
      </c>
      <c r="M13" s="15">
        <v>313</v>
      </c>
      <c r="N13" s="15">
        <v>316</v>
      </c>
      <c r="O13" s="15">
        <v>276</v>
      </c>
      <c r="P13" s="15">
        <v>230</v>
      </c>
      <c r="Q13" s="15">
        <v>204</v>
      </c>
      <c r="R13" s="15">
        <v>196</v>
      </c>
      <c r="S13" s="15">
        <v>195</v>
      </c>
      <c r="T13" s="15">
        <v>200</v>
      </c>
      <c r="U13" s="15">
        <v>199</v>
      </c>
      <c r="V13" s="15">
        <v>208</v>
      </c>
      <c r="W13" s="15">
        <v>237</v>
      </c>
      <c r="X13" s="15">
        <v>233</v>
      </c>
      <c r="Y13" s="15">
        <v>221</v>
      </c>
      <c r="Z13" s="15">
        <v>202</v>
      </c>
      <c r="AA13" s="15">
        <v>261</v>
      </c>
      <c r="AB13" s="15">
        <v>287</v>
      </c>
    </row>
    <row r="14" spans="1:31" x14ac:dyDescent="0.2">
      <c r="A14" s="26"/>
      <c r="B14" s="49" t="s">
        <v>148</v>
      </c>
      <c r="C14" s="15"/>
      <c r="D14" s="15">
        <v>228</v>
      </c>
      <c r="E14" s="15">
        <v>240</v>
      </c>
      <c r="F14" s="15">
        <v>228</v>
      </c>
      <c r="G14" s="15">
        <v>218</v>
      </c>
      <c r="H14" s="15">
        <v>202</v>
      </c>
      <c r="I14" s="15">
        <v>251</v>
      </c>
      <c r="J14" s="15">
        <v>279</v>
      </c>
      <c r="K14" s="15">
        <v>321</v>
      </c>
      <c r="L14" s="15">
        <v>307</v>
      </c>
      <c r="M14" s="15">
        <v>316</v>
      </c>
      <c r="N14" s="15">
        <v>306</v>
      </c>
      <c r="O14" s="15">
        <v>328</v>
      </c>
      <c r="P14" s="15">
        <v>232</v>
      </c>
      <c r="Q14" s="15">
        <v>211</v>
      </c>
      <c r="R14" s="15">
        <v>175</v>
      </c>
      <c r="S14" s="15">
        <v>182</v>
      </c>
      <c r="T14" s="15">
        <v>219</v>
      </c>
      <c r="U14" s="15">
        <v>193</v>
      </c>
      <c r="V14" s="15">
        <v>143</v>
      </c>
      <c r="W14" s="15">
        <v>206</v>
      </c>
      <c r="X14" s="15">
        <v>211</v>
      </c>
      <c r="Y14" s="15">
        <v>201</v>
      </c>
      <c r="Z14" s="15">
        <v>206</v>
      </c>
      <c r="AA14" s="15">
        <v>276</v>
      </c>
      <c r="AB14" s="15">
        <v>276</v>
      </c>
    </row>
    <row r="15" spans="1:31" x14ac:dyDescent="0.2">
      <c r="A15" s="26"/>
      <c r="B15" s="49" t="s">
        <v>49</v>
      </c>
      <c r="C15" s="15"/>
      <c r="D15" s="15">
        <v>18</v>
      </c>
      <c r="E15" s="15">
        <v>21</v>
      </c>
      <c r="F15" s="15">
        <v>18</v>
      </c>
      <c r="G15" s="15">
        <v>16</v>
      </c>
      <c r="H15" s="15">
        <v>16</v>
      </c>
      <c r="I15" s="15">
        <v>15</v>
      </c>
      <c r="J15" s="15">
        <v>27</v>
      </c>
      <c r="K15" s="15">
        <v>15</v>
      </c>
      <c r="L15" s="15">
        <v>21</v>
      </c>
      <c r="M15" s="15">
        <v>20</v>
      </c>
      <c r="N15" s="15">
        <v>19</v>
      </c>
      <c r="O15" s="15">
        <v>21</v>
      </c>
      <c r="P15" s="15">
        <v>25</v>
      </c>
      <c r="Q15" s="15">
        <v>24</v>
      </c>
      <c r="R15" s="15">
        <v>24</v>
      </c>
      <c r="S15" s="15">
        <v>31</v>
      </c>
      <c r="T15" s="15">
        <v>25</v>
      </c>
      <c r="U15" s="15">
        <v>28</v>
      </c>
      <c r="V15" s="15">
        <v>27</v>
      </c>
      <c r="W15" s="15">
        <v>27</v>
      </c>
      <c r="X15" s="15">
        <v>28</v>
      </c>
      <c r="Y15" s="15">
        <v>29</v>
      </c>
      <c r="Z15" s="15">
        <v>29</v>
      </c>
      <c r="AA15" s="15">
        <v>27</v>
      </c>
      <c r="AB15" s="15">
        <v>28</v>
      </c>
    </row>
    <row r="16" spans="1:31" x14ac:dyDescent="0.2">
      <c r="A16" s="26"/>
      <c r="B16" s="49" t="s">
        <v>149</v>
      </c>
      <c r="C16" s="15"/>
      <c r="D16" s="15">
        <v>33</v>
      </c>
      <c r="E16" s="15">
        <v>33</v>
      </c>
      <c r="F16" s="15">
        <v>38</v>
      </c>
      <c r="G16" s="15">
        <v>33</v>
      </c>
      <c r="H16" s="15">
        <v>33</v>
      </c>
      <c r="I16" s="15">
        <v>38</v>
      </c>
      <c r="J16" s="15">
        <v>82</v>
      </c>
      <c r="K16" s="15">
        <v>36</v>
      </c>
      <c r="L16" s="15">
        <v>35</v>
      </c>
      <c r="M16" s="15">
        <v>34</v>
      </c>
      <c r="N16" s="15">
        <v>126</v>
      </c>
      <c r="O16" s="15">
        <v>39</v>
      </c>
      <c r="P16" s="15">
        <v>38</v>
      </c>
      <c r="Q16" s="15">
        <v>38</v>
      </c>
      <c r="R16" s="15">
        <v>38</v>
      </c>
      <c r="S16" s="15">
        <v>38</v>
      </c>
      <c r="T16" s="15">
        <v>38</v>
      </c>
      <c r="U16" s="15">
        <v>38</v>
      </c>
      <c r="V16" s="15">
        <v>38</v>
      </c>
      <c r="W16" s="15">
        <v>38</v>
      </c>
      <c r="X16" s="15">
        <v>38</v>
      </c>
      <c r="Y16" s="15">
        <v>39</v>
      </c>
      <c r="Z16" s="15">
        <v>38</v>
      </c>
      <c r="AA16" s="15">
        <v>38</v>
      </c>
      <c r="AB16" s="15">
        <v>58</v>
      </c>
    </row>
    <row r="17" spans="1:28" x14ac:dyDescent="0.2">
      <c r="A17" s="26"/>
      <c r="B17" s="49" t="s">
        <v>150</v>
      </c>
      <c r="C17" s="26"/>
      <c r="D17" s="26">
        <v>61</v>
      </c>
      <c r="E17" s="26">
        <v>103</v>
      </c>
      <c r="F17" s="26">
        <v>120</v>
      </c>
      <c r="G17" s="26">
        <v>121</v>
      </c>
      <c r="H17" s="26">
        <v>156</v>
      </c>
      <c r="I17" s="26">
        <v>176</v>
      </c>
      <c r="J17" s="26">
        <v>249</v>
      </c>
      <c r="K17" s="26">
        <v>236</v>
      </c>
      <c r="L17" s="26">
        <v>142</v>
      </c>
      <c r="M17" s="26">
        <v>135</v>
      </c>
      <c r="N17" s="26">
        <v>167</v>
      </c>
      <c r="O17" s="26">
        <v>91</v>
      </c>
      <c r="P17" s="26">
        <v>35</v>
      </c>
      <c r="Q17" s="27">
        <v>40</v>
      </c>
      <c r="R17" s="27">
        <v>33</v>
      </c>
      <c r="S17" s="27">
        <v>32</v>
      </c>
      <c r="T17" s="27">
        <v>36</v>
      </c>
      <c r="U17" s="27">
        <v>37</v>
      </c>
      <c r="V17" s="27">
        <v>36</v>
      </c>
      <c r="W17" s="27">
        <v>36</v>
      </c>
      <c r="X17" s="27">
        <v>45</v>
      </c>
      <c r="Y17" s="27">
        <v>48</v>
      </c>
      <c r="Z17" s="27">
        <v>59</v>
      </c>
      <c r="AA17" s="1">
        <v>49</v>
      </c>
      <c r="AB17" s="27">
        <v>64</v>
      </c>
    </row>
    <row r="18" spans="1:28" s="4" customFormat="1" ht="15" x14ac:dyDescent="0.25">
      <c r="A18" s="2"/>
      <c r="B18" s="2" t="s">
        <v>10</v>
      </c>
      <c r="D18" s="3">
        <f t="shared" ref="D18" si="2">D11-SUM(D12:D17)</f>
        <v>-53</v>
      </c>
      <c r="E18" s="3">
        <f t="shared" ref="E18" si="3">E11-SUM(E12:E17)</f>
        <v>501</v>
      </c>
      <c r="F18" s="3">
        <f t="shared" ref="F18" si="4">F11-SUM(F12:F17)</f>
        <v>757</v>
      </c>
      <c r="G18" s="3">
        <f t="shared" ref="G18:AA18" si="5">G11-SUM(G12:G17)</f>
        <v>101</v>
      </c>
      <c r="H18" s="3">
        <f t="shared" si="5"/>
        <v>3485</v>
      </c>
      <c r="I18" s="3">
        <f t="shared" si="5"/>
        <v>3058</v>
      </c>
      <c r="J18" s="3">
        <f t="shared" si="5"/>
        <v>2890</v>
      </c>
      <c r="K18" s="3">
        <f t="shared" si="5"/>
        <v>2842</v>
      </c>
      <c r="L18" s="3">
        <f t="shared" si="5"/>
        <v>1060</v>
      </c>
      <c r="M18" s="3">
        <f t="shared" si="5"/>
        <v>1426</v>
      </c>
      <c r="N18" s="3">
        <f t="shared" si="5"/>
        <v>856</v>
      </c>
      <c r="O18" s="3">
        <f t="shared" si="5"/>
        <v>1061</v>
      </c>
      <c r="P18" s="3">
        <f t="shared" si="5"/>
        <v>77</v>
      </c>
      <c r="Q18" s="3">
        <f t="shared" si="5"/>
        <v>107</v>
      </c>
      <c r="R18" s="3">
        <f t="shared" si="5"/>
        <v>-504</v>
      </c>
      <c r="S18" s="3">
        <f t="shared" si="5"/>
        <v>-415</v>
      </c>
      <c r="T18" s="3">
        <f t="shared" si="5"/>
        <v>140</v>
      </c>
      <c r="U18" s="3">
        <f t="shared" si="5"/>
        <v>118</v>
      </c>
      <c r="V18" s="3">
        <f t="shared" si="5"/>
        <v>-242</v>
      </c>
      <c r="W18" s="3">
        <f t="shared" si="5"/>
        <v>300</v>
      </c>
      <c r="X18" s="3">
        <f t="shared" si="5"/>
        <v>193</v>
      </c>
      <c r="Y18" s="3">
        <f t="shared" si="5"/>
        <v>-498</v>
      </c>
      <c r="Z18" s="3">
        <f t="shared" si="5"/>
        <v>676</v>
      </c>
      <c r="AA18" s="3">
        <f t="shared" si="5"/>
        <v>-224</v>
      </c>
      <c r="AB18" s="3">
        <f>AB11-SUM(AB12:AB17)</f>
        <v>24</v>
      </c>
    </row>
    <row r="19" spans="1:28" x14ac:dyDescent="0.2">
      <c r="B19" s="1" t="s">
        <v>40</v>
      </c>
      <c r="D19" s="1">
        <v>-54</v>
      </c>
      <c r="E19" s="1">
        <v>500</v>
      </c>
      <c r="F19" s="1">
        <v>757</v>
      </c>
      <c r="G19" s="1">
        <v>100</v>
      </c>
      <c r="H19" s="1">
        <v>3486</v>
      </c>
      <c r="I19" s="1">
        <v>3058</v>
      </c>
      <c r="J19" s="1">
        <v>2890</v>
      </c>
      <c r="K19" s="1">
        <v>2843</v>
      </c>
      <c r="L19" s="1">
        <v>1061</v>
      </c>
      <c r="M19" s="1">
        <v>1426</v>
      </c>
      <c r="N19" s="1">
        <v>855</v>
      </c>
      <c r="O19" s="1">
        <v>1062</v>
      </c>
      <c r="P19" s="1">
        <v>79</v>
      </c>
      <c r="Q19" s="27">
        <v>106</v>
      </c>
      <c r="R19" s="27">
        <v>-505</v>
      </c>
      <c r="S19" s="27">
        <v>-416</v>
      </c>
      <c r="T19" s="27">
        <v>139</v>
      </c>
      <c r="U19" s="27">
        <v>118</v>
      </c>
      <c r="V19" s="1">
        <v>-242</v>
      </c>
      <c r="W19" s="27">
        <v>298</v>
      </c>
      <c r="X19" s="27">
        <v>192</v>
      </c>
      <c r="Y19" s="27">
        <v>-498</v>
      </c>
      <c r="Z19" s="1">
        <v>674</v>
      </c>
      <c r="AA19" s="1">
        <v>-223</v>
      </c>
      <c r="AB19" s="1">
        <v>34</v>
      </c>
    </row>
    <row r="20" spans="1:28" x14ac:dyDescent="0.2">
      <c r="B20" s="1" t="s">
        <v>41</v>
      </c>
      <c r="D20" s="1">
        <v>-0.3</v>
      </c>
      <c r="E20" s="1">
        <v>5</v>
      </c>
      <c r="F20" s="1">
        <v>3</v>
      </c>
      <c r="G20" s="1">
        <v>1</v>
      </c>
      <c r="H20" s="1">
        <v>21</v>
      </c>
      <c r="I20" s="1">
        <v>62</v>
      </c>
      <c r="J20" s="1">
        <v>48</v>
      </c>
      <c r="K20" s="1">
        <v>66</v>
      </c>
      <c r="L20" s="1">
        <v>24</v>
      </c>
      <c r="M20" s="1">
        <v>33</v>
      </c>
      <c r="N20" s="1">
        <v>-10</v>
      </c>
      <c r="O20" s="1">
        <v>26</v>
      </c>
      <c r="P20" s="1">
        <v>19</v>
      </c>
      <c r="Q20" s="27">
        <v>10</v>
      </c>
      <c r="R20" s="27">
        <v>-12</v>
      </c>
      <c r="S20" s="27">
        <v>-4</v>
      </c>
      <c r="T20" s="27">
        <v>0.8</v>
      </c>
      <c r="U20" s="27">
        <v>3</v>
      </c>
      <c r="V20" s="1">
        <v>-10</v>
      </c>
      <c r="W20" s="27">
        <v>7</v>
      </c>
      <c r="X20" s="1">
        <v>14</v>
      </c>
      <c r="Y20" s="27">
        <v>-16</v>
      </c>
      <c r="Z20" s="1">
        <v>26</v>
      </c>
      <c r="AA20" s="1">
        <v>-11</v>
      </c>
      <c r="AB20" s="1">
        <v>36</v>
      </c>
    </row>
    <row r="21" spans="1:28" s="4" customFormat="1" ht="15" x14ac:dyDescent="0.25">
      <c r="B21" s="4" t="s">
        <v>11</v>
      </c>
      <c r="D21" s="4">
        <f t="shared" ref="D21:F21" si="6">D19-D20</f>
        <v>-53.7</v>
      </c>
      <c r="E21" s="4">
        <f t="shared" si="6"/>
        <v>495</v>
      </c>
      <c r="F21" s="4">
        <f t="shared" si="6"/>
        <v>754</v>
      </c>
      <c r="G21" s="4">
        <f t="shared" ref="G21:J21" si="7">G19-G20</f>
        <v>99</v>
      </c>
      <c r="H21" s="4">
        <f t="shared" si="7"/>
        <v>3465</v>
      </c>
      <c r="I21" s="4">
        <f t="shared" si="7"/>
        <v>2996</v>
      </c>
      <c r="J21" s="4">
        <f t="shared" si="7"/>
        <v>2842</v>
      </c>
      <c r="K21" s="4">
        <f t="shared" ref="K21:N21" si="8">K19-K20</f>
        <v>2777</v>
      </c>
      <c r="L21" s="4">
        <f t="shared" si="8"/>
        <v>1037</v>
      </c>
      <c r="M21" s="4">
        <f t="shared" si="8"/>
        <v>1393</v>
      </c>
      <c r="N21" s="4">
        <f t="shared" si="8"/>
        <v>865</v>
      </c>
      <c r="O21" s="4">
        <f t="shared" ref="O21:Z21" si="9">O19-O20</f>
        <v>1036</v>
      </c>
      <c r="P21" s="4">
        <f t="shared" si="9"/>
        <v>60</v>
      </c>
      <c r="Q21" s="4">
        <f t="shared" si="9"/>
        <v>96</v>
      </c>
      <c r="R21" s="4">
        <f t="shared" si="9"/>
        <v>-493</v>
      </c>
      <c r="S21" s="4">
        <f t="shared" si="9"/>
        <v>-412</v>
      </c>
      <c r="T21" s="4">
        <f t="shared" si="9"/>
        <v>138.19999999999999</v>
      </c>
      <c r="U21" s="4">
        <f t="shared" si="9"/>
        <v>115</v>
      </c>
      <c r="V21" s="4">
        <f t="shared" si="9"/>
        <v>-232</v>
      </c>
      <c r="W21" s="4">
        <f t="shared" si="9"/>
        <v>291</v>
      </c>
      <c r="X21" s="4">
        <f t="shared" si="9"/>
        <v>178</v>
      </c>
      <c r="Y21" s="4">
        <f t="shared" si="9"/>
        <v>-482</v>
      </c>
      <c r="Z21" s="4">
        <f t="shared" si="9"/>
        <v>648</v>
      </c>
      <c r="AA21" s="4">
        <f>AA19-AA20</f>
        <v>-212</v>
      </c>
      <c r="AB21" s="4">
        <f>AB19-AB20</f>
        <v>-2</v>
      </c>
    </row>
    <row r="22" spans="1:28" x14ac:dyDescent="0.2">
      <c r="B22" s="1" t="s">
        <v>33</v>
      </c>
      <c r="C22" s="28"/>
      <c r="D22" s="60" t="s">
        <v>42</v>
      </c>
      <c r="E22" s="60" t="s">
        <v>42</v>
      </c>
      <c r="F22" s="60" t="s">
        <v>42</v>
      </c>
      <c r="G22" s="60" t="s">
        <v>42</v>
      </c>
      <c r="H22" s="60" t="s">
        <v>42</v>
      </c>
      <c r="I22" s="28">
        <v>0.54</v>
      </c>
      <c r="J22" s="28">
        <v>1.21</v>
      </c>
      <c r="K22" s="28">
        <v>1.07</v>
      </c>
      <c r="L22" s="28">
        <v>0.45</v>
      </c>
      <c r="M22" s="28">
        <v>0.55000000000000004</v>
      </c>
      <c r="N22" s="28">
        <v>0.36</v>
      </c>
      <c r="O22" s="28">
        <v>0.44</v>
      </c>
      <c r="P22" s="28">
        <v>0.03</v>
      </c>
      <c r="Q22" s="28">
        <v>0.06</v>
      </c>
      <c r="R22" s="28">
        <v>-0.14000000000000001</v>
      </c>
      <c r="S22" s="28">
        <v>-0.15</v>
      </c>
      <c r="T22" s="28">
        <v>0.06</v>
      </c>
      <c r="U22" s="28">
        <v>0.05</v>
      </c>
      <c r="V22" s="1">
        <v>-0.08</v>
      </c>
      <c r="W22" s="28">
        <v>0.12</v>
      </c>
      <c r="X22" s="28">
        <v>0.01</v>
      </c>
      <c r="Y22" s="28">
        <v>-0.16</v>
      </c>
      <c r="Z22" s="28">
        <v>0.23</v>
      </c>
      <c r="AA22" s="1">
        <v>-7.0000000000000007E-2</v>
      </c>
      <c r="AB22" s="28">
        <v>-0.01</v>
      </c>
    </row>
    <row r="23" spans="1:28" x14ac:dyDescent="0.2">
      <c r="B23" s="1" t="s">
        <v>32</v>
      </c>
      <c r="D23" s="61" t="s">
        <v>42</v>
      </c>
      <c r="E23" s="61" t="s">
        <v>42</v>
      </c>
      <c r="F23" s="61" t="s">
        <v>42</v>
      </c>
      <c r="G23" s="61" t="s">
        <v>42</v>
      </c>
      <c r="H23" s="61" t="s">
        <v>42</v>
      </c>
      <c r="I23" s="1">
        <v>0.54</v>
      </c>
      <c r="J23" s="1">
        <v>1.0900000000000001</v>
      </c>
      <c r="K23" s="1">
        <v>1.07</v>
      </c>
      <c r="L23" s="1">
        <v>0.4</v>
      </c>
      <c r="M23" s="1">
        <v>0.54</v>
      </c>
      <c r="N23" s="1">
        <v>0.32</v>
      </c>
      <c r="O23" s="1">
        <v>0.4</v>
      </c>
      <c r="P23" s="1">
        <v>0.02</v>
      </c>
      <c r="Q23" s="1">
        <v>0.04</v>
      </c>
      <c r="R23" s="1">
        <v>-0.14000000000000001</v>
      </c>
      <c r="S23" s="1">
        <v>-0.16</v>
      </c>
      <c r="T23" s="27">
        <v>0.06</v>
      </c>
      <c r="U23" s="27">
        <v>0.04</v>
      </c>
      <c r="V23" s="1">
        <v>-0.09</v>
      </c>
      <c r="W23" s="27">
        <v>0.11</v>
      </c>
      <c r="X23" s="27">
        <v>0.01</v>
      </c>
      <c r="Y23" s="27">
        <v>-0.19</v>
      </c>
      <c r="Z23" s="1">
        <v>0.23</v>
      </c>
      <c r="AA23" s="1">
        <v>-0.08</v>
      </c>
      <c r="AB23" s="1">
        <v>-0.01</v>
      </c>
    </row>
    <row r="25" spans="1:28" s="31" customFormat="1" x14ac:dyDescent="0.2">
      <c r="B25" s="31" t="s">
        <v>38</v>
      </c>
      <c r="D25" s="31" t="s">
        <v>42</v>
      </c>
      <c r="E25" s="31" t="s">
        <v>42</v>
      </c>
      <c r="F25" s="31" t="s">
        <v>42</v>
      </c>
      <c r="G25" s="31" t="s">
        <v>42</v>
      </c>
      <c r="H25" s="32">
        <f t="shared" ref="H25:J25" si="10">(H11/D11) - 1</f>
        <v>4.3620873269435574</v>
      </c>
      <c r="I25" s="32">
        <f t="shared" si="10"/>
        <v>1.8593460826650214</v>
      </c>
      <c r="J25" s="32">
        <f t="shared" si="10"/>
        <v>1.4364955935717987</v>
      </c>
      <c r="K25" s="32">
        <f>(K11/G11) - 1</f>
        <v>2.3525969275786394</v>
      </c>
      <c r="L25" s="32">
        <f>(L11/H11) - 1</f>
        <v>-0.47010923535253224</v>
      </c>
      <c r="M25" s="32">
        <f>(M11/I11) - 1</f>
        <v>-0.32815533980582523</v>
      </c>
      <c r="N25" s="32">
        <f>(N11/J11) - 1</f>
        <v>-0.44808510638297872</v>
      </c>
      <c r="O25" s="32">
        <f>(O11/K11) - 1</f>
        <v>-0.41741217543094045</v>
      </c>
      <c r="P25" s="32">
        <f>(P11/L11) - 1</f>
        <v>-0.47863568215892049</v>
      </c>
      <c r="Q25" s="32">
        <f>(Q11/M11) - 1</f>
        <v>-0.58413615928066798</v>
      </c>
      <c r="R25" s="32">
        <f>(R11/N11) - 1</f>
        <v>-0.81457208943716264</v>
      </c>
      <c r="S25" s="32">
        <f>(S11/O11) - 1</f>
        <v>-0.75018726591760299</v>
      </c>
      <c r="T25" s="32">
        <f>(T11/P11) - 1</f>
        <v>-0.11071171818835368</v>
      </c>
      <c r="U25" s="32">
        <f>(U11/Q11) - 1</f>
        <v>-7.1042471042471078E-2</v>
      </c>
      <c r="V25" s="32">
        <f>(V11/R11) - 1</f>
        <v>0.44490644490644482</v>
      </c>
      <c r="W25" s="32">
        <f>(W11/S11) - 1</f>
        <v>1.0764617691154421</v>
      </c>
      <c r="X25" s="32">
        <f>(X11/T11) - 1</f>
        <v>5.1738075990299004E-2</v>
      </c>
      <c r="Y25" s="32">
        <f>(Y11/U11) - 1</f>
        <v>-0.46134663341645887</v>
      </c>
      <c r="Z25" s="32">
        <f>(Z11/V11) - 1</f>
        <v>1.5453237410071941</v>
      </c>
      <c r="AA25" s="32">
        <f>(AA11/W11) - 1</f>
        <v>-0.2512635379061372</v>
      </c>
      <c r="AB25" s="32">
        <f>(AB11/X11) - 1</f>
        <v>4.534973097617212E-2</v>
      </c>
    </row>
    <row r="26" spans="1:28" x14ac:dyDescent="0.2">
      <c r="B26" s="1" t="s">
        <v>39</v>
      </c>
      <c r="D26" s="1" t="s">
        <v>42</v>
      </c>
      <c r="E26" s="1" t="s">
        <v>42</v>
      </c>
      <c r="F26" s="1" t="s">
        <v>42</v>
      </c>
      <c r="G26" s="1" t="s">
        <v>42</v>
      </c>
      <c r="H26" s="5">
        <f xml:space="preserve"> (H11/G11) - 1</f>
        <v>2.6832479882955376</v>
      </c>
      <c r="I26" s="5">
        <f xml:space="preserve"> (I11/H11) - 1</f>
        <v>-7.9443892750744816E-2</v>
      </c>
      <c r="J26" s="5">
        <f xml:space="preserve"> (J11/I11) - 1</f>
        <v>1.4023732470334505E-2</v>
      </c>
      <c r="K26" s="5">
        <f xml:space="preserve"> (K11/J11) - 1</f>
        <v>-2.4893617021276571E-2</v>
      </c>
      <c r="L26" s="5">
        <f xml:space="preserve"> (L11/K11) - 1</f>
        <v>-0.41784857080514948</v>
      </c>
      <c r="M26" s="5">
        <f xml:space="preserve"> (M11/L11) - 1</f>
        <v>0.16716641679160427</v>
      </c>
      <c r="N26" s="5">
        <f xml:space="preserve"> (N11/M11) - 1</f>
        <v>-0.16698779704560052</v>
      </c>
      <c r="O26" s="5">
        <f xml:space="preserve"> (O11/N11) - 1</f>
        <v>2.9298380878951535E-2</v>
      </c>
      <c r="P26" s="5">
        <f xml:space="preserve"> (P11/O11) - 1</f>
        <v>-0.47902621722846439</v>
      </c>
      <c r="Q26" s="5">
        <f xml:space="preserve"> (Q11/P11) - 1</f>
        <v>-6.9015097052480212E-2</v>
      </c>
      <c r="R26" s="5">
        <f xml:space="preserve"> (R11/Q11) - 1</f>
        <v>-0.62857142857142856</v>
      </c>
      <c r="S26" s="5">
        <f xml:space="preserve"> (S11/R11) - 1</f>
        <v>0.3866943866943866</v>
      </c>
      <c r="T26" s="5">
        <f xml:space="preserve"> (T11/S11) - 1</f>
        <v>0.85457271364317844</v>
      </c>
      <c r="U26" s="5">
        <f xml:space="preserve"> (U11/T11) - 1</f>
        <v>-2.7485852869846394E-2</v>
      </c>
      <c r="V26" s="5">
        <f xml:space="preserve"> (V11/U11) - 1</f>
        <v>-0.42227763923524519</v>
      </c>
      <c r="W26" s="5">
        <f xml:space="preserve"> (W11/V11) - 1</f>
        <v>0.9928057553956835</v>
      </c>
      <c r="X26" s="5">
        <f xml:space="preserve"> (X11/W11) - 1</f>
        <v>-6.0649819494584811E-2</v>
      </c>
      <c r="Y26" s="5">
        <f xml:space="preserve"> (Y11/X11) - 1</f>
        <v>-0.50192159877017684</v>
      </c>
      <c r="Z26" s="5">
        <f xml:space="preserve"> (Z11/Y11) - 1</f>
        <v>1.7299382716049383</v>
      </c>
      <c r="AA26" s="5">
        <f xml:space="preserve"> (AA11/Z11) - 1</f>
        <v>-0.41379310344827591</v>
      </c>
      <c r="AB26" s="5">
        <f xml:space="preserve"> (AB11/AA11) - 1</f>
        <v>0.31147540983606548</v>
      </c>
    </row>
    <row r="27" spans="1:28" x14ac:dyDescent="0.2">
      <c r="A27" s="41" t="s">
        <v>95</v>
      </c>
      <c r="Q27" s="5"/>
      <c r="R27" s="6"/>
      <c r="S27" s="6"/>
      <c r="T27" s="6"/>
      <c r="U27" s="6"/>
      <c r="V27" s="6"/>
      <c r="W27" s="6"/>
      <c r="X27" s="6"/>
      <c r="Y27" s="6"/>
      <c r="Z27" s="6"/>
      <c r="AA27" s="5"/>
    </row>
    <row r="28" spans="1:28" s="47" customFormat="1" x14ac:dyDescent="0.2">
      <c r="B28" s="52" t="s">
        <v>135</v>
      </c>
      <c r="D28" s="47">
        <v>31961</v>
      </c>
      <c r="E28" s="47">
        <v>40067</v>
      </c>
      <c r="F28" s="47">
        <v>50833</v>
      </c>
      <c r="G28" s="47">
        <v>51704</v>
      </c>
      <c r="H28" s="47">
        <v>72324</v>
      </c>
      <c r="I28" s="47">
        <v>88982</v>
      </c>
      <c r="J28" s="47">
        <v>107199</v>
      </c>
      <c r="K28" s="47">
        <v>103525</v>
      </c>
      <c r="L28" s="47">
        <v>83764</v>
      </c>
      <c r="M28" s="47">
        <v>88047</v>
      </c>
      <c r="N28" s="47">
        <v>75857</v>
      </c>
      <c r="O28" s="47">
        <v>53977</v>
      </c>
      <c r="P28" s="47">
        <v>34544</v>
      </c>
      <c r="Q28" s="8">
        <v>25278</v>
      </c>
      <c r="R28" s="51">
        <v>19030</v>
      </c>
      <c r="S28" s="51">
        <v>16929</v>
      </c>
      <c r="T28" s="51">
        <v>22330</v>
      </c>
      <c r="U28" s="51">
        <v>22191</v>
      </c>
      <c r="V28" s="51">
        <v>17261</v>
      </c>
      <c r="W28" s="51">
        <v>20205</v>
      </c>
      <c r="X28" s="51">
        <v>24662</v>
      </c>
      <c r="Y28" s="51">
        <v>28496</v>
      </c>
      <c r="Z28" s="51">
        <v>27789</v>
      </c>
      <c r="AA28" s="8">
        <v>21584</v>
      </c>
      <c r="AB28" s="47">
        <v>29056</v>
      </c>
    </row>
    <row r="29" spans="1:28" s="53" customFormat="1" x14ac:dyDescent="0.2">
      <c r="B29" s="54" t="s">
        <v>129</v>
      </c>
      <c r="D29" s="53">
        <v>3.2300000000000002E-2</v>
      </c>
      <c r="E29" s="53">
        <v>3.2899999999999999E-2</v>
      </c>
      <c r="F29" s="53">
        <v>3.4099999999999998E-2</v>
      </c>
      <c r="G29" s="53">
        <v>3.2500000000000001E-2</v>
      </c>
      <c r="H29" s="53">
        <v>5.1900000000000002E-2</v>
      </c>
      <c r="I29" s="53">
        <v>4.5199999999999997E-2</v>
      </c>
      <c r="J29" s="53">
        <v>4.41E-2</v>
      </c>
      <c r="K29" s="53">
        <v>3.7400000000000003E-2</v>
      </c>
      <c r="L29" s="53">
        <v>2.7799999999999998E-2</v>
      </c>
      <c r="M29" s="53">
        <v>3.0499999999999999E-2</v>
      </c>
      <c r="N29" s="53">
        <v>2.8000000000000001E-2</v>
      </c>
      <c r="O29" s="53">
        <v>3.01</v>
      </c>
      <c r="P29" s="53">
        <v>2.92E-2</v>
      </c>
      <c r="Q29" s="53">
        <v>2.69E-2</v>
      </c>
      <c r="R29" s="55">
        <v>2.1700000000000001E-2</v>
      </c>
      <c r="S29" s="55">
        <v>2.3900000000000001E-2</v>
      </c>
      <c r="T29" s="55">
        <v>2.6700000000000002E-2</v>
      </c>
      <c r="U29" s="55">
        <v>2.76E-2</v>
      </c>
      <c r="V29" s="55">
        <v>2.6800000000000001E-2</v>
      </c>
      <c r="W29" s="55">
        <v>3.1099999999999999E-2</v>
      </c>
      <c r="X29" s="55">
        <v>2.9899999999999999E-2</v>
      </c>
      <c r="Y29" s="55">
        <v>2.7799999999999998E-2</v>
      </c>
      <c r="Z29" s="55">
        <v>2.98E-2</v>
      </c>
      <c r="AA29" s="53">
        <v>2.8899999999999999E-2</v>
      </c>
      <c r="AB29" s="53">
        <v>2.8000000000000001E-2</v>
      </c>
    </row>
    <row r="30" spans="1:28" s="47" customFormat="1" x14ac:dyDescent="0.2">
      <c r="B30" s="50" t="s">
        <v>134</v>
      </c>
      <c r="D30" s="47">
        <v>34109</v>
      </c>
      <c r="E30" s="47">
        <v>47050</v>
      </c>
      <c r="F30" s="47">
        <v>43879</v>
      </c>
      <c r="G30" s="47">
        <v>56050</v>
      </c>
      <c r="H30" s="47">
        <v>91978</v>
      </c>
      <c r="I30" s="47">
        <v>94668</v>
      </c>
      <c r="J30" s="47">
        <v>95971</v>
      </c>
      <c r="K30" s="47">
        <v>95116</v>
      </c>
      <c r="L30" s="47">
        <v>83586</v>
      </c>
      <c r="M30" s="47">
        <v>86710</v>
      </c>
      <c r="N30" s="47">
        <v>68378</v>
      </c>
      <c r="O30" s="47">
        <v>49614</v>
      </c>
      <c r="P30" s="47">
        <v>29385</v>
      </c>
      <c r="Q30" s="8">
        <v>23746</v>
      </c>
      <c r="R30" s="51">
        <v>15012</v>
      </c>
      <c r="S30" s="51">
        <v>19535</v>
      </c>
      <c r="T30" s="51">
        <v>22244</v>
      </c>
      <c r="U30" s="51">
        <v>20815</v>
      </c>
      <c r="V30" s="51">
        <v>16055</v>
      </c>
      <c r="W30" s="51">
        <v>22362</v>
      </c>
      <c r="X30" s="51">
        <v>25050</v>
      </c>
      <c r="Y30" s="51">
        <v>29835</v>
      </c>
      <c r="Z30" s="51">
        <v>23578</v>
      </c>
      <c r="AA30" s="8">
        <v>26117</v>
      </c>
      <c r="AB30" s="47">
        <v>28429</v>
      </c>
    </row>
    <row r="31" spans="1:28" x14ac:dyDescent="0.2">
      <c r="A31" s="41" t="s">
        <v>136</v>
      </c>
      <c r="Q31" s="5"/>
      <c r="R31" s="6"/>
      <c r="S31" s="6"/>
      <c r="T31" s="6"/>
      <c r="U31" s="6"/>
      <c r="V31" s="6"/>
      <c r="W31" s="6"/>
      <c r="X31" s="6"/>
      <c r="Y31" s="6"/>
      <c r="Z31" s="6"/>
      <c r="AA31" s="5"/>
    </row>
    <row r="32" spans="1:28" s="47" customFormat="1" x14ac:dyDescent="0.2">
      <c r="B32" s="52" t="s">
        <v>137</v>
      </c>
      <c r="D32" s="47">
        <v>19241</v>
      </c>
      <c r="E32" s="47">
        <v>23228</v>
      </c>
      <c r="F32" s="47">
        <v>32013</v>
      </c>
      <c r="G32" s="47">
        <v>31691</v>
      </c>
      <c r="H32" s="47">
        <v>46777</v>
      </c>
      <c r="I32" s="47">
        <v>53549</v>
      </c>
      <c r="J32" s="47">
        <v>67825</v>
      </c>
      <c r="K32" s="47">
        <v>65028</v>
      </c>
      <c r="L32" s="47">
        <v>48902</v>
      </c>
      <c r="M32" s="47">
        <v>49556</v>
      </c>
      <c r="N32" s="47">
        <v>50392</v>
      </c>
      <c r="O32" s="47">
        <v>36165</v>
      </c>
      <c r="P32" s="47">
        <v>19538</v>
      </c>
      <c r="Q32" s="8">
        <v>16250</v>
      </c>
      <c r="R32" s="51">
        <v>11919</v>
      </c>
      <c r="S32" s="51">
        <v>8811</v>
      </c>
      <c r="T32" s="51">
        <v>12446</v>
      </c>
      <c r="U32" s="51">
        <v>11981</v>
      </c>
      <c r="V32" s="51">
        <v>10360</v>
      </c>
      <c r="W32" s="51">
        <v>9049</v>
      </c>
      <c r="X32" s="51">
        <v>13032</v>
      </c>
      <c r="Y32" s="51">
        <v>14006</v>
      </c>
      <c r="Z32" s="51">
        <v>16528</v>
      </c>
      <c r="AA32" s="8">
        <v>11303</v>
      </c>
      <c r="AB32" s="47">
        <v>14118</v>
      </c>
    </row>
    <row r="33" spans="1:28" s="53" customFormat="1" x14ac:dyDescent="0.2">
      <c r="B33" s="54" t="s">
        <v>129</v>
      </c>
      <c r="D33" s="53">
        <v>4.2500000000000003E-2</v>
      </c>
      <c r="E33" s="53">
        <v>4.5900000000000003E-2</v>
      </c>
      <c r="F33" s="53">
        <v>4.6399999999999997E-2</v>
      </c>
      <c r="G33" s="53">
        <v>4.6899999999999997E-2</v>
      </c>
      <c r="H33" s="53">
        <v>5.0900000000000001E-2</v>
      </c>
      <c r="I33" s="53">
        <v>5.7799999999999997E-2</v>
      </c>
      <c r="J33" s="53">
        <v>5.8900000000000001E-2</v>
      </c>
      <c r="K33" s="53">
        <v>5.3600000000000002E-2</v>
      </c>
      <c r="L33" s="53">
        <v>4.6600000000000003E-2</v>
      </c>
      <c r="M33" s="53">
        <v>4.4699999999999997E-2</v>
      </c>
      <c r="N33" s="53">
        <v>4.3200000000000002E-2</v>
      </c>
      <c r="O33" s="53">
        <v>0.04</v>
      </c>
      <c r="P33" s="53">
        <v>4.1700000000000001E-2</v>
      </c>
      <c r="Q33" s="53">
        <v>4.4699999999999997E-2</v>
      </c>
      <c r="R33" s="55">
        <v>4.0300000000000002E-2</v>
      </c>
      <c r="S33" s="55">
        <v>3.7100000000000001E-2</v>
      </c>
      <c r="T33" s="55">
        <v>3.6700000000000003E-2</v>
      </c>
      <c r="U33" s="55">
        <v>4.0300000000000002E-2</v>
      </c>
      <c r="V33" s="55">
        <v>4.0399999999999998E-2</v>
      </c>
      <c r="W33" s="55">
        <v>4.2599999999999999E-2</v>
      </c>
      <c r="X33" s="55">
        <v>4.1399999999999999E-2</v>
      </c>
      <c r="Y33" s="55">
        <v>4.1000000000000002E-2</v>
      </c>
      <c r="Z33" s="55">
        <v>4.1000000000000002E-2</v>
      </c>
      <c r="AA33" s="53">
        <v>4.65E-2</v>
      </c>
      <c r="AB33" s="53">
        <v>4.3999999999999997E-2</v>
      </c>
    </row>
    <row r="34" spans="1:28" s="47" customFormat="1" x14ac:dyDescent="0.2">
      <c r="B34" s="52" t="s">
        <v>138</v>
      </c>
      <c r="D34" s="47">
        <v>757</v>
      </c>
      <c r="E34" s="47">
        <v>1359</v>
      </c>
      <c r="F34" s="47">
        <v>1568</v>
      </c>
      <c r="G34" s="47">
        <v>1043</v>
      </c>
      <c r="H34" s="47">
        <v>3939</v>
      </c>
      <c r="I34" s="47">
        <v>3270</v>
      </c>
      <c r="J34" s="47">
        <v>3556</v>
      </c>
      <c r="K34" s="47">
        <v>3723</v>
      </c>
      <c r="L34" s="47">
        <v>2222</v>
      </c>
      <c r="M34" s="47">
        <v>2502</v>
      </c>
      <c r="N34" s="8">
        <v>2181</v>
      </c>
      <c r="O34" s="47">
        <v>2235</v>
      </c>
      <c r="P34" s="47">
        <v>1106</v>
      </c>
      <c r="Q34" s="8">
        <v>1114</v>
      </c>
      <c r="R34" s="51">
        <v>325</v>
      </c>
      <c r="S34" s="51">
        <v>495</v>
      </c>
      <c r="T34" s="51">
        <v>1016</v>
      </c>
      <c r="U34" s="51">
        <v>984</v>
      </c>
      <c r="V34" s="51">
        <v>484</v>
      </c>
      <c r="W34" s="51">
        <v>1094</v>
      </c>
      <c r="X34" s="51">
        <v>981</v>
      </c>
      <c r="Y34" s="51">
        <v>331</v>
      </c>
      <c r="Z34" s="51">
        <v>1486</v>
      </c>
      <c r="AA34" s="8">
        <v>758</v>
      </c>
      <c r="AB34" s="47">
        <v>1030</v>
      </c>
    </row>
    <row r="35" spans="1:28" x14ac:dyDescent="0.2">
      <c r="A35" s="41" t="s">
        <v>139</v>
      </c>
      <c r="B35" s="41"/>
      <c r="Q35" s="5"/>
      <c r="R35" s="6"/>
      <c r="S35" s="6"/>
      <c r="T35" s="6"/>
      <c r="U35" s="6"/>
      <c r="V35" s="6"/>
      <c r="W35" s="6"/>
      <c r="X35" s="6"/>
      <c r="Y35" s="6"/>
      <c r="Z35" s="6"/>
      <c r="AA35" s="5"/>
    </row>
    <row r="36" spans="1:28" s="47" customFormat="1" x14ac:dyDescent="0.2">
      <c r="B36" s="52" t="s">
        <v>137</v>
      </c>
      <c r="D36" s="47">
        <v>11233</v>
      </c>
      <c r="E36" s="47">
        <v>13050</v>
      </c>
      <c r="F36" s="47">
        <v>17015</v>
      </c>
      <c r="G36" s="47">
        <v>19332</v>
      </c>
      <c r="H36" s="47">
        <v>19732</v>
      </c>
      <c r="I36" s="47">
        <v>29569</v>
      </c>
      <c r="J36" s="47">
        <v>37897</v>
      </c>
      <c r="K36" s="47">
        <v>40729</v>
      </c>
      <c r="L36" s="47">
        <v>30120</v>
      </c>
      <c r="M36" s="47">
        <v>37666</v>
      </c>
      <c r="N36" s="47">
        <v>30289</v>
      </c>
      <c r="O36" s="47">
        <v>26033</v>
      </c>
      <c r="P36" s="47">
        <v>13580</v>
      </c>
      <c r="Q36" s="8">
        <v>11754</v>
      </c>
      <c r="R36" s="51">
        <v>9132</v>
      </c>
      <c r="S36" s="51">
        <v>6584</v>
      </c>
      <c r="T36" s="51">
        <v>9571</v>
      </c>
      <c r="U36" s="51">
        <v>10278</v>
      </c>
      <c r="V36" s="51">
        <v>8460</v>
      </c>
      <c r="W36" s="51">
        <v>7768</v>
      </c>
      <c r="X36" s="51">
        <v>11296</v>
      </c>
      <c r="Y36" s="51">
        <v>12405</v>
      </c>
      <c r="Z36" s="51">
        <v>13624</v>
      </c>
      <c r="AA36" s="8">
        <v>9203</v>
      </c>
      <c r="AB36" s="47">
        <v>13411</v>
      </c>
    </row>
    <row r="37" spans="1:28" s="53" customFormat="1" x14ac:dyDescent="0.2">
      <c r="B37" s="54" t="s">
        <v>129</v>
      </c>
      <c r="D37" s="53">
        <v>4.1999999999999997E-3</v>
      </c>
      <c r="E37" s="53">
        <v>9.9000000000000008E-3</v>
      </c>
      <c r="F37" s="53">
        <v>8.3000000000000001E-3</v>
      </c>
      <c r="G37" s="53">
        <v>7.9000000000000008E-3</v>
      </c>
      <c r="H37" s="53">
        <v>2.1000000000000001E-2</v>
      </c>
      <c r="I37" s="53">
        <v>2.7E-2</v>
      </c>
      <c r="J37" s="53">
        <v>2.5700000000000001E-2</v>
      </c>
      <c r="K37" s="53">
        <v>1.9300000000000001E-2</v>
      </c>
      <c r="L37" s="53">
        <v>1.1599999999999999E-2</v>
      </c>
      <c r="M37" s="53">
        <v>7.7999999999999996E-3</v>
      </c>
      <c r="N37" s="53">
        <v>7.9000000000000008E-3</v>
      </c>
      <c r="O37" s="53">
        <v>9.1000000000000004E-3</v>
      </c>
      <c r="P37" s="53">
        <v>1.29E-2</v>
      </c>
      <c r="Q37" s="53">
        <v>1.17E-2</v>
      </c>
      <c r="R37" s="55">
        <v>9.4999999999999998E-3</v>
      </c>
      <c r="S37" s="55">
        <v>8.3000000000000001E-3</v>
      </c>
      <c r="T37" s="55">
        <v>9.2999999999999992E-3</v>
      </c>
      <c r="U37" s="55">
        <v>1.2200000000000001E-2</v>
      </c>
      <c r="V37" s="55">
        <v>1.1599999999999999E-2</v>
      </c>
      <c r="W37" s="55">
        <v>1.55E-2</v>
      </c>
      <c r="X37" s="55">
        <v>1.5900000000000001E-2</v>
      </c>
      <c r="Y37" s="55">
        <v>1.47E-2</v>
      </c>
      <c r="Z37" s="55">
        <v>1.3299999999999999E-2</v>
      </c>
      <c r="AA37" s="53">
        <v>1.3899999999999999E-2</v>
      </c>
      <c r="AB37" s="53">
        <v>8.9999999999999993E-3</v>
      </c>
    </row>
    <row r="38" spans="1:28" s="8" customFormat="1" x14ac:dyDescent="0.2">
      <c r="A38" s="50"/>
      <c r="B38" s="50" t="s">
        <v>138</v>
      </c>
      <c r="D38" s="8">
        <v>116</v>
      </c>
      <c r="E38" s="8">
        <v>190</v>
      </c>
      <c r="F38" s="8">
        <v>228</v>
      </c>
      <c r="G38" s="8">
        <v>235</v>
      </c>
      <c r="H38" s="8">
        <v>783</v>
      </c>
      <c r="I38" s="8">
        <v>1202</v>
      </c>
      <c r="J38" s="8">
        <v>960</v>
      </c>
      <c r="K38" s="8">
        <v>722</v>
      </c>
      <c r="L38" s="8">
        <v>319</v>
      </c>
      <c r="M38" s="8">
        <v>457</v>
      </c>
      <c r="N38" s="8">
        <v>267</v>
      </c>
      <c r="O38" s="8">
        <v>292</v>
      </c>
      <c r="P38" s="8">
        <v>177</v>
      </c>
      <c r="Q38" s="8">
        <v>98</v>
      </c>
      <c r="R38" s="51">
        <v>71</v>
      </c>
      <c r="S38" s="51">
        <v>91</v>
      </c>
      <c r="T38" s="51">
        <v>129</v>
      </c>
      <c r="U38" s="51">
        <v>118</v>
      </c>
      <c r="V38" s="51">
        <v>110</v>
      </c>
      <c r="W38" s="51">
        <v>170</v>
      </c>
      <c r="X38" s="51">
        <v>188</v>
      </c>
      <c r="Y38" s="51">
        <v>177</v>
      </c>
      <c r="Z38" s="51">
        <v>135</v>
      </c>
      <c r="AA38" s="8">
        <v>114</v>
      </c>
      <c r="AB38" s="8">
        <v>148</v>
      </c>
    </row>
    <row r="39" spans="1:28" s="5" customFormat="1" x14ac:dyDescent="0.2">
      <c r="B39" s="39"/>
    </row>
    <row r="40" spans="1:28" s="42" customFormat="1" ht="15" x14ac:dyDescent="0.25">
      <c r="B40" s="42" t="s">
        <v>140</v>
      </c>
      <c r="D40" s="42">
        <v>396</v>
      </c>
      <c r="E40" s="42">
        <v>743</v>
      </c>
      <c r="F40" s="42">
        <v>724</v>
      </c>
      <c r="G40" s="42">
        <v>922</v>
      </c>
      <c r="H40" s="42">
        <v>3841</v>
      </c>
      <c r="I40" s="42">
        <v>3253</v>
      </c>
      <c r="J40" s="42">
        <v>3116</v>
      </c>
      <c r="K40" s="42">
        <v>2407</v>
      </c>
      <c r="L40" s="42">
        <v>1279</v>
      </c>
      <c r="M40" s="42">
        <v>1568</v>
      </c>
      <c r="N40" s="42">
        <v>901</v>
      </c>
      <c r="O40" s="42">
        <v>450</v>
      </c>
      <c r="P40" s="42">
        <v>-27</v>
      </c>
      <c r="Q40" s="42">
        <v>-160</v>
      </c>
      <c r="R40" s="42">
        <v>-204</v>
      </c>
      <c r="S40" s="42">
        <v>-79</v>
      </c>
      <c r="T40" s="42">
        <v>18</v>
      </c>
      <c r="U40" s="42">
        <v>73</v>
      </c>
      <c r="V40" s="42">
        <v>55</v>
      </c>
      <c r="W40" s="42">
        <v>174</v>
      </c>
      <c r="X40" s="42">
        <v>225</v>
      </c>
      <c r="Y40" s="42">
        <v>286</v>
      </c>
      <c r="Z40" s="42">
        <v>177</v>
      </c>
      <c r="AA40" s="42">
        <v>169</v>
      </c>
      <c r="AB40" s="42">
        <v>172</v>
      </c>
    </row>
    <row r="41" spans="1:28" x14ac:dyDescent="0.2">
      <c r="M41" s="5"/>
    </row>
    <row r="42" spans="1:28" s="7" customFormat="1" ht="15" x14ac:dyDescent="0.25">
      <c r="B42" s="29" t="s">
        <v>24</v>
      </c>
      <c r="C42" s="29"/>
      <c r="D42" s="29"/>
      <c r="E42" s="29"/>
      <c r="F42" s="29"/>
      <c r="G42" s="29"/>
      <c r="H42" s="29"/>
      <c r="I42" s="29"/>
      <c r="J42" s="29"/>
      <c r="K42" s="29"/>
      <c r="L42" s="29"/>
      <c r="M42" s="29"/>
      <c r="N42" s="29"/>
      <c r="O42" s="29"/>
      <c r="P42" s="29"/>
      <c r="Q42" s="30"/>
      <c r="R42" s="30"/>
      <c r="S42" s="30"/>
      <c r="T42" s="30"/>
      <c r="U42" s="30"/>
      <c r="V42" s="30"/>
      <c r="W42" s="30"/>
    </row>
    <row r="43" spans="1:28" outlineLevel="1" x14ac:dyDescent="0.2">
      <c r="B43" s="26" t="s">
        <v>23</v>
      </c>
      <c r="C43" s="26"/>
      <c r="D43" s="26"/>
      <c r="E43" s="26"/>
      <c r="F43" s="26"/>
      <c r="G43" s="26"/>
      <c r="H43" s="26"/>
      <c r="I43" s="26"/>
      <c r="J43" s="26"/>
      <c r="K43" s="26"/>
      <c r="L43" s="26"/>
      <c r="M43" s="26"/>
      <c r="N43" s="26"/>
      <c r="O43" s="26"/>
      <c r="P43" s="26"/>
      <c r="Q43" s="27"/>
      <c r="R43" s="27"/>
      <c r="S43" s="27"/>
      <c r="T43" s="27"/>
      <c r="U43" s="27"/>
      <c r="V43" s="27"/>
      <c r="W43" s="27"/>
      <c r="X43" s="27"/>
      <c r="Z43" s="8"/>
    </row>
    <row r="44" spans="1:28" s="7" customFormat="1" ht="15" x14ac:dyDescent="0.25">
      <c r="B44" s="29" t="s">
        <v>12</v>
      </c>
      <c r="G44" s="7">
        <f t="shared" ref="G44:N44" si="11">G42-G43</f>
        <v>0</v>
      </c>
      <c r="H44" s="7">
        <f t="shared" si="11"/>
        <v>0</v>
      </c>
      <c r="I44" s="7">
        <f t="shared" si="11"/>
        <v>0</v>
      </c>
      <c r="J44" s="7">
        <f t="shared" si="11"/>
        <v>0</v>
      </c>
      <c r="K44" s="7">
        <f t="shared" si="11"/>
        <v>0</v>
      </c>
      <c r="L44" s="7">
        <f t="shared" si="11"/>
        <v>0</v>
      </c>
      <c r="M44" s="7">
        <f t="shared" si="11"/>
        <v>0</v>
      </c>
      <c r="N44" s="7">
        <f t="shared" si="11"/>
        <v>0</v>
      </c>
      <c r="O44" s="7">
        <f t="shared" ref="O44:Z44" si="12">O42-O43</f>
        <v>0</v>
      </c>
      <c r="P44" s="7">
        <f t="shared" si="12"/>
        <v>0</v>
      </c>
      <c r="Q44" s="7">
        <f t="shared" si="12"/>
        <v>0</v>
      </c>
      <c r="R44" s="7">
        <f t="shared" si="12"/>
        <v>0</v>
      </c>
      <c r="S44" s="7">
        <f t="shared" si="12"/>
        <v>0</v>
      </c>
      <c r="T44" s="7">
        <f t="shared" si="12"/>
        <v>0</v>
      </c>
      <c r="U44" s="7">
        <f t="shared" si="12"/>
        <v>0</v>
      </c>
      <c r="V44" s="7">
        <f t="shared" si="12"/>
        <v>0</v>
      </c>
      <c r="W44" s="7">
        <f t="shared" si="12"/>
        <v>0</v>
      </c>
      <c r="X44" s="7">
        <f t="shared" si="12"/>
        <v>0</v>
      </c>
      <c r="Y44" s="7">
        <f t="shared" si="12"/>
        <v>0</v>
      </c>
      <c r="Z44" s="7">
        <f t="shared" si="12"/>
        <v>0</v>
      </c>
      <c r="AA44" s="7">
        <f>AA42-AA43</f>
        <v>0</v>
      </c>
      <c r="AB44" s="7">
        <f>AB42-AB43</f>
        <v>0</v>
      </c>
    </row>
    <row r="45" spans="1:28" x14ac:dyDescent="0.2">
      <c r="B45" s="26"/>
      <c r="Q45" s="27"/>
      <c r="R45" s="27"/>
      <c r="S45" s="27"/>
      <c r="T45" s="27"/>
      <c r="U45" s="27"/>
      <c r="V45" s="27"/>
      <c r="W45" s="27"/>
    </row>
    <row r="46" spans="1:28" x14ac:dyDescent="0.2">
      <c r="B46" s="26" t="s">
        <v>34</v>
      </c>
      <c r="G46" s="1" t="s">
        <v>42</v>
      </c>
      <c r="H46" s="1" t="s">
        <v>42</v>
      </c>
      <c r="I46" s="1" t="s">
        <v>42</v>
      </c>
      <c r="J46" s="1" t="s">
        <v>42</v>
      </c>
      <c r="K46" s="5">
        <f t="shared" ref="K46" si="13">IF(G44=0,IF(K44=0,0,NA()),(K44-G44)/ABS(G44))</f>
        <v>0</v>
      </c>
      <c r="L46" s="5">
        <f t="shared" ref="L46" si="14">IF(H44=0,IF(L44=0,0,NA()),(L44-H44)/ABS(H44))</f>
        <v>0</v>
      </c>
      <c r="M46" s="5">
        <f t="shared" ref="M46" si="15">IF(I44=0,IF(M44=0,0,NA()),(M44-I44)/ABS(I44))</f>
        <v>0</v>
      </c>
      <c r="N46" s="5">
        <f t="shared" ref="N46" si="16">IF(J44=0,IF(N44=0,0,NA()),(N44-J44)/ABS(J44))</f>
        <v>0</v>
      </c>
      <c r="O46" s="5">
        <f t="shared" ref="O46" si="17">IF(K44=0,IF(O44=0,0,NA()),(O44-K44)/ABS(K44))</f>
        <v>0</v>
      </c>
      <c r="P46" s="5">
        <f t="shared" ref="P46" si="18">IF(L44=0,IF(P44=0,0,NA()),(P44-L44)/ABS(L44))</f>
        <v>0</v>
      </c>
      <c r="Q46" s="5">
        <f t="shared" ref="Q46" si="19">IF(M44=0,IF(Q44=0,0,NA()),(Q44-M44)/ABS(M44))</f>
        <v>0</v>
      </c>
      <c r="R46" s="5">
        <f t="shared" ref="R46" si="20">IF(N44=0,IF(R44=0,0,NA()),(R44-N44)/ABS(N44))</f>
        <v>0</v>
      </c>
      <c r="S46" s="5">
        <f t="shared" ref="S46:Z46" si="21">IF(O44=0,IF(S44=0,0,NA()),(S44-O44)/ABS(O44))</f>
        <v>0</v>
      </c>
      <c r="T46" s="5">
        <f t="shared" si="21"/>
        <v>0</v>
      </c>
      <c r="U46" s="5">
        <f t="shared" si="21"/>
        <v>0</v>
      </c>
      <c r="V46" s="5">
        <f t="shared" si="21"/>
        <v>0</v>
      </c>
      <c r="W46" s="5">
        <f t="shared" si="21"/>
        <v>0</v>
      </c>
      <c r="X46" s="5">
        <f t="shared" si="21"/>
        <v>0</v>
      </c>
      <c r="Y46" s="5">
        <f t="shared" si="21"/>
        <v>0</v>
      </c>
      <c r="Z46" s="5">
        <f t="shared" si="21"/>
        <v>0</v>
      </c>
      <c r="AA46" s="5">
        <f>IF(W44=0,IF(AA44=0,0,NA()),(AA44-W44)/ABS(W44))</f>
        <v>0</v>
      </c>
      <c r="AB46" s="5">
        <f>IF(X44=0,IF(AB44=0,0,NA()),(AB44-X44)/ABS(X44))</f>
        <v>0</v>
      </c>
    </row>
    <row r="48" spans="1:28" ht="15" thickBot="1" x14ac:dyDescent="0.25">
      <c r="B48" s="26"/>
      <c r="R48" s="9"/>
    </row>
    <row r="49" spans="2:37" x14ac:dyDescent="0.2">
      <c r="B49" s="10" t="s">
        <v>35</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56" t="s">
        <v>151</v>
      </c>
      <c r="AC49" s="11"/>
      <c r="AD49" s="11"/>
      <c r="AE49" s="11"/>
      <c r="AF49" s="11"/>
      <c r="AG49" s="11"/>
      <c r="AH49" s="11"/>
      <c r="AI49" s="11"/>
      <c r="AJ49" s="11"/>
      <c r="AK49" s="12"/>
    </row>
    <row r="50" spans="2:37" x14ac:dyDescent="0.2">
      <c r="B50" s="13"/>
      <c r="AB50" s="57" t="s">
        <v>152</v>
      </c>
      <c r="AK50" s="14"/>
    </row>
    <row r="51" spans="2:37" x14ac:dyDescent="0.2">
      <c r="B51" s="13"/>
      <c r="AB51" s="15"/>
      <c r="AK51" s="14"/>
    </row>
    <row r="52" spans="2:37" ht="15" thickBot="1" x14ac:dyDescent="0.25">
      <c r="B52" s="16"/>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8"/>
    </row>
    <row r="53" spans="2:37" ht="15" thickBot="1" x14ac:dyDescent="0.25"/>
    <row r="54" spans="2:37" x14ac:dyDescent="0.2">
      <c r="B54" s="10" t="s">
        <v>37</v>
      </c>
      <c r="C54" s="11"/>
      <c r="D54" s="11"/>
      <c r="E54" s="11"/>
      <c r="F54" s="11"/>
      <c r="G54" s="11"/>
      <c r="H54" s="11"/>
      <c r="I54" s="11"/>
      <c r="J54" s="11"/>
      <c r="K54" s="11"/>
      <c r="L54" s="11"/>
      <c r="M54" s="11"/>
      <c r="N54" s="11"/>
      <c r="O54" s="11"/>
      <c r="P54" s="11"/>
      <c r="Q54" s="11"/>
      <c r="R54" s="11"/>
      <c r="S54" s="11"/>
      <c r="T54" s="11"/>
      <c r="V54" s="11"/>
      <c r="W54" s="11"/>
      <c r="X54" s="11"/>
      <c r="Y54" s="11"/>
      <c r="Z54" s="11"/>
      <c r="AA54" s="11"/>
      <c r="AB54" s="40" t="s">
        <v>130</v>
      </c>
      <c r="AC54" s="11"/>
      <c r="AD54" s="12"/>
    </row>
    <row r="55" spans="2:37" x14ac:dyDescent="0.2">
      <c r="B55" s="13"/>
      <c r="AB55" s="41" t="s">
        <v>131</v>
      </c>
      <c r="AD55" s="14"/>
    </row>
    <row r="56" spans="2:37" x14ac:dyDescent="0.2">
      <c r="B56" s="13"/>
      <c r="AB56" s="41" t="s">
        <v>132</v>
      </c>
      <c r="AD56" s="14"/>
    </row>
    <row r="57" spans="2:37" x14ac:dyDescent="0.2">
      <c r="B57" s="13"/>
      <c r="AA57" s="41" t="s">
        <v>133</v>
      </c>
      <c r="AD57" s="14"/>
    </row>
    <row r="58" spans="2:37" ht="15" thickBot="1" x14ac:dyDescent="0.25">
      <c r="B58" s="16"/>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8"/>
    </row>
    <row r="59" spans="2:37" ht="15" thickBot="1" x14ac:dyDescent="0.25"/>
    <row r="60" spans="2:37" x14ac:dyDescent="0.2">
      <c r="B60" s="10"/>
      <c r="C60" s="11"/>
      <c r="D60" s="59"/>
      <c r="E60" s="59"/>
      <c r="F60" s="59"/>
    </row>
    <row r="61" spans="2:37" x14ac:dyDescent="0.2">
      <c r="B61" s="13"/>
    </row>
    <row r="62" spans="2:37" x14ac:dyDescent="0.2">
      <c r="B62" s="13"/>
    </row>
    <row r="63" spans="2:37" x14ac:dyDescent="0.2">
      <c r="B63" s="13"/>
    </row>
    <row r="64" spans="2:37" ht="15" thickBot="1" x14ac:dyDescent="0.25">
      <c r="B64" s="16"/>
      <c r="C64" s="17"/>
      <c r="D64" s="59"/>
      <c r="E64" s="59"/>
      <c r="F64" s="59"/>
    </row>
    <row r="65" spans="2:37" ht="15" thickBot="1" x14ac:dyDescent="0.25"/>
    <row r="66" spans="2:37" x14ac:dyDescent="0.2">
      <c r="B66" s="43" t="s">
        <v>141</v>
      </c>
      <c r="C66" s="40" t="s">
        <v>27</v>
      </c>
      <c r="D66" s="40"/>
      <c r="E66" s="40"/>
      <c r="F66" s="40"/>
      <c r="G66" s="40" t="s">
        <v>22</v>
      </c>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2"/>
    </row>
    <row r="67" spans="2:37" x14ac:dyDescent="0.2">
      <c r="B67" s="13"/>
      <c r="AK67" s="14"/>
    </row>
    <row r="68" spans="2:37" ht="15" customHeight="1" x14ac:dyDescent="0.2">
      <c r="B68" s="44" t="s">
        <v>142</v>
      </c>
      <c r="C68" s="1">
        <v>5091</v>
      </c>
      <c r="G68" s="1">
        <v>1273</v>
      </c>
      <c r="AK68" s="14"/>
    </row>
    <row r="69" spans="2:37" ht="15" customHeight="1" x14ac:dyDescent="0.2">
      <c r="B69" s="44" t="s">
        <v>143</v>
      </c>
      <c r="C69" s="1">
        <v>7567</v>
      </c>
      <c r="G69" s="1">
        <v>7633</v>
      </c>
      <c r="AK69" s="14"/>
    </row>
    <row r="70" spans="2:37" ht="15" customHeight="1" x14ac:dyDescent="0.2">
      <c r="B70" s="44" t="s">
        <v>144</v>
      </c>
      <c r="C70" s="1">
        <v>9482</v>
      </c>
      <c r="G70" s="1">
        <v>6708</v>
      </c>
      <c r="AK70" s="14"/>
    </row>
    <row r="71" spans="2:37" ht="15" customHeight="1" x14ac:dyDescent="0.2">
      <c r="B71" s="44" t="s">
        <v>145</v>
      </c>
      <c r="C71" s="1">
        <v>8068</v>
      </c>
      <c r="G71" s="1">
        <v>4132</v>
      </c>
      <c r="AK71" s="14"/>
    </row>
    <row r="72" spans="2:37" ht="15" customHeight="1" x14ac:dyDescent="0.2">
      <c r="B72" s="13"/>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6"/>
    </row>
    <row r="73" spans="2:37" ht="15" customHeight="1" x14ac:dyDescent="0.2">
      <c r="B73" s="13"/>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6"/>
    </row>
    <row r="74" spans="2:37" ht="15" customHeight="1" x14ac:dyDescent="0.2">
      <c r="B74" s="13"/>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6"/>
    </row>
    <row r="75" spans="2:37" ht="15" customHeight="1" x14ac:dyDescent="0.2">
      <c r="B75" s="13"/>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6"/>
    </row>
    <row r="76" spans="2:37" ht="15" customHeight="1" x14ac:dyDescent="0.2">
      <c r="B76" s="13"/>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6"/>
    </row>
    <row r="77" spans="2:37" ht="15.75" customHeight="1" x14ac:dyDescent="0.2">
      <c r="B77" s="13"/>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6"/>
    </row>
    <row r="78" spans="2:37" ht="15" x14ac:dyDescent="0.25">
      <c r="B78" s="13"/>
      <c r="V78" s="7"/>
      <c r="AK78" s="14"/>
    </row>
    <row r="79" spans="2:37" x14ac:dyDescent="0.2">
      <c r="B79" s="13"/>
      <c r="AK79" s="14"/>
    </row>
    <row r="80" spans="2:37" x14ac:dyDescent="0.2">
      <c r="B80" s="13"/>
      <c r="AK80" s="14"/>
    </row>
    <row r="81" spans="2:37" x14ac:dyDescent="0.2">
      <c r="B81" s="13"/>
      <c r="AK81" s="14"/>
    </row>
    <row r="82" spans="2:37" x14ac:dyDescent="0.2">
      <c r="B82" s="13"/>
      <c r="AK82" s="14"/>
    </row>
    <row r="83" spans="2:37" x14ac:dyDescent="0.2">
      <c r="B83" s="13"/>
      <c r="AK83" s="14"/>
    </row>
    <row r="84" spans="2:37" x14ac:dyDescent="0.2">
      <c r="B84" s="13"/>
      <c r="AK84" s="14"/>
    </row>
    <row r="85" spans="2:37" x14ac:dyDescent="0.2">
      <c r="B85" s="13"/>
      <c r="AK85" s="14"/>
    </row>
    <row r="86" spans="2:37" x14ac:dyDescent="0.2">
      <c r="B86" s="13"/>
      <c r="AK86" s="14"/>
    </row>
    <row r="87" spans="2:37" x14ac:dyDescent="0.2">
      <c r="B87" s="13"/>
      <c r="AK87" s="14"/>
    </row>
    <row r="88" spans="2:37" x14ac:dyDescent="0.2">
      <c r="B88" s="13"/>
      <c r="AK88" s="14"/>
    </row>
    <row r="89" spans="2:37" x14ac:dyDescent="0.2">
      <c r="B89" s="13"/>
      <c r="AK89" s="14"/>
    </row>
    <row r="90" spans="2:37" x14ac:dyDescent="0.2">
      <c r="B90" s="13"/>
      <c r="AK90" s="14"/>
    </row>
    <row r="91" spans="2:37" ht="15" thickBot="1" x14ac:dyDescent="0.25">
      <c r="B91" s="16"/>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8"/>
    </row>
  </sheetData>
  <dataConsolidate/>
  <hyperlinks>
    <hyperlink ref="A1" location="Main!A1" display="Main" xr:uid="{8700012B-1663-4F72-A9B4-B92390B41D1E}"/>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2DB1-BE07-4099-BB67-A6E5D59E05D2}">
  <dimension ref="A1:F19"/>
  <sheetViews>
    <sheetView workbookViewId="0">
      <selection activeCell="C17" sqref="C17"/>
    </sheetView>
  </sheetViews>
  <sheetFormatPr defaultRowHeight="14.25" x14ac:dyDescent="0.2"/>
  <cols>
    <col min="1" max="1" width="61.28515625" style="33" bestFit="1" customWidth="1"/>
    <col min="2" max="2" width="39.42578125" style="33" bestFit="1" customWidth="1"/>
    <col min="3" max="3" width="43.28515625" style="33" bestFit="1" customWidth="1"/>
    <col min="4" max="4" width="12.140625" style="33" bestFit="1" customWidth="1"/>
    <col min="5" max="16384" width="9.140625" style="33"/>
  </cols>
  <sheetData>
    <row r="1" spans="1:6" x14ac:dyDescent="0.2">
      <c r="A1" s="33" t="s">
        <v>63</v>
      </c>
      <c r="B1" s="33" t="s">
        <v>64</v>
      </c>
      <c r="C1" s="33" t="s">
        <v>65</v>
      </c>
      <c r="D1" s="33" t="s">
        <v>66</v>
      </c>
      <c r="E1" s="33" t="s">
        <v>67</v>
      </c>
      <c r="F1" s="33" t="s">
        <v>68</v>
      </c>
    </row>
    <row r="2" spans="1:6" ht="15" x14ac:dyDescent="0.25">
      <c r="A2" s="33" t="s">
        <v>69</v>
      </c>
      <c r="B2" s="33" t="s">
        <v>70</v>
      </c>
      <c r="C2" s="36">
        <v>14300</v>
      </c>
      <c r="D2" s="29">
        <v>7945</v>
      </c>
      <c r="E2" s="33" t="s">
        <v>71</v>
      </c>
      <c r="F2" s="33" t="s">
        <v>72</v>
      </c>
    </row>
    <row r="3" spans="1:6" ht="15" x14ac:dyDescent="0.25">
      <c r="A3" s="33" t="s">
        <v>73</v>
      </c>
      <c r="B3" s="33" t="s">
        <v>74</v>
      </c>
      <c r="C3" s="36">
        <v>7000</v>
      </c>
      <c r="D3" s="29">
        <v>1201</v>
      </c>
      <c r="E3" s="33" t="s">
        <v>75</v>
      </c>
      <c r="F3" s="33" t="s">
        <v>76</v>
      </c>
    </row>
    <row r="4" spans="1:6" ht="15" x14ac:dyDescent="0.25">
      <c r="A4" s="33" t="s">
        <v>77</v>
      </c>
      <c r="B4" s="33" t="s">
        <v>78</v>
      </c>
      <c r="C4" s="33">
        <v>510</v>
      </c>
      <c r="D4" s="7">
        <v>336</v>
      </c>
      <c r="E4" s="33" t="s">
        <v>75</v>
      </c>
      <c r="F4" s="33" t="s">
        <v>79</v>
      </c>
    </row>
    <row r="5" spans="1:6" ht="15" x14ac:dyDescent="0.25">
      <c r="A5" s="33" t="s">
        <v>80</v>
      </c>
      <c r="B5" s="33" t="s">
        <v>81</v>
      </c>
      <c r="C5" s="36">
        <v>3150</v>
      </c>
      <c r="D5" s="7">
        <v>67.5</v>
      </c>
      <c r="E5" s="33" t="s">
        <v>75</v>
      </c>
      <c r="F5" s="33" t="s">
        <v>82</v>
      </c>
    </row>
    <row r="6" spans="1:6" x14ac:dyDescent="0.2">
      <c r="A6" s="33" t="s">
        <v>83</v>
      </c>
      <c r="B6" s="33" t="s">
        <v>84</v>
      </c>
      <c r="C6" s="36">
        <v>2000</v>
      </c>
      <c r="D6" s="33" t="s">
        <v>85</v>
      </c>
      <c r="E6" s="33" t="s">
        <v>86</v>
      </c>
      <c r="F6" s="33" t="s">
        <v>87</v>
      </c>
    </row>
    <row r="7" spans="1:6" x14ac:dyDescent="0.2">
      <c r="A7" s="33" t="s">
        <v>88</v>
      </c>
      <c r="B7" s="33" t="s">
        <v>89</v>
      </c>
      <c r="C7" s="33" t="s">
        <v>90</v>
      </c>
      <c r="D7" s="33" t="s">
        <v>85</v>
      </c>
      <c r="E7" s="33" t="s">
        <v>86</v>
      </c>
      <c r="F7" s="33" t="s">
        <v>91</v>
      </c>
    </row>
    <row r="9" spans="1:6" x14ac:dyDescent="0.2">
      <c r="A9" s="33" t="s">
        <v>92</v>
      </c>
      <c r="B9" s="33" t="s">
        <v>93</v>
      </c>
      <c r="C9" s="33" t="s">
        <v>94</v>
      </c>
    </row>
    <row r="10" spans="1:6" x14ac:dyDescent="0.2">
      <c r="A10" s="37">
        <v>46310</v>
      </c>
      <c r="B10" s="38">
        <v>2.8750000000000001E-2</v>
      </c>
      <c r="C10" s="36">
        <v>1150</v>
      </c>
    </row>
    <row r="11" spans="1:6" x14ac:dyDescent="0.2">
      <c r="A11" s="37">
        <v>46767</v>
      </c>
      <c r="B11" s="38">
        <v>5.2499999999999998E-2</v>
      </c>
      <c r="C11" s="33">
        <v>62</v>
      </c>
    </row>
    <row r="12" spans="1:6" x14ac:dyDescent="0.2">
      <c r="A12" s="37">
        <v>47178</v>
      </c>
      <c r="B12" s="38">
        <v>3.6249999999999998E-2</v>
      </c>
      <c r="C12" s="33">
        <v>750</v>
      </c>
    </row>
    <row r="13" spans="1:6" x14ac:dyDescent="0.2">
      <c r="A13" s="37">
        <v>47696</v>
      </c>
      <c r="B13" s="38">
        <v>6.1249999999999999E-2</v>
      </c>
      <c r="C13" s="36">
        <v>2000</v>
      </c>
    </row>
    <row r="14" spans="1:6" x14ac:dyDescent="0.2">
      <c r="A14" s="37">
        <v>47908</v>
      </c>
      <c r="B14" s="38">
        <v>3.875E-2</v>
      </c>
      <c r="C14" s="36">
        <v>1250</v>
      </c>
    </row>
    <row r="15" spans="1:6" x14ac:dyDescent="0.2">
      <c r="A15" s="37">
        <v>48792</v>
      </c>
      <c r="B15" s="38">
        <v>6.3750000000000001E-2</v>
      </c>
      <c r="C15" s="36">
        <v>2000</v>
      </c>
    </row>
    <row r="16" spans="1:6" x14ac:dyDescent="0.2">
      <c r="A16" s="37">
        <v>48867</v>
      </c>
      <c r="B16" s="38">
        <v>0.04</v>
      </c>
      <c r="C16" s="33">
        <v>850</v>
      </c>
    </row>
    <row r="17" spans="1:4" ht="15" x14ac:dyDescent="0.25">
      <c r="A17" s="33" t="s">
        <v>95</v>
      </c>
      <c r="C17" s="29">
        <v>8062</v>
      </c>
    </row>
    <row r="18" spans="1:4" x14ac:dyDescent="0.2">
      <c r="A18" s="33" t="s">
        <v>96</v>
      </c>
      <c r="C18" s="33" t="s">
        <v>97</v>
      </c>
    </row>
    <row r="19" spans="1:4" ht="15" x14ac:dyDescent="0.25">
      <c r="D19" s="29">
        <f>SUM(D2:D5, C17)</f>
        <v>17611.5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BCCFE-5D5B-4A95-B658-3F90DD22378A}">
  <dimension ref="A1:G27"/>
  <sheetViews>
    <sheetView topLeftCell="A12" workbookViewId="0">
      <selection activeCell="E23" sqref="E23"/>
    </sheetView>
  </sheetViews>
  <sheetFormatPr defaultRowHeight="14.25" x14ac:dyDescent="0.2"/>
  <cols>
    <col min="1" max="1" width="3.28515625" style="57" bestFit="1" customWidth="1"/>
    <col min="2" max="2" width="50.140625" style="57" customWidth="1"/>
    <col min="3" max="3" width="14.7109375" style="57" bestFit="1" customWidth="1"/>
    <col min="4" max="4" width="14" style="57" bestFit="1" customWidth="1"/>
    <col min="5" max="6" width="13.85546875" style="57" bestFit="1" customWidth="1"/>
    <col min="7" max="7" width="14.5703125" style="57" bestFit="1" customWidth="1"/>
    <col min="8" max="16384" width="9.140625" style="57"/>
  </cols>
  <sheetData>
    <row r="1" spans="1:7" ht="18" x14ac:dyDescent="0.2">
      <c r="A1" s="65" t="s">
        <v>156</v>
      </c>
      <c r="B1" s="65"/>
      <c r="C1" s="65"/>
      <c r="D1" s="65"/>
      <c r="E1" s="65"/>
      <c r="F1" s="65"/>
      <c r="G1" s="66"/>
    </row>
    <row r="2" spans="1:7" x14ac:dyDescent="0.2">
      <c r="A2" s="64" t="s">
        <v>176</v>
      </c>
      <c r="B2" s="64"/>
      <c r="C2" s="64"/>
      <c r="D2" s="64"/>
      <c r="E2" s="64"/>
      <c r="F2" s="64"/>
      <c r="G2" s="66"/>
    </row>
    <row r="3" spans="1:7" ht="15" x14ac:dyDescent="0.2">
      <c r="A3" s="66"/>
      <c r="B3" s="67" t="s">
        <v>158</v>
      </c>
      <c r="C3" s="67" t="s">
        <v>159</v>
      </c>
      <c r="D3" s="67" t="s">
        <v>160</v>
      </c>
      <c r="E3" s="67" t="s">
        <v>161</v>
      </c>
      <c r="F3" s="67" t="s">
        <v>162</v>
      </c>
      <c r="G3" s="67" t="s">
        <v>163</v>
      </c>
    </row>
    <row r="4" spans="1:7" ht="15" x14ac:dyDescent="0.2">
      <c r="A4" s="68">
        <v>1</v>
      </c>
      <c r="B4" s="66"/>
      <c r="C4" s="69" t="s">
        <v>164</v>
      </c>
      <c r="D4" s="69" t="s">
        <v>165</v>
      </c>
      <c r="E4" s="69" t="s">
        <v>166</v>
      </c>
      <c r="F4" s="69" t="s">
        <v>167</v>
      </c>
      <c r="G4" s="69" t="s">
        <v>168</v>
      </c>
    </row>
    <row r="5" spans="1:7" ht="15" x14ac:dyDescent="0.2">
      <c r="A5" s="68">
        <v>2</v>
      </c>
      <c r="B5" s="70" t="s">
        <v>169</v>
      </c>
      <c r="C5" s="77">
        <v>11800</v>
      </c>
      <c r="D5" s="77">
        <v>15129</v>
      </c>
      <c r="E5" s="77">
        <v>0</v>
      </c>
      <c r="F5" s="77">
        <v>0</v>
      </c>
      <c r="G5" s="77">
        <v>26928</v>
      </c>
    </row>
    <row r="6" spans="1:7" ht="15" x14ac:dyDescent="0.2">
      <c r="A6" s="68">
        <v>3</v>
      </c>
      <c r="B6" s="70" t="s">
        <v>170</v>
      </c>
      <c r="C6" s="78">
        <v>9785</v>
      </c>
      <c r="D6" s="78">
        <v>19927</v>
      </c>
      <c r="E6" s="78">
        <v>0</v>
      </c>
      <c r="F6" s="78">
        <v>0</v>
      </c>
      <c r="G6" s="78">
        <v>23711</v>
      </c>
    </row>
    <row r="7" spans="1:7" ht="15" x14ac:dyDescent="0.2">
      <c r="A7" s="68">
        <v>4</v>
      </c>
      <c r="B7" s="70" t="s">
        <v>171</v>
      </c>
      <c r="C7" s="79">
        <v>21584</v>
      </c>
      <c r="D7" s="79">
        <v>29056</v>
      </c>
      <c r="E7" s="79">
        <v>0</v>
      </c>
      <c r="F7" s="79">
        <v>0</v>
      </c>
      <c r="G7" s="79">
        <v>50640</v>
      </c>
    </row>
    <row r="8" spans="1:7" ht="15" x14ac:dyDescent="0.2">
      <c r="A8" s="68">
        <v>5</v>
      </c>
      <c r="B8" s="66"/>
      <c r="C8" s="75"/>
      <c r="D8" s="75"/>
      <c r="E8" s="75"/>
      <c r="F8" s="75"/>
      <c r="G8" s="75"/>
    </row>
    <row r="9" spans="1:7" ht="15" x14ac:dyDescent="0.2">
      <c r="A9" s="68">
        <v>6</v>
      </c>
      <c r="B9" s="66"/>
      <c r="C9" s="76" t="s">
        <v>164</v>
      </c>
      <c r="D9" s="76" t="s">
        <v>165</v>
      </c>
      <c r="E9" s="76" t="s">
        <v>166</v>
      </c>
      <c r="F9" s="76" t="s">
        <v>167</v>
      </c>
      <c r="G9" s="76" t="s">
        <v>172</v>
      </c>
    </row>
    <row r="10" spans="1:7" ht="15" x14ac:dyDescent="0.2">
      <c r="A10" s="68">
        <v>7</v>
      </c>
      <c r="B10" s="70" t="s">
        <v>169</v>
      </c>
      <c r="C10" s="72">
        <v>11109</v>
      </c>
      <c r="D10" s="72">
        <v>13121</v>
      </c>
      <c r="E10" s="72">
        <v>15375</v>
      </c>
      <c r="F10" s="72">
        <v>15156</v>
      </c>
      <c r="G10" s="72">
        <v>54761</v>
      </c>
    </row>
    <row r="11" spans="1:7" ht="15" x14ac:dyDescent="0.2">
      <c r="A11" s="68">
        <v>8</v>
      </c>
      <c r="B11" s="70" t="s">
        <v>170</v>
      </c>
      <c r="C11" s="73">
        <v>9096</v>
      </c>
      <c r="D11" s="73">
        <v>11541</v>
      </c>
      <c r="E11" s="73">
        <v>13121</v>
      </c>
      <c r="F11" s="73">
        <v>12633</v>
      </c>
      <c r="G11" s="73">
        <v>46391</v>
      </c>
    </row>
    <row r="12" spans="1:7" ht="15" x14ac:dyDescent="0.2">
      <c r="A12" s="68">
        <v>9</v>
      </c>
      <c r="B12" s="70" t="s">
        <v>171</v>
      </c>
      <c r="C12" s="74">
        <v>20205</v>
      </c>
      <c r="D12" s="74">
        <v>24662</v>
      </c>
      <c r="E12" s="74">
        <v>28496</v>
      </c>
      <c r="F12" s="74">
        <v>27789</v>
      </c>
      <c r="G12" s="74">
        <v>101152</v>
      </c>
    </row>
    <row r="13" spans="1:7" ht="15" x14ac:dyDescent="0.2">
      <c r="A13" s="68">
        <v>10</v>
      </c>
      <c r="B13" s="66"/>
      <c r="C13" s="75"/>
      <c r="D13" s="75"/>
      <c r="E13" s="75"/>
      <c r="F13" s="75"/>
      <c r="G13" s="75"/>
    </row>
    <row r="14" spans="1:7" ht="15" x14ac:dyDescent="0.2">
      <c r="A14" s="68">
        <v>11</v>
      </c>
      <c r="B14" s="66"/>
      <c r="C14" s="76" t="s">
        <v>164</v>
      </c>
      <c r="D14" s="76" t="s">
        <v>165</v>
      </c>
      <c r="E14" s="76" t="s">
        <v>166</v>
      </c>
      <c r="F14" s="76" t="s">
        <v>167</v>
      </c>
      <c r="G14" s="76" t="s">
        <v>173</v>
      </c>
    </row>
    <row r="15" spans="1:7" ht="15" x14ac:dyDescent="0.2">
      <c r="A15" s="68">
        <v>12</v>
      </c>
      <c r="B15" s="70" t="s">
        <v>169</v>
      </c>
      <c r="C15" s="72">
        <v>9810</v>
      </c>
      <c r="D15" s="72">
        <v>12414</v>
      </c>
      <c r="E15" s="72">
        <v>11947</v>
      </c>
      <c r="F15" s="72">
        <v>9593</v>
      </c>
      <c r="G15" s="72">
        <v>43763</v>
      </c>
    </row>
    <row r="16" spans="1:7" ht="15" x14ac:dyDescent="0.2">
      <c r="A16" s="68">
        <v>13</v>
      </c>
      <c r="B16" s="70" t="s">
        <v>170</v>
      </c>
      <c r="C16" s="73">
        <v>7120</v>
      </c>
      <c r="D16" s="73">
        <v>9916</v>
      </c>
      <c r="E16" s="73">
        <v>10244</v>
      </c>
      <c r="F16" s="73">
        <v>7668</v>
      </c>
      <c r="G16" s="73">
        <v>34949</v>
      </c>
    </row>
    <row r="17" spans="1:7" ht="15" x14ac:dyDescent="0.2">
      <c r="A17" s="68">
        <v>14</v>
      </c>
      <c r="B17" s="70" t="s">
        <v>171</v>
      </c>
      <c r="C17" s="74">
        <v>16929</v>
      </c>
      <c r="D17" s="74">
        <v>22330</v>
      </c>
      <c r="E17" s="74">
        <v>22191</v>
      </c>
      <c r="F17" s="74">
        <v>17261</v>
      </c>
      <c r="G17" s="74">
        <v>78712</v>
      </c>
    </row>
    <row r="18" spans="1:7" ht="15" x14ac:dyDescent="0.2">
      <c r="A18" s="68">
        <v>15</v>
      </c>
      <c r="B18" s="66"/>
      <c r="C18" s="75"/>
      <c r="D18" s="75"/>
      <c r="E18" s="75"/>
      <c r="F18" s="75"/>
      <c r="G18" s="75"/>
    </row>
    <row r="19" spans="1:7" ht="15" x14ac:dyDescent="0.2">
      <c r="A19" s="68">
        <v>16</v>
      </c>
      <c r="B19" s="66"/>
      <c r="C19" s="76" t="s">
        <v>164</v>
      </c>
      <c r="D19" s="76" t="s">
        <v>165</v>
      </c>
      <c r="E19" s="76" t="s">
        <v>166</v>
      </c>
      <c r="F19" s="76" t="s">
        <v>167</v>
      </c>
      <c r="G19" s="76" t="s">
        <v>174</v>
      </c>
    </row>
    <row r="20" spans="1:7" ht="15" x14ac:dyDescent="0.2">
      <c r="A20" s="68">
        <v>17</v>
      </c>
      <c r="B20" s="70" t="s">
        <v>169</v>
      </c>
      <c r="C20" s="72">
        <v>33126</v>
      </c>
      <c r="D20" s="72">
        <v>20299</v>
      </c>
      <c r="E20" s="72">
        <v>14554</v>
      </c>
      <c r="F20" s="72">
        <v>10662</v>
      </c>
      <c r="G20" s="72">
        <v>78641</v>
      </c>
    </row>
    <row r="21" spans="1:7" ht="15" x14ac:dyDescent="0.2">
      <c r="A21" s="68">
        <v>18</v>
      </c>
      <c r="B21" s="70" t="s">
        <v>170</v>
      </c>
      <c r="C21" s="73">
        <v>20850</v>
      </c>
      <c r="D21" s="73">
        <v>14245</v>
      </c>
      <c r="E21" s="73">
        <v>11024</v>
      </c>
      <c r="F21" s="73">
        <v>8368</v>
      </c>
      <c r="G21" s="73">
        <v>54488</v>
      </c>
    </row>
    <row r="22" spans="1:7" ht="15" x14ac:dyDescent="0.2">
      <c r="A22" s="68">
        <v>19</v>
      </c>
      <c r="B22" s="70" t="s">
        <v>171</v>
      </c>
      <c r="C22" s="74">
        <v>53977</v>
      </c>
      <c r="D22" s="74">
        <v>34544</v>
      </c>
      <c r="E22" s="74">
        <v>25578</v>
      </c>
      <c r="F22" s="74">
        <v>19030</v>
      </c>
      <c r="G22" s="74">
        <v>133129</v>
      </c>
    </row>
    <row r="23" spans="1:7" ht="15" x14ac:dyDescent="0.2">
      <c r="A23" s="68">
        <v>20</v>
      </c>
      <c r="B23" s="66"/>
      <c r="C23" s="75"/>
      <c r="D23" s="75"/>
      <c r="E23" s="75"/>
      <c r="F23" s="75"/>
      <c r="G23" s="75"/>
    </row>
    <row r="24" spans="1:7" ht="15" x14ac:dyDescent="0.2">
      <c r="A24" s="68">
        <v>21</v>
      </c>
      <c r="B24" s="66"/>
      <c r="C24" s="76" t="s">
        <v>164</v>
      </c>
      <c r="D24" s="76" t="s">
        <v>165</v>
      </c>
      <c r="E24" s="76" t="s">
        <v>166</v>
      </c>
      <c r="F24" s="76" t="s">
        <v>167</v>
      </c>
      <c r="G24" s="76" t="s">
        <v>175</v>
      </c>
    </row>
    <row r="25" spans="1:7" ht="15" x14ac:dyDescent="0.2">
      <c r="A25" s="68">
        <v>22</v>
      </c>
      <c r="B25" s="70" t="s">
        <v>169</v>
      </c>
      <c r="C25" s="72">
        <v>61424</v>
      </c>
      <c r="D25" s="72">
        <v>45231</v>
      </c>
      <c r="E25" s="72">
        <v>48078</v>
      </c>
      <c r="F25" s="72">
        <v>45121</v>
      </c>
      <c r="G25" s="72">
        <v>199895</v>
      </c>
    </row>
    <row r="26" spans="1:7" ht="15" x14ac:dyDescent="0.2">
      <c r="A26" s="68">
        <v>23</v>
      </c>
      <c r="B26" s="70" t="s">
        <v>170</v>
      </c>
      <c r="C26" s="73">
        <v>42101</v>
      </c>
      <c r="D26" s="73">
        <v>38533</v>
      </c>
      <c r="E26" s="73">
        <v>39969</v>
      </c>
      <c r="F26" s="73">
        <v>30696</v>
      </c>
      <c r="G26" s="73">
        <v>151299</v>
      </c>
    </row>
    <row r="27" spans="1:7" ht="15" x14ac:dyDescent="0.2">
      <c r="A27" s="68">
        <v>24</v>
      </c>
      <c r="B27" s="70" t="s">
        <v>171</v>
      </c>
      <c r="C27" s="74">
        <v>103525</v>
      </c>
      <c r="D27" s="74">
        <v>83764</v>
      </c>
      <c r="E27" s="74">
        <v>88047</v>
      </c>
      <c r="F27" s="74">
        <v>75857</v>
      </c>
      <c r="G27" s="74">
        <v>351193</v>
      </c>
    </row>
  </sheetData>
  <mergeCells count="2">
    <mergeCell ref="A1:F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898BE-176C-4CBA-BEDB-890AFCEED0EB}">
  <dimension ref="A1:G115"/>
  <sheetViews>
    <sheetView tabSelected="1" workbookViewId="0">
      <selection activeCell="B17" sqref="B17"/>
    </sheetView>
  </sheetViews>
  <sheetFormatPr defaultRowHeight="15" x14ac:dyDescent="0.25"/>
  <cols>
    <col min="1" max="1" width="4.42578125" bestFit="1" customWidth="1"/>
    <col min="2" max="2" width="66.42578125" bestFit="1" customWidth="1"/>
    <col min="3" max="7" width="14.42578125" bestFit="1" customWidth="1"/>
  </cols>
  <sheetData>
    <row r="1" spans="1:7" ht="18" x14ac:dyDescent="0.25">
      <c r="A1" s="65" t="s">
        <v>177</v>
      </c>
      <c r="B1" s="63"/>
      <c r="C1" s="63"/>
      <c r="D1" s="63"/>
      <c r="E1" s="63"/>
      <c r="F1" s="63"/>
      <c r="G1" s="66"/>
    </row>
    <row r="2" spans="1:7" ht="18" x14ac:dyDescent="0.25">
      <c r="A2" s="65" t="s">
        <v>178</v>
      </c>
      <c r="B2" s="63"/>
      <c r="C2" s="63"/>
      <c r="D2" s="63"/>
      <c r="E2" s="63"/>
      <c r="F2" s="63"/>
      <c r="G2" s="66"/>
    </row>
    <row r="3" spans="1:7" x14ac:dyDescent="0.25">
      <c r="A3" s="80" t="s">
        <v>157</v>
      </c>
      <c r="B3" s="63"/>
      <c r="C3" s="63"/>
      <c r="D3" s="63"/>
      <c r="E3" s="63"/>
      <c r="F3" s="63"/>
      <c r="G3" s="66"/>
    </row>
    <row r="4" spans="1:7" x14ac:dyDescent="0.25">
      <c r="A4" s="62" t="s">
        <v>179</v>
      </c>
      <c r="B4" s="63"/>
      <c r="C4" s="63"/>
      <c r="D4" s="63"/>
      <c r="E4" s="63"/>
      <c r="F4" s="63"/>
      <c r="G4" s="66"/>
    </row>
    <row r="5" spans="1:7" x14ac:dyDescent="0.25">
      <c r="A5" s="66"/>
      <c r="B5" s="67" t="s">
        <v>158</v>
      </c>
      <c r="C5" s="67" t="s">
        <v>159</v>
      </c>
      <c r="D5" s="67" t="s">
        <v>160</v>
      </c>
      <c r="E5" s="67" t="s">
        <v>161</v>
      </c>
      <c r="F5" s="67" t="s">
        <v>162</v>
      </c>
      <c r="G5" s="67" t="s">
        <v>163</v>
      </c>
    </row>
    <row r="6" spans="1:7" x14ac:dyDescent="0.25">
      <c r="A6" s="68">
        <v>1</v>
      </c>
      <c r="B6" s="66"/>
      <c r="C6" s="69" t="s">
        <v>164</v>
      </c>
      <c r="D6" s="69" t="s">
        <v>165</v>
      </c>
      <c r="E6" s="69" t="s">
        <v>166</v>
      </c>
      <c r="F6" s="69" t="s">
        <v>167</v>
      </c>
      <c r="G6" s="69" t="s">
        <v>168</v>
      </c>
    </row>
    <row r="7" spans="1:7" x14ac:dyDescent="0.25">
      <c r="A7" s="68">
        <v>2</v>
      </c>
      <c r="B7" s="70" t="s">
        <v>180</v>
      </c>
      <c r="C7" s="81" t="s">
        <v>42</v>
      </c>
      <c r="D7" s="81" t="s">
        <v>42</v>
      </c>
      <c r="E7" s="81" t="s">
        <v>42</v>
      </c>
      <c r="F7" s="81" t="s">
        <v>42</v>
      </c>
      <c r="G7" s="81" t="s">
        <v>42</v>
      </c>
    </row>
    <row r="8" spans="1:7" x14ac:dyDescent="0.25">
      <c r="A8" s="68">
        <v>3</v>
      </c>
      <c r="B8" s="70" t="s">
        <v>181</v>
      </c>
      <c r="C8" s="81" t="s">
        <v>42</v>
      </c>
      <c r="D8" s="81" t="s">
        <v>42</v>
      </c>
      <c r="E8" s="81" t="s">
        <v>42</v>
      </c>
      <c r="F8" s="81" t="s">
        <v>42</v>
      </c>
      <c r="G8" s="81" t="s">
        <v>42</v>
      </c>
    </row>
    <row r="9" spans="1:7" x14ac:dyDescent="0.25">
      <c r="A9" s="68">
        <v>4</v>
      </c>
      <c r="B9" s="82" t="s">
        <v>182</v>
      </c>
      <c r="C9" s="66"/>
      <c r="D9" s="66"/>
      <c r="E9" s="66"/>
      <c r="F9" s="66"/>
      <c r="G9" s="66"/>
    </row>
    <row r="10" spans="1:7" x14ac:dyDescent="0.25">
      <c r="A10" s="68">
        <v>5</v>
      </c>
      <c r="B10" s="70" t="s">
        <v>183</v>
      </c>
      <c r="C10" s="71">
        <v>600387274000</v>
      </c>
      <c r="D10" s="71">
        <v>609203580000</v>
      </c>
      <c r="E10" s="71">
        <v>0</v>
      </c>
      <c r="F10" s="71">
        <v>0</v>
      </c>
      <c r="G10" s="71">
        <v>600387274000</v>
      </c>
    </row>
    <row r="11" spans="1:7" x14ac:dyDescent="0.25">
      <c r="A11" s="68">
        <v>6</v>
      </c>
      <c r="B11" s="70" t="s">
        <v>184</v>
      </c>
      <c r="C11" s="71">
        <v>523418041000</v>
      </c>
      <c r="D11" s="71">
        <v>537515176000</v>
      </c>
      <c r="E11" s="71">
        <v>0</v>
      </c>
      <c r="F11" s="71">
        <v>0</v>
      </c>
      <c r="G11" s="71">
        <v>523418041000</v>
      </c>
    </row>
    <row r="12" spans="1:7" x14ac:dyDescent="0.25">
      <c r="A12" s="68">
        <v>7</v>
      </c>
      <c r="B12" s="70" t="s">
        <v>185</v>
      </c>
      <c r="C12" s="71">
        <v>76969233000</v>
      </c>
      <c r="D12" s="71">
        <v>71688404000</v>
      </c>
      <c r="E12" s="71">
        <v>0</v>
      </c>
      <c r="F12" s="71">
        <v>0</v>
      </c>
      <c r="G12" s="71">
        <v>76969233000</v>
      </c>
    </row>
    <row r="13" spans="1:7" x14ac:dyDescent="0.25">
      <c r="A13" s="68">
        <v>8</v>
      </c>
      <c r="B13" s="70" t="s">
        <v>186</v>
      </c>
      <c r="C13" s="83">
        <v>2796696</v>
      </c>
      <c r="D13" s="83">
        <v>2838728</v>
      </c>
      <c r="E13" s="83">
        <v>0</v>
      </c>
      <c r="F13" s="83">
        <v>0</v>
      </c>
      <c r="G13" s="83">
        <v>2796696</v>
      </c>
    </row>
    <row r="14" spans="1:7" x14ac:dyDescent="0.25">
      <c r="A14" s="68">
        <v>9</v>
      </c>
      <c r="B14" s="70" t="s">
        <v>187</v>
      </c>
      <c r="C14" s="83">
        <v>2598101</v>
      </c>
      <c r="D14" s="83">
        <v>2646038</v>
      </c>
      <c r="E14" s="83">
        <v>0</v>
      </c>
      <c r="F14" s="83">
        <v>0</v>
      </c>
      <c r="G14" s="83">
        <v>2598101</v>
      </c>
    </row>
    <row r="15" spans="1:7" x14ac:dyDescent="0.25">
      <c r="A15" s="68">
        <v>10</v>
      </c>
      <c r="B15" s="70" t="s">
        <v>188</v>
      </c>
      <c r="C15" s="83">
        <v>198595</v>
      </c>
      <c r="D15" s="83">
        <v>192690</v>
      </c>
      <c r="E15" s="83">
        <v>0</v>
      </c>
      <c r="F15" s="83">
        <v>0</v>
      </c>
      <c r="G15" s="83">
        <v>198595</v>
      </c>
    </row>
    <row r="16" spans="1:7" x14ac:dyDescent="0.25">
      <c r="A16" s="68">
        <v>11</v>
      </c>
      <c r="B16" s="70" t="s">
        <v>189</v>
      </c>
      <c r="C16" s="84">
        <v>4.95</v>
      </c>
      <c r="D16" s="84">
        <v>4.96</v>
      </c>
      <c r="E16" s="84">
        <v>0</v>
      </c>
      <c r="F16" s="84">
        <v>0</v>
      </c>
      <c r="G16" s="84">
        <v>4.95</v>
      </c>
    </row>
    <row r="17" spans="1:7" x14ac:dyDescent="0.25">
      <c r="A17" s="68">
        <v>12</v>
      </c>
      <c r="B17" s="70" t="s">
        <v>190</v>
      </c>
      <c r="C17" s="85">
        <v>1.34E-2</v>
      </c>
      <c r="D17" s="85">
        <v>1.32E-2</v>
      </c>
      <c r="E17" s="85">
        <v>0</v>
      </c>
      <c r="F17" s="85">
        <v>0</v>
      </c>
      <c r="G17" s="85">
        <v>1.34E-2</v>
      </c>
    </row>
    <row r="18" spans="1:7" x14ac:dyDescent="0.25">
      <c r="A18" s="68">
        <v>13</v>
      </c>
      <c r="B18" s="70" t="s">
        <v>191</v>
      </c>
      <c r="C18" s="86">
        <v>0.97</v>
      </c>
      <c r="D18" s="86">
        <v>0.97019999999999995</v>
      </c>
      <c r="E18" s="86">
        <v>0</v>
      </c>
      <c r="F18" s="86">
        <v>0</v>
      </c>
      <c r="G18" s="86">
        <v>0.97</v>
      </c>
    </row>
    <row r="19" spans="1:7" x14ac:dyDescent="0.25">
      <c r="A19" s="68">
        <v>14</v>
      </c>
      <c r="B19" s="82" t="s">
        <v>192</v>
      </c>
      <c r="C19" s="66"/>
      <c r="D19" s="66"/>
      <c r="E19" s="66"/>
      <c r="F19" s="66"/>
      <c r="G19" s="66"/>
    </row>
    <row r="20" spans="1:7" x14ac:dyDescent="0.25">
      <c r="A20" s="68">
        <v>15</v>
      </c>
      <c r="B20" s="70" t="s">
        <v>193</v>
      </c>
      <c r="C20" s="81" t="s">
        <v>42</v>
      </c>
      <c r="D20" s="81" t="s">
        <v>42</v>
      </c>
      <c r="E20" s="81" t="s">
        <v>42</v>
      </c>
      <c r="F20" s="81" t="s">
        <v>42</v>
      </c>
      <c r="G20" s="81" t="s">
        <v>42</v>
      </c>
    </row>
    <row r="21" spans="1:7" x14ac:dyDescent="0.25">
      <c r="A21" s="68">
        <v>16</v>
      </c>
      <c r="B21" s="70" t="s">
        <v>194</v>
      </c>
      <c r="C21" s="83">
        <v>51595</v>
      </c>
      <c r="D21" s="83">
        <v>68235</v>
      </c>
      <c r="E21" s="83">
        <v>0</v>
      </c>
      <c r="F21" s="83">
        <v>0</v>
      </c>
      <c r="G21" s="83">
        <v>119830</v>
      </c>
    </row>
    <row r="22" spans="1:7" x14ac:dyDescent="0.25">
      <c r="A22" s="68">
        <v>17</v>
      </c>
      <c r="B22" s="70" t="s">
        <v>195</v>
      </c>
      <c r="C22" s="81" t="s">
        <v>42</v>
      </c>
      <c r="D22" s="81" t="s">
        <v>42</v>
      </c>
      <c r="E22" s="81" t="s">
        <v>42</v>
      </c>
      <c r="F22" s="81" t="s">
        <v>42</v>
      </c>
      <c r="G22" s="81" t="s">
        <v>42</v>
      </c>
    </row>
    <row r="23" spans="1:7" x14ac:dyDescent="0.25">
      <c r="A23" s="68">
        <v>18</v>
      </c>
      <c r="B23" s="70" t="s">
        <v>196</v>
      </c>
      <c r="C23" s="83">
        <v>4489976</v>
      </c>
      <c r="D23" s="83">
        <v>4462309</v>
      </c>
      <c r="E23" s="83">
        <v>0</v>
      </c>
      <c r="F23" s="83">
        <v>0</v>
      </c>
      <c r="G23" s="83">
        <v>4462309</v>
      </c>
    </row>
    <row r="24" spans="1:7" x14ac:dyDescent="0.25">
      <c r="A24" s="68">
        <v>19</v>
      </c>
      <c r="B24" s="70" t="s">
        <v>197</v>
      </c>
      <c r="C24" s="81" t="s">
        <v>42</v>
      </c>
      <c r="D24" s="81" t="s">
        <v>42</v>
      </c>
      <c r="E24" s="81" t="s">
        <v>42</v>
      </c>
      <c r="F24" s="81" t="s">
        <v>42</v>
      </c>
      <c r="G24" s="81" t="s">
        <v>42</v>
      </c>
    </row>
    <row r="25" spans="1:7" x14ac:dyDescent="0.25">
      <c r="A25" s="68">
        <v>20</v>
      </c>
      <c r="B25" s="70" t="s">
        <v>198</v>
      </c>
      <c r="C25" s="83">
        <v>14509</v>
      </c>
      <c r="D25" s="83">
        <v>21573</v>
      </c>
      <c r="E25" s="83">
        <v>0</v>
      </c>
      <c r="F25" s="83">
        <v>0</v>
      </c>
      <c r="G25" s="83">
        <v>36082</v>
      </c>
    </row>
    <row r="26" spans="1:7" x14ac:dyDescent="0.25">
      <c r="A26" s="68">
        <v>21</v>
      </c>
      <c r="B26" s="66"/>
      <c r="C26" s="66"/>
      <c r="D26" s="66"/>
      <c r="E26" s="66"/>
      <c r="F26" s="66"/>
      <c r="G26" s="66"/>
    </row>
    <row r="27" spans="1:7" x14ac:dyDescent="0.25">
      <c r="A27" s="68">
        <v>22</v>
      </c>
      <c r="B27" s="66"/>
      <c r="C27" s="69" t="s">
        <v>164</v>
      </c>
      <c r="D27" s="69" t="s">
        <v>165</v>
      </c>
      <c r="E27" s="69" t="s">
        <v>166</v>
      </c>
      <c r="F27" s="69" t="s">
        <v>167</v>
      </c>
      <c r="G27" s="69" t="s">
        <v>172</v>
      </c>
    </row>
    <row r="28" spans="1:7" x14ac:dyDescent="0.25">
      <c r="A28" s="68">
        <v>23</v>
      </c>
      <c r="B28" s="70" t="s">
        <v>199</v>
      </c>
      <c r="C28" s="81" t="s">
        <v>42</v>
      </c>
      <c r="D28" s="81" t="s">
        <v>42</v>
      </c>
      <c r="E28" s="81" t="s">
        <v>42</v>
      </c>
      <c r="F28" s="81" t="s">
        <v>42</v>
      </c>
      <c r="G28" s="87">
        <v>0.121</v>
      </c>
    </row>
    <row r="29" spans="1:7" x14ac:dyDescent="0.25">
      <c r="A29" s="68">
        <v>24</v>
      </c>
      <c r="B29" s="70" t="s">
        <v>200</v>
      </c>
      <c r="C29" s="81" t="s">
        <v>42</v>
      </c>
      <c r="D29" s="81" t="s">
        <v>42</v>
      </c>
      <c r="E29" s="81" t="s">
        <v>42</v>
      </c>
      <c r="F29" s="81" t="s">
        <v>42</v>
      </c>
      <c r="G29" s="87">
        <v>0.04</v>
      </c>
    </row>
    <row r="30" spans="1:7" x14ac:dyDescent="0.25">
      <c r="A30" s="68">
        <v>25</v>
      </c>
      <c r="B30" s="82" t="s">
        <v>182</v>
      </c>
      <c r="C30" s="66"/>
      <c r="D30" s="66"/>
      <c r="E30" s="66"/>
      <c r="F30" s="66"/>
      <c r="G30" s="66"/>
    </row>
    <row r="31" spans="1:7" x14ac:dyDescent="0.25">
      <c r="A31" s="68">
        <v>26</v>
      </c>
      <c r="B31" s="70" t="s">
        <v>183</v>
      </c>
      <c r="C31" s="71">
        <v>510697615000</v>
      </c>
      <c r="D31" s="71">
        <v>534557627000</v>
      </c>
      <c r="E31" s="71">
        <v>546064899000</v>
      </c>
      <c r="F31" s="71">
        <v>593261034000</v>
      </c>
      <c r="G31" s="71">
        <v>593261034000</v>
      </c>
    </row>
    <row r="32" spans="1:7" x14ac:dyDescent="0.25">
      <c r="A32" s="68">
        <v>27</v>
      </c>
      <c r="B32" s="70" t="s">
        <v>184</v>
      </c>
      <c r="C32" s="71">
        <v>468544964000</v>
      </c>
      <c r="D32" s="71">
        <v>492361763000</v>
      </c>
      <c r="E32" s="71">
        <v>512980084000</v>
      </c>
      <c r="F32" s="71">
        <v>525517829000</v>
      </c>
      <c r="G32" s="71">
        <v>525517829000</v>
      </c>
    </row>
    <row r="33" spans="1:7" x14ac:dyDescent="0.25">
      <c r="A33" s="68">
        <v>28</v>
      </c>
      <c r="B33" s="70" t="s">
        <v>185</v>
      </c>
      <c r="C33" s="71">
        <v>42152651000</v>
      </c>
      <c r="D33" s="71">
        <v>42195864000</v>
      </c>
      <c r="E33" s="71">
        <v>33084815000</v>
      </c>
      <c r="F33" s="71">
        <v>67743205000</v>
      </c>
      <c r="G33" s="71">
        <v>67743205000</v>
      </c>
    </row>
    <row r="34" spans="1:7" x14ac:dyDescent="0.25">
      <c r="A34" s="68">
        <v>29</v>
      </c>
      <c r="B34" s="70" t="s">
        <v>186</v>
      </c>
      <c r="C34" s="83">
        <v>2474507</v>
      </c>
      <c r="D34" s="83">
        <v>2564138</v>
      </c>
      <c r="E34" s="83">
        <v>2615038</v>
      </c>
      <c r="F34" s="83">
        <v>2765506</v>
      </c>
      <c r="G34" s="83">
        <v>2765506</v>
      </c>
    </row>
    <row r="35" spans="1:7" x14ac:dyDescent="0.25">
      <c r="A35" s="68">
        <v>30</v>
      </c>
      <c r="B35" s="70" t="s">
        <v>187</v>
      </c>
      <c r="C35" s="83">
        <v>2373612</v>
      </c>
      <c r="D35" s="83">
        <v>2459476</v>
      </c>
      <c r="E35" s="83">
        <v>2544411</v>
      </c>
      <c r="F35" s="83">
        <v>2588882</v>
      </c>
      <c r="G35" s="83">
        <v>2588882</v>
      </c>
    </row>
    <row r="36" spans="1:7" x14ac:dyDescent="0.25">
      <c r="A36" s="68">
        <v>31</v>
      </c>
      <c r="B36" s="70" t="s">
        <v>188</v>
      </c>
      <c r="C36" s="83">
        <v>100895</v>
      </c>
      <c r="D36" s="83">
        <v>104662</v>
      </c>
      <c r="E36" s="83">
        <v>70627</v>
      </c>
      <c r="F36" s="83">
        <v>176624</v>
      </c>
      <c r="G36" s="83">
        <v>176624</v>
      </c>
    </row>
    <row r="37" spans="1:7" x14ac:dyDescent="0.25">
      <c r="A37" s="68">
        <v>32</v>
      </c>
      <c r="B37" s="70" t="s">
        <v>189</v>
      </c>
      <c r="C37" s="84">
        <v>5.1100000000000003</v>
      </c>
      <c r="D37" s="84">
        <v>5.18</v>
      </c>
      <c r="E37" s="84">
        <v>4.71</v>
      </c>
      <c r="F37" s="84">
        <v>5.13</v>
      </c>
      <c r="G37" s="84">
        <v>5.13</v>
      </c>
    </row>
    <row r="38" spans="1:7" x14ac:dyDescent="0.25">
      <c r="A38" s="68">
        <v>33</v>
      </c>
      <c r="B38" s="70" t="s">
        <v>190</v>
      </c>
      <c r="C38" s="85">
        <v>1.17E-2</v>
      </c>
      <c r="D38" s="85">
        <v>1.26E-2</v>
      </c>
      <c r="E38" s="85">
        <v>1.4E-2</v>
      </c>
      <c r="F38" s="85">
        <v>1.54E-2</v>
      </c>
      <c r="G38" s="85">
        <v>1.54E-2</v>
      </c>
    </row>
    <row r="39" spans="1:7" x14ac:dyDescent="0.25">
      <c r="A39" s="68">
        <v>34</v>
      </c>
      <c r="B39" s="70" t="s">
        <v>191</v>
      </c>
      <c r="C39" s="86">
        <v>0.96</v>
      </c>
      <c r="D39" s="86">
        <v>0.96889999999999998</v>
      </c>
      <c r="E39" s="86">
        <v>0.97</v>
      </c>
      <c r="F39" s="86">
        <v>0.97</v>
      </c>
      <c r="G39" s="86">
        <v>0.97</v>
      </c>
    </row>
    <row r="40" spans="1:7" x14ac:dyDescent="0.25">
      <c r="A40" s="68">
        <v>35</v>
      </c>
      <c r="B40" s="82" t="s">
        <v>192</v>
      </c>
      <c r="C40" s="66"/>
      <c r="D40" s="66"/>
      <c r="E40" s="66"/>
      <c r="F40" s="66"/>
      <c r="G40" s="66"/>
    </row>
    <row r="41" spans="1:7" x14ac:dyDescent="0.25">
      <c r="A41" s="68">
        <v>36</v>
      </c>
      <c r="B41" s="70" t="s">
        <v>193</v>
      </c>
      <c r="C41" s="81" t="s">
        <v>42</v>
      </c>
      <c r="D41" s="81" t="s">
        <v>42</v>
      </c>
      <c r="E41" s="81" t="s">
        <v>42</v>
      </c>
      <c r="F41" s="81" t="s">
        <v>42</v>
      </c>
      <c r="G41" s="71">
        <v>311464000</v>
      </c>
    </row>
    <row r="42" spans="1:7" x14ac:dyDescent="0.25">
      <c r="A42" s="68">
        <v>37</v>
      </c>
      <c r="B42" s="70" t="s">
        <v>194</v>
      </c>
      <c r="C42" s="83">
        <v>45400</v>
      </c>
      <c r="D42" s="83">
        <v>51500</v>
      </c>
      <c r="E42" s="83">
        <v>61500</v>
      </c>
      <c r="F42" s="83">
        <v>66200</v>
      </c>
      <c r="G42" s="83">
        <v>224600</v>
      </c>
    </row>
    <row r="43" spans="1:7" x14ac:dyDescent="0.25">
      <c r="A43" s="68">
        <v>38</v>
      </c>
      <c r="B43" s="70" t="s">
        <v>195</v>
      </c>
      <c r="C43" s="81" t="s">
        <v>42</v>
      </c>
      <c r="D43" s="81" t="s">
        <v>42</v>
      </c>
      <c r="E43" s="81" t="s">
        <v>42</v>
      </c>
      <c r="F43" s="81" t="s">
        <v>42</v>
      </c>
      <c r="G43" s="71">
        <v>321180000</v>
      </c>
    </row>
    <row r="44" spans="1:7" x14ac:dyDescent="0.25">
      <c r="A44" s="68">
        <v>39</v>
      </c>
      <c r="B44" s="70" t="s">
        <v>196</v>
      </c>
      <c r="C44" s="83">
        <v>3470721</v>
      </c>
      <c r="D44" s="83">
        <v>3671497</v>
      </c>
      <c r="E44" s="83">
        <v>3870350</v>
      </c>
      <c r="F44" s="83">
        <v>4116530</v>
      </c>
      <c r="G44" s="83">
        <v>4116530</v>
      </c>
    </row>
    <row r="45" spans="1:7" x14ac:dyDescent="0.25">
      <c r="A45" s="68">
        <v>40</v>
      </c>
      <c r="B45" s="70" t="s">
        <v>197</v>
      </c>
      <c r="C45" s="81" t="s">
        <v>42</v>
      </c>
      <c r="D45" s="81" t="s">
        <v>42</v>
      </c>
      <c r="E45" s="81" t="s">
        <v>42</v>
      </c>
      <c r="F45" s="81" t="s">
        <v>42</v>
      </c>
      <c r="G45" s="71">
        <v>80555000</v>
      </c>
    </row>
    <row r="46" spans="1:7" x14ac:dyDescent="0.25">
      <c r="A46" s="68">
        <v>41</v>
      </c>
      <c r="B46" s="70" t="s">
        <v>201</v>
      </c>
      <c r="C46" s="83">
        <v>9708</v>
      </c>
      <c r="D46" s="83">
        <v>12080</v>
      </c>
      <c r="E46" s="83">
        <v>10184</v>
      </c>
      <c r="F46" s="83">
        <v>11389</v>
      </c>
      <c r="G46" s="83">
        <v>43361</v>
      </c>
    </row>
    <row r="47" spans="1:7" x14ac:dyDescent="0.25">
      <c r="A47" s="68">
        <v>42</v>
      </c>
      <c r="B47" s="66"/>
      <c r="C47" s="66"/>
      <c r="D47" s="66"/>
      <c r="E47" s="66"/>
      <c r="F47" s="66"/>
      <c r="G47" s="66"/>
    </row>
    <row r="48" spans="1:7" x14ac:dyDescent="0.25">
      <c r="A48" s="68">
        <v>43</v>
      </c>
      <c r="B48" s="66"/>
      <c r="C48" s="69" t="s">
        <v>164</v>
      </c>
      <c r="D48" s="69" t="s">
        <v>165</v>
      </c>
      <c r="E48" s="69" t="s">
        <v>166</v>
      </c>
      <c r="F48" s="69" t="s">
        <v>167</v>
      </c>
      <c r="G48" s="69" t="s">
        <v>173</v>
      </c>
    </row>
    <row r="49" spans="1:7" x14ac:dyDescent="0.25">
      <c r="A49" s="68">
        <v>44</v>
      </c>
      <c r="B49" s="70" t="s">
        <v>180</v>
      </c>
      <c r="C49" s="81" t="s">
        <v>42</v>
      </c>
      <c r="D49" s="81" t="s">
        <v>42</v>
      </c>
      <c r="E49" s="81" t="s">
        <v>42</v>
      </c>
      <c r="F49" s="81" t="s">
        <v>42</v>
      </c>
      <c r="G49" s="87">
        <v>0.121</v>
      </c>
    </row>
    <row r="50" spans="1:7" x14ac:dyDescent="0.25">
      <c r="A50" s="68">
        <v>45</v>
      </c>
      <c r="B50" s="70" t="s">
        <v>181</v>
      </c>
      <c r="C50" s="81" t="s">
        <v>42</v>
      </c>
      <c r="D50" s="81" t="s">
        <v>42</v>
      </c>
      <c r="E50" s="81" t="s">
        <v>42</v>
      </c>
      <c r="F50" s="81" t="s">
        <v>42</v>
      </c>
      <c r="G50" s="87">
        <v>3.6999999999999998E-2</v>
      </c>
    </row>
    <row r="51" spans="1:7" x14ac:dyDescent="0.25">
      <c r="A51" s="68">
        <v>46</v>
      </c>
      <c r="B51" s="82" t="s">
        <v>182</v>
      </c>
      <c r="C51" s="66"/>
      <c r="D51" s="66"/>
      <c r="E51" s="66"/>
      <c r="F51" s="66"/>
      <c r="G51" s="66"/>
    </row>
    <row r="52" spans="1:7" x14ac:dyDescent="0.25">
      <c r="A52" s="68">
        <v>47</v>
      </c>
      <c r="B52" s="70" t="s">
        <v>183</v>
      </c>
      <c r="C52" s="71">
        <v>524794688000</v>
      </c>
      <c r="D52" s="71">
        <v>503693198000</v>
      </c>
      <c r="E52" s="71">
        <v>506083328000</v>
      </c>
      <c r="F52" s="71">
        <v>509105421000</v>
      </c>
      <c r="G52" s="71">
        <v>509105421000</v>
      </c>
    </row>
    <row r="53" spans="1:7" x14ac:dyDescent="0.25">
      <c r="A53" s="68">
        <v>48</v>
      </c>
      <c r="B53" s="70" t="s">
        <v>184</v>
      </c>
      <c r="C53" s="71">
        <v>481325241000</v>
      </c>
      <c r="D53" s="71">
        <v>461947608000</v>
      </c>
      <c r="E53" s="71">
        <v>470203438000</v>
      </c>
      <c r="F53" s="71">
        <v>468237971000</v>
      </c>
      <c r="G53" s="71">
        <v>468237971000</v>
      </c>
    </row>
    <row r="54" spans="1:7" x14ac:dyDescent="0.25">
      <c r="A54" s="68">
        <v>49</v>
      </c>
      <c r="B54" s="70" t="s">
        <v>185</v>
      </c>
      <c r="C54" s="71">
        <v>43469447000</v>
      </c>
      <c r="D54" s="71">
        <v>41745590000</v>
      </c>
      <c r="E54" s="71">
        <v>35879890000</v>
      </c>
      <c r="F54" s="71">
        <v>40867450000</v>
      </c>
      <c r="G54" s="71">
        <v>40867450000</v>
      </c>
    </row>
    <row r="55" spans="1:7" x14ac:dyDescent="0.25">
      <c r="A55" s="68">
        <v>50</v>
      </c>
      <c r="B55" s="70" t="s">
        <v>186</v>
      </c>
      <c r="C55" s="88">
        <v>2516092</v>
      </c>
      <c r="D55" s="88">
        <v>2414287</v>
      </c>
      <c r="E55" s="88">
        <v>2431025</v>
      </c>
      <c r="F55" s="88">
        <v>2457147</v>
      </c>
      <c r="G55" s="88">
        <v>2457147</v>
      </c>
    </row>
    <row r="56" spans="1:7" x14ac:dyDescent="0.25">
      <c r="A56" s="68">
        <v>51</v>
      </c>
      <c r="B56" s="70" t="s">
        <v>187</v>
      </c>
      <c r="C56" s="88">
        <v>2407623</v>
      </c>
      <c r="D56" s="88">
        <v>2312601</v>
      </c>
      <c r="E56" s="88">
        <v>2347685</v>
      </c>
      <c r="F56" s="88">
        <v>2357209</v>
      </c>
      <c r="G56" s="88">
        <v>2357209</v>
      </c>
    </row>
    <row r="57" spans="1:7" x14ac:dyDescent="0.25">
      <c r="A57" s="68">
        <v>52</v>
      </c>
      <c r="B57" s="70" t="s">
        <v>188</v>
      </c>
      <c r="C57" s="88">
        <v>108469</v>
      </c>
      <c r="D57" s="88">
        <v>101686</v>
      </c>
      <c r="E57" s="88">
        <v>83340</v>
      </c>
      <c r="F57" s="88">
        <v>99938</v>
      </c>
      <c r="G57" s="88">
        <v>99938</v>
      </c>
    </row>
    <row r="58" spans="1:7" x14ac:dyDescent="0.25">
      <c r="A58" s="68">
        <v>53</v>
      </c>
      <c r="B58" s="70" t="s">
        <v>189</v>
      </c>
      <c r="C58" s="84">
        <v>4.8099999999999996</v>
      </c>
      <c r="D58" s="84">
        <v>4.99</v>
      </c>
      <c r="E58" s="84">
        <v>5.1100000000000003</v>
      </c>
      <c r="F58" s="84">
        <v>4.9400000000000004</v>
      </c>
      <c r="G58" s="84">
        <v>4.9400000000000004</v>
      </c>
    </row>
    <row r="59" spans="1:7" x14ac:dyDescent="0.25">
      <c r="A59" s="68">
        <v>54</v>
      </c>
      <c r="B59" s="70" t="s">
        <v>190</v>
      </c>
      <c r="C59" s="85">
        <v>1.0999999999999999E-2</v>
      </c>
      <c r="D59" s="85">
        <v>1.0999999999999999E-2</v>
      </c>
      <c r="E59" s="85">
        <v>1.1299999999999999E-2</v>
      </c>
      <c r="F59" s="85">
        <v>1.23E-2</v>
      </c>
      <c r="G59" s="85">
        <v>1.23E-2</v>
      </c>
    </row>
    <row r="60" spans="1:7" x14ac:dyDescent="0.25">
      <c r="A60" s="68">
        <v>55</v>
      </c>
      <c r="B60" s="70" t="s">
        <v>191</v>
      </c>
      <c r="C60" s="86">
        <v>0.96299999999999997</v>
      </c>
      <c r="D60" s="86">
        <v>0.96519999999999995</v>
      </c>
      <c r="E60" s="86">
        <v>0.97</v>
      </c>
      <c r="F60" s="86">
        <v>0.97</v>
      </c>
      <c r="G60" s="86">
        <v>0.97</v>
      </c>
    </row>
    <row r="61" spans="1:7" x14ac:dyDescent="0.25">
      <c r="A61" s="68">
        <v>56</v>
      </c>
      <c r="B61" s="82" t="s">
        <v>192</v>
      </c>
      <c r="C61" s="66"/>
      <c r="D61" s="66"/>
      <c r="E61" s="66"/>
      <c r="F61" s="66"/>
      <c r="G61" s="66"/>
    </row>
    <row r="62" spans="1:7" x14ac:dyDescent="0.25">
      <c r="A62" s="68">
        <v>57</v>
      </c>
      <c r="B62" s="70" t="s">
        <v>193</v>
      </c>
      <c r="C62" s="81" t="s">
        <v>42</v>
      </c>
      <c r="D62" s="81" t="s">
        <v>42</v>
      </c>
      <c r="E62" s="81" t="s">
        <v>42</v>
      </c>
      <c r="F62" s="81" t="s">
        <v>42</v>
      </c>
      <c r="G62" s="71">
        <v>244224000</v>
      </c>
    </row>
    <row r="63" spans="1:7" x14ac:dyDescent="0.25">
      <c r="A63" s="68">
        <v>58</v>
      </c>
      <c r="B63" s="70" t="s">
        <v>194</v>
      </c>
      <c r="C63" s="83">
        <v>35900</v>
      </c>
      <c r="D63" s="83">
        <v>42800</v>
      </c>
      <c r="E63" s="83">
        <v>44100</v>
      </c>
      <c r="F63" s="83">
        <v>39000</v>
      </c>
      <c r="G63" s="83">
        <v>161800</v>
      </c>
    </row>
    <row r="64" spans="1:7" x14ac:dyDescent="0.25">
      <c r="A64" s="68">
        <v>59</v>
      </c>
      <c r="B64" s="70" t="s">
        <v>195</v>
      </c>
      <c r="C64" s="81" t="s">
        <v>42</v>
      </c>
      <c r="D64" s="81" t="s">
        <v>42</v>
      </c>
      <c r="E64" s="81" t="s">
        <v>42</v>
      </c>
      <c r="F64" s="81" t="s">
        <v>42</v>
      </c>
      <c r="G64" s="71">
        <v>209826000</v>
      </c>
    </row>
    <row r="65" spans="1:7" x14ac:dyDescent="0.25">
      <c r="A65" s="68">
        <v>60</v>
      </c>
      <c r="B65" s="70" t="s">
        <v>196</v>
      </c>
      <c r="C65" s="83">
        <v>2526083</v>
      </c>
      <c r="D65" s="83">
        <v>2663118</v>
      </c>
      <c r="E65" s="83">
        <v>2854116</v>
      </c>
      <c r="F65" s="83">
        <v>3017480</v>
      </c>
      <c r="G65" s="83">
        <v>3017480</v>
      </c>
    </row>
    <row r="66" spans="1:7" x14ac:dyDescent="0.25">
      <c r="A66" s="68">
        <v>61</v>
      </c>
      <c r="B66" s="70" t="s">
        <v>197</v>
      </c>
      <c r="C66" s="81" t="s">
        <v>42</v>
      </c>
      <c r="D66" s="81" t="s">
        <v>42</v>
      </c>
      <c r="E66" s="81" t="s">
        <v>42</v>
      </c>
      <c r="F66" s="81" t="s">
        <v>42</v>
      </c>
      <c r="G66" s="71">
        <v>62305000</v>
      </c>
    </row>
    <row r="67" spans="1:7" x14ac:dyDescent="0.25">
      <c r="A67" s="68">
        <v>62</v>
      </c>
      <c r="B67" s="70" t="s">
        <v>201</v>
      </c>
      <c r="C67" s="83">
        <v>8500</v>
      </c>
      <c r="D67" s="83">
        <v>10800</v>
      </c>
      <c r="E67" s="83">
        <v>10400</v>
      </c>
      <c r="F67" s="83">
        <v>9500</v>
      </c>
      <c r="G67" s="83">
        <v>39200</v>
      </c>
    </row>
    <row r="68" spans="1:7" x14ac:dyDescent="0.25">
      <c r="A68" s="68">
        <v>63</v>
      </c>
      <c r="B68" s="66"/>
      <c r="C68" s="66"/>
      <c r="D68" s="66"/>
      <c r="E68" s="66"/>
      <c r="F68" s="66"/>
      <c r="G68" s="66"/>
    </row>
    <row r="69" spans="1:7" x14ac:dyDescent="0.25">
      <c r="A69" s="68">
        <v>64</v>
      </c>
      <c r="B69" s="66"/>
      <c r="C69" s="69" t="s">
        <v>164</v>
      </c>
      <c r="D69" s="69" t="s">
        <v>165</v>
      </c>
      <c r="E69" s="69" t="s">
        <v>166</v>
      </c>
      <c r="F69" s="69" t="s">
        <v>167</v>
      </c>
      <c r="G69" s="69" t="s">
        <v>174</v>
      </c>
    </row>
    <row r="70" spans="1:7" x14ac:dyDescent="0.25">
      <c r="A70" s="68">
        <v>65</v>
      </c>
      <c r="B70" s="70" t="s">
        <v>180</v>
      </c>
      <c r="C70" s="81" t="s">
        <v>42</v>
      </c>
      <c r="D70" s="81" t="s">
        <v>42</v>
      </c>
      <c r="E70" s="81" t="s">
        <v>42</v>
      </c>
      <c r="F70" s="81" t="s">
        <v>42</v>
      </c>
      <c r="G70" s="87">
        <v>0.11</v>
      </c>
    </row>
    <row r="71" spans="1:7" x14ac:dyDescent="0.25">
      <c r="A71" s="68">
        <v>66</v>
      </c>
      <c r="B71" s="70" t="s">
        <v>181</v>
      </c>
      <c r="C71" s="81" t="s">
        <v>42</v>
      </c>
      <c r="D71" s="81" t="s">
        <v>42</v>
      </c>
      <c r="E71" s="81" t="s">
        <v>42</v>
      </c>
      <c r="F71" s="81" t="s">
        <v>42</v>
      </c>
      <c r="G71" s="87">
        <v>3.2000000000000001E-2</v>
      </c>
    </row>
    <row r="72" spans="1:7" x14ac:dyDescent="0.25">
      <c r="A72" s="68">
        <v>67</v>
      </c>
      <c r="B72" s="82" t="s">
        <v>182</v>
      </c>
      <c r="C72" s="66"/>
      <c r="D72" s="66"/>
      <c r="E72" s="66"/>
      <c r="F72" s="66"/>
      <c r="G72" s="66"/>
    </row>
    <row r="73" spans="1:7" x14ac:dyDescent="0.25">
      <c r="A73" s="68">
        <v>68</v>
      </c>
      <c r="B73" s="70" t="s">
        <v>183</v>
      </c>
      <c r="C73" s="71">
        <v>545763625000</v>
      </c>
      <c r="D73" s="71">
        <v>537854227000</v>
      </c>
      <c r="E73" s="71">
        <v>531029666000</v>
      </c>
      <c r="F73" s="71">
        <v>534704602000</v>
      </c>
      <c r="G73" s="71">
        <v>534704602000</v>
      </c>
    </row>
    <row r="74" spans="1:7" x14ac:dyDescent="0.25">
      <c r="A74" s="68">
        <v>69</v>
      </c>
      <c r="B74" s="70" t="s">
        <v>184</v>
      </c>
      <c r="C74" s="71">
        <v>492368318000</v>
      </c>
      <c r="D74" s="71">
        <v>485422026000</v>
      </c>
      <c r="E74" s="71">
        <v>495614634000</v>
      </c>
      <c r="F74" s="71">
        <v>486540840000</v>
      </c>
      <c r="G74" s="71">
        <v>486540840000</v>
      </c>
    </row>
    <row r="75" spans="1:7" x14ac:dyDescent="0.25">
      <c r="A75" s="68">
        <v>70</v>
      </c>
      <c r="B75" s="70" t="s">
        <v>185</v>
      </c>
      <c r="C75" s="71">
        <v>53395307000</v>
      </c>
      <c r="D75" s="71">
        <v>52432201000</v>
      </c>
      <c r="E75" s="71">
        <v>35415032000</v>
      </c>
      <c r="F75" s="71">
        <v>48163762000</v>
      </c>
      <c r="G75" s="71">
        <v>48163762000</v>
      </c>
    </row>
    <row r="76" spans="1:7" x14ac:dyDescent="0.25">
      <c r="A76" s="68">
        <v>71</v>
      </c>
      <c r="B76" s="70" t="s">
        <v>186</v>
      </c>
      <c r="C76" s="83">
        <v>2554617</v>
      </c>
      <c r="D76" s="83">
        <v>2532305</v>
      </c>
      <c r="E76" s="83">
        <v>2517323</v>
      </c>
      <c r="F76" s="83">
        <v>2534497</v>
      </c>
      <c r="G76" s="83">
        <v>2534497</v>
      </c>
    </row>
    <row r="77" spans="1:7" x14ac:dyDescent="0.25">
      <c r="A77" s="68">
        <v>72</v>
      </c>
      <c r="B77" s="70" t="s">
        <v>187</v>
      </c>
      <c r="C77" s="83">
        <v>2411386</v>
      </c>
      <c r="D77" s="83">
        <v>2396613</v>
      </c>
      <c r="E77" s="83">
        <v>2427061</v>
      </c>
      <c r="F77" s="83">
        <v>2412117</v>
      </c>
      <c r="G77" s="83">
        <v>2412117</v>
      </c>
    </row>
    <row r="78" spans="1:7" x14ac:dyDescent="0.25">
      <c r="A78" s="68">
        <v>73</v>
      </c>
      <c r="B78" s="70" t="s">
        <v>188</v>
      </c>
      <c r="C78" s="83">
        <v>143231</v>
      </c>
      <c r="D78" s="83">
        <v>135692</v>
      </c>
      <c r="E78" s="83">
        <v>90249</v>
      </c>
      <c r="F78" s="83">
        <v>122380</v>
      </c>
      <c r="G78" s="83">
        <v>122380</v>
      </c>
    </row>
    <row r="79" spans="1:7" x14ac:dyDescent="0.25">
      <c r="A79" s="68">
        <v>74</v>
      </c>
      <c r="B79" s="70" t="s">
        <v>189</v>
      </c>
      <c r="C79" s="84">
        <v>4.59</v>
      </c>
      <c r="D79" s="84">
        <v>4.83</v>
      </c>
      <c r="E79" s="84">
        <v>5.13</v>
      </c>
      <c r="F79" s="84">
        <v>4.9800000000000004</v>
      </c>
      <c r="G79" s="84">
        <v>4.9800000000000004</v>
      </c>
    </row>
    <row r="80" spans="1:7" x14ac:dyDescent="0.25">
      <c r="A80" s="68">
        <v>75</v>
      </c>
      <c r="B80" s="70" t="s">
        <v>202</v>
      </c>
      <c r="C80" s="85">
        <v>8.3999999999999995E-3</v>
      </c>
      <c r="D80" s="85">
        <v>7.4000000000000003E-3</v>
      </c>
      <c r="E80" s="85">
        <v>7.6E-3</v>
      </c>
      <c r="F80" s="85">
        <v>8.8000000000000005E-3</v>
      </c>
      <c r="G80" s="85">
        <v>8.8000000000000005E-3</v>
      </c>
    </row>
    <row r="81" spans="1:7" x14ac:dyDescent="0.25">
      <c r="A81" s="68">
        <v>76</v>
      </c>
      <c r="B81" s="70" t="s">
        <v>190</v>
      </c>
      <c r="C81" s="85">
        <v>1.3100000000000001E-2</v>
      </c>
      <c r="D81" s="85">
        <v>1.12E-2</v>
      </c>
      <c r="E81" s="85">
        <v>1.11E-2</v>
      </c>
      <c r="F81" s="85">
        <v>1.2E-2</v>
      </c>
      <c r="G81" s="85">
        <v>1.2E-2</v>
      </c>
    </row>
    <row r="82" spans="1:7" x14ac:dyDescent="0.25">
      <c r="A82" s="68">
        <v>77</v>
      </c>
      <c r="B82" s="70" t="s">
        <v>191</v>
      </c>
      <c r="C82" s="86">
        <v>0.92</v>
      </c>
      <c r="D82" s="86">
        <v>0.93</v>
      </c>
      <c r="E82" s="86">
        <v>0.93</v>
      </c>
      <c r="F82" s="86">
        <v>0.95299999999999996</v>
      </c>
      <c r="G82" s="86">
        <v>0.95299999999999996</v>
      </c>
    </row>
    <row r="83" spans="1:7" x14ac:dyDescent="0.25">
      <c r="A83" s="68">
        <v>78</v>
      </c>
      <c r="B83" s="82" t="s">
        <v>192</v>
      </c>
      <c r="C83" s="66"/>
      <c r="D83" s="66"/>
      <c r="E83" s="66"/>
      <c r="F83" s="66"/>
      <c r="G83" s="66"/>
    </row>
    <row r="84" spans="1:7" x14ac:dyDescent="0.25">
      <c r="A84" s="68">
        <v>79</v>
      </c>
      <c r="B84" s="70" t="s">
        <v>193</v>
      </c>
      <c r="C84" s="81" t="s">
        <v>42</v>
      </c>
      <c r="D84" s="81" t="s">
        <v>42</v>
      </c>
      <c r="E84" s="81" t="s">
        <v>42</v>
      </c>
      <c r="F84" s="81" t="s">
        <v>42</v>
      </c>
      <c r="G84" s="71">
        <v>504270000</v>
      </c>
    </row>
    <row r="85" spans="1:7" x14ac:dyDescent="0.25">
      <c r="A85" s="68">
        <v>80</v>
      </c>
      <c r="B85" s="70" t="s">
        <v>194</v>
      </c>
      <c r="C85" s="83">
        <v>168300</v>
      </c>
      <c r="D85" s="83">
        <v>82600</v>
      </c>
      <c r="E85" s="83">
        <v>54400</v>
      </c>
      <c r="F85" s="83">
        <v>38700</v>
      </c>
      <c r="G85" s="83">
        <v>344000</v>
      </c>
    </row>
    <row r="86" spans="1:7" x14ac:dyDescent="0.25">
      <c r="A86" s="68">
        <v>81</v>
      </c>
      <c r="B86" s="70" t="s">
        <v>195</v>
      </c>
      <c r="C86" s="81" t="s">
        <v>42</v>
      </c>
      <c r="D86" s="81" t="s">
        <v>42</v>
      </c>
      <c r="E86" s="81" t="s">
        <v>42</v>
      </c>
      <c r="F86" s="81" t="s">
        <v>42</v>
      </c>
      <c r="G86" s="71">
        <v>145381000</v>
      </c>
    </row>
    <row r="87" spans="1:7" x14ac:dyDescent="0.25">
      <c r="A87" s="68">
        <v>82</v>
      </c>
      <c r="B87" s="70" t="s">
        <v>196</v>
      </c>
      <c r="C87" s="81" t="s">
        <v>42</v>
      </c>
      <c r="D87" s="81" t="s">
        <v>42</v>
      </c>
      <c r="E87" s="81" t="s">
        <v>42</v>
      </c>
      <c r="F87" s="81" t="s">
        <v>42</v>
      </c>
      <c r="G87" s="83">
        <v>2263517</v>
      </c>
    </row>
    <row r="88" spans="1:7" x14ac:dyDescent="0.25">
      <c r="A88" s="68">
        <v>83</v>
      </c>
      <c r="B88" s="70" t="s">
        <v>197</v>
      </c>
      <c r="C88" s="81" t="s">
        <v>42</v>
      </c>
      <c r="D88" s="81" t="s">
        <v>42</v>
      </c>
      <c r="E88" s="81" t="s">
        <v>42</v>
      </c>
      <c r="F88" s="81" t="s">
        <v>42</v>
      </c>
      <c r="G88" s="71">
        <v>68828000</v>
      </c>
    </row>
    <row r="89" spans="1:7" x14ac:dyDescent="0.25">
      <c r="A89" s="68">
        <v>84</v>
      </c>
      <c r="B89" s="70" t="s">
        <v>201</v>
      </c>
      <c r="C89" s="83">
        <v>5300</v>
      </c>
      <c r="D89" s="83">
        <v>7200</v>
      </c>
      <c r="E89" s="83">
        <v>7800</v>
      </c>
      <c r="F89" s="83">
        <v>7900</v>
      </c>
      <c r="G89" s="83">
        <v>28200</v>
      </c>
    </row>
    <row r="90" spans="1:7" x14ac:dyDescent="0.25">
      <c r="A90" s="68">
        <v>85</v>
      </c>
      <c r="B90" s="66"/>
      <c r="C90" s="66"/>
      <c r="D90" s="66"/>
      <c r="E90" s="66"/>
      <c r="F90" s="66"/>
      <c r="G90" s="66"/>
    </row>
    <row r="91" spans="1:7" x14ac:dyDescent="0.25">
      <c r="A91" s="68">
        <v>86</v>
      </c>
      <c r="B91" s="66"/>
      <c r="C91" s="69" t="s">
        <v>164</v>
      </c>
      <c r="D91" s="69" t="s">
        <v>165</v>
      </c>
      <c r="E91" s="69" t="s">
        <v>166</v>
      </c>
      <c r="F91" s="69" t="s">
        <v>167</v>
      </c>
      <c r="G91" s="69" t="s">
        <v>175</v>
      </c>
    </row>
    <row r="92" spans="1:7" x14ac:dyDescent="0.25">
      <c r="A92" s="68">
        <v>87</v>
      </c>
      <c r="B92" s="70" t="s">
        <v>180</v>
      </c>
      <c r="C92" s="81" t="s">
        <v>42</v>
      </c>
      <c r="D92" s="81" t="s">
        <v>42</v>
      </c>
      <c r="E92" s="81" t="s">
        <v>42</v>
      </c>
      <c r="F92" s="81" t="s">
        <v>42</v>
      </c>
      <c r="G92" s="87">
        <v>0.108</v>
      </c>
    </row>
    <row r="93" spans="1:7" x14ac:dyDescent="0.25">
      <c r="A93" s="68">
        <v>88</v>
      </c>
      <c r="B93" s="70" t="s">
        <v>181</v>
      </c>
      <c r="C93" s="81" t="s">
        <v>42</v>
      </c>
      <c r="D93" s="81" t="s">
        <v>42</v>
      </c>
      <c r="E93" s="81" t="s">
        <v>42</v>
      </c>
      <c r="F93" s="81" t="s">
        <v>42</v>
      </c>
      <c r="G93" s="87">
        <v>3.3000000000000002E-2</v>
      </c>
    </row>
    <row r="94" spans="1:7" x14ac:dyDescent="0.25">
      <c r="A94" s="68">
        <v>89</v>
      </c>
      <c r="B94" s="82" t="s">
        <v>182</v>
      </c>
      <c r="C94" s="66"/>
      <c r="D94" s="66"/>
      <c r="E94" s="66"/>
      <c r="F94" s="66"/>
      <c r="G94" s="66"/>
    </row>
    <row r="95" spans="1:7" x14ac:dyDescent="0.25">
      <c r="A95" s="68">
        <v>90</v>
      </c>
      <c r="B95" s="70" t="s">
        <v>183</v>
      </c>
      <c r="C95" s="71">
        <v>467030036000</v>
      </c>
      <c r="D95" s="71">
        <v>507167578058</v>
      </c>
      <c r="E95" s="71">
        <v>521300240000</v>
      </c>
      <c r="F95" s="71">
        <v>551866424000</v>
      </c>
      <c r="G95" s="71">
        <v>551866424000</v>
      </c>
    </row>
    <row r="96" spans="1:7" x14ac:dyDescent="0.25">
      <c r="A96" s="68">
        <v>91</v>
      </c>
      <c r="B96" s="70" t="s">
        <v>184</v>
      </c>
      <c r="C96" s="71">
        <v>431497603000</v>
      </c>
      <c r="D96" s="71">
        <v>466444905000</v>
      </c>
      <c r="E96" s="71">
        <v>454666840000</v>
      </c>
      <c r="F96" s="71">
        <v>485087214000</v>
      </c>
      <c r="G96" s="71">
        <v>485087214000</v>
      </c>
    </row>
    <row r="97" spans="1:7" x14ac:dyDescent="0.25">
      <c r="A97" s="68">
        <v>92</v>
      </c>
      <c r="B97" s="70" t="s">
        <v>185</v>
      </c>
      <c r="C97" s="71">
        <v>35532433000</v>
      </c>
      <c r="D97" s="71">
        <v>40722673058</v>
      </c>
      <c r="E97" s="71">
        <v>66633400000</v>
      </c>
      <c r="F97" s="71">
        <v>66779210000</v>
      </c>
      <c r="G97" s="71">
        <v>66779210000</v>
      </c>
    </row>
    <row r="98" spans="1:7" x14ac:dyDescent="0.25">
      <c r="A98" s="68">
        <v>93</v>
      </c>
      <c r="B98" s="70" t="s">
        <v>186</v>
      </c>
      <c r="C98" s="83">
        <v>2315390</v>
      </c>
      <c r="D98" s="83">
        <v>2372615</v>
      </c>
      <c r="E98" s="83">
        <v>2433600</v>
      </c>
      <c r="F98" s="83">
        <v>2565108</v>
      </c>
      <c r="G98" s="83">
        <v>2565108</v>
      </c>
    </row>
    <row r="99" spans="1:7" x14ac:dyDescent="0.25">
      <c r="A99" s="68">
        <v>94</v>
      </c>
      <c r="B99" s="70" t="s">
        <v>187</v>
      </c>
      <c r="C99" s="83">
        <v>2123700</v>
      </c>
      <c r="D99" s="83">
        <v>2247454</v>
      </c>
      <c r="E99" s="83">
        <v>2239000</v>
      </c>
      <c r="F99" s="83">
        <v>2384150</v>
      </c>
      <c r="G99" s="83">
        <v>2384150</v>
      </c>
    </row>
    <row r="100" spans="1:7" x14ac:dyDescent="0.25">
      <c r="A100" s="68">
        <v>95</v>
      </c>
      <c r="B100" s="70" t="s">
        <v>188</v>
      </c>
      <c r="C100" s="83">
        <v>191700</v>
      </c>
      <c r="D100" s="83">
        <v>125161</v>
      </c>
      <c r="E100" s="83">
        <v>194600</v>
      </c>
      <c r="F100" s="83">
        <v>180900</v>
      </c>
      <c r="G100" s="83">
        <v>180900</v>
      </c>
    </row>
    <row r="101" spans="1:7" x14ac:dyDescent="0.25">
      <c r="A101" s="68">
        <v>96</v>
      </c>
      <c r="B101" s="70" t="s">
        <v>189</v>
      </c>
      <c r="C101" s="89">
        <v>3.41</v>
      </c>
      <c r="D101" s="89">
        <v>3.46</v>
      </c>
      <c r="E101" s="89">
        <v>3.61</v>
      </c>
      <c r="F101" s="89">
        <v>3.91</v>
      </c>
      <c r="G101" s="89">
        <v>3.91</v>
      </c>
    </row>
    <row r="102" spans="1:7" x14ac:dyDescent="0.25">
      <c r="A102" s="68">
        <v>97</v>
      </c>
      <c r="B102" s="70" t="s">
        <v>202</v>
      </c>
      <c r="C102" s="85">
        <v>7.1999999999999998E-3</v>
      </c>
      <c r="D102" s="85">
        <v>7.1000000000000004E-3</v>
      </c>
      <c r="E102" s="85">
        <v>8.3000000000000001E-3</v>
      </c>
      <c r="F102" s="85">
        <v>9.4000000000000004E-3</v>
      </c>
      <c r="G102" s="85">
        <v>9.4000000000000004E-3</v>
      </c>
    </row>
    <row r="103" spans="1:7" x14ac:dyDescent="0.25">
      <c r="A103" s="68">
        <v>98</v>
      </c>
      <c r="B103" s="70" t="s">
        <v>190</v>
      </c>
      <c r="C103" s="85">
        <v>3.2099999999999997E-2</v>
      </c>
      <c r="D103" s="85">
        <v>2.5999999999999999E-2</v>
      </c>
      <c r="E103" s="85">
        <v>2.1499999999999998E-2</v>
      </c>
      <c r="F103" s="85">
        <v>1.6E-2</v>
      </c>
      <c r="G103" s="85">
        <v>1.6E-2</v>
      </c>
    </row>
    <row r="104" spans="1:7" x14ac:dyDescent="0.25">
      <c r="A104" s="68">
        <v>99</v>
      </c>
      <c r="B104" s="70" t="s">
        <v>191</v>
      </c>
      <c r="C104" s="86">
        <v>0.91</v>
      </c>
      <c r="D104" s="86">
        <v>0.9</v>
      </c>
      <c r="E104" s="86">
        <v>0.91</v>
      </c>
      <c r="F104" s="86">
        <v>0.91</v>
      </c>
      <c r="G104" s="86">
        <v>0.91</v>
      </c>
    </row>
    <row r="105" spans="1:7" x14ac:dyDescent="0.25">
      <c r="A105" s="68">
        <v>100</v>
      </c>
      <c r="B105" s="82" t="s">
        <v>192</v>
      </c>
      <c r="C105" s="66"/>
      <c r="D105" s="66"/>
      <c r="E105" s="66"/>
      <c r="F105" s="66"/>
      <c r="G105" s="66"/>
    </row>
    <row r="106" spans="1:7" x14ac:dyDescent="0.25">
      <c r="A106" s="68">
        <v>101</v>
      </c>
      <c r="B106" s="70" t="s">
        <v>193</v>
      </c>
      <c r="C106" s="81" t="s">
        <v>42</v>
      </c>
      <c r="D106" s="81" t="s">
        <v>42</v>
      </c>
      <c r="E106" s="81" t="s">
        <v>42</v>
      </c>
      <c r="F106" s="81" t="s">
        <v>42</v>
      </c>
      <c r="G106" s="90">
        <v>1373612</v>
      </c>
    </row>
    <row r="107" spans="1:7" x14ac:dyDescent="0.25">
      <c r="A107" s="68">
        <v>102</v>
      </c>
      <c r="B107" s="70" t="s">
        <v>194</v>
      </c>
      <c r="C107" s="91">
        <v>348.8</v>
      </c>
      <c r="D107" s="91">
        <v>260.3</v>
      </c>
      <c r="E107" s="91">
        <v>261.5</v>
      </c>
      <c r="F107" s="91">
        <v>244.5</v>
      </c>
      <c r="G107" s="91">
        <v>1115.0999999999999</v>
      </c>
    </row>
    <row r="108" spans="1:7" x14ac:dyDescent="0.25">
      <c r="A108" s="68">
        <v>103</v>
      </c>
      <c r="B108" s="70" t="s">
        <v>197</v>
      </c>
      <c r="C108" s="81" t="s">
        <v>42</v>
      </c>
      <c r="D108" s="81" t="s">
        <v>42</v>
      </c>
      <c r="E108" s="81" t="s">
        <v>42</v>
      </c>
      <c r="F108" s="81" t="s">
        <v>42</v>
      </c>
      <c r="G108" s="90">
        <v>95441</v>
      </c>
    </row>
    <row r="109" spans="1:7" x14ac:dyDescent="0.25">
      <c r="A109" s="68">
        <v>104</v>
      </c>
      <c r="B109" s="70" t="s">
        <v>203</v>
      </c>
      <c r="C109" s="91">
        <v>2.6</v>
      </c>
      <c r="D109" s="91">
        <v>4.5999999999999996</v>
      </c>
      <c r="E109" s="91">
        <v>4.9000000000000004</v>
      </c>
      <c r="F109" s="91">
        <v>5.3</v>
      </c>
      <c r="G109" s="91">
        <v>17.399999999999999</v>
      </c>
    </row>
    <row r="110" spans="1:7" x14ac:dyDescent="0.25">
      <c r="A110" s="68">
        <v>105</v>
      </c>
      <c r="B110" s="66"/>
      <c r="C110" s="66"/>
      <c r="D110" s="66"/>
      <c r="E110" s="66"/>
      <c r="F110" s="66"/>
      <c r="G110" s="66"/>
    </row>
    <row r="111" spans="1:7" x14ac:dyDescent="0.25">
      <c r="A111" s="68">
        <v>106</v>
      </c>
      <c r="B111" s="80" t="s">
        <v>204</v>
      </c>
      <c r="C111" s="63"/>
      <c r="D111" s="63"/>
      <c r="E111" s="63"/>
      <c r="F111" s="63"/>
      <c r="G111" s="63"/>
    </row>
    <row r="112" spans="1:7" x14ac:dyDescent="0.25">
      <c r="A112" s="68">
        <v>107</v>
      </c>
      <c r="B112" s="80" t="s">
        <v>205</v>
      </c>
      <c r="C112" s="63"/>
      <c r="D112" s="63"/>
      <c r="E112" s="63"/>
      <c r="F112" s="63"/>
      <c r="G112" s="63"/>
    </row>
    <row r="113" spans="1:7" x14ac:dyDescent="0.25">
      <c r="A113" s="68">
        <v>108</v>
      </c>
      <c r="B113" s="80" t="s">
        <v>206</v>
      </c>
      <c r="C113" s="63"/>
      <c r="D113" s="63"/>
      <c r="E113" s="63"/>
      <c r="F113" s="63"/>
      <c r="G113" s="63"/>
    </row>
    <row r="114" spans="1:7" x14ac:dyDescent="0.25">
      <c r="A114" s="68">
        <v>109</v>
      </c>
      <c r="B114" s="80" t="s">
        <v>207</v>
      </c>
      <c r="C114" s="63"/>
      <c r="D114" s="63"/>
      <c r="E114" s="63"/>
      <c r="F114" s="63"/>
      <c r="G114" s="63"/>
    </row>
    <row r="115" spans="1:7" x14ac:dyDescent="0.25">
      <c r="A115" s="68">
        <v>110</v>
      </c>
      <c r="B115" s="80" t="s">
        <v>208</v>
      </c>
      <c r="C115" s="63"/>
      <c r="D115" s="63"/>
      <c r="E115" s="63"/>
      <c r="F115" s="63"/>
      <c r="G115" s="63"/>
    </row>
  </sheetData>
  <mergeCells count="9">
    <mergeCell ref="B113:G113"/>
    <mergeCell ref="B114:G114"/>
    <mergeCell ref="B115:G115"/>
    <mergeCell ref="A1:F1"/>
    <mergeCell ref="A2:F2"/>
    <mergeCell ref="A3:F3"/>
    <mergeCell ref="A4:F4"/>
    <mergeCell ref="B111:G111"/>
    <mergeCell ref="B112:G1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094E-2EC4-4E7F-B8AE-D93B1E6526E0}">
  <dimension ref="A1:C10"/>
  <sheetViews>
    <sheetView workbookViewId="0">
      <selection activeCell="B14" sqref="B14"/>
    </sheetView>
  </sheetViews>
  <sheetFormatPr defaultRowHeight="14.25" x14ac:dyDescent="0.2"/>
  <cols>
    <col min="1" max="1" width="23.85546875" style="34" bestFit="1" customWidth="1"/>
    <col min="2" max="2" width="27.140625" style="34" bestFit="1" customWidth="1"/>
    <col min="3" max="3" width="27.85546875" style="34" bestFit="1" customWidth="1"/>
    <col min="4" max="16384" width="9.140625" style="34"/>
  </cols>
  <sheetData>
    <row r="1" spans="1:3" x14ac:dyDescent="0.2">
      <c r="A1" s="34" t="s">
        <v>98</v>
      </c>
      <c r="B1" s="34" t="s">
        <v>99</v>
      </c>
      <c r="C1" s="34" t="s">
        <v>100</v>
      </c>
    </row>
    <row r="2" spans="1:3" x14ac:dyDescent="0.2">
      <c r="A2" s="34" t="s">
        <v>101</v>
      </c>
      <c r="B2" s="34" t="s">
        <v>102</v>
      </c>
      <c r="C2" s="34" t="s">
        <v>103</v>
      </c>
    </row>
    <row r="3" spans="1:3" x14ac:dyDescent="0.2">
      <c r="A3" s="34" t="s">
        <v>104</v>
      </c>
      <c r="B3" s="34" t="s">
        <v>105</v>
      </c>
      <c r="C3" s="34" t="s">
        <v>106</v>
      </c>
    </row>
    <row r="4" spans="1:3" x14ac:dyDescent="0.2">
      <c r="A4" s="34" t="s">
        <v>107</v>
      </c>
      <c r="B4" s="34" t="s">
        <v>108</v>
      </c>
      <c r="C4" s="34" t="s">
        <v>106</v>
      </c>
    </row>
    <row r="5" spans="1:3" x14ac:dyDescent="0.2">
      <c r="A5" s="34" t="s">
        <v>109</v>
      </c>
      <c r="B5" s="34" t="s">
        <v>110</v>
      </c>
      <c r="C5" s="34" t="s">
        <v>111</v>
      </c>
    </row>
    <row r="6" spans="1:3" x14ac:dyDescent="0.2">
      <c r="A6" s="34" t="s">
        <v>112</v>
      </c>
      <c r="B6" s="34" t="s">
        <v>113</v>
      </c>
      <c r="C6" s="34" t="s">
        <v>114</v>
      </c>
    </row>
    <row r="7" spans="1:3" x14ac:dyDescent="0.2">
      <c r="A7" s="34" t="s">
        <v>115</v>
      </c>
      <c r="B7" s="34" t="s">
        <v>116</v>
      </c>
      <c r="C7" s="34" t="s">
        <v>117</v>
      </c>
    </row>
    <row r="8" spans="1:3" x14ac:dyDescent="0.2">
      <c r="A8" s="34" t="s">
        <v>118</v>
      </c>
      <c r="B8" s="34" t="s">
        <v>119</v>
      </c>
      <c r="C8" s="34" t="s">
        <v>120</v>
      </c>
    </row>
    <row r="10" spans="1:3" x14ac:dyDescent="0.2">
      <c r="A10" s="34" t="s">
        <v>121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AACC-FEA2-4C5B-AF79-59D39A66A975}">
  <dimension ref="A1:K11"/>
  <sheetViews>
    <sheetView workbookViewId="0">
      <selection activeCell="A2" sqref="A1:I11"/>
    </sheetView>
  </sheetViews>
  <sheetFormatPr defaultRowHeight="14.25" x14ac:dyDescent="0.2"/>
  <cols>
    <col min="1" max="1" width="24.5703125" style="1" bestFit="1" customWidth="1"/>
    <col min="2" max="2" width="20.7109375" style="1" bestFit="1" customWidth="1"/>
    <col min="3" max="3" width="23" style="1" bestFit="1" customWidth="1"/>
    <col min="4" max="4" width="14.85546875" style="1" bestFit="1" customWidth="1"/>
    <col min="5" max="6" width="19" style="1" bestFit="1" customWidth="1"/>
    <col min="7" max="7" width="9.140625" style="1" bestFit="1" customWidth="1"/>
    <col min="8" max="8" width="13.42578125" style="1" bestFit="1" customWidth="1"/>
    <col min="9" max="9" width="13.7109375" style="1" bestFit="1" customWidth="1"/>
    <col min="10" max="10" width="19.7109375" style="1" bestFit="1" customWidth="1"/>
    <col min="11" max="11" width="13.7109375" style="1" bestFit="1" customWidth="1"/>
    <col min="12" max="16384" width="9.140625" style="1"/>
  </cols>
  <sheetData>
    <row r="1" spans="1:11" ht="15" x14ac:dyDescent="0.2">
      <c r="A1" s="19"/>
      <c r="B1" s="19"/>
      <c r="C1" s="19"/>
      <c r="D1" s="19"/>
      <c r="E1" s="19"/>
      <c r="F1" s="19"/>
      <c r="G1" s="19"/>
      <c r="H1" s="19"/>
      <c r="I1" s="19"/>
      <c r="J1" s="19"/>
      <c r="K1" s="19"/>
    </row>
    <row r="2" spans="1:11" ht="15" x14ac:dyDescent="0.2">
      <c r="A2" s="20"/>
      <c r="B2" s="21"/>
      <c r="C2" s="21"/>
      <c r="D2" s="23"/>
      <c r="E2" s="23"/>
      <c r="F2" s="21"/>
      <c r="G2" s="21"/>
      <c r="H2" s="21"/>
      <c r="I2" s="20"/>
      <c r="J2" s="20"/>
      <c r="K2" s="20"/>
    </row>
    <row r="3" spans="1:11" ht="15" x14ac:dyDescent="0.2">
      <c r="A3" s="21"/>
      <c r="B3" s="21"/>
      <c r="C3" s="21"/>
      <c r="D3" s="22"/>
      <c r="E3" s="23"/>
      <c r="F3" s="20"/>
      <c r="G3" s="20"/>
      <c r="H3" s="20"/>
      <c r="I3" s="21"/>
      <c r="J3" s="21"/>
      <c r="K3" s="21"/>
    </row>
    <row r="4" spans="1:11" ht="15" x14ac:dyDescent="0.2">
      <c r="A4" s="21"/>
      <c r="B4" s="20"/>
      <c r="C4" s="21"/>
      <c r="D4" s="23"/>
      <c r="E4" s="23"/>
      <c r="F4" s="21"/>
      <c r="G4" s="21"/>
      <c r="H4" s="21"/>
      <c r="I4" s="21"/>
      <c r="J4" s="21"/>
      <c r="K4" s="21"/>
    </row>
    <row r="5" spans="1:11" x14ac:dyDescent="0.2">
      <c r="A5" s="21"/>
      <c r="B5" s="21"/>
      <c r="C5" s="21"/>
      <c r="D5" s="23"/>
      <c r="E5" s="23"/>
      <c r="F5" s="21"/>
      <c r="G5" s="21"/>
      <c r="H5" s="21"/>
      <c r="I5" s="21"/>
      <c r="J5" s="21"/>
      <c r="K5" s="21"/>
    </row>
    <row r="6" spans="1:11" x14ac:dyDescent="0.2">
      <c r="A6" s="21"/>
      <c r="B6" s="21"/>
      <c r="C6" s="21"/>
      <c r="D6" s="23"/>
      <c r="E6" s="23"/>
      <c r="F6" s="21"/>
      <c r="G6" s="21"/>
      <c r="H6" s="21"/>
      <c r="I6" s="21"/>
      <c r="J6" s="21"/>
      <c r="K6" s="21"/>
    </row>
    <row r="7" spans="1:11" ht="15" x14ac:dyDescent="0.2">
      <c r="A7" s="21"/>
      <c r="B7" s="21"/>
      <c r="C7" s="21"/>
      <c r="D7" s="23"/>
      <c r="E7" s="22"/>
      <c r="F7" s="21"/>
      <c r="G7" s="21"/>
      <c r="H7" s="21"/>
      <c r="I7" s="21"/>
      <c r="J7" s="21"/>
      <c r="K7" s="21"/>
    </row>
    <row r="8" spans="1:11" ht="15" x14ac:dyDescent="0.2">
      <c r="A8" s="20"/>
      <c r="B8" s="21"/>
      <c r="C8" s="20"/>
      <c r="D8" s="23"/>
      <c r="E8" s="22"/>
      <c r="F8" s="21"/>
      <c r="G8" s="21"/>
      <c r="H8" s="21"/>
      <c r="I8" s="21"/>
    </row>
    <row r="9" spans="1:11" ht="15" x14ac:dyDescent="0.2">
      <c r="A9" s="21"/>
      <c r="B9" s="21"/>
      <c r="C9" s="21"/>
      <c r="D9" s="23"/>
      <c r="E9" s="23"/>
      <c r="F9" s="21"/>
      <c r="G9" s="21"/>
      <c r="H9" s="21"/>
      <c r="I9" s="20"/>
    </row>
    <row r="10" spans="1:11" ht="15" x14ac:dyDescent="0.2">
      <c r="A10" s="20"/>
      <c r="B10" s="21"/>
      <c r="C10" s="21"/>
      <c r="D10" s="23"/>
      <c r="E10" s="23"/>
      <c r="F10" s="21"/>
      <c r="G10" s="21"/>
      <c r="H10" s="21"/>
      <c r="I10" s="21"/>
    </row>
    <row r="11" spans="1:11" ht="15" x14ac:dyDescent="0.2">
      <c r="A11" s="20"/>
      <c r="B11" s="21"/>
      <c r="C11" s="21"/>
      <c r="D11" s="23"/>
      <c r="E11" s="23"/>
      <c r="F11" s="21"/>
      <c r="G11" s="21"/>
      <c r="H11" s="21"/>
      <c r="I11" s="2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41BEE4C9A91F44BB4A4EF8E0A71E02" ma:contentTypeVersion="4" ma:contentTypeDescription="Create a new document." ma:contentTypeScope="" ma:versionID="d4db93f7cdcc50be3ddb7642c8d50e9a">
  <xsd:schema xmlns:xsd="http://www.w3.org/2001/XMLSchema" xmlns:xs="http://www.w3.org/2001/XMLSchema" xmlns:p="http://schemas.microsoft.com/office/2006/metadata/properties" xmlns:ns3="878aac0c-df32-40a9-a231-d93e9c7b9b1a" targetNamespace="http://schemas.microsoft.com/office/2006/metadata/properties" ma:root="true" ma:fieldsID="b63aaf3684aa43c37ed0cc1f5c2cf36e" ns3:_="">
    <xsd:import namespace="878aac0c-df32-40a9-a231-d93e9c7b9b1a"/>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8aac0c-df32-40a9-a231-d93e9c7b9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D266F6-4EBB-4FCE-8CE5-50B9641EB0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8aac0c-df32-40a9-a231-d93e9c7b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65B96D-4012-4621-9665-52F685045C2D}">
  <ds:schemaRefs>
    <ds:schemaRef ds:uri="878aac0c-df32-40a9-a231-d93e9c7b9b1a"/>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8A951E8-5D72-42FD-8030-87DD7D8D40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Debt</vt:lpstr>
      <vt:lpstr>Closed Loan Orgination Volume</vt:lpstr>
      <vt:lpstr>KPIs</vt:lpstr>
      <vt:lpstr>The Business</vt:lpstr>
      <vt:lpstr>Peer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Quach</dc:creator>
  <cp:lastModifiedBy>Joey Chew</cp:lastModifiedBy>
  <dcterms:created xsi:type="dcterms:W3CDTF">2025-03-07T15:54:01Z</dcterms:created>
  <dcterms:modified xsi:type="dcterms:W3CDTF">2025-08-19T15:30:55Z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0x010100C341BEE4C9A91F44BB4A4EF8E0A71E02</vt:lpwstr>
  </property>
</Properties>
</file>