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18FED84E-963B-4114-9C24-68103FE8F7FD}" xr6:coauthVersionLast="47" xr6:coauthVersionMax="47" xr10:uidLastSave="{00000000-0000-0000-0000-000000000000}"/>
  <bookViews>
    <workbookView xWindow="19095" yWindow="0" windowWidth="19410" windowHeight="20985" xr2:uid="{74C982A1-EE30-4588-AA95-0E58E4E415F0}"/>
  </bookViews>
  <sheets>
    <sheet name="Main" sheetId="1" r:id="rId1"/>
    <sheet name="Model" sheetId="2" r:id="rId2"/>
    <sheet name="Stores" sheetId="10" r:id="rId3"/>
    <sheet name="Debt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0" l="1"/>
  <c r="D7" i="10"/>
  <c r="L32" i="2"/>
  <c r="K32" i="2"/>
  <c r="J32" i="2"/>
  <c r="Y29" i="2"/>
  <c r="X29" i="2"/>
  <c r="W29" i="2"/>
  <c r="V29" i="2"/>
  <c r="U29" i="2"/>
  <c r="Y32" i="2" s="1"/>
  <c r="T29" i="2"/>
  <c r="X32" i="2" s="1"/>
  <c r="S29" i="2"/>
  <c r="W32" i="2" s="1"/>
  <c r="R29" i="2"/>
  <c r="V32" i="2" s="1"/>
  <c r="Q29" i="2"/>
  <c r="U32" i="2" s="1"/>
  <c r="P29" i="2"/>
  <c r="T32" i="2" s="1"/>
  <c r="O29" i="2"/>
  <c r="O32" i="2" s="1"/>
  <c r="N29" i="2"/>
  <c r="N32" i="2" s="1"/>
  <c r="M29" i="2"/>
  <c r="M32" i="2" s="1"/>
  <c r="L29" i="2"/>
  <c r="P32" i="2" s="1"/>
  <c r="K29" i="2"/>
  <c r="J29" i="2"/>
  <c r="I29" i="2"/>
  <c r="H29" i="2"/>
  <c r="G29" i="2"/>
  <c r="F29" i="2"/>
  <c r="E29" i="2"/>
  <c r="I32" i="2" s="1"/>
  <c r="D29" i="2"/>
  <c r="H32" i="2" s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T14" i="2"/>
  <c r="S14" i="2"/>
  <c r="R14" i="2"/>
  <c r="Q14" i="2"/>
  <c r="P14" i="2"/>
  <c r="O14" i="2"/>
  <c r="G14" i="2"/>
  <c r="Y10" i="2"/>
  <c r="Y14" i="2" s="1"/>
  <c r="X10" i="2"/>
  <c r="X14" i="2" s="1"/>
  <c r="W10" i="2"/>
  <c r="W14" i="2" s="1"/>
  <c r="V10" i="2"/>
  <c r="V14" i="2" s="1"/>
  <c r="U10" i="2"/>
  <c r="U14" i="2" s="1"/>
  <c r="T10" i="2"/>
  <c r="S10" i="2"/>
  <c r="R10" i="2"/>
  <c r="Q10" i="2"/>
  <c r="P10" i="2"/>
  <c r="O10" i="2"/>
  <c r="N10" i="2"/>
  <c r="N14" i="2" s="1"/>
  <c r="M10" i="2"/>
  <c r="M14" i="2" s="1"/>
  <c r="L10" i="2"/>
  <c r="L14" i="2" s="1"/>
  <c r="K10" i="2"/>
  <c r="K14" i="2" s="1"/>
  <c r="J10" i="2"/>
  <c r="J14" i="2" s="1"/>
  <c r="I10" i="2"/>
  <c r="I14" i="2" s="1"/>
  <c r="H10" i="2"/>
  <c r="H14" i="2" s="1"/>
  <c r="F10" i="2"/>
  <c r="F14" i="2" s="1"/>
  <c r="E10" i="2"/>
  <c r="E14" i="2" s="1"/>
  <c r="D10" i="2"/>
  <c r="D14" i="2" s="1"/>
  <c r="Q32" i="2" l="1"/>
  <c r="R32" i="2"/>
  <c r="S32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X12" authorId="0" shapeId="0" xr:uid="{4089E062-9A01-401C-BF96-D05CCA4C9A5D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Supply chain optimization costs</t>
        </r>
      </text>
    </comment>
  </commentList>
</comments>
</file>

<file path=xl/sharedStrings.xml><?xml version="1.0" encoding="utf-8"?>
<sst xmlns="http://schemas.openxmlformats.org/spreadsheetml/2006/main" count="122" uniqueCount="105">
  <si>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</si>
  <si>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</si>
  <si>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</si>
  <si>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</si>
  <si>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</si>
  <si>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</si>
  <si>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</si>
  <si>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</si>
  <si>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</si>
  <si>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</si>
  <si>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</si>
  <si>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</si>
  <si>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</si>
  <si>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</si>
  <si>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</si>
  <si>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</si>
  <si>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</si>
  <si>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</si>
  <si>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</si>
  <si>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</si>
  <si>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</si>
  <si>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</si>
  <si>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</si>
  <si>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</si>
  <si>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</si>
  <si>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</si>
  <si>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</si>
  <si>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</si>
  <si>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</si>
  <si>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</si>
  <si>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</si>
  <si>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</si>
  <si>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</si>
  <si>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</si>
  <si>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</si>
  <si>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</si>
  <si>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</si>
  <si>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</si>
  <si>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</si>
  <si>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</si>
  <si>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</si>
  <si>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</si>
  <si>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</si>
  <si>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</si>
  <si>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</si>
  <si>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</si>
  <si>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</si>
  <si>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</si>
  <si>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</si>
  <si>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 xml:space="preserve">Gross Debt </t>
  </si>
  <si>
    <t>No Notes</t>
  </si>
  <si>
    <t>Net Debt</t>
  </si>
  <si>
    <t>Operating Lease Liabilities (Current)</t>
  </si>
  <si>
    <t>Long Term Lease Liabilities</t>
  </si>
  <si>
    <t>Total Lease Liabilities</t>
  </si>
  <si>
    <t>Revolving Credit Facility (Capacity 700m) Secured by inventory &amp; A/R</t>
  </si>
  <si>
    <t>American Eagle</t>
  </si>
  <si>
    <t>Aerie</t>
  </si>
  <si>
    <t>Other</t>
  </si>
  <si>
    <t>Intersegment Elimination</t>
  </si>
  <si>
    <t>Q12021</t>
  </si>
  <si>
    <t>Q22021</t>
  </si>
  <si>
    <t>Q32021</t>
  </si>
  <si>
    <t>Q42021</t>
  </si>
  <si>
    <t>Q12020</t>
  </si>
  <si>
    <t>Q22020</t>
  </si>
  <si>
    <t>Q32020</t>
  </si>
  <si>
    <t>Q42020</t>
  </si>
  <si>
    <t>SG&amp;A</t>
  </si>
  <si>
    <t>Impariment and Restructuring</t>
  </si>
  <si>
    <t>Depreciation and Amortization</t>
  </si>
  <si>
    <t xml:space="preserve">Dividend </t>
  </si>
  <si>
    <t>40-45 mill operating income</t>
  </si>
  <si>
    <t>On-track to  completing 200mill share repurchase program</t>
  </si>
  <si>
    <t>Withdrew guidance</t>
  </si>
  <si>
    <t>COVID</t>
  </si>
  <si>
    <t>Unsubscribed</t>
  </si>
  <si>
    <t>Todd Synder</t>
  </si>
  <si>
    <t>AE BRAND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</si>
  <si>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</si>
  <si>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</si>
  <si>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</si>
  <si>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</si>
  <si>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</si>
  <si>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</si>
  <si>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</si>
  <si>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</si>
  <si>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</si>
  <si>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</si>
  <si>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</si>
  <si>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</si>
  <si>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</si>
  <si>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</si>
  <si>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Victoria’s Secret (VSCO)</t>
  </si>
  <si>
    <t>Aritzia (ATZ.TO)</t>
  </si>
  <si>
    <r>
      <t>~</t>
    </r>
    <r>
      <rPr>
        <b/>
        <sz val="11"/>
        <color theme="1"/>
        <rFont val="Arial"/>
        <family val="2"/>
      </rPr>
      <t>2.17</t>
    </r>
  </si>
  <si>
    <t>~0.17</t>
  </si>
  <si>
    <t>H&amp;M (HM B / HNNMY)</t>
  </si>
  <si>
    <r>
      <t>~</t>
    </r>
    <r>
      <rPr>
        <b/>
        <sz val="11"/>
        <color theme="1"/>
        <rFont val="Arial"/>
        <family val="2"/>
      </rPr>
      <t>22.2</t>
    </r>
  </si>
  <si>
    <t>~0.94</t>
  </si>
  <si>
    <t>AEO - American Eagle</t>
  </si>
  <si>
    <t>Price/Sales</t>
  </si>
  <si>
    <t>Price/Book</t>
  </si>
  <si>
    <t>EV/Revenue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</si>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</sst>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0" xfId="0" applyFont="1" applyFill="1"/>
    <xf numFmtId="9" fontId="5" fillId="3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4"/>
  <sheetViews>
    <sheetView tabSelected="1" workbookViewId="0">
      <selection activeCell="B15" sqref="B15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100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12.88</v>
      </c>
      <c r="C4" s="2">
        <v>45872</v>
      </c>
    </row>
    <row r="5" spans="1:5" x14ac:dyDescent="0.2">
      <c r="A5" s="1" t="s">
        <v>2</v>
      </c>
      <c r="B5" s="1">
        <v>173</v>
      </c>
      <c r="C5" s="1" t="s">
        <v>5</v>
      </c>
    </row>
    <row r="6" spans="1:5" x14ac:dyDescent="0.2">
      <c r="A6" s="1" t="s">
        <v>3</v>
      </c>
      <c r="B6" s="1">
        <f xml:space="preserve"> B4 * B5</f>
        <v>2228.2400000000002</v>
      </c>
    </row>
    <row r="7" spans="1:5" x14ac:dyDescent="0.2">
      <c r="A7" s="1" t="s">
        <v>26</v>
      </c>
      <c r="B7" s="1">
        <v>88</v>
      </c>
    </row>
    <row r="8" spans="1:5" x14ac:dyDescent="0.2">
      <c r="A8" s="1" t="s">
        <v>4</v>
      </c>
      <c r="B8" s="1">
        <v>1770</v>
      </c>
      <c r="D8" s="1" t="s">
        <v>31</v>
      </c>
      <c r="E8" s="1">
        <v>0.51</v>
      </c>
    </row>
    <row r="9" spans="1:5" x14ac:dyDescent="0.2">
      <c r="A9" s="1" t="s">
        <v>7</v>
      </c>
      <c r="B9" s="1">
        <f>B6 - B7 + B8</f>
        <v>3910.2400000000002</v>
      </c>
      <c r="D9" s="1" t="s">
        <v>27</v>
      </c>
      <c r="E9" s="1">
        <v>8.51</v>
      </c>
    </row>
    <row r="11" spans="1:5" x14ac:dyDescent="0.2">
      <c r="A11" s="1" t="s">
        <v>101</v>
      </c>
      <c r="B11" s="1">
        <v>0.39</v>
      </c>
    </row>
    <row r="12" spans="1:5" x14ac:dyDescent="0.2">
      <c r="A12" s="1" t="s">
        <v>102</v>
      </c>
      <c r="B12" s="1">
        <v>1.26</v>
      </c>
    </row>
    <row r="13" spans="1:5" x14ac:dyDescent="0.2">
      <c r="A13" s="1" t="s">
        <v>103</v>
      </c>
      <c r="B13" s="1">
        <v>0.67</v>
      </c>
    </row>
    <row r="14" spans="1:5" x14ac:dyDescent="0.2">
      <c r="A14" s="1" t="s">
        <v>104</v>
      </c>
      <c r="B14" s="1">
        <v>6.84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H77"/>
  <sheetViews>
    <sheetView workbookViewId="0">
      <selection activeCell="F20" sqref="F20"/>
    </sheetView>
  </sheetViews>
  <sheetFormatPr defaultRowHeight="14.25" outlineLevelRow="1" x14ac:dyDescent="0.2"/>
  <cols>
    <col min="1" max="1" width="9.140625" style="1"/>
    <col min="2" max="2" width="28.28515625" style="1" bestFit="1" customWidth="1"/>
    <col min="3" max="18" width="9.140625" style="1"/>
    <col min="19" max="21" width="13.140625" style="1" customWidth="1"/>
    <col min="22" max="22" width="18.85546875" style="1" customWidth="1"/>
    <col min="23" max="23" width="14.85546875" style="1" customWidth="1"/>
    <col min="24" max="24" width="15" style="1" customWidth="1"/>
    <col min="25" max="25" width="8.42578125" style="1" bestFit="1" customWidth="1"/>
    <col min="26" max="26" width="9.28515625" style="1" bestFit="1" customWidth="1"/>
    <col min="27" max="27" width="9.5703125" style="1" bestFit="1" customWidth="1"/>
    <col min="28" max="16384" width="9.140625" style="1"/>
  </cols>
  <sheetData>
    <row r="1" spans="1:28" x14ac:dyDescent="0.2">
      <c r="A1" s="26" t="s">
        <v>8</v>
      </c>
      <c r="B1" s="1" t="s">
        <v>38</v>
      </c>
    </row>
    <row r="2" spans="1:28" x14ac:dyDescent="0.2">
      <c r="A2" s="27"/>
      <c r="B2" s="27"/>
      <c r="C2" s="27"/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60</v>
      </c>
      <c r="I2" s="27" t="s">
        <v>61</v>
      </c>
      <c r="J2" s="27" t="s">
        <v>62</v>
      </c>
      <c r="K2" s="27" t="s">
        <v>63</v>
      </c>
      <c r="L2" s="27" t="s">
        <v>47</v>
      </c>
      <c r="M2" s="27" t="s">
        <v>48</v>
      </c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  <c r="S2" s="27" t="s">
        <v>19</v>
      </c>
      <c r="T2" s="27" t="s">
        <v>20</v>
      </c>
      <c r="U2" s="27" t="s">
        <v>21</v>
      </c>
      <c r="V2" s="27" t="s">
        <v>22</v>
      </c>
      <c r="W2" s="27" t="s">
        <v>23</v>
      </c>
      <c r="X2" s="27" t="s">
        <v>5</v>
      </c>
      <c r="Y2" s="27" t="s">
        <v>28</v>
      </c>
      <c r="Z2" s="27" t="s">
        <v>29</v>
      </c>
      <c r="AA2" s="27" t="s">
        <v>30</v>
      </c>
      <c r="AB2" s="27" t="s">
        <v>32</v>
      </c>
    </row>
    <row r="3" spans="1:28" x14ac:dyDescent="0.2">
      <c r="A3" s="28"/>
      <c r="B3" s="28" t="s">
        <v>56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">
        <v>767</v>
      </c>
      <c r="R3" s="1">
        <v>857</v>
      </c>
      <c r="S3" s="1">
        <v>1066</v>
      </c>
      <c r="T3" s="1">
        <v>725</v>
      </c>
      <c r="U3" s="1">
        <v>828</v>
      </c>
      <c r="V3" s="1">
        <v>832</v>
      </c>
      <c r="W3" s="1">
        <v>1001</v>
      </c>
      <c r="X3" s="1">
        <v>694</v>
      </c>
    </row>
    <row r="4" spans="1:28" x14ac:dyDescent="0.2">
      <c r="B4" s="1" t="s">
        <v>57</v>
      </c>
      <c r="Q4" s="1">
        <v>380</v>
      </c>
      <c r="R4" s="1">
        <v>393</v>
      </c>
      <c r="S4" s="1">
        <v>537</v>
      </c>
      <c r="T4" s="1">
        <v>373</v>
      </c>
      <c r="U4" s="1">
        <v>416</v>
      </c>
      <c r="V4" s="1">
        <v>410</v>
      </c>
      <c r="W4" s="1">
        <v>540</v>
      </c>
      <c r="X4" s="1">
        <v>360</v>
      </c>
    </row>
    <row r="5" spans="1:28" x14ac:dyDescent="0.2">
      <c r="B5" s="1" t="s">
        <v>58</v>
      </c>
      <c r="Q5" s="1">
        <v>108</v>
      </c>
      <c r="R5" s="1">
        <v>112</v>
      </c>
      <c r="S5" s="1">
        <v>160</v>
      </c>
      <c r="T5" s="1">
        <v>55</v>
      </c>
      <c r="U5" s="1">
        <v>57</v>
      </c>
      <c r="V5" s="1">
        <v>57</v>
      </c>
      <c r="W5" s="1">
        <v>75</v>
      </c>
      <c r="X5" s="1">
        <v>44</v>
      </c>
    </row>
    <row r="6" spans="1:28" x14ac:dyDescent="0.2">
      <c r="B6" s="1" t="s">
        <v>59</v>
      </c>
      <c r="Q6" s="1">
        <v>-55</v>
      </c>
      <c r="R6" s="1">
        <v>61</v>
      </c>
      <c r="S6" s="1">
        <v>-85</v>
      </c>
      <c r="T6" s="1">
        <v>-9</v>
      </c>
      <c r="U6" s="1">
        <v>-10</v>
      </c>
      <c r="V6" s="1">
        <v>-10</v>
      </c>
      <c r="W6" s="1">
        <v>-11</v>
      </c>
      <c r="X6" s="1">
        <v>-8</v>
      </c>
    </row>
    <row r="7" spans="1:28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8" s="5" customFormat="1" ht="15" x14ac:dyDescent="0.25">
      <c r="A8" s="3"/>
      <c r="B8" s="3" t="s">
        <v>9</v>
      </c>
      <c r="C8" s="3"/>
      <c r="D8" s="3">
        <v>552</v>
      </c>
      <c r="E8" s="3">
        <v>884</v>
      </c>
      <c r="F8" s="3">
        <v>1032</v>
      </c>
      <c r="G8" s="3">
        <v>1292</v>
      </c>
      <c r="H8" s="3">
        <v>1035</v>
      </c>
      <c r="I8" s="3">
        <v>1194</v>
      </c>
      <c r="J8" s="3">
        <v>1274</v>
      </c>
      <c r="K8" s="3">
        <v>1508</v>
      </c>
      <c r="L8" s="3">
        <v>1055</v>
      </c>
      <c r="M8" s="3">
        <v>1198</v>
      </c>
      <c r="N8" s="3">
        <v>1241</v>
      </c>
      <c r="O8" s="3">
        <v>1496</v>
      </c>
      <c r="P8" s="3">
        <v>1080</v>
      </c>
      <c r="Q8" s="3">
        <v>1201</v>
      </c>
      <c r="R8" s="3">
        <v>1301</v>
      </c>
      <c r="S8" s="3">
        <v>1679</v>
      </c>
      <c r="T8" s="3">
        <v>1144</v>
      </c>
      <c r="U8" s="3">
        <v>1291</v>
      </c>
      <c r="V8" s="3">
        <v>1289</v>
      </c>
      <c r="W8" s="3">
        <v>1605</v>
      </c>
      <c r="X8" s="3">
        <v>1090</v>
      </c>
      <c r="Y8" s="4"/>
      <c r="Z8" s="4"/>
      <c r="AA8" s="4"/>
    </row>
    <row r="9" spans="1:28" x14ac:dyDescent="0.2">
      <c r="A9" s="28"/>
      <c r="B9" s="28" t="s">
        <v>33</v>
      </c>
      <c r="C9" s="28"/>
      <c r="D9" s="28">
        <v>523</v>
      </c>
      <c r="E9" s="28">
        <v>618</v>
      </c>
      <c r="F9" s="28">
        <v>617</v>
      </c>
      <c r="G9" s="28">
        <v>852</v>
      </c>
      <c r="H9" s="28">
        <v>598</v>
      </c>
      <c r="I9" s="28">
        <v>692</v>
      </c>
      <c r="J9" s="28">
        <v>709</v>
      </c>
      <c r="K9" s="28">
        <v>1019</v>
      </c>
      <c r="L9" s="28">
        <v>667</v>
      </c>
      <c r="M9" s="28">
        <v>828</v>
      </c>
      <c r="N9" s="29">
        <v>761</v>
      </c>
      <c r="O9" s="29">
        <v>989</v>
      </c>
      <c r="P9" s="29">
        <v>668</v>
      </c>
      <c r="Q9" s="29">
        <v>748</v>
      </c>
      <c r="R9" s="29">
        <v>757</v>
      </c>
      <c r="S9" s="1">
        <v>1064</v>
      </c>
      <c r="T9" s="29">
        <v>680</v>
      </c>
      <c r="U9" s="29">
        <v>792</v>
      </c>
      <c r="V9" s="1">
        <v>762</v>
      </c>
      <c r="W9" s="1">
        <v>1005</v>
      </c>
      <c r="X9" s="1">
        <v>767</v>
      </c>
    </row>
    <row r="10" spans="1:28" s="5" customFormat="1" ht="15" x14ac:dyDescent="0.25">
      <c r="A10" s="3"/>
      <c r="B10" s="3" t="s">
        <v>10</v>
      </c>
      <c r="C10" s="4"/>
      <c r="D10" s="4">
        <f t="shared" ref="D10:G10" si="0">D8 -D9</f>
        <v>29</v>
      </c>
      <c r="E10" s="4">
        <f t="shared" si="0"/>
        <v>266</v>
      </c>
      <c r="F10" s="4">
        <f t="shared" si="0"/>
        <v>415</v>
      </c>
      <c r="G10" s="4">
        <v>440</v>
      </c>
      <c r="H10" s="4">
        <f t="shared" ref="H10:Y10" si="1">H8 -H9</f>
        <v>437</v>
      </c>
      <c r="I10" s="4">
        <f t="shared" si="1"/>
        <v>502</v>
      </c>
      <c r="J10" s="4">
        <f t="shared" si="1"/>
        <v>565</v>
      </c>
      <c r="K10" s="4">
        <f t="shared" si="1"/>
        <v>489</v>
      </c>
      <c r="L10" s="4">
        <f t="shared" si="1"/>
        <v>388</v>
      </c>
      <c r="M10" s="4">
        <f>M8 -M9</f>
        <v>370</v>
      </c>
      <c r="N10" s="4">
        <f t="shared" si="1"/>
        <v>480</v>
      </c>
      <c r="O10" s="4">
        <f t="shared" si="1"/>
        <v>507</v>
      </c>
      <c r="P10" s="4">
        <f t="shared" si="1"/>
        <v>412</v>
      </c>
      <c r="Q10" s="4">
        <f t="shared" si="1"/>
        <v>453</v>
      </c>
      <c r="R10" s="4">
        <f t="shared" si="1"/>
        <v>544</v>
      </c>
      <c r="S10" s="4">
        <f t="shared" si="1"/>
        <v>615</v>
      </c>
      <c r="T10" s="4">
        <f t="shared" si="1"/>
        <v>464</v>
      </c>
      <c r="U10" s="4">
        <f t="shared" si="1"/>
        <v>499</v>
      </c>
      <c r="V10" s="4">
        <f t="shared" si="1"/>
        <v>527</v>
      </c>
      <c r="W10" s="4">
        <f t="shared" si="1"/>
        <v>600</v>
      </c>
      <c r="X10" s="4">
        <f t="shared" si="1"/>
        <v>323</v>
      </c>
      <c r="Y10" s="4">
        <f t="shared" si="1"/>
        <v>0</v>
      </c>
    </row>
    <row r="11" spans="1:28" x14ac:dyDescent="0.2">
      <c r="A11" s="28"/>
      <c r="B11" s="28" t="s">
        <v>68</v>
      </c>
      <c r="C11" s="17"/>
      <c r="D11" s="17">
        <v>188</v>
      </c>
      <c r="E11" s="17">
        <v>223</v>
      </c>
      <c r="F11" s="17">
        <v>273</v>
      </c>
      <c r="G11" s="17">
        <v>292</v>
      </c>
      <c r="H11" s="17">
        <v>264</v>
      </c>
      <c r="I11" s="17">
        <v>294</v>
      </c>
      <c r="J11" s="17">
        <v>314</v>
      </c>
      <c r="K11" s="17">
        <v>350</v>
      </c>
      <c r="L11" s="17">
        <v>298</v>
      </c>
      <c r="M11" s="17">
        <v>307</v>
      </c>
      <c r="N11" s="17">
        <v>311</v>
      </c>
      <c r="O11" s="17">
        <v>351</v>
      </c>
      <c r="P11" s="17">
        <v>312</v>
      </c>
      <c r="Q11" s="17">
        <v>332</v>
      </c>
      <c r="R11" s="17">
        <v>362</v>
      </c>
      <c r="S11" s="17">
        <v>427</v>
      </c>
      <c r="T11" s="17">
        <v>333</v>
      </c>
      <c r="U11" s="17">
        <v>345</v>
      </c>
      <c r="V11" s="17">
        <v>351</v>
      </c>
      <c r="W11" s="17">
        <v>402</v>
      </c>
      <c r="X11" s="17">
        <v>339</v>
      </c>
      <c r="Y11" s="17"/>
    </row>
    <row r="12" spans="1:28" x14ac:dyDescent="0.2">
      <c r="A12" s="28"/>
      <c r="B12" s="28" t="s">
        <v>69</v>
      </c>
      <c r="C12" s="17"/>
      <c r="D12" s="17">
        <v>156</v>
      </c>
      <c r="E12" s="17">
        <v>15</v>
      </c>
      <c r="F12" s="17">
        <v>7</v>
      </c>
      <c r="G12" s="17">
        <v>103</v>
      </c>
      <c r="H12" s="17">
        <v>0</v>
      </c>
      <c r="I12" s="17">
        <v>0</v>
      </c>
      <c r="J12" s="17">
        <v>0</v>
      </c>
      <c r="K12" s="17">
        <v>12</v>
      </c>
      <c r="L12" s="17">
        <v>0</v>
      </c>
      <c r="M12" s="17">
        <v>0</v>
      </c>
      <c r="N12" s="17">
        <v>0</v>
      </c>
      <c r="O12" s="17">
        <v>22</v>
      </c>
      <c r="P12" s="17">
        <v>21</v>
      </c>
      <c r="Q12" s="17">
        <v>0</v>
      </c>
      <c r="R12" s="17">
        <v>0</v>
      </c>
      <c r="S12" s="17">
        <v>120</v>
      </c>
      <c r="T12" s="17">
        <v>0</v>
      </c>
      <c r="U12" s="17">
        <v>0</v>
      </c>
      <c r="V12" s="17">
        <v>18</v>
      </c>
      <c r="W12" s="17">
        <v>0</v>
      </c>
      <c r="X12" s="17">
        <v>17</v>
      </c>
      <c r="Y12" s="17"/>
    </row>
    <row r="13" spans="1:28" x14ac:dyDescent="0.2">
      <c r="A13" s="28"/>
      <c r="B13" s="28" t="s">
        <v>70</v>
      </c>
      <c r="C13" s="28"/>
      <c r="D13" s="28">
        <v>43</v>
      </c>
      <c r="E13" s="28">
        <v>39</v>
      </c>
      <c r="F13" s="28">
        <v>39</v>
      </c>
      <c r="G13" s="28">
        <v>42</v>
      </c>
      <c r="H13" s="28">
        <v>38</v>
      </c>
      <c r="I13" s="28">
        <v>40</v>
      </c>
      <c r="J13" s="28">
        <v>41</v>
      </c>
      <c r="K13" s="28">
        <v>47</v>
      </c>
      <c r="L13" s="28">
        <v>47</v>
      </c>
      <c r="M13" s="28">
        <v>48</v>
      </c>
      <c r="N13" s="29">
        <v>51</v>
      </c>
      <c r="O13" s="29">
        <v>60</v>
      </c>
      <c r="P13" s="29">
        <v>57</v>
      </c>
      <c r="Q13" s="29">
        <v>56</v>
      </c>
      <c r="R13" s="29">
        <v>56</v>
      </c>
      <c r="S13" s="29">
        <v>58</v>
      </c>
      <c r="T13" s="29">
        <v>53</v>
      </c>
      <c r="U13" s="29">
        <v>52</v>
      </c>
      <c r="V13" s="29">
        <v>52</v>
      </c>
      <c r="W13" s="29">
        <v>55</v>
      </c>
      <c r="X13" s="1">
        <v>52</v>
      </c>
      <c r="Y13" s="29"/>
    </row>
    <row r="14" spans="1:28" s="5" customFormat="1" ht="15" x14ac:dyDescent="0.25">
      <c r="A14" s="3"/>
      <c r="B14" s="3" t="s">
        <v>11</v>
      </c>
      <c r="D14" s="4">
        <f t="shared" ref="D14:L14" si="2">D10-SUM(D11:D13)</f>
        <v>-358</v>
      </c>
      <c r="E14" s="4">
        <f t="shared" si="2"/>
        <v>-11</v>
      </c>
      <c r="F14" s="4">
        <f t="shared" si="2"/>
        <v>96</v>
      </c>
      <c r="G14" s="4">
        <f t="shared" si="2"/>
        <v>3</v>
      </c>
      <c r="H14" s="4">
        <f t="shared" si="2"/>
        <v>135</v>
      </c>
      <c r="I14" s="4">
        <f t="shared" si="2"/>
        <v>168</v>
      </c>
      <c r="J14" s="4">
        <f t="shared" si="2"/>
        <v>210</v>
      </c>
      <c r="K14" s="4">
        <f t="shared" si="2"/>
        <v>80</v>
      </c>
      <c r="L14" s="4">
        <f t="shared" si="2"/>
        <v>43</v>
      </c>
      <c r="M14" s="4">
        <f t="shared" ref="M14" si="3">M10-SUM(M11:M13)</f>
        <v>15</v>
      </c>
      <c r="N14" s="4">
        <f t="shared" ref="N14:X14" si="4">N10-SUM(N11:N13)</f>
        <v>118</v>
      </c>
      <c r="O14" s="4">
        <f t="shared" si="4"/>
        <v>74</v>
      </c>
      <c r="P14" s="4">
        <f t="shared" si="4"/>
        <v>22</v>
      </c>
      <c r="Q14" s="4">
        <f t="shared" si="4"/>
        <v>65</v>
      </c>
      <c r="R14" s="4">
        <f t="shared" si="4"/>
        <v>126</v>
      </c>
      <c r="S14" s="4">
        <f t="shared" si="4"/>
        <v>10</v>
      </c>
      <c r="T14" s="4">
        <f t="shared" si="4"/>
        <v>78</v>
      </c>
      <c r="U14" s="4">
        <f t="shared" si="4"/>
        <v>102</v>
      </c>
      <c r="V14" s="4">
        <f t="shared" si="4"/>
        <v>106</v>
      </c>
      <c r="W14" s="4">
        <f t="shared" si="4"/>
        <v>143</v>
      </c>
      <c r="X14" s="4">
        <f t="shared" si="4"/>
        <v>-85</v>
      </c>
      <c r="Y14" s="4">
        <f>Y10-SUM(Y11:Y13)</f>
        <v>0</v>
      </c>
    </row>
    <row r="15" spans="1:28" x14ac:dyDescent="0.2">
      <c r="B15" s="1" t="s">
        <v>42</v>
      </c>
      <c r="D15" s="1">
        <v>-361</v>
      </c>
      <c r="E15" s="1">
        <v>-19</v>
      </c>
      <c r="F15" s="1">
        <v>90</v>
      </c>
      <c r="G15" s="1">
        <v>-2</v>
      </c>
      <c r="H15" s="1">
        <v>127</v>
      </c>
      <c r="I15" s="1">
        <v>160</v>
      </c>
      <c r="J15" s="1">
        <v>204</v>
      </c>
      <c r="K15" s="1">
        <v>67</v>
      </c>
      <c r="L15" s="1">
        <v>42</v>
      </c>
      <c r="M15" s="1">
        <v>-48</v>
      </c>
      <c r="N15" s="29">
        <v>113</v>
      </c>
      <c r="O15" s="29">
        <v>72</v>
      </c>
      <c r="P15" s="29">
        <v>25</v>
      </c>
      <c r="Q15" s="29">
        <v>66</v>
      </c>
      <c r="R15" s="29">
        <v>132</v>
      </c>
      <c r="S15" s="1">
        <v>16</v>
      </c>
      <c r="T15" s="29">
        <v>83</v>
      </c>
      <c r="U15" s="29">
        <v>104</v>
      </c>
      <c r="V15" s="29">
        <v>108</v>
      </c>
      <c r="W15" s="1">
        <v>148</v>
      </c>
      <c r="X15" s="1">
        <v>-85</v>
      </c>
    </row>
    <row r="16" spans="1:28" x14ac:dyDescent="0.2">
      <c r="B16" s="1" t="s">
        <v>43</v>
      </c>
      <c r="D16" s="1">
        <v>-104</v>
      </c>
      <c r="E16" s="1">
        <v>-5</v>
      </c>
      <c r="F16" s="1">
        <v>32</v>
      </c>
      <c r="G16" s="1">
        <v>-5</v>
      </c>
      <c r="H16" s="1">
        <v>31</v>
      </c>
      <c r="I16" s="1">
        <v>39</v>
      </c>
      <c r="J16" s="1">
        <v>52</v>
      </c>
      <c r="K16" s="1">
        <v>17</v>
      </c>
      <c r="L16" s="1">
        <v>10</v>
      </c>
      <c r="M16" s="1">
        <v>-5</v>
      </c>
      <c r="N16" s="29">
        <v>32</v>
      </c>
      <c r="O16" s="29">
        <v>17</v>
      </c>
      <c r="P16" s="29">
        <v>7</v>
      </c>
      <c r="Q16" s="29">
        <v>18</v>
      </c>
      <c r="R16" s="29">
        <v>36</v>
      </c>
      <c r="S16" s="1">
        <v>9</v>
      </c>
      <c r="T16" s="29">
        <v>15</v>
      </c>
      <c r="U16" s="1">
        <v>26</v>
      </c>
      <c r="V16" s="29">
        <v>28</v>
      </c>
      <c r="W16" s="1">
        <v>43</v>
      </c>
      <c r="X16" s="1">
        <v>-20</v>
      </c>
    </row>
    <row r="17" spans="2:25" s="5" customFormat="1" ht="15" x14ac:dyDescent="0.25">
      <c r="B17" s="5" t="s">
        <v>12</v>
      </c>
      <c r="D17" s="5">
        <f t="shared" ref="D17:W17" si="5">D15-D16</f>
        <v>-257</v>
      </c>
      <c r="E17" s="5">
        <f t="shared" si="5"/>
        <v>-14</v>
      </c>
      <c r="F17" s="5">
        <f t="shared" si="5"/>
        <v>58</v>
      </c>
      <c r="G17" s="5">
        <f t="shared" si="5"/>
        <v>3</v>
      </c>
      <c r="H17" s="5">
        <f t="shared" si="5"/>
        <v>96</v>
      </c>
      <c r="I17" s="5">
        <f t="shared" si="5"/>
        <v>121</v>
      </c>
      <c r="J17" s="5">
        <f t="shared" si="5"/>
        <v>152</v>
      </c>
      <c r="K17" s="5">
        <f t="shared" si="5"/>
        <v>50</v>
      </c>
      <c r="L17" s="5">
        <f t="shared" si="5"/>
        <v>32</v>
      </c>
      <c r="M17" s="5">
        <f t="shared" si="5"/>
        <v>-43</v>
      </c>
      <c r="N17" s="5">
        <f t="shared" si="5"/>
        <v>81</v>
      </c>
      <c r="O17" s="5">
        <f t="shared" si="5"/>
        <v>55</v>
      </c>
      <c r="P17" s="5">
        <f t="shared" si="5"/>
        <v>18</v>
      </c>
      <c r="Q17" s="5">
        <f t="shared" si="5"/>
        <v>48</v>
      </c>
      <c r="R17" s="5">
        <f t="shared" si="5"/>
        <v>96</v>
      </c>
      <c r="S17" s="5">
        <f t="shared" si="5"/>
        <v>7</v>
      </c>
      <c r="T17" s="5">
        <f t="shared" si="5"/>
        <v>68</v>
      </c>
      <c r="U17" s="5">
        <f t="shared" si="5"/>
        <v>78</v>
      </c>
      <c r="V17" s="5">
        <f t="shared" si="5"/>
        <v>80</v>
      </c>
      <c r="W17" s="5">
        <f t="shared" si="5"/>
        <v>105</v>
      </c>
      <c r="X17" s="5">
        <f>X15-X16</f>
        <v>-65</v>
      </c>
      <c r="Y17" s="5">
        <f>Y15-Y16</f>
        <v>0</v>
      </c>
    </row>
    <row r="18" spans="2:25" x14ac:dyDescent="0.2">
      <c r="B18" s="1" t="s">
        <v>35</v>
      </c>
      <c r="C18" s="30"/>
      <c r="D18" s="30">
        <v>-1.54</v>
      </c>
      <c r="E18" s="30">
        <v>-0.08</v>
      </c>
      <c r="F18" s="30">
        <v>0.35</v>
      </c>
      <c r="G18" s="30">
        <v>0.02</v>
      </c>
      <c r="H18" s="30">
        <v>0.56999999999999995</v>
      </c>
      <c r="I18" s="30">
        <v>0.73</v>
      </c>
      <c r="J18" s="30">
        <v>0.91</v>
      </c>
      <c r="K18" s="30">
        <v>0.3</v>
      </c>
      <c r="L18" s="30">
        <v>0.19</v>
      </c>
      <c r="M18" s="30">
        <v>-0.24</v>
      </c>
      <c r="N18" s="30">
        <v>0.44</v>
      </c>
      <c r="O18" s="30">
        <v>0.28999999999999998</v>
      </c>
      <c r="P18" s="30">
        <v>0.09</v>
      </c>
      <c r="Q18" s="30">
        <v>0.25</v>
      </c>
      <c r="R18" s="30">
        <v>0.5</v>
      </c>
      <c r="S18" s="1">
        <v>0.03</v>
      </c>
      <c r="T18" s="30">
        <v>0.34</v>
      </c>
      <c r="U18" s="30">
        <v>0.4</v>
      </c>
      <c r="V18" s="30">
        <v>0.42</v>
      </c>
      <c r="W18" s="30">
        <v>0.55000000000000004</v>
      </c>
      <c r="X18" s="1">
        <v>-0.36</v>
      </c>
      <c r="Y18" s="30"/>
    </row>
    <row r="19" spans="2:25" x14ac:dyDescent="0.2">
      <c r="B19" s="1" t="s">
        <v>34</v>
      </c>
      <c r="D19" s="1">
        <v>-1.54</v>
      </c>
      <c r="E19" s="1">
        <v>-0.08</v>
      </c>
      <c r="F19" s="1">
        <v>0.32</v>
      </c>
      <c r="G19" s="1">
        <v>0.02</v>
      </c>
      <c r="H19" s="1">
        <v>0.46</v>
      </c>
      <c r="I19" s="1">
        <v>0.57999999999999996</v>
      </c>
      <c r="J19" s="1">
        <v>0.74</v>
      </c>
      <c r="K19" s="1">
        <v>0.25</v>
      </c>
      <c r="L19" s="1">
        <v>0.16</v>
      </c>
      <c r="M19" s="1">
        <v>-0.24</v>
      </c>
      <c r="N19" s="1">
        <v>0.42</v>
      </c>
      <c r="O19" s="1">
        <v>0.28000000000000003</v>
      </c>
      <c r="P19" s="1">
        <v>0.09</v>
      </c>
      <c r="Q19" s="29">
        <v>0.25</v>
      </c>
      <c r="R19" s="29">
        <v>0.49</v>
      </c>
      <c r="S19" s="1">
        <v>0.03</v>
      </c>
      <c r="T19" s="29">
        <v>0.34</v>
      </c>
      <c r="U19" s="29">
        <v>0.39</v>
      </c>
      <c r="V19" s="29">
        <v>0.41</v>
      </c>
      <c r="W19" s="1">
        <v>0.54</v>
      </c>
      <c r="X19" s="1">
        <v>-0.36</v>
      </c>
    </row>
    <row r="21" spans="2:25" s="35" customFormat="1" x14ac:dyDescent="0.2">
      <c r="B21" s="35" t="s">
        <v>40</v>
      </c>
      <c r="D21" s="35" t="s">
        <v>45</v>
      </c>
      <c r="E21" s="35" t="s">
        <v>45</v>
      </c>
      <c r="F21" s="35" t="s">
        <v>45</v>
      </c>
      <c r="G21" s="35" t="s">
        <v>45</v>
      </c>
      <c r="H21" s="36">
        <f t="shared" ref="H21:Y21" si="6">(H8/D8) - 1</f>
        <v>0.875</v>
      </c>
      <c r="I21" s="36">
        <f t="shared" si="6"/>
        <v>0.35067873303167429</v>
      </c>
      <c r="J21" s="36">
        <f t="shared" si="6"/>
        <v>0.23449612403100772</v>
      </c>
      <c r="K21" s="36">
        <f t="shared" si="6"/>
        <v>0.16718266253869962</v>
      </c>
      <c r="L21" s="36">
        <f t="shared" si="6"/>
        <v>1.9323671497584627E-2</v>
      </c>
      <c r="M21" s="36">
        <f t="shared" si="6"/>
        <v>3.3500837520938909E-3</v>
      </c>
      <c r="N21" s="36">
        <f t="shared" si="6"/>
        <v>-2.590266875981162E-2</v>
      </c>
      <c r="O21" s="36">
        <f t="shared" si="6"/>
        <v>-7.9575596816976457E-3</v>
      </c>
      <c r="P21" s="36">
        <f t="shared" si="6"/>
        <v>2.3696682464454888E-2</v>
      </c>
      <c r="Q21" s="36">
        <f t="shared" si="6"/>
        <v>2.5041736227044975E-3</v>
      </c>
      <c r="R21" s="36">
        <f t="shared" si="6"/>
        <v>4.8348106365833976E-2</v>
      </c>
      <c r="S21" s="36">
        <f t="shared" si="6"/>
        <v>0.12232620320855614</v>
      </c>
      <c r="T21" s="36">
        <f t="shared" si="6"/>
        <v>5.9259259259259345E-2</v>
      </c>
      <c r="U21" s="36">
        <f t="shared" si="6"/>
        <v>7.4937552039966659E-2</v>
      </c>
      <c r="V21" s="36">
        <f t="shared" si="6"/>
        <v>-9.2236740968485442E-3</v>
      </c>
      <c r="W21" s="36">
        <f t="shared" si="6"/>
        <v>-4.4073853484216774E-2</v>
      </c>
      <c r="X21" s="36">
        <f t="shared" si="6"/>
        <v>-4.7202797202797186E-2</v>
      </c>
      <c r="Y21" s="36">
        <f t="shared" si="6"/>
        <v>-1</v>
      </c>
    </row>
    <row r="22" spans="2:25" x14ac:dyDescent="0.2">
      <c r="B22" s="1" t="s">
        <v>41</v>
      </c>
      <c r="D22" s="1" t="s">
        <v>45</v>
      </c>
      <c r="E22" s="6">
        <f t="shared" ref="E22" si="7" xml:space="preserve"> (E8/D8) - 1</f>
        <v>0.60144927536231885</v>
      </c>
      <c r="F22" s="6">
        <f xml:space="preserve"> (F8/E8) - 1</f>
        <v>0.16742081447963808</v>
      </c>
      <c r="G22" s="6">
        <f t="shared" ref="G22:Y22" si="8" xml:space="preserve"> (G8/F8) - 1</f>
        <v>0.25193798449612403</v>
      </c>
      <c r="H22" s="6">
        <f t="shared" si="8"/>
        <v>-0.19891640866873062</v>
      </c>
      <c r="I22" s="6">
        <f t="shared" si="8"/>
        <v>0.15362318840579703</v>
      </c>
      <c r="J22" s="6">
        <f t="shared" si="8"/>
        <v>6.7001675041876041E-2</v>
      </c>
      <c r="K22" s="6">
        <f t="shared" si="8"/>
        <v>0.18367346938775508</v>
      </c>
      <c r="L22" s="6">
        <f t="shared" si="8"/>
        <v>-0.3003978779840849</v>
      </c>
      <c r="M22" s="6">
        <f t="shared" si="8"/>
        <v>0.13554502369668242</v>
      </c>
      <c r="N22" s="6">
        <f t="shared" si="8"/>
        <v>3.5893155258764686E-2</v>
      </c>
      <c r="O22" s="6">
        <f t="shared" si="8"/>
        <v>0.20547945205479445</v>
      </c>
      <c r="P22" s="6">
        <f t="shared" si="8"/>
        <v>-0.27807486631016043</v>
      </c>
      <c r="Q22" s="6">
        <f t="shared" si="8"/>
        <v>0.11203703703703694</v>
      </c>
      <c r="R22" s="6">
        <f t="shared" si="8"/>
        <v>8.3263946711074066E-2</v>
      </c>
      <c r="S22" s="6">
        <f t="shared" si="8"/>
        <v>0.29054573405073025</v>
      </c>
      <c r="T22" s="6">
        <f t="shared" si="8"/>
        <v>-0.31864204883859437</v>
      </c>
      <c r="U22" s="6">
        <f t="shared" si="8"/>
        <v>0.12849650349650354</v>
      </c>
      <c r="V22" s="6">
        <f t="shared" si="8"/>
        <v>-1.5491866769945517E-3</v>
      </c>
      <c r="W22" s="6">
        <f t="shared" si="8"/>
        <v>0.24515128006206366</v>
      </c>
      <c r="X22" s="6">
        <f t="shared" si="8"/>
        <v>-0.32087227414330222</v>
      </c>
      <c r="Y22" s="6">
        <f t="shared" si="8"/>
        <v>-1</v>
      </c>
    </row>
    <row r="23" spans="2:25" x14ac:dyDescent="0.2">
      <c r="N23" s="6"/>
      <c r="O23" s="7"/>
      <c r="P23" s="7"/>
      <c r="Q23" s="7"/>
      <c r="R23" s="7"/>
      <c r="S23" s="7"/>
      <c r="T23" s="7"/>
      <c r="U23" s="7"/>
      <c r="V23" s="7"/>
      <c r="W23" s="7"/>
      <c r="X23" s="6"/>
    </row>
    <row r="24" spans="2:25" s="6" customFormat="1" x14ac:dyDescent="0.2">
      <c r="B24" s="6" t="s">
        <v>44</v>
      </c>
      <c r="D24" s="6">
        <v>5.0999999999999997E-2</v>
      </c>
      <c r="E24" s="6">
        <v>0.3</v>
      </c>
      <c r="F24" s="6">
        <v>0.40200000000000002</v>
      </c>
      <c r="G24" s="6">
        <v>0.34</v>
      </c>
      <c r="H24" s="6">
        <v>0.42199999999999999</v>
      </c>
      <c r="I24" s="6">
        <v>0.42099999999999999</v>
      </c>
      <c r="J24" s="6">
        <v>0.443</v>
      </c>
      <c r="K24" s="6">
        <v>0.32</v>
      </c>
      <c r="L24" s="6">
        <v>0.36799999999999999</v>
      </c>
      <c r="M24" s="6">
        <v>0.309</v>
      </c>
      <c r="N24" s="6">
        <v>0.38700000000000001</v>
      </c>
      <c r="O24" s="7">
        <v>0.33900000000000002</v>
      </c>
      <c r="P24" s="7">
        <v>0.38200000000000001</v>
      </c>
      <c r="Q24" s="7">
        <v>0.377</v>
      </c>
      <c r="R24" s="7">
        <v>0.41799999999999998</v>
      </c>
      <c r="S24" s="7">
        <v>0.36599999999999999</v>
      </c>
      <c r="T24" s="7">
        <v>0.40600000000000003</v>
      </c>
      <c r="U24" s="7">
        <v>0.38600000000000001</v>
      </c>
      <c r="V24" s="7">
        <v>0.41</v>
      </c>
      <c r="W24" s="7">
        <v>0.373</v>
      </c>
      <c r="X24" s="6">
        <v>0.29599999999999999</v>
      </c>
    </row>
    <row r="25" spans="2:25" s="6" customFormat="1" x14ac:dyDescent="0.2">
      <c r="B25" s="6" t="s">
        <v>46</v>
      </c>
      <c r="D25" s="6">
        <v>-0.64900000000000002</v>
      </c>
      <c r="E25" s="6">
        <v>-1.4E-2</v>
      </c>
      <c r="F25" s="6">
        <v>9.2999999999999999E-2</v>
      </c>
      <c r="G25" s="6">
        <v>0.3</v>
      </c>
      <c r="H25" s="6">
        <v>0.129</v>
      </c>
      <c r="I25" s="6">
        <v>0.14099999999999999</v>
      </c>
      <c r="J25" s="6">
        <v>0.16500000000000001</v>
      </c>
      <c r="K25" s="6">
        <v>5.2999999999999999E-2</v>
      </c>
      <c r="L25" s="6">
        <v>0.04</v>
      </c>
      <c r="M25" s="6">
        <v>1.2E-2</v>
      </c>
      <c r="N25" s="6">
        <v>9.5000000000000001E-2</v>
      </c>
      <c r="O25" s="6">
        <v>4.9000000000000002E-2</v>
      </c>
      <c r="P25" s="6">
        <v>2.1000000000000001E-2</v>
      </c>
      <c r="Q25" s="6">
        <v>5.3999999999999999E-2</v>
      </c>
      <c r="R25" s="6">
        <v>9.7000000000000003E-2</v>
      </c>
      <c r="S25" s="6">
        <v>6.0000000000000001E-3</v>
      </c>
      <c r="T25" s="6">
        <v>6.8000000000000005E-2</v>
      </c>
      <c r="U25" s="6">
        <v>7.8E-2</v>
      </c>
      <c r="V25" s="6">
        <v>8.2000000000000003E-2</v>
      </c>
      <c r="W25" s="6">
        <v>8.8999999999999996E-2</v>
      </c>
      <c r="X25" s="6">
        <v>-7.8E-2</v>
      </c>
    </row>
    <row r="26" spans="2:25" x14ac:dyDescent="0.2">
      <c r="J26" s="6"/>
    </row>
    <row r="27" spans="2:25" s="8" customFormat="1" ht="15" x14ac:dyDescent="0.25">
      <c r="B27" s="31" t="s">
        <v>25</v>
      </c>
      <c r="C27" s="31"/>
      <c r="D27" s="31">
        <v>-209</v>
      </c>
      <c r="E27" s="31">
        <v>174</v>
      </c>
      <c r="F27" s="31">
        <v>26</v>
      </c>
      <c r="G27" s="31">
        <v>213</v>
      </c>
      <c r="H27" s="31">
        <v>-108</v>
      </c>
      <c r="I27" s="31">
        <v>230</v>
      </c>
      <c r="J27" s="31">
        <v>11.8</v>
      </c>
      <c r="K27" s="31">
        <v>170</v>
      </c>
      <c r="L27" s="31">
        <v>-108.2</v>
      </c>
      <c r="M27" s="31">
        <v>3</v>
      </c>
      <c r="N27" s="32">
        <v>18.600000000000001</v>
      </c>
      <c r="O27" s="32">
        <v>493</v>
      </c>
      <c r="P27" s="32">
        <v>-8.1999999999999993</v>
      </c>
      <c r="Q27" s="32">
        <v>156.1</v>
      </c>
      <c r="R27" s="32">
        <v>136.5</v>
      </c>
      <c r="S27" s="32">
        <v>296.39999999999998</v>
      </c>
      <c r="T27" s="32">
        <v>-38.1</v>
      </c>
      <c r="U27" s="8">
        <v>78.3</v>
      </c>
      <c r="V27" s="8">
        <v>52.9</v>
      </c>
      <c r="W27" s="8">
        <v>383.8</v>
      </c>
      <c r="X27" s="8">
        <v>-54.7</v>
      </c>
    </row>
    <row r="28" spans="2:25" outlineLevel="1" x14ac:dyDescent="0.2">
      <c r="B28" s="28" t="s">
        <v>24</v>
      </c>
      <c r="C28" s="28"/>
      <c r="D28" s="28">
        <v>33.9</v>
      </c>
      <c r="E28" s="28">
        <v>27.5</v>
      </c>
      <c r="F28" s="28">
        <v>31.2</v>
      </c>
      <c r="G28" s="28">
        <v>35.4</v>
      </c>
      <c r="H28" s="28">
        <v>58.4</v>
      </c>
      <c r="I28" s="28">
        <v>27.8</v>
      </c>
      <c r="J28" s="28">
        <v>-58.2</v>
      </c>
      <c r="K28" s="28">
        <v>90</v>
      </c>
      <c r="L28" s="28">
        <v>58.4</v>
      </c>
      <c r="M28" s="28">
        <v>69.5</v>
      </c>
      <c r="N28" s="29">
        <v>71.5</v>
      </c>
      <c r="O28" s="29">
        <v>61</v>
      </c>
      <c r="P28" s="29">
        <v>45.9</v>
      </c>
      <c r="Q28" s="29">
        <v>46.1</v>
      </c>
      <c r="R28" s="29">
        <v>43</v>
      </c>
      <c r="S28" s="29">
        <v>39.5</v>
      </c>
      <c r="T28" s="29">
        <v>36.200000000000003</v>
      </c>
      <c r="U28" s="29">
        <v>60.7</v>
      </c>
      <c r="V28" s="1">
        <v>60.7</v>
      </c>
      <c r="W28" s="9">
        <v>64.900000000000006</v>
      </c>
      <c r="X28" s="1">
        <v>61.6</v>
      </c>
    </row>
    <row r="29" spans="2:25" s="8" customFormat="1" ht="15" x14ac:dyDescent="0.25">
      <c r="B29" s="31" t="s">
        <v>13</v>
      </c>
      <c r="D29" s="8">
        <f t="shared" ref="D29:W29" si="9">D27-D28</f>
        <v>-242.9</v>
      </c>
      <c r="E29" s="8">
        <f t="shared" si="9"/>
        <v>146.5</v>
      </c>
      <c r="F29" s="8">
        <f t="shared" si="9"/>
        <v>-5.1999999999999993</v>
      </c>
      <c r="G29" s="8">
        <f t="shared" si="9"/>
        <v>177.6</v>
      </c>
      <c r="H29" s="8">
        <f t="shared" si="9"/>
        <v>-166.4</v>
      </c>
      <c r="I29" s="8">
        <f t="shared" si="9"/>
        <v>202.2</v>
      </c>
      <c r="J29" s="8">
        <f t="shared" si="9"/>
        <v>70</v>
      </c>
      <c r="K29" s="8">
        <f t="shared" si="9"/>
        <v>80</v>
      </c>
      <c r="L29" s="8">
        <f t="shared" si="9"/>
        <v>-166.6</v>
      </c>
      <c r="M29" s="8">
        <f t="shared" si="9"/>
        <v>-66.5</v>
      </c>
      <c r="N29" s="8">
        <f t="shared" si="9"/>
        <v>-52.9</v>
      </c>
      <c r="O29" s="8">
        <f t="shared" si="9"/>
        <v>432</v>
      </c>
      <c r="P29" s="8">
        <f t="shared" si="9"/>
        <v>-54.099999999999994</v>
      </c>
      <c r="Q29" s="8">
        <f t="shared" si="9"/>
        <v>110</v>
      </c>
      <c r="R29" s="8">
        <f t="shared" si="9"/>
        <v>93.5</v>
      </c>
      <c r="S29" s="8">
        <f t="shared" si="9"/>
        <v>256.89999999999998</v>
      </c>
      <c r="T29" s="8">
        <f t="shared" si="9"/>
        <v>-74.300000000000011</v>
      </c>
      <c r="U29" s="8">
        <f t="shared" si="9"/>
        <v>17.599999999999994</v>
      </c>
      <c r="V29" s="8">
        <f t="shared" si="9"/>
        <v>-7.8000000000000043</v>
      </c>
      <c r="W29" s="8">
        <f t="shared" si="9"/>
        <v>318.89999999999998</v>
      </c>
      <c r="X29" s="8">
        <f>X27-X28</f>
        <v>-116.30000000000001</v>
      </c>
      <c r="Y29" s="8">
        <f>Y27-Y28</f>
        <v>0</v>
      </c>
    </row>
    <row r="30" spans="2:25" x14ac:dyDescent="0.2">
      <c r="B30" s="28" t="s">
        <v>71</v>
      </c>
      <c r="D30" s="1">
        <v>0.125</v>
      </c>
      <c r="E30" s="1">
        <v>0.125</v>
      </c>
      <c r="F30" s="1">
        <v>0.125</v>
      </c>
      <c r="G30" s="1">
        <v>0.125</v>
      </c>
      <c r="H30" s="1">
        <v>0.13750000000000001</v>
      </c>
      <c r="I30" s="1">
        <v>0.13750000000000001</v>
      </c>
      <c r="J30" s="1">
        <v>0.13750000000000001</v>
      </c>
      <c r="K30" s="29">
        <v>0.18</v>
      </c>
      <c r="L30" s="29">
        <v>0.18</v>
      </c>
      <c r="M30" s="29">
        <v>0.18</v>
      </c>
      <c r="N30" s="29">
        <v>0.18</v>
      </c>
      <c r="O30" s="29">
        <v>0.1</v>
      </c>
      <c r="P30" s="29">
        <v>0.1</v>
      </c>
      <c r="Q30" s="29">
        <v>0.1</v>
      </c>
      <c r="R30" s="29">
        <v>0.125</v>
      </c>
      <c r="S30" s="29">
        <v>0.125</v>
      </c>
      <c r="T30" s="29">
        <v>0.125</v>
      </c>
      <c r="U30" s="1">
        <v>0.125</v>
      </c>
      <c r="V30" s="1">
        <v>0.125</v>
      </c>
      <c r="W30" s="1">
        <v>0.125</v>
      </c>
      <c r="X30" s="1">
        <v>0.125</v>
      </c>
    </row>
    <row r="31" spans="2:25" x14ac:dyDescent="0.2">
      <c r="B31" s="28"/>
      <c r="N31" s="29"/>
      <c r="O31" s="29"/>
      <c r="P31" s="29"/>
      <c r="Q31" s="29"/>
      <c r="R31" s="29"/>
      <c r="S31" s="29"/>
      <c r="T31" s="29"/>
    </row>
    <row r="32" spans="2:25" x14ac:dyDescent="0.2">
      <c r="B32" s="28" t="s">
        <v>36</v>
      </c>
      <c r="D32" s="1" t="s">
        <v>45</v>
      </c>
      <c r="E32" s="1" t="s">
        <v>45</v>
      </c>
      <c r="F32" s="1" t="s">
        <v>45</v>
      </c>
      <c r="G32" s="1" t="s">
        <v>45</v>
      </c>
      <c r="H32" s="6">
        <f t="shared" ref="H32:W32" si="10">IF(D29=0,IF(H29=0,0,NA()),(H29-D29)/ABS(D29))</f>
        <v>0.31494442157266361</v>
      </c>
      <c r="I32" s="6">
        <f t="shared" si="10"/>
        <v>0.38020477815699649</v>
      </c>
      <c r="J32" s="6">
        <f t="shared" si="10"/>
        <v>14.461538461538463</v>
      </c>
      <c r="K32" s="6">
        <f t="shared" si="10"/>
        <v>-0.54954954954954949</v>
      </c>
      <c r="L32" s="6">
        <f t="shared" si="10"/>
        <v>-1.2019230769230085E-3</v>
      </c>
      <c r="M32" s="6">
        <f t="shared" si="10"/>
        <v>-1.3288822947576657</v>
      </c>
      <c r="N32" s="6">
        <f t="shared" si="10"/>
        <v>-1.7557142857142858</v>
      </c>
      <c r="O32" s="6">
        <f t="shared" si="10"/>
        <v>4.4000000000000004</v>
      </c>
      <c r="P32" s="6">
        <f t="shared" si="10"/>
        <v>0.6752701080432173</v>
      </c>
      <c r="Q32" s="6">
        <f t="shared" si="10"/>
        <v>2.6541353383458648</v>
      </c>
      <c r="R32" s="6">
        <f t="shared" si="10"/>
        <v>2.7674858223062384</v>
      </c>
      <c r="S32" s="6">
        <f t="shared" si="10"/>
        <v>-0.40532407407407411</v>
      </c>
      <c r="T32" s="6">
        <f t="shared" si="10"/>
        <v>-0.37338262476894674</v>
      </c>
      <c r="U32" s="6">
        <f t="shared" si="10"/>
        <v>-0.84000000000000008</v>
      </c>
      <c r="V32" s="6">
        <f t="shared" si="10"/>
        <v>-1.0834224598930482</v>
      </c>
      <c r="W32" s="6">
        <f t="shared" si="10"/>
        <v>0.2413390424289607</v>
      </c>
      <c r="X32" s="6">
        <f>IF(T29=0,IF(X29=0,0,NA()),(X29-T29)/ABS(T29))</f>
        <v>-0.56527590847913856</v>
      </c>
      <c r="Y32" s="6">
        <f>IF(U29=0,IF(Y29=0,0,NA()),(Y29-U29)/ABS(U29))</f>
        <v>-1</v>
      </c>
    </row>
    <row r="34" spans="2:34" ht="15" thickBot="1" x14ac:dyDescent="0.25">
      <c r="B34" s="28"/>
      <c r="O34" s="10"/>
    </row>
    <row r="35" spans="2:34" x14ac:dyDescent="0.2">
      <c r="B35" s="11" t="s">
        <v>37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 t="s">
        <v>72</v>
      </c>
      <c r="Y35" s="13"/>
      <c r="Z35" s="12"/>
      <c r="AA35" s="12"/>
      <c r="AB35" s="12"/>
      <c r="AC35" s="12"/>
      <c r="AD35" s="12"/>
      <c r="AE35" s="12"/>
      <c r="AF35" s="12"/>
      <c r="AG35" s="12"/>
      <c r="AH35" s="14"/>
    </row>
    <row r="36" spans="2:34" x14ac:dyDescent="0.2">
      <c r="B36" s="15"/>
      <c r="X36" s="1" t="s">
        <v>73</v>
      </c>
      <c r="AH36" s="16"/>
    </row>
    <row r="37" spans="2:34" x14ac:dyDescent="0.2">
      <c r="B37" s="15"/>
      <c r="X37" s="1" t="s">
        <v>74</v>
      </c>
      <c r="Y37" s="17"/>
      <c r="AH37" s="16"/>
    </row>
    <row r="38" spans="2:34" ht="15" thickBot="1" x14ac:dyDescent="0.2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20"/>
    </row>
    <row r="39" spans="2:34" ht="15" thickBot="1" x14ac:dyDescent="0.25"/>
    <row r="40" spans="2:34" x14ac:dyDescent="0.2">
      <c r="B40" s="11" t="s">
        <v>39</v>
      </c>
      <c r="C40" s="12"/>
      <c r="D40" s="12" t="s">
        <v>75</v>
      </c>
      <c r="E40" s="12" t="s">
        <v>75</v>
      </c>
      <c r="F40" s="12" t="s">
        <v>75</v>
      </c>
      <c r="G40" s="12" t="s">
        <v>75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X40" s="12"/>
      <c r="Y40" s="12"/>
      <c r="Z40" s="12"/>
      <c r="AA40" s="14"/>
    </row>
    <row r="41" spans="2:34" x14ac:dyDescent="0.2">
      <c r="B41" s="15"/>
      <c r="AA41" s="16"/>
    </row>
    <row r="42" spans="2:34" x14ac:dyDescent="0.2">
      <c r="B42" s="15"/>
      <c r="AA42" s="16"/>
    </row>
    <row r="43" spans="2:34" x14ac:dyDescent="0.2">
      <c r="B43" s="15"/>
      <c r="AA43" s="16"/>
    </row>
    <row r="44" spans="2:34" ht="15" thickBot="1" x14ac:dyDescent="0.25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0"/>
    </row>
    <row r="45" spans="2:34" ht="15" thickBot="1" x14ac:dyDescent="0.25"/>
    <row r="46" spans="2:34" x14ac:dyDescent="0.2">
      <c r="B46" s="11"/>
      <c r="C46" s="12"/>
    </row>
    <row r="47" spans="2:34" x14ac:dyDescent="0.2">
      <c r="B47" s="15"/>
    </row>
    <row r="48" spans="2:34" x14ac:dyDescent="0.2">
      <c r="B48" s="15"/>
    </row>
    <row r="49" spans="2:34" x14ac:dyDescent="0.2">
      <c r="B49" s="15"/>
    </row>
    <row r="50" spans="2:34" ht="15" thickBot="1" x14ac:dyDescent="0.25">
      <c r="B50" s="18"/>
      <c r="C50" s="19"/>
    </row>
    <row r="51" spans="2:34" ht="15" thickBot="1" x14ac:dyDescent="0.25"/>
    <row r="52" spans="2:34" x14ac:dyDescent="0.2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4"/>
    </row>
    <row r="53" spans="2:34" x14ac:dyDescent="0.2">
      <c r="B53" s="15"/>
      <c r="AH53" s="16"/>
    </row>
    <row r="54" spans="2:34" ht="15" customHeight="1" x14ac:dyDescent="0.2">
      <c r="B54" s="1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</row>
    <row r="55" spans="2:34" ht="15" customHeight="1" x14ac:dyDescent="0.2">
      <c r="B55" s="1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4"/>
    </row>
    <row r="56" spans="2:34" ht="15" customHeight="1" x14ac:dyDescent="0.2">
      <c r="B56" s="15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</row>
    <row r="57" spans="2:34" ht="15" customHeight="1" x14ac:dyDescent="0.2">
      <c r="B57" s="15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4"/>
    </row>
    <row r="58" spans="2:34" ht="15" customHeight="1" x14ac:dyDescent="0.2">
      <c r="B58" s="15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4"/>
    </row>
    <row r="59" spans="2:34" ht="15" customHeight="1" x14ac:dyDescent="0.2">
      <c r="B59" s="15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4"/>
    </row>
    <row r="60" spans="2:34" ht="15" customHeight="1" x14ac:dyDescent="0.2">
      <c r="B60" s="15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4"/>
    </row>
    <row r="61" spans="2:34" ht="15" customHeight="1" x14ac:dyDescent="0.2">
      <c r="B61" s="1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4"/>
    </row>
    <row r="62" spans="2:34" ht="15" customHeight="1" x14ac:dyDescent="0.2">
      <c r="B62" s="15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4"/>
    </row>
    <row r="63" spans="2:34" ht="15.75" customHeight="1" x14ac:dyDescent="0.2">
      <c r="B63" s="15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2:34" ht="15" x14ac:dyDescent="0.25">
      <c r="B64" s="15"/>
      <c r="S64" s="8"/>
      <c r="AH64" s="16"/>
    </row>
    <row r="65" spans="2:34" x14ac:dyDescent="0.2">
      <c r="B65" s="15"/>
      <c r="AH65" s="16"/>
    </row>
    <row r="66" spans="2:34" x14ac:dyDescent="0.2">
      <c r="B66" s="15"/>
      <c r="AH66" s="16"/>
    </row>
    <row r="67" spans="2:34" x14ac:dyDescent="0.2">
      <c r="B67" s="15"/>
      <c r="AH67" s="16"/>
    </row>
    <row r="68" spans="2:34" x14ac:dyDescent="0.2">
      <c r="B68" s="15"/>
      <c r="AH68" s="16"/>
    </row>
    <row r="69" spans="2:34" x14ac:dyDescent="0.2">
      <c r="B69" s="15"/>
      <c r="AH69" s="16"/>
    </row>
    <row r="70" spans="2:34" x14ac:dyDescent="0.2">
      <c r="B70" s="15"/>
      <c r="AH70" s="16"/>
    </row>
    <row r="71" spans="2:34" x14ac:dyDescent="0.2">
      <c r="B71" s="15"/>
      <c r="AH71" s="16"/>
    </row>
    <row r="72" spans="2:34" x14ac:dyDescent="0.2">
      <c r="B72" s="15"/>
      <c r="AH72" s="16"/>
    </row>
    <row r="73" spans="2:34" x14ac:dyDescent="0.2">
      <c r="B73" s="15"/>
      <c r="AH73" s="16"/>
    </row>
    <row r="74" spans="2:34" x14ac:dyDescent="0.2">
      <c r="B74" s="15"/>
      <c r="AH74" s="16"/>
    </row>
    <row r="75" spans="2:34" x14ac:dyDescent="0.2">
      <c r="B75" s="15"/>
      <c r="AH75" s="16"/>
    </row>
    <row r="76" spans="2:34" x14ac:dyDescent="0.2">
      <c r="B76" s="15"/>
      <c r="AH76" s="16"/>
    </row>
    <row r="77" spans="2:34" ht="15" thickBot="1" x14ac:dyDescent="0.25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20"/>
    </row>
  </sheetData>
  <dataConsolidate/>
  <mergeCells count="10">
    <mergeCell ref="C60:AH60"/>
    <mergeCell ref="C61:AH61"/>
    <mergeCell ref="C62:AH62"/>
    <mergeCell ref="C63:AH63"/>
    <mergeCell ref="C54:AH54"/>
    <mergeCell ref="C55:AH55"/>
    <mergeCell ref="C56:AH56"/>
    <mergeCell ref="C57:AH57"/>
    <mergeCell ref="C58:AH58"/>
    <mergeCell ref="C59:AH59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D7"/>
  <sheetViews>
    <sheetView workbookViewId="0">
      <selection activeCell="Q22" sqref="Q22"/>
    </sheetView>
  </sheetViews>
  <sheetFormatPr defaultRowHeight="14.25" x14ac:dyDescent="0.2"/>
  <cols>
    <col min="1" max="1" width="13.42578125" style="1" bestFit="1" customWidth="1"/>
    <col min="2" max="16384" width="9.140625" style="1"/>
  </cols>
  <sheetData>
    <row r="1" spans="1:4" x14ac:dyDescent="0.2">
      <c r="C1" s="1" t="s">
        <v>23</v>
      </c>
      <c r="D1" s="1" t="s">
        <v>5</v>
      </c>
    </row>
    <row r="2" spans="1:4" x14ac:dyDescent="0.2">
      <c r="A2" s="1" t="s">
        <v>78</v>
      </c>
      <c r="C2" s="1">
        <v>827</v>
      </c>
      <c r="D2" s="1">
        <v>828</v>
      </c>
    </row>
    <row r="3" spans="1:4" x14ac:dyDescent="0.2">
      <c r="A3" s="1" t="s">
        <v>57</v>
      </c>
      <c r="C3" s="1">
        <v>320</v>
      </c>
      <c r="D3" s="1">
        <v>321</v>
      </c>
    </row>
    <row r="4" spans="1:4" x14ac:dyDescent="0.2">
      <c r="A4" s="1" t="s">
        <v>77</v>
      </c>
      <c r="C4" s="1">
        <v>19</v>
      </c>
      <c r="D4" s="1">
        <v>20</v>
      </c>
    </row>
    <row r="5" spans="1:4" x14ac:dyDescent="0.2">
      <c r="A5" s="1" t="s">
        <v>76</v>
      </c>
      <c r="C5" s="1">
        <v>6</v>
      </c>
      <c r="D5" s="1">
        <v>7</v>
      </c>
    </row>
    <row r="7" spans="1:4" x14ac:dyDescent="0.2">
      <c r="C7" s="1">
        <f>SUM(C2:C5)</f>
        <v>1172</v>
      </c>
      <c r="D7" s="1">
        <f>SUM(D2:D5)</f>
        <v>1176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8"/>
  <sheetViews>
    <sheetView workbookViewId="0">
      <selection activeCell="D18" sqref="D18"/>
    </sheetView>
  </sheetViews>
  <sheetFormatPr defaultRowHeight="15" x14ac:dyDescent="0.25"/>
  <cols>
    <col min="1" max="1" width="61.28515625" bestFit="1" customWidth="1"/>
  </cols>
  <sheetData>
    <row r="1" spans="1:4" x14ac:dyDescent="0.25">
      <c r="A1" t="s">
        <v>55</v>
      </c>
      <c r="B1">
        <v>110</v>
      </c>
    </row>
    <row r="2" spans="1:4" x14ac:dyDescent="0.25">
      <c r="A2" t="s">
        <v>49</v>
      </c>
      <c r="B2">
        <v>110</v>
      </c>
      <c r="D2" t="s">
        <v>50</v>
      </c>
    </row>
    <row r="3" spans="1:4" x14ac:dyDescent="0.25">
      <c r="A3" t="s">
        <v>51</v>
      </c>
      <c r="B3">
        <v>22.1</v>
      </c>
    </row>
    <row r="5" spans="1:4" x14ac:dyDescent="0.25">
      <c r="A5" t="s">
        <v>52</v>
      </c>
      <c r="B5">
        <v>319.60000000000002</v>
      </c>
    </row>
    <row r="6" spans="1:4" x14ac:dyDescent="0.25">
      <c r="A6" t="s">
        <v>53</v>
      </c>
      <c r="B6">
        <v>1337</v>
      </c>
    </row>
    <row r="8" spans="1:4" x14ac:dyDescent="0.25">
      <c r="A8" t="s">
        <v>54</v>
      </c>
      <c r="B8">
        <v>1657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D29" sqref="D29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79</v>
      </c>
      <c r="B1" s="21" t="s">
        <v>80</v>
      </c>
      <c r="C1" s="21" t="s">
        <v>81</v>
      </c>
      <c r="D1" s="21" t="s">
        <v>44</v>
      </c>
      <c r="E1" s="21" t="s">
        <v>46</v>
      </c>
      <c r="F1" s="21" t="s">
        <v>82</v>
      </c>
      <c r="G1" s="21" t="s">
        <v>83</v>
      </c>
      <c r="H1" s="21" t="s">
        <v>84</v>
      </c>
      <c r="I1" s="21" t="s">
        <v>85</v>
      </c>
      <c r="J1" s="21"/>
      <c r="K1" s="21"/>
    </row>
    <row r="2" spans="1:11" x14ac:dyDescent="0.25">
      <c r="A2" s="22" t="s">
        <v>86</v>
      </c>
      <c r="B2" s="23">
        <v>5.27</v>
      </c>
      <c r="C2" s="23">
        <v>0.2</v>
      </c>
      <c r="D2" s="25">
        <v>0.36899999999999999</v>
      </c>
      <c r="E2" s="25">
        <v>5.8000000000000003E-2</v>
      </c>
      <c r="F2" s="23">
        <v>12.4</v>
      </c>
      <c r="G2" s="23">
        <v>11.7</v>
      </c>
      <c r="H2" s="23">
        <v>7.3</v>
      </c>
      <c r="I2" s="22">
        <v>0.38</v>
      </c>
      <c r="J2" s="22"/>
      <c r="K2" s="22"/>
    </row>
    <row r="3" spans="1:11" x14ac:dyDescent="0.25">
      <c r="A3" s="23" t="s">
        <v>87</v>
      </c>
      <c r="B3" s="23">
        <v>5.03</v>
      </c>
      <c r="C3" s="23">
        <v>0.53</v>
      </c>
      <c r="D3" s="24">
        <v>0.63200000000000001</v>
      </c>
      <c r="E3" s="25">
        <v>0.14399999999999999</v>
      </c>
      <c r="F3" s="22">
        <v>9.4</v>
      </c>
      <c r="G3" s="22">
        <v>9.3000000000000007</v>
      </c>
      <c r="H3" s="22">
        <v>5.6</v>
      </c>
      <c r="I3" s="23">
        <v>0.91</v>
      </c>
      <c r="J3" s="23"/>
      <c r="K3" s="23"/>
    </row>
    <row r="4" spans="1:11" x14ac:dyDescent="0.25">
      <c r="A4" s="23" t="s">
        <v>88</v>
      </c>
      <c r="B4" s="22">
        <v>15.16</v>
      </c>
      <c r="C4" s="23">
        <v>0.88</v>
      </c>
      <c r="D4" s="25">
        <v>0.41399999999999998</v>
      </c>
      <c r="E4" s="25">
        <v>7.6999999999999999E-2</v>
      </c>
      <c r="F4" s="23">
        <v>8.4</v>
      </c>
      <c r="G4" s="23">
        <v>9.1</v>
      </c>
      <c r="H4" s="23">
        <v>6.2</v>
      </c>
      <c r="I4" s="23">
        <v>0.47</v>
      </c>
      <c r="J4" s="23"/>
      <c r="K4" s="23"/>
    </row>
    <row r="5" spans="1:11" x14ac:dyDescent="0.25">
      <c r="A5" s="23" t="s">
        <v>89</v>
      </c>
      <c r="B5" s="23">
        <v>6.49</v>
      </c>
      <c r="C5" s="23">
        <v>0.41</v>
      </c>
      <c r="D5" s="25">
        <v>0.61099999999999999</v>
      </c>
      <c r="E5" s="25">
        <v>0.11700000000000001</v>
      </c>
      <c r="F5" s="23">
        <v>19.5</v>
      </c>
      <c r="G5" s="23">
        <v>14.7</v>
      </c>
      <c r="H5" s="23">
        <v>9.4</v>
      </c>
      <c r="I5" s="23">
        <v>1.18</v>
      </c>
      <c r="J5" s="23"/>
      <c r="K5" s="23"/>
    </row>
    <row r="6" spans="1:11" x14ac:dyDescent="0.25">
      <c r="A6" s="23" t="s">
        <v>90</v>
      </c>
      <c r="B6" s="23">
        <v>5.68</v>
      </c>
      <c r="C6" s="23">
        <v>0.45</v>
      </c>
      <c r="D6" s="25">
        <v>0.35299999999999998</v>
      </c>
      <c r="E6" s="25">
        <v>9.1999999999999998E-2</v>
      </c>
      <c r="F6" s="23">
        <v>16.3</v>
      </c>
      <c r="G6" s="23">
        <v>15.5</v>
      </c>
      <c r="H6" s="23">
        <v>11</v>
      </c>
      <c r="I6" s="23">
        <v>1.24</v>
      </c>
      <c r="J6" s="23"/>
      <c r="K6" s="23"/>
    </row>
    <row r="7" spans="1:11" x14ac:dyDescent="0.25">
      <c r="A7" s="23" t="s">
        <v>91</v>
      </c>
      <c r="B7" s="23">
        <v>1.23</v>
      </c>
      <c r="C7" s="23">
        <v>0.2</v>
      </c>
      <c r="D7" s="25">
        <v>0.59</v>
      </c>
      <c r="E7" s="24">
        <v>0.19800000000000001</v>
      </c>
      <c r="F7" s="23">
        <v>12.9</v>
      </c>
      <c r="G7" s="23">
        <v>13.6</v>
      </c>
      <c r="H7" s="23">
        <v>9.6</v>
      </c>
      <c r="I7" s="23">
        <v>2.0099999999999998</v>
      </c>
      <c r="J7" s="23"/>
      <c r="K7" s="23"/>
    </row>
    <row r="8" spans="1:11" x14ac:dyDescent="0.25">
      <c r="A8" s="22" t="s">
        <v>92</v>
      </c>
      <c r="B8" s="23">
        <v>10.75</v>
      </c>
      <c r="C8" s="22">
        <v>1.81</v>
      </c>
      <c r="D8" s="25">
        <v>0.59299999999999997</v>
      </c>
      <c r="E8" s="24">
        <v>0.23400000000000001</v>
      </c>
      <c r="F8" s="23">
        <v>13.3</v>
      </c>
      <c r="G8" s="23">
        <v>13.3</v>
      </c>
      <c r="H8" s="23">
        <v>7.9</v>
      </c>
      <c r="I8" s="23">
        <v>2.2000000000000002</v>
      </c>
    </row>
    <row r="9" spans="1:11" x14ac:dyDescent="0.25">
      <c r="A9" s="23" t="s">
        <v>93</v>
      </c>
      <c r="B9" s="23">
        <v>6.22</v>
      </c>
      <c r="C9" s="23">
        <v>0.17</v>
      </c>
      <c r="D9" s="25">
        <v>0.36299999999999999</v>
      </c>
      <c r="E9" s="25">
        <v>5.0999999999999997E-2</v>
      </c>
      <c r="F9" s="23">
        <v>9.6</v>
      </c>
      <c r="G9" s="23">
        <v>10.4</v>
      </c>
      <c r="H9" s="23">
        <v>7.4</v>
      </c>
      <c r="I9" s="22">
        <v>0.24</v>
      </c>
    </row>
    <row r="10" spans="1:11" x14ac:dyDescent="0.25">
      <c r="A10" s="22" t="s">
        <v>94</v>
      </c>
      <c r="B10" s="23" t="s">
        <v>95</v>
      </c>
      <c r="C10" s="23" t="s">
        <v>96</v>
      </c>
      <c r="D10" s="25">
        <v>0.439</v>
      </c>
      <c r="E10" s="25">
        <v>0.11700000000000001</v>
      </c>
      <c r="F10" s="23">
        <v>37</v>
      </c>
      <c r="G10" s="23">
        <v>26.9</v>
      </c>
      <c r="H10" s="23">
        <v>17.3</v>
      </c>
      <c r="I10" s="23">
        <v>2.92</v>
      </c>
    </row>
    <row r="11" spans="1:11" x14ac:dyDescent="0.25">
      <c r="A11" s="22" t="s">
        <v>97</v>
      </c>
      <c r="B11" s="23" t="s">
        <v>98</v>
      </c>
      <c r="C11" s="23" t="s">
        <v>99</v>
      </c>
      <c r="D11" s="25">
        <v>0.52600000000000002</v>
      </c>
      <c r="E11" s="25">
        <v>6.6000000000000003E-2</v>
      </c>
      <c r="F11" s="23">
        <v>20.9</v>
      </c>
      <c r="G11" s="23">
        <v>16.899999999999999</v>
      </c>
      <c r="H11" s="23">
        <v>7.6</v>
      </c>
      <c r="I11" s="23">
        <v>0.88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2025-08-04T17:58:10Z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