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FASE-2018\data\"/>
    </mc:Choice>
  </mc:AlternateContent>
  <bookViews>
    <workbookView xWindow="0" yWindow="0" windowWidth="17256" windowHeight="5772" activeTab="4"/>
  </bookViews>
  <sheets>
    <sheet name="Conf. Old" sheetId="1" r:id="rId1"/>
    <sheet name="Conf. Raw" sheetId="4" r:id="rId2"/>
    <sheet name="Conference V" sheetId="3" r:id="rId3"/>
    <sheet name="Tree V" sheetId="2" r:id="rId4"/>
    <sheet name="Summary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5" l="1"/>
  <c r="F23" i="5"/>
  <c r="L19" i="5"/>
  <c r="K19" i="5"/>
  <c r="H19" i="5"/>
  <c r="G19" i="5"/>
  <c r="L18" i="5"/>
  <c r="K18" i="5"/>
  <c r="L17" i="5"/>
  <c r="K17" i="5"/>
  <c r="H17" i="5"/>
  <c r="G17" i="5"/>
  <c r="L16" i="5"/>
  <c r="K16" i="5"/>
  <c r="H16" i="5"/>
  <c r="G16" i="5"/>
  <c r="L15" i="5"/>
  <c r="K15" i="5"/>
  <c r="H15" i="5"/>
  <c r="G15" i="5"/>
  <c r="L14" i="5"/>
  <c r="K14" i="5"/>
  <c r="H14" i="5"/>
  <c r="G14" i="5"/>
  <c r="L13" i="5"/>
  <c r="K13" i="5"/>
  <c r="H13" i="5"/>
  <c r="G13" i="5"/>
  <c r="L12" i="5"/>
  <c r="K12" i="5"/>
  <c r="H12" i="5"/>
  <c r="G12" i="5"/>
  <c r="L11" i="5"/>
  <c r="K11" i="5"/>
  <c r="H11" i="5"/>
  <c r="G11" i="5"/>
  <c r="L10" i="5"/>
  <c r="K10" i="5"/>
  <c r="H10" i="5"/>
  <c r="G10" i="5"/>
  <c r="L9" i="5"/>
  <c r="K9" i="5"/>
  <c r="H9" i="5"/>
  <c r="G9" i="5"/>
  <c r="L8" i="5"/>
  <c r="K8" i="5"/>
  <c r="L7" i="5"/>
  <c r="K7" i="5"/>
  <c r="L6" i="5"/>
  <c r="K6" i="5"/>
  <c r="H6" i="5"/>
  <c r="L5" i="5"/>
  <c r="K5" i="5"/>
  <c r="H5" i="5"/>
  <c r="G5" i="5"/>
  <c r="L4" i="5"/>
  <c r="L20" i="5" s="1"/>
  <c r="G24" i="5" s="1"/>
  <c r="K4" i="5"/>
  <c r="K20" i="5" s="1"/>
  <c r="G23" i="5" s="1"/>
  <c r="H4" i="5"/>
  <c r="G4" i="5"/>
  <c r="CL83" i="2"/>
  <c r="CL84" i="2"/>
  <c r="CL85" i="2"/>
  <c r="CL88" i="2"/>
  <c r="CL89" i="2"/>
  <c r="CL90" i="2"/>
  <c r="CL91" i="2"/>
  <c r="CL92" i="2"/>
  <c r="CL93" i="2"/>
  <c r="CL94" i="2"/>
  <c r="CL95" i="2"/>
  <c r="CL96" i="2"/>
  <c r="CL98" i="2"/>
  <c r="CO83" i="2"/>
  <c r="CP83" i="2"/>
  <c r="CK102" i="2"/>
  <c r="CJ103" i="2"/>
  <c r="CJ102" i="2"/>
  <c r="CO99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98" i="2"/>
  <c r="CK83" i="2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B2" i="3"/>
  <c r="CC2" i="3"/>
  <c r="CQ2" i="3" s="1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BW81" i="3"/>
  <c r="CA2" i="3"/>
  <c r="CK84" i="2"/>
  <c r="CK88" i="2"/>
  <c r="CK89" i="2"/>
  <c r="CK90" i="2"/>
  <c r="CK91" i="2"/>
  <c r="CK92" i="2"/>
  <c r="CK93" i="2"/>
  <c r="CK94" i="2"/>
  <c r="CK95" i="2"/>
  <c r="CK96" i="2"/>
  <c r="CK98" i="2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BJ2" i="3"/>
  <c r="BI2" i="3"/>
  <c r="BH2" i="3"/>
  <c r="BG2" i="3"/>
  <c r="BF2" i="3"/>
  <c r="BE2" i="3"/>
  <c r="BD2" i="3"/>
  <c r="BT79" i="3" s="1"/>
  <c r="BC2" i="3"/>
  <c r="BB2" i="3"/>
  <c r="BA2" i="3"/>
  <c r="AZ2" i="3"/>
  <c r="BP79" i="3" s="1"/>
  <c r="AY2" i="3"/>
  <c r="AX2" i="3"/>
  <c r="AW2" i="3"/>
  <c r="AV2" i="3"/>
  <c r="AU2" i="3"/>
  <c r="AU16" i="2"/>
  <c r="CA16" i="2" s="1"/>
  <c r="AV16" i="2"/>
  <c r="CB16" i="2" s="1"/>
  <c r="AW16" i="2"/>
  <c r="CC16" i="2" s="1"/>
  <c r="AX16" i="2"/>
  <c r="CD16" i="2" s="1"/>
  <c r="AY16" i="2"/>
  <c r="CE16" i="2" s="1"/>
  <c r="AZ16" i="2"/>
  <c r="CF16" i="2" s="1"/>
  <c r="BA16" i="2"/>
  <c r="CG16" i="2" s="1"/>
  <c r="BB16" i="2"/>
  <c r="CH16" i="2" s="1"/>
  <c r="BC16" i="2"/>
  <c r="CI16" i="2" s="1"/>
  <c r="BD16" i="2"/>
  <c r="CJ16" i="2" s="1"/>
  <c r="BE16" i="2"/>
  <c r="CK16" i="2" s="1"/>
  <c r="BF16" i="2"/>
  <c r="CL16" i="2" s="1"/>
  <c r="BG16" i="2"/>
  <c r="CM16" i="2" s="1"/>
  <c r="BH16" i="2"/>
  <c r="CN16" i="2" s="1"/>
  <c r="BI16" i="2"/>
  <c r="CO16" i="2" s="1"/>
  <c r="BJ16" i="2"/>
  <c r="CP16" i="2" s="1"/>
  <c r="AU17" i="2"/>
  <c r="CA17" i="2" s="1"/>
  <c r="AV17" i="2"/>
  <c r="CB17" i="2" s="1"/>
  <c r="AW17" i="2"/>
  <c r="CC17" i="2" s="1"/>
  <c r="AX17" i="2"/>
  <c r="CD17" i="2" s="1"/>
  <c r="AY17" i="2"/>
  <c r="CE17" i="2" s="1"/>
  <c r="AZ17" i="2"/>
  <c r="CF17" i="2" s="1"/>
  <c r="BA17" i="2"/>
  <c r="CG17" i="2" s="1"/>
  <c r="BB17" i="2"/>
  <c r="CH17" i="2" s="1"/>
  <c r="BC17" i="2"/>
  <c r="CI17" i="2" s="1"/>
  <c r="BD17" i="2"/>
  <c r="CJ17" i="2" s="1"/>
  <c r="BE17" i="2"/>
  <c r="CK17" i="2" s="1"/>
  <c r="BF17" i="2"/>
  <c r="CL17" i="2" s="1"/>
  <c r="BG17" i="2"/>
  <c r="CM17" i="2" s="1"/>
  <c r="BH17" i="2"/>
  <c r="CN17" i="2" s="1"/>
  <c r="BI17" i="2"/>
  <c r="CO17" i="2" s="1"/>
  <c r="BJ17" i="2"/>
  <c r="CP17" i="2" s="1"/>
  <c r="AU18" i="2"/>
  <c r="CA18" i="2" s="1"/>
  <c r="AV18" i="2"/>
  <c r="CB18" i="2" s="1"/>
  <c r="AW18" i="2"/>
  <c r="CC18" i="2" s="1"/>
  <c r="AX18" i="2"/>
  <c r="CD18" i="2" s="1"/>
  <c r="AY18" i="2"/>
  <c r="CE18" i="2" s="1"/>
  <c r="AZ18" i="2"/>
  <c r="CF18" i="2" s="1"/>
  <c r="BA18" i="2"/>
  <c r="CG18" i="2" s="1"/>
  <c r="BB18" i="2"/>
  <c r="CH18" i="2" s="1"/>
  <c r="BC18" i="2"/>
  <c r="CI18" i="2" s="1"/>
  <c r="BD18" i="2"/>
  <c r="CJ18" i="2" s="1"/>
  <c r="BE18" i="2"/>
  <c r="CK18" i="2" s="1"/>
  <c r="BF18" i="2"/>
  <c r="CL18" i="2" s="1"/>
  <c r="BG18" i="2"/>
  <c r="CM18" i="2" s="1"/>
  <c r="BH18" i="2"/>
  <c r="CN18" i="2" s="1"/>
  <c r="BI18" i="2"/>
  <c r="CO18" i="2" s="1"/>
  <c r="BJ18" i="2"/>
  <c r="CP18" i="2" s="1"/>
  <c r="AU19" i="2"/>
  <c r="CA19" i="2" s="1"/>
  <c r="AV19" i="2"/>
  <c r="CB19" i="2" s="1"/>
  <c r="AW19" i="2"/>
  <c r="CC19" i="2" s="1"/>
  <c r="AX19" i="2"/>
  <c r="CD19" i="2" s="1"/>
  <c r="AY19" i="2"/>
  <c r="CE19" i="2" s="1"/>
  <c r="AZ19" i="2"/>
  <c r="CF19" i="2" s="1"/>
  <c r="BA19" i="2"/>
  <c r="CG19" i="2" s="1"/>
  <c r="BB19" i="2"/>
  <c r="CH19" i="2" s="1"/>
  <c r="BC19" i="2"/>
  <c r="CI19" i="2" s="1"/>
  <c r="BD19" i="2"/>
  <c r="CJ19" i="2" s="1"/>
  <c r="BE19" i="2"/>
  <c r="CK19" i="2" s="1"/>
  <c r="BF19" i="2"/>
  <c r="CL19" i="2" s="1"/>
  <c r="BG19" i="2"/>
  <c r="CM19" i="2" s="1"/>
  <c r="BH19" i="2"/>
  <c r="CN19" i="2" s="1"/>
  <c r="BI19" i="2"/>
  <c r="CO19" i="2" s="1"/>
  <c r="BJ19" i="2"/>
  <c r="CP19" i="2" s="1"/>
  <c r="AU20" i="2"/>
  <c r="CA20" i="2" s="1"/>
  <c r="AV20" i="2"/>
  <c r="CB20" i="2" s="1"/>
  <c r="AW20" i="2"/>
  <c r="CC20" i="2" s="1"/>
  <c r="AX20" i="2"/>
  <c r="CD20" i="2" s="1"/>
  <c r="AY20" i="2"/>
  <c r="CE20" i="2" s="1"/>
  <c r="AZ20" i="2"/>
  <c r="CF20" i="2" s="1"/>
  <c r="BA20" i="2"/>
  <c r="CG20" i="2" s="1"/>
  <c r="BB20" i="2"/>
  <c r="CH20" i="2" s="1"/>
  <c r="BC20" i="2"/>
  <c r="CI20" i="2" s="1"/>
  <c r="BD20" i="2"/>
  <c r="CJ20" i="2" s="1"/>
  <c r="BE20" i="2"/>
  <c r="CK20" i="2" s="1"/>
  <c r="BF20" i="2"/>
  <c r="CL20" i="2" s="1"/>
  <c r="BG20" i="2"/>
  <c r="CM20" i="2" s="1"/>
  <c r="BH20" i="2"/>
  <c r="CN20" i="2" s="1"/>
  <c r="BI20" i="2"/>
  <c r="CO20" i="2" s="1"/>
  <c r="BJ20" i="2"/>
  <c r="CP20" i="2" s="1"/>
  <c r="AU21" i="2"/>
  <c r="CA21" i="2" s="1"/>
  <c r="AV21" i="2"/>
  <c r="CB21" i="2" s="1"/>
  <c r="AW21" i="2"/>
  <c r="CC21" i="2" s="1"/>
  <c r="AX21" i="2"/>
  <c r="CD21" i="2" s="1"/>
  <c r="AY21" i="2"/>
  <c r="CE21" i="2" s="1"/>
  <c r="AZ21" i="2"/>
  <c r="CF21" i="2" s="1"/>
  <c r="BA21" i="2"/>
  <c r="CG21" i="2" s="1"/>
  <c r="BB21" i="2"/>
  <c r="CH21" i="2" s="1"/>
  <c r="BC21" i="2"/>
  <c r="CI21" i="2" s="1"/>
  <c r="BD21" i="2"/>
  <c r="CJ21" i="2" s="1"/>
  <c r="BE21" i="2"/>
  <c r="CK21" i="2" s="1"/>
  <c r="BF21" i="2"/>
  <c r="CL21" i="2" s="1"/>
  <c r="BG21" i="2"/>
  <c r="CM21" i="2" s="1"/>
  <c r="BH21" i="2"/>
  <c r="CN21" i="2" s="1"/>
  <c r="BI21" i="2"/>
  <c r="CO21" i="2" s="1"/>
  <c r="BJ21" i="2"/>
  <c r="CP21" i="2" s="1"/>
  <c r="AU22" i="2"/>
  <c r="CA22" i="2" s="1"/>
  <c r="AV22" i="2"/>
  <c r="CB22" i="2" s="1"/>
  <c r="AW22" i="2"/>
  <c r="CC22" i="2" s="1"/>
  <c r="AX22" i="2"/>
  <c r="CD22" i="2" s="1"/>
  <c r="AY22" i="2"/>
  <c r="CE22" i="2" s="1"/>
  <c r="AZ22" i="2"/>
  <c r="CF22" i="2" s="1"/>
  <c r="BA22" i="2"/>
  <c r="CG22" i="2" s="1"/>
  <c r="BB22" i="2"/>
  <c r="CH22" i="2" s="1"/>
  <c r="BC22" i="2"/>
  <c r="CI22" i="2" s="1"/>
  <c r="BD22" i="2"/>
  <c r="CJ22" i="2" s="1"/>
  <c r="BE22" i="2"/>
  <c r="CK22" i="2" s="1"/>
  <c r="BF22" i="2"/>
  <c r="CL22" i="2" s="1"/>
  <c r="BG22" i="2"/>
  <c r="CM22" i="2" s="1"/>
  <c r="BH22" i="2"/>
  <c r="CN22" i="2" s="1"/>
  <c r="BI22" i="2"/>
  <c r="CO22" i="2" s="1"/>
  <c r="BJ22" i="2"/>
  <c r="CP22" i="2" s="1"/>
  <c r="AU23" i="2"/>
  <c r="CA23" i="2" s="1"/>
  <c r="AV23" i="2"/>
  <c r="CB23" i="2" s="1"/>
  <c r="AW23" i="2"/>
  <c r="CC23" i="2" s="1"/>
  <c r="AX23" i="2"/>
  <c r="CD23" i="2" s="1"/>
  <c r="AY23" i="2"/>
  <c r="CE23" i="2" s="1"/>
  <c r="AZ23" i="2"/>
  <c r="CF23" i="2" s="1"/>
  <c r="BA23" i="2"/>
  <c r="CG23" i="2" s="1"/>
  <c r="BB23" i="2"/>
  <c r="CH23" i="2" s="1"/>
  <c r="BC23" i="2"/>
  <c r="CI23" i="2" s="1"/>
  <c r="BD23" i="2"/>
  <c r="CJ23" i="2" s="1"/>
  <c r="BE23" i="2"/>
  <c r="CK23" i="2" s="1"/>
  <c r="BF23" i="2"/>
  <c r="CL23" i="2" s="1"/>
  <c r="BG23" i="2"/>
  <c r="CM23" i="2" s="1"/>
  <c r="BH23" i="2"/>
  <c r="CN23" i="2" s="1"/>
  <c r="BI23" i="2"/>
  <c r="CO23" i="2" s="1"/>
  <c r="BJ23" i="2"/>
  <c r="CP23" i="2" s="1"/>
  <c r="AU24" i="2"/>
  <c r="CA24" i="2" s="1"/>
  <c r="AV24" i="2"/>
  <c r="CB24" i="2" s="1"/>
  <c r="AW24" i="2"/>
  <c r="CC24" i="2" s="1"/>
  <c r="AX24" i="2"/>
  <c r="CD24" i="2" s="1"/>
  <c r="AY24" i="2"/>
  <c r="CE24" i="2" s="1"/>
  <c r="AZ24" i="2"/>
  <c r="CF24" i="2" s="1"/>
  <c r="BA24" i="2"/>
  <c r="CG24" i="2" s="1"/>
  <c r="BB24" i="2"/>
  <c r="CH24" i="2" s="1"/>
  <c r="BC24" i="2"/>
  <c r="CI24" i="2" s="1"/>
  <c r="BD24" i="2"/>
  <c r="CJ24" i="2" s="1"/>
  <c r="BE24" i="2"/>
  <c r="CK24" i="2" s="1"/>
  <c r="BF24" i="2"/>
  <c r="CL24" i="2" s="1"/>
  <c r="BG24" i="2"/>
  <c r="CM24" i="2" s="1"/>
  <c r="BH24" i="2"/>
  <c r="CN24" i="2" s="1"/>
  <c r="BI24" i="2"/>
  <c r="CO24" i="2" s="1"/>
  <c r="BJ24" i="2"/>
  <c r="CP24" i="2" s="1"/>
  <c r="AU25" i="2"/>
  <c r="CA25" i="2" s="1"/>
  <c r="AV25" i="2"/>
  <c r="CB25" i="2" s="1"/>
  <c r="AW25" i="2"/>
  <c r="CC25" i="2" s="1"/>
  <c r="AX25" i="2"/>
  <c r="CD25" i="2" s="1"/>
  <c r="AY25" i="2"/>
  <c r="CE25" i="2" s="1"/>
  <c r="AZ25" i="2"/>
  <c r="CF25" i="2" s="1"/>
  <c r="BA25" i="2"/>
  <c r="CG25" i="2" s="1"/>
  <c r="BB25" i="2"/>
  <c r="CH25" i="2" s="1"/>
  <c r="BC25" i="2"/>
  <c r="CI25" i="2" s="1"/>
  <c r="BD25" i="2"/>
  <c r="CJ25" i="2" s="1"/>
  <c r="BE25" i="2"/>
  <c r="CK25" i="2" s="1"/>
  <c r="BF25" i="2"/>
  <c r="CL25" i="2" s="1"/>
  <c r="BG25" i="2"/>
  <c r="CM25" i="2" s="1"/>
  <c r="BH25" i="2"/>
  <c r="CN25" i="2" s="1"/>
  <c r="BI25" i="2"/>
  <c r="CO25" i="2" s="1"/>
  <c r="BJ25" i="2"/>
  <c r="CP25" i="2" s="1"/>
  <c r="AU26" i="2"/>
  <c r="CA26" i="2" s="1"/>
  <c r="AV26" i="2"/>
  <c r="CB26" i="2" s="1"/>
  <c r="AW26" i="2"/>
  <c r="CC26" i="2" s="1"/>
  <c r="AX26" i="2"/>
  <c r="CD26" i="2" s="1"/>
  <c r="AY26" i="2"/>
  <c r="CE26" i="2" s="1"/>
  <c r="AZ26" i="2"/>
  <c r="CF26" i="2" s="1"/>
  <c r="BA26" i="2"/>
  <c r="CG26" i="2" s="1"/>
  <c r="BB26" i="2"/>
  <c r="CH26" i="2" s="1"/>
  <c r="BC26" i="2"/>
  <c r="CI26" i="2" s="1"/>
  <c r="BD26" i="2"/>
  <c r="CJ26" i="2" s="1"/>
  <c r="BE26" i="2"/>
  <c r="CK26" i="2" s="1"/>
  <c r="BF26" i="2"/>
  <c r="CL26" i="2" s="1"/>
  <c r="BG26" i="2"/>
  <c r="CM26" i="2" s="1"/>
  <c r="BH26" i="2"/>
  <c r="CN26" i="2" s="1"/>
  <c r="BI26" i="2"/>
  <c r="CO26" i="2" s="1"/>
  <c r="BJ26" i="2"/>
  <c r="CP26" i="2" s="1"/>
  <c r="AU27" i="2"/>
  <c r="CA27" i="2" s="1"/>
  <c r="AV27" i="2"/>
  <c r="CB27" i="2" s="1"/>
  <c r="AW27" i="2"/>
  <c r="CC27" i="2" s="1"/>
  <c r="AX27" i="2"/>
  <c r="CD27" i="2" s="1"/>
  <c r="AY27" i="2"/>
  <c r="CE27" i="2" s="1"/>
  <c r="AZ27" i="2"/>
  <c r="CF27" i="2" s="1"/>
  <c r="BA27" i="2"/>
  <c r="CG27" i="2" s="1"/>
  <c r="BB27" i="2"/>
  <c r="CH27" i="2" s="1"/>
  <c r="BC27" i="2"/>
  <c r="CI27" i="2" s="1"/>
  <c r="BD27" i="2"/>
  <c r="CJ27" i="2" s="1"/>
  <c r="BE27" i="2"/>
  <c r="CK27" i="2" s="1"/>
  <c r="BF27" i="2"/>
  <c r="CL27" i="2" s="1"/>
  <c r="BG27" i="2"/>
  <c r="CM27" i="2" s="1"/>
  <c r="BH27" i="2"/>
  <c r="CN27" i="2" s="1"/>
  <c r="BI27" i="2"/>
  <c r="CO27" i="2" s="1"/>
  <c r="BJ27" i="2"/>
  <c r="CP27" i="2" s="1"/>
  <c r="AU28" i="2"/>
  <c r="CA28" i="2" s="1"/>
  <c r="AV28" i="2"/>
  <c r="CB28" i="2" s="1"/>
  <c r="AW28" i="2"/>
  <c r="CC28" i="2" s="1"/>
  <c r="AX28" i="2"/>
  <c r="CD28" i="2" s="1"/>
  <c r="AY28" i="2"/>
  <c r="CE28" i="2" s="1"/>
  <c r="AZ28" i="2"/>
  <c r="CF28" i="2" s="1"/>
  <c r="BA28" i="2"/>
  <c r="CG28" i="2" s="1"/>
  <c r="BB28" i="2"/>
  <c r="CH28" i="2" s="1"/>
  <c r="BC28" i="2"/>
  <c r="CI28" i="2" s="1"/>
  <c r="BD28" i="2"/>
  <c r="CJ28" i="2" s="1"/>
  <c r="BE28" i="2"/>
  <c r="CK28" i="2" s="1"/>
  <c r="BF28" i="2"/>
  <c r="CL28" i="2" s="1"/>
  <c r="BG28" i="2"/>
  <c r="CM28" i="2" s="1"/>
  <c r="BH28" i="2"/>
  <c r="CN28" i="2" s="1"/>
  <c r="BI28" i="2"/>
  <c r="CO28" i="2" s="1"/>
  <c r="BJ28" i="2"/>
  <c r="CP28" i="2" s="1"/>
  <c r="AU29" i="2"/>
  <c r="CA29" i="2" s="1"/>
  <c r="AV29" i="2"/>
  <c r="CB29" i="2" s="1"/>
  <c r="AW29" i="2"/>
  <c r="CC29" i="2" s="1"/>
  <c r="AX29" i="2"/>
  <c r="CD29" i="2" s="1"/>
  <c r="AY29" i="2"/>
  <c r="CE29" i="2" s="1"/>
  <c r="AZ29" i="2"/>
  <c r="CF29" i="2" s="1"/>
  <c r="BA29" i="2"/>
  <c r="CG29" i="2" s="1"/>
  <c r="BB29" i="2"/>
  <c r="CH29" i="2" s="1"/>
  <c r="BC29" i="2"/>
  <c r="CI29" i="2" s="1"/>
  <c r="BD29" i="2"/>
  <c r="CJ29" i="2" s="1"/>
  <c r="BE29" i="2"/>
  <c r="CK29" i="2" s="1"/>
  <c r="BF29" i="2"/>
  <c r="CL29" i="2" s="1"/>
  <c r="BG29" i="2"/>
  <c r="CM29" i="2" s="1"/>
  <c r="BH29" i="2"/>
  <c r="CN29" i="2" s="1"/>
  <c r="BI29" i="2"/>
  <c r="CO29" i="2" s="1"/>
  <c r="BJ29" i="2"/>
  <c r="CP29" i="2" s="1"/>
  <c r="AU30" i="2"/>
  <c r="CA30" i="2" s="1"/>
  <c r="AV30" i="2"/>
  <c r="CB30" i="2" s="1"/>
  <c r="AW30" i="2"/>
  <c r="CC30" i="2" s="1"/>
  <c r="AX30" i="2"/>
  <c r="CD30" i="2" s="1"/>
  <c r="AY30" i="2"/>
  <c r="CE30" i="2" s="1"/>
  <c r="AZ30" i="2"/>
  <c r="CF30" i="2" s="1"/>
  <c r="BA30" i="2"/>
  <c r="CG30" i="2" s="1"/>
  <c r="BB30" i="2"/>
  <c r="CH30" i="2" s="1"/>
  <c r="BC30" i="2"/>
  <c r="CI30" i="2" s="1"/>
  <c r="BD30" i="2"/>
  <c r="CJ30" i="2" s="1"/>
  <c r="BE30" i="2"/>
  <c r="CK30" i="2" s="1"/>
  <c r="BF30" i="2"/>
  <c r="CL30" i="2" s="1"/>
  <c r="BG30" i="2"/>
  <c r="CM30" i="2" s="1"/>
  <c r="BH30" i="2"/>
  <c r="CN30" i="2" s="1"/>
  <c r="BI30" i="2"/>
  <c r="CO30" i="2" s="1"/>
  <c r="BJ30" i="2"/>
  <c r="CP30" i="2" s="1"/>
  <c r="AU31" i="2"/>
  <c r="CA31" i="2" s="1"/>
  <c r="AV31" i="2"/>
  <c r="CB31" i="2" s="1"/>
  <c r="AW31" i="2"/>
  <c r="CC31" i="2" s="1"/>
  <c r="AX31" i="2"/>
  <c r="CD31" i="2" s="1"/>
  <c r="AY31" i="2"/>
  <c r="CE31" i="2" s="1"/>
  <c r="AZ31" i="2"/>
  <c r="CF31" i="2" s="1"/>
  <c r="BA31" i="2"/>
  <c r="CG31" i="2" s="1"/>
  <c r="BB31" i="2"/>
  <c r="CH31" i="2" s="1"/>
  <c r="BC31" i="2"/>
  <c r="CI31" i="2" s="1"/>
  <c r="BD31" i="2"/>
  <c r="CJ31" i="2" s="1"/>
  <c r="BE31" i="2"/>
  <c r="CK31" i="2" s="1"/>
  <c r="BF31" i="2"/>
  <c r="CL31" i="2" s="1"/>
  <c r="BG31" i="2"/>
  <c r="CM31" i="2" s="1"/>
  <c r="BH31" i="2"/>
  <c r="CN31" i="2" s="1"/>
  <c r="BI31" i="2"/>
  <c r="CO31" i="2" s="1"/>
  <c r="BJ31" i="2"/>
  <c r="CP31" i="2" s="1"/>
  <c r="AU32" i="2"/>
  <c r="CA32" i="2" s="1"/>
  <c r="AV32" i="2"/>
  <c r="CB32" i="2" s="1"/>
  <c r="AW32" i="2"/>
  <c r="CC32" i="2" s="1"/>
  <c r="AX32" i="2"/>
  <c r="CD32" i="2" s="1"/>
  <c r="AY32" i="2"/>
  <c r="CE32" i="2" s="1"/>
  <c r="AZ32" i="2"/>
  <c r="CF32" i="2" s="1"/>
  <c r="BA32" i="2"/>
  <c r="CG32" i="2" s="1"/>
  <c r="BB32" i="2"/>
  <c r="CH32" i="2" s="1"/>
  <c r="BC32" i="2"/>
  <c r="CI32" i="2" s="1"/>
  <c r="BD32" i="2"/>
  <c r="CJ32" i="2" s="1"/>
  <c r="BE32" i="2"/>
  <c r="CK32" i="2" s="1"/>
  <c r="BF32" i="2"/>
  <c r="CL32" i="2" s="1"/>
  <c r="BG32" i="2"/>
  <c r="CM32" i="2" s="1"/>
  <c r="BH32" i="2"/>
  <c r="CN32" i="2" s="1"/>
  <c r="BI32" i="2"/>
  <c r="CO32" i="2" s="1"/>
  <c r="BJ32" i="2"/>
  <c r="CP32" i="2" s="1"/>
  <c r="AU33" i="2"/>
  <c r="CA33" i="2" s="1"/>
  <c r="AV33" i="2"/>
  <c r="CB33" i="2" s="1"/>
  <c r="AW33" i="2"/>
  <c r="CC33" i="2" s="1"/>
  <c r="AX33" i="2"/>
  <c r="CD33" i="2" s="1"/>
  <c r="AY33" i="2"/>
  <c r="CE33" i="2" s="1"/>
  <c r="AZ33" i="2"/>
  <c r="CF33" i="2" s="1"/>
  <c r="BA33" i="2"/>
  <c r="CG33" i="2" s="1"/>
  <c r="BB33" i="2"/>
  <c r="CH33" i="2" s="1"/>
  <c r="BC33" i="2"/>
  <c r="CI33" i="2" s="1"/>
  <c r="BD33" i="2"/>
  <c r="CJ33" i="2" s="1"/>
  <c r="BE33" i="2"/>
  <c r="CK33" i="2" s="1"/>
  <c r="BF33" i="2"/>
  <c r="CL33" i="2" s="1"/>
  <c r="BG33" i="2"/>
  <c r="CM33" i="2" s="1"/>
  <c r="BH33" i="2"/>
  <c r="CN33" i="2" s="1"/>
  <c r="BI33" i="2"/>
  <c r="CO33" i="2" s="1"/>
  <c r="BJ33" i="2"/>
  <c r="CP33" i="2" s="1"/>
  <c r="AU34" i="2"/>
  <c r="CA34" i="2" s="1"/>
  <c r="AV34" i="2"/>
  <c r="CB34" i="2" s="1"/>
  <c r="AW34" i="2"/>
  <c r="CC34" i="2" s="1"/>
  <c r="AX34" i="2"/>
  <c r="CD34" i="2" s="1"/>
  <c r="AY34" i="2"/>
  <c r="CE34" i="2" s="1"/>
  <c r="AZ34" i="2"/>
  <c r="CF34" i="2" s="1"/>
  <c r="BA34" i="2"/>
  <c r="CG34" i="2" s="1"/>
  <c r="BB34" i="2"/>
  <c r="CH34" i="2" s="1"/>
  <c r="BC34" i="2"/>
  <c r="CI34" i="2" s="1"/>
  <c r="BD34" i="2"/>
  <c r="CJ34" i="2" s="1"/>
  <c r="BE34" i="2"/>
  <c r="CK34" i="2" s="1"/>
  <c r="BF34" i="2"/>
  <c r="CL34" i="2" s="1"/>
  <c r="BG34" i="2"/>
  <c r="CM34" i="2" s="1"/>
  <c r="BH34" i="2"/>
  <c r="CN34" i="2" s="1"/>
  <c r="BI34" i="2"/>
  <c r="CO34" i="2" s="1"/>
  <c r="BJ34" i="2"/>
  <c r="CP34" i="2" s="1"/>
  <c r="AU35" i="2"/>
  <c r="CA35" i="2" s="1"/>
  <c r="AV35" i="2"/>
  <c r="CB35" i="2" s="1"/>
  <c r="AW35" i="2"/>
  <c r="CC35" i="2" s="1"/>
  <c r="AX35" i="2"/>
  <c r="CD35" i="2" s="1"/>
  <c r="AY35" i="2"/>
  <c r="CE35" i="2" s="1"/>
  <c r="AZ35" i="2"/>
  <c r="CF35" i="2" s="1"/>
  <c r="BA35" i="2"/>
  <c r="CG35" i="2" s="1"/>
  <c r="BB35" i="2"/>
  <c r="CH35" i="2" s="1"/>
  <c r="BC35" i="2"/>
  <c r="CI35" i="2" s="1"/>
  <c r="BD35" i="2"/>
  <c r="CJ35" i="2" s="1"/>
  <c r="BE35" i="2"/>
  <c r="CK35" i="2" s="1"/>
  <c r="BF35" i="2"/>
  <c r="CL35" i="2" s="1"/>
  <c r="BG35" i="2"/>
  <c r="CM35" i="2" s="1"/>
  <c r="BH35" i="2"/>
  <c r="CN35" i="2" s="1"/>
  <c r="BI35" i="2"/>
  <c r="CO35" i="2" s="1"/>
  <c r="BJ35" i="2"/>
  <c r="CP35" i="2" s="1"/>
  <c r="AU36" i="2"/>
  <c r="CA36" i="2" s="1"/>
  <c r="AV36" i="2"/>
  <c r="CB36" i="2" s="1"/>
  <c r="AW36" i="2"/>
  <c r="CC36" i="2" s="1"/>
  <c r="AX36" i="2"/>
  <c r="CD36" i="2" s="1"/>
  <c r="AY36" i="2"/>
  <c r="CE36" i="2" s="1"/>
  <c r="AZ36" i="2"/>
  <c r="CF36" i="2" s="1"/>
  <c r="BA36" i="2"/>
  <c r="CG36" i="2" s="1"/>
  <c r="BB36" i="2"/>
  <c r="CH36" i="2" s="1"/>
  <c r="BC36" i="2"/>
  <c r="CI36" i="2" s="1"/>
  <c r="BD36" i="2"/>
  <c r="CJ36" i="2" s="1"/>
  <c r="BE36" i="2"/>
  <c r="CK36" i="2" s="1"/>
  <c r="BF36" i="2"/>
  <c r="CL36" i="2" s="1"/>
  <c r="BG36" i="2"/>
  <c r="CM36" i="2" s="1"/>
  <c r="BH36" i="2"/>
  <c r="CN36" i="2" s="1"/>
  <c r="BI36" i="2"/>
  <c r="CO36" i="2" s="1"/>
  <c r="BJ36" i="2"/>
  <c r="CP36" i="2" s="1"/>
  <c r="AU37" i="2"/>
  <c r="CA37" i="2" s="1"/>
  <c r="AV37" i="2"/>
  <c r="CB37" i="2" s="1"/>
  <c r="AW37" i="2"/>
  <c r="CC37" i="2" s="1"/>
  <c r="AX37" i="2"/>
  <c r="CD37" i="2" s="1"/>
  <c r="AY37" i="2"/>
  <c r="CE37" i="2" s="1"/>
  <c r="AZ37" i="2"/>
  <c r="CF37" i="2" s="1"/>
  <c r="BA37" i="2"/>
  <c r="CG37" i="2" s="1"/>
  <c r="BB37" i="2"/>
  <c r="CH37" i="2" s="1"/>
  <c r="BC37" i="2"/>
  <c r="CI37" i="2" s="1"/>
  <c r="BD37" i="2"/>
  <c r="CJ37" i="2" s="1"/>
  <c r="BE37" i="2"/>
  <c r="CK37" i="2" s="1"/>
  <c r="BF37" i="2"/>
  <c r="CL37" i="2" s="1"/>
  <c r="BG37" i="2"/>
  <c r="CM37" i="2" s="1"/>
  <c r="BH37" i="2"/>
  <c r="CN37" i="2" s="1"/>
  <c r="BI37" i="2"/>
  <c r="CO37" i="2" s="1"/>
  <c r="BJ37" i="2"/>
  <c r="CP37" i="2" s="1"/>
  <c r="AU38" i="2"/>
  <c r="CA38" i="2" s="1"/>
  <c r="AV38" i="2"/>
  <c r="CB38" i="2" s="1"/>
  <c r="AW38" i="2"/>
  <c r="CC38" i="2" s="1"/>
  <c r="AX38" i="2"/>
  <c r="CD38" i="2" s="1"/>
  <c r="AY38" i="2"/>
  <c r="CE38" i="2" s="1"/>
  <c r="AZ38" i="2"/>
  <c r="CF38" i="2" s="1"/>
  <c r="BA38" i="2"/>
  <c r="CG38" i="2" s="1"/>
  <c r="BB38" i="2"/>
  <c r="CH38" i="2" s="1"/>
  <c r="BC38" i="2"/>
  <c r="CI38" i="2" s="1"/>
  <c r="BD38" i="2"/>
  <c r="CJ38" i="2" s="1"/>
  <c r="BE38" i="2"/>
  <c r="CK38" i="2" s="1"/>
  <c r="BF38" i="2"/>
  <c r="CL38" i="2" s="1"/>
  <c r="BG38" i="2"/>
  <c r="CM38" i="2" s="1"/>
  <c r="BH38" i="2"/>
  <c r="CN38" i="2" s="1"/>
  <c r="BI38" i="2"/>
  <c r="CO38" i="2" s="1"/>
  <c r="BJ38" i="2"/>
  <c r="CP38" i="2" s="1"/>
  <c r="AU39" i="2"/>
  <c r="CA39" i="2" s="1"/>
  <c r="AV39" i="2"/>
  <c r="CB39" i="2" s="1"/>
  <c r="AW39" i="2"/>
  <c r="CC39" i="2" s="1"/>
  <c r="AX39" i="2"/>
  <c r="CD39" i="2" s="1"/>
  <c r="AY39" i="2"/>
  <c r="CE39" i="2" s="1"/>
  <c r="AZ39" i="2"/>
  <c r="CF39" i="2" s="1"/>
  <c r="BA39" i="2"/>
  <c r="CG39" i="2" s="1"/>
  <c r="BB39" i="2"/>
  <c r="CH39" i="2" s="1"/>
  <c r="BC39" i="2"/>
  <c r="CI39" i="2" s="1"/>
  <c r="BD39" i="2"/>
  <c r="CJ39" i="2" s="1"/>
  <c r="BE39" i="2"/>
  <c r="CK39" i="2" s="1"/>
  <c r="BF39" i="2"/>
  <c r="CL39" i="2" s="1"/>
  <c r="BG39" i="2"/>
  <c r="CM39" i="2" s="1"/>
  <c r="BH39" i="2"/>
  <c r="CN39" i="2" s="1"/>
  <c r="BI39" i="2"/>
  <c r="CO39" i="2" s="1"/>
  <c r="BJ39" i="2"/>
  <c r="CP39" i="2" s="1"/>
  <c r="AU40" i="2"/>
  <c r="CA40" i="2" s="1"/>
  <c r="AV40" i="2"/>
  <c r="CB40" i="2" s="1"/>
  <c r="AW40" i="2"/>
  <c r="CC40" i="2" s="1"/>
  <c r="AX40" i="2"/>
  <c r="CD40" i="2" s="1"/>
  <c r="AY40" i="2"/>
  <c r="CE40" i="2" s="1"/>
  <c r="AZ40" i="2"/>
  <c r="CF40" i="2" s="1"/>
  <c r="BA40" i="2"/>
  <c r="CG40" i="2" s="1"/>
  <c r="BB40" i="2"/>
  <c r="CH40" i="2" s="1"/>
  <c r="BC40" i="2"/>
  <c r="CI40" i="2" s="1"/>
  <c r="BD40" i="2"/>
  <c r="CJ40" i="2" s="1"/>
  <c r="BE40" i="2"/>
  <c r="CK40" i="2" s="1"/>
  <c r="BF40" i="2"/>
  <c r="CL40" i="2" s="1"/>
  <c r="BG40" i="2"/>
  <c r="CM40" i="2" s="1"/>
  <c r="BH40" i="2"/>
  <c r="CN40" i="2" s="1"/>
  <c r="BI40" i="2"/>
  <c r="CO40" i="2" s="1"/>
  <c r="BJ40" i="2"/>
  <c r="CP40" i="2" s="1"/>
  <c r="AU41" i="2"/>
  <c r="CA41" i="2" s="1"/>
  <c r="AV41" i="2"/>
  <c r="CB41" i="2" s="1"/>
  <c r="AW41" i="2"/>
  <c r="CC41" i="2" s="1"/>
  <c r="AX41" i="2"/>
  <c r="CD41" i="2" s="1"/>
  <c r="AY41" i="2"/>
  <c r="CE41" i="2" s="1"/>
  <c r="AZ41" i="2"/>
  <c r="CF41" i="2" s="1"/>
  <c r="BA41" i="2"/>
  <c r="CG41" i="2" s="1"/>
  <c r="BB41" i="2"/>
  <c r="CH41" i="2" s="1"/>
  <c r="BC41" i="2"/>
  <c r="CI41" i="2" s="1"/>
  <c r="BD41" i="2"/>
  <c r="CJ41" i="2" s="1"/>
  <c r="BE41" i="2"/>
  <c r="CK41" i="2" s="1"/>
  <c r="BF41" i="2"/>
  <c r="CL41" i="2" s="1"/>
  <c r="BG41" i="2"/>
  <c r="CM41" i="2" s="1"/>
  <c r="BH41" i="2"/>
  <c r="CN41" i="2" s="1"/>
  <c r="BI41" i="2"/>
  <c r="CO41" i="2" s="1"/>
  <c r="BJ41" i="2"/>
  <c r="CP41" i="2" s="1"/>
  <c r="AU42" i="2"/>
  <c r="CA42" i="2" s="1"/>
  <c r="AV42" i="2"/>
  <c r="CB42" i="2" s="1"/>
  <c r="AW42" i="2"/>
  <c r="CC42" i="2" s="1"/>
  <c r="AX42" i="2"/>
  <c r="CD42" i="2" s="1"/>
  <c r="AY42" i="2"/>
  <c r="CE42" i="2" s="1"/>
  <c r="AZ42" i="2"/>
  <c r="CF42" i="2" s="1"/>
  <c r="BA42" i="2"/>
  <c r="CG42" i="2" s="1"/>
  <c r="BB42" i="2"/>
  <c r="CH42" i="2" s="1"/>
  <c r="BC42" i="2"/>
  <c r="CI42" i="2" s="1"/>
  <c r="BD42" i="2"/>
  <c r="CJ42" i="2" s="1"/>
  <c r="BE42" i="2"/>
  <c r="CK42" i="2" s="1"/>
  <c r="BF42" i="2"/>
  <c r="CL42" i="2" s="1"/>
  <c r="BG42" i="2"/>
  <c r="CM42" i="2" s="1"/>
  <c r="BH42" i="2"/>
  <c r="CN42" i="2" s="1"/>
  <c r="BI42" i="2"/>
  <c r="CO42" i="2" s="1"/>
  <c r="BJ42" i="2"/>
  <c r="CP42" i="2" s="1"/>
  <c r="AU43" i="2"/>
  <c r="CA43" i="2" s="1"/>
  <c r="AV43" i="2"/>
  <c r="CB43" i="2" s="1"/>
  <c r="AW43" i="2"/>
  <c r="CC43" i="2" s="1"/>
  <c r="AX43" i="2"/>
  <c r="CD43" i="2" s="1"/>
  <c r="AY43" i="2"/>
  <c r="CE43" i="2" s="1"/>
  <c r="AZ43" i="2"/>
  <c r="CF43" i="2" s="1"/>
  <c r="BA43" i="2"/>
  <c r="CG43" i="2" s="1"/>
  <c r="BB43" i="2"/>
  <c r="CH43" i="2" s="1"/>
  <c r="BC43" i="2"/>
  <c r="CI43" i="2" s="1"/>
  <c r="BD43" i="2"/>
  <c r="CJ43" i="2" s="1"/>
  <c r="BE43" i="2"/>
  <c r="CK43" i="2" s="1"/>
  <c r="BF43" i="2"/>
  <c r="CL43" i="2" s="1"/>
  <c r="BG43" i="2"/>
  <c r="CM43" i="2" s="1"/>
  <c r="BH43" i="2"/>
  <c r="CN43" i="2" s="1"/>
  <c r="BI43" i="2"/>
  <c r="CO43" i="2" s="1"/>
  <c r="BJ43" i="2"/>
  <c r="CP43" i="2" s="1"/>
  <c r="AU44" i="2"/>
  <c r="CA44" i="2" s="1"/>
  <c r="AV44" i="2"/>
  <c r="CB44" i="2" s="1"/>
  <c r="AW44" i="2"/>
  <c r="CC44" i="2" s="1"/>
  <c r="AX44" i="2"/>
  <c r="CD44" i="2" s="1"/>
  <c r="AY44" i="2"/>
  <c r="CE44" i="2" s="1"/>
  <c r="AZ44" i="2"/>
  <c r="CF44" i="2" s="1"/>
  <c r="BA44" i="2"/>
  <c r="CG44" i="2" s="1"/>
  <c r="BB44" i="2"/>
  <c r="CH44" i="2" s="1"/>
  <c r="BC44" i="2"/>
  <c r="CI44" i="2" s="1"/>
  <c r="BD44" i="2"/>
  <c r="CJ44" i="2" s="1"/>
  <c r="BE44" i="2"/>
  <c r="CK44" i="2" s="1"/>
  <c r="BF44" i="2"/>
  <c r="CL44" i="2" s="1"/>
  <c r="BG44" i="2"/>
  <c r="CM44" i="2" s="1"/>
  <c r="BH44" i="2"/>
  <c r="CN44" i="2" s="1"/>
  <c r="BI44" i="2"/>
  <c r="CO44" i="2" s="1"/>
  <c r="BJ44" i="2"/>
  <c r="CP44" i="2" s="1"/>
  <c r="AU45" i="2"/>
  <c r="CA45" i="2" s="1"/>
  <c r="AV45" i="2"/>
  <c r="CB45" i="2" s="1"/>
  <c r="AW45" i="2"/>
  <c r="CC45" i="2" s="1"/>
  <c r="AX45" i="2"/>
  <c r="CD45" i="2" s="1"/>
  <c r="AY45" i="2"/>
  <c r="CE45" i="2" s="1"/>
  <c r="AZ45" i="2"/>
  <c r="CF45" i="2" s="1"/>
  <c r="BA45" i="2"/>
  <c r="CG45" i="2" s="1"/>
  <c r="BB45" i="2"/>
  <c r="CH45" i="2" s="1"/>
  <c r="BC45" i="2"/>
  <c r="CI45" i="2" s="1"/>
  <c r="BD45" i="2"/>
  <c r="CJ45" i="2" s="1"/>
  <c r="BE45" i="2"/>
  <c r="CK45" i="2" s="1"/>
  <c r="BF45" i="2"/>
  <c r="CL45" i="2" s="1"/>
  <c r="BG45" i="2"/>
  <c r="CM45" i="2" s="1"/>
  <c r="BH45" i="2"/>
  <c r="CN45" i="2" s="1"/>
  <c r="BI45" i="2"/>
  <c r="CO45" i="2" s="1"/>
  <c r="BJ45" i="2"/>
  <c r="CP45" i="2" s="1"/>
  <c r="AU46" i="2"/>
  <c r="CA46" i="2" s="1"/>
  <c r="AV46" i="2"/>
  <c r="CB46" i="2" s="1"/>
  <c r="AW46" i="2"/>
  <c r="CC46" i="2" s="1"/>
  <c r="AX46" i="2"/>
  <c r="CD46" i="2" s="1"/>
  <c r="AY46" i="2"/>
  <c r="CE46" i="2" s="1"/>
  <c r="AZ46" i="2"/>
  <c r="CF46" i="2" s="1"/>
  <c r="BA46" i="2"/>
  <c r="CG46" i="2" s="1"/>
  <c r="BB46" i="2"/>
  <c r="CH46" i="2" s="1"/>
  <c r="BC46" i="2"/>
  <c r="CI46" i="2" s="1"/>
  <c r="BD46" i="2"/>
  <c r="CJ46" i="2" s="1"/>
  <c r="BE46" i="2"/>
  <c r="CK46" i="2" s="1"/>
  <c r="BF46" i="2"/>
  <c r="CL46" i="2" s="1"/>
  <c r="BG46" i="2"/>
  <c r="CM46" i="2" s="1"/>
  <c r="BH46" i="2"/>
  <c r="CN46" i="2" s="1"/>
  <c r="BI46" i="2"/>
  <c r="CO46" i="2" s="1"/>
  <c r="BJ46" i="2"/>
  <c r="CP46" i="2" s="1"/>
  <c r="AU47" i="2"/>
  <c r="CA47" i="2" s="1"/>
  <c r="AV47" i="2"/>
  <c r="CB47" i="2" s="1"/>
  <c r="AW47" i="2"/>
  <c r="CC47" i="2" s="1"/>
  <c r="AX47" i="2"/>
  <c r="CD47" i="2" s="1"/>
  <c r="AY47" i="2"/>
  <c r="CE47" i="2" s="1"/>
  <c r="AZ47" i="2"/>
  <c r="CF47" i="2" s="1"/>
  <c r="BA47" i="2"/>
  <c r="CG47" i="2" s="1"/>
  <c r="BB47" i="2"/>
  <c r="CH47" i="2" s="1"/>
  <c r="BC47" i="2"/>
  <c r="CI47" i="2" s="1"/>
  <c r="BD47" i="2"/>
  <c r="CJ47" i="2" s="1"/>
  <c r="BE47" i="2"/>
  <c r="CK47" i="2" s="1"/>
  <c r="BF47" i="2"/>
  <c r="CL47" i="2" s="1"/>
  <c r="BG47" i="2"/>
  <c r="CM47" i="2" s="1"/>
  <c r="BH47" i="2"/>
  <c r="CN47" i="2" s="1"/>
  <c r="BI47" i="2"/>
  <c r="CO47" i="2" s="1"/>
  <c r="BJ47" i="2"/>
  <c r="CP47" i="2" s="1"/>
  <c r="AU48" i="2"/>
  <c r="CA48" i="2" s="1"/>
  <c r="AV48" i="2"/>
  <c r="CB48" i="2" s="1"/>
  <c r="AW48" i="2"/>
  <c r="CC48" i="2" s="1"/>
  <c r="AX48" i="2"/>
  <c r="CD48" i="2" s="1"/>
  <c r="AY48" i="2"/>
  <c r="CE48" i="2" s="1"/>
  <c r="AZ48" i="2"/>
  <c r="CF48" i="2" s="1"/>
  <c r="BA48" i="2"/>
  <c r="CG48" i="2" s="1"/>
  <c r="BB48" i="2"/>
  <c r="CH48" i="2" s="1"/>
  <c r="BC48" i="2"/>
  <c r="CI48" i="2" s="1"/>
  <c r="BD48" i="2"/>
  <c r="CJ48" i="2" s="1"/>
  <c r="BE48" i="2"/>
  <c r="CK48" i="2" s="1"/>
  <c r="BF48" i="2"/>
  <c r="CL48" i="2" s="1"/>
  <c r="BG48" i="2"/>
  <c r="CM48" i="2" s="1"/>
  <c r="BH48" i="2"/>
  <c r="CN48" i="2" s="1"/>
  <c r="BI48" i="2"/>
  <c r="CO48" i="2" s="1"/>
  <c r="BJ48" i="2"/>
  <c r="CP48" i="2" s="1"/>
  <c r="AU49" i="2"/>
  <c r="CA49" i="2" s="1"/>
  <c r="AV49" i="2"/>
  <c r="CB49" i="2" s="1"/>
  <c r="AW49" i="2"/>
  <c r="CC49" i="2" s="1"/>
  <c r="AX49" i="2"/>
  <c r="CD49" i="2" s="1"/>
  <c r="AY49" i="2"/>
  <c r="CE49" i="2" s="1"/>
  <c r="AZ49" i="2"/>
  <c r="CF49" i="2" s="1"/>
  <c r="BA49" i="2"/>
  <c r="CG49" i="2" s="1"/>
  <c r="BB49" i="2"/>
  <c r="CH49" i="2" s="1"/>
  <c r="BC49" i="2"/>
  <c r="CI49" i="2" s="1"/>
  <c r="BD49" i="2"/>
  <c r="CJ49" i="2" s="1"/>
  <c r="BE49" i="2"/>
  <c r="CK49" i="2" s="1"/>
  <c r="BF49" i="2"/>
  <c r="CL49" i="2" s="1"/>
  <c r="BG49" i="2"/>
  <c r="CM49" i="2" s="1"/>
  <c r="BH49" i="2"/>
  <c r="CN49" i="2" s="1"/>
  <c r="BI49" i="2"/>
  <c r="CO49" i="2" s="1"/>
  <c r="BJ49" i="2"/>
  <c r="CP49" i="2" s="1"/>
  <c r="AU50" i="2"/>
  <c r="CA50" i="2" s="1"/>
  <c r="AV50" i="2"/>
  <c r="CB50" i="2" s="1"/>
  <c r="AW50" i="2"/>
  <c r="CC50" i="2" s="1"/>
  <c r="AX50" i="2"/>
  <c r="CD50" i="2" s="1"/>
  <c r="AY50" i="2"/>
  <c r="CE50" i="2" s="1"/>
  <c r="AZ50" i="2"/>
  <c r="CF50" i="2" s="1"/>
  <c r="BA50" i="2"/>
  <c r="CG50" i="2" s="1"/>
  <c r="BB50" i="2"/>
  <c r="CH50" i="2" s="1"/>
  <c r="BC50" i="2"/>
  <c r="CI50" i="2" s="1"/>
  <c r="BD50" i="2"/>
  <c r="CJ50" i="2" s="1"/>
  <c r="BE50" i="2"/>
  <c r="CK50" i="2" s="1"/>
  <c r="BF50" i="2"/>
  <c r="CL50" i="2" s="1"/>
  <c r="BG50" i="2"/>
  <c r="CM50" i="2" s="1"/>
  <c r="BH50" i="2"/>
  <c r="CN50" i="2" s="1"/>
  <c r="BI50" i="2"/>
  <c r="CO50" i="2" s="1"/>
  <c r="BJ50" i="2"/>
  <c r="CP50" i="2" s="1"/>
  <c r="AU51" i="2"/>
  <c r="CA51" i="2" s="1"/>
  <c r="AV51" i="2"/>
  <c r="CB51" i="2" s="1"/>
  <c r="AW51" i="2"/>
  <c r="CC51" i="2" s="1"/>
  <c r="AX51" i="2"/>
  <c r="CD51" i="2" s="1"/>
  <c r="AY51" i="2"/>
  <c r="CE51" i="2" s="1"/>
  <c r="AZ51" i="2"/>
  <c r="CF51" i="2" s="1"/>
  <c r="BA51" i="2"/>
  <c r="CG51" i="2" s="1"/>
  <c r="BB51" i="2"/>
  <c r="CH51" i="2" s="1"/>
  <c r="BC51" i="2"/>
  <c r="CI51" i="2" s="1"/>
  <c r="BD51" i="2"/>
  <c r="CJ51" i="2" s="1"/>
  <c r="BE51" i="2"/>
  <c r="CK51" i="2" s="1"/>
  <c r="BF51" i="2"/>
  <c r="CL51" i="2" s="1"/>
  <c r="BG51" i="2"/>
  <c r="CM51" i="2" s="1"/>
  <c r="BH51" i="2"/>
  <c r="CN51" i="2" s="1"/>
  <c r="BI51" i="2"/>
  <c r="CO51" i="2" s="1"/>
  <c r="BJ51" i="2"/>
  <c r="CP51" i="2" s="1"/>
  <c r="AU52" i="2"/>
  <c r="CA52" i="2" s="1"/>
  <c r="AV52" i="2"/>
  <c r="CB52" i="2" s="1"/>
  <c r="AW52" i="2"/>
  <c r="CC52" i="2" s="1"/>
  <c r="AX52" i="2"/>
  <c r="CD52" i="2" s="1"/>
  <c r="AY52" i="2"/>
  <c r="CE52" i="2" s="1"/>
  <c r="AZ52" i="2"/>
  <c r="CF52" i="2" s="1"/>
  <c r="BA52" i="2"/>
  <c r="CG52" i="2" s="1"/>
  <c r="BB52" i="2"/>
  <c r="CH52" i="2" s="1"/>
  <c r="BC52" i="2"/>
  <c r="CI52" i="2" s="1"/>
  <c r="BD52" i="2"/>
  <c r="CJ52" i="2" s="1"/>
  <c r="BE52" i="2"/>
  <c r="CK52" i="2" s="1"/>
  <c r="BF52" i="2"/>
  <c r="CL52" i="2" s="1"/>
  <c r="BG52" i="2"/>
  <c r="CM52" i="2" s="1"/>
  <c r="BH52" i="2"/>
  <c r="CN52" i="2" s="1"/>
  <c r="BI52" i="2"/>
  <c r="CO52" i="2" s="1"/>
  <c r="BJ52" i="2"/>
  <c r="CP52" i="2" s="1"/>
  <c r="AU53" i="2"/>
  <c r="CA53" i="2" s="1"/>
  <c r="AV53" i="2"/>
  <c r="CB53" i="2" s="1"/>
  <c r="AW53" i="2"/>
  <c r="CC53" i="2" s="1"/>
  <c r="AX53" i="2"/>
  <c r="CD53" i="2" s="1"/>
  <c r="AY53" i="2"/>
  <c r="CE53" i="2" s="1"/>
  <c r="AZ53" i="2"/>
  <c r="CF53" i="2" s="1"/>
  <c r="BA53" i="2"/>
  <c r="CG53" i="2" s="1"/>
  <c r="BB53" i="2"/>
  <c r="CH53" i="2" s="1"/>
  <c r="BC53" i="2"/>
  <c r="CI53" i="2" s="1"/>
  <c r="BD53" i="2"/>
  <c r="CJ53" i="2" s="1"/>
  <c r="BE53" i="2"/>
  <c r="CK53" i="2" s="1"/>
  <c r="BF53" i="2"/>
  <c r="CL53" i="2" s="1"/>
  <c r="BG53" i="2"/>
  <c r="CM53" i="2" s="1"/>
  <c r="BH53" i="2"/>
  <c r="CN53" i="2" s="1"/>
  <c r="BI53" i="2"/>
  <c r="CO53" i="2" s="1"/>
  <c r="BJ53" i="2"/>
  <c r="CP53" i="2" s="1"/>
  <c r="AU54" i="2"/>
  <c r="CA54" i="2" s="1"/>
  <c r="AV54" i="2"/>
  <c r="CB54" i="2" s="1"/>
  <c r="AW54" i="2"/>
  <c r="CC54" i="2" s="1"/>
  <c r="AX54" i="2"/>
  <c r="CD54" i="2" s="1"/>
  <c r="AY54" i="2"/>
  <c r="CE54" i="2" s="1"/>
  <c r="AZ54" i="2"/>
  <c r="CF54" i="2" s="1"/>
  <c r="BA54" i="2"/>
  <c r="CG54" i="2" s="1"/>
  <c r="BB54" i="2"/>
  <c r="CH54" i="2" s="1"/>
  <c r="BC54" i="2"/>
  <c r="CI54" i="2" s="1"/>
  <c r="BD54" i="2"/>
  <c r="CJ54" i="2" s="1"/>
  <c r="BE54" i="2"/>
  <c r="CK54" i="2" s="1"/>
  <c r="BF54" i="2"/>
  <c r="CL54" i="2" s="1"/>
  <c r="BG54" i="2"/>
  <c r="CM54" i="2" s="1"/>
  <c r="BH54" i="2"/>
  <c r="CN54" i="2" s="1"/>
  <c r="BI54" i="2"/>
  <c r="CO54" i="2" s="1"/>
  <c r="BJ54" i="2"/>
  <c r="CP54" i="2" s="1"/>
  <c r="AU55" i="2"/>
  <c r="CA55" i="2" s="1"/>
  <c r="AV55" i="2"/>
  <c r="CB55" i="2" s="1"/>
  <c r="AW55" i="2"/>
  <c r="CC55" i="2" s="1"/>
  <c r="AX55" i="2"/>
  <c r="CD55" i="2" s="1"/>
  <c r="AY55" i="2"/>
  <c r="CE55" i="2" s="1"/>
  <c r="AZ55" i="2"/>
  <c r="CF55" i="2" s="1"/>
  <c r="BA55" i="2"/>
  <c r="CG55" i="2" s="1"/>
  <c r="BB55" i="2"/>
  <c r="CH55" i="2" s="1"/>
  <c r="BC55" i="2"/>
  <c r="CI55" i="2" s="1"/>
  <c r="BD55" i="2"/>
  <c r="CJ55" i="2" s="1"/>
  <c r="BE55" i="2"/>
  <c r="CK55" i="2" s="1"/>
  <c r="BF55" i="2"/>
  <c r="CL55" i="2" s="1"/>
  <c r="BG55" i="2"/>
  <c r="CM55" i="2" s="1"/>
  <c r="BH55" i="2"/>
  <c r="CN55" i="2" s="1"/>
  <c r="BI55" i="2"/>
  <c r="CO55" i="2" s="1"/>
  <c r="BJ55" i="2"/>
  <c r="CP55" i="2" s="1"/>
  <c r="AU56" i="2"/>
  <c r="CA56" i="2" s="1"/>
  <c r="AV56" i="2"/>
  <c r="CB56" i="2" s="1"/>
  <c r="AW56" i="2"/>
  <c r="CC56" i="2" s="1"/>
  <c r="AX56" i="2"/>
  <c r="CD56" i="2" s="1"/>
  <c r="AY56" i="2"/>
  <c r="CE56" i="2" s="1"/>
  <c r="AZ56" i="2"/>
  <c r="CF56" i="2" s="1"/>
  <c r="BA56" i="2"/>
  <c r="CG56" i="2" s="1"/>
  <c r="BB56" i="2"/>
  <c r="CH56" i="2" s="1"/>
  <c r="BC56" i="2"/>
  <c r="CI56" i="2" s="1"/>
  <c r="BD56" i="2"/>
  <c r="CJ56" i="2" s="1"/>
  <c r="BE56" i="2"/>
  <c r="CK56" i="2" s="1"/>
  <c r="BF56" i="2"/>
  <c r="CL56" i="2" s="1"/>
  <c r="BG56" i="2"/>
  <c r="CM56" i="2" s="1"/>
  <c r="BH56" i="2"/>
  <c r="CN56" i="2" s="1"/>
  <c r="BI56" i="2"/>
  <c r="CO56" i="2" s="1"/>
  <c r="BJ56" i="2"/>
  <c r="CP56" i="2" s="1"/>
  <c r="AU57" i="2"/>
  <c r="CA57" i="2" s="1"/>
  <c r="AV57" i="2"/>
  <c r="CB57" i="2" s="1"/>
  <c r="AW57" i="2"/>
  <c r="CC57" i="2" s="1"/>
  <c r="AX57" i="2"/>
  <c r="CD57" i="2" s="1"/>
  <c r="AY57" i="2"/>
  <c r="CE57" i="2" s="1"/>
  <c r="AZ57" i="2"/>
  <c r="CF57" i="2" s="1"/>
  <c r="BA57" i="2"/>
  <c r="CG57" i="2" s="1"/>
  <c r="BB57" i="2"/>
  <c r="CH57" i="2" s="1"/>
  <c r="BC57" i="2"/>
  <c r="CI57" i="2" s="1"/>
  <c r="BD57" i="2"/>
  <c r="CJ57" i="2" s="1"/>
  <c r="BE57" i="2"/>
  <c r="CK57" i="2" s="1"/>
  <c r="BF57" i="2"/>
  <c r="CL57" i="2" s="1"/>
  <c r="BG57" i="2"/>
  <c r="CM57" i="2" s="1"/>
  <c r="BH57" i="2"/>
  <c r="CN57" i="2" s="1"/>
  <c r="BI57" i="2"/>
  <c r="CO57" i="2" s="1"/>
  <c r="BJ57" i="2"/>
  <c r="CP57" i="2" s="1"/>
  <c r="AU58" i="2"/>
  <c r="CA58" i="2" s="1"/>
  <c r="AV58" i="2"/>
  <c r="CB58" i="2" s="1"/>
  <c r="AW58" i="2"/>
  <c r="CC58" i="2" s="1"/>
  <c r="AX58" i="2"/>
  <c r="CD58" i="2" s="1"/>
  <c r="AY58" i="2"/>
  <c r="CE58" i="2" s="1"/>
  <c r="AZ58" i="2"/>
  <c r="CF58" i="2" s="1"/>
  <c r="BA58" i="2"/>
  <c r="CG58" i="2" s="1"/>
  <c r="BB58" i="2"/>
  <c r="CH58" i="2" s="1"/>
  <c r="BC58" i="2"/>
  <c r="CI58" i="2" s="1"/>
  <c r="BD58" i="2"/>
  <c r="CJ58" i="2" s="1"/>
  <c r="BE58" i="2"/>
  <c r="CK58" i="2" s="1"/>
  <c r="BF58" i="2"/>
  <c r="CL58" i="2" s="1"/>
  <c r="BG58" i="2"/>
  <c r="CM58" i="2" s="1"/>
  <c r="BH58" i="2"/>
  <c r="CN58" i="2" s="1"/>
  <c r="BI58" i="2"/>
  <c r="CO58" i="2" s="1"/>
  <c r="BJ58" i="2"/>
  <c r="CP58" i="2" s="1"/>
  <c r="AU59" i="2"/>
  <c r="CA59" i="2" s="1"/>
  <c r="AV59" i="2"/>
  <c r="CB59" i="2" s="1"/>
  <c r="AW59" i="2"/>
  <c r="CC59" i="2" s="1"/>
  <c r="AX59" i="2"/>
  <c r="CD59" i="2" s="1"/>
  <c r="AY59" i="2"/>
  <c r="CE59" i="2" s="1"/>
  <c r="AZ59" i="2"/>
  <c r="CF59" i="2" s="1"/>
  <c r="BA59" i="2"/>
  <c r="CG59" i="2" s="1"/>
  <c r="BB59" i="2"/>
  <c r="CH59" i="2" s="1"/>
  <c r="BC59" i="2"/>
  <c r="CI59" i="2" s="1"/>
  <c r="BD59" i="2"/>
  <c r="CJ59" i="2" s="1"/>
  <c r="BE59" i="2"/>
  <c r="CK59" i="2" s="1"/>
  <c r="BF59" i="2"/>
  <c r="CL59" i="2" s="1"/>
  <c r="BG59" i="2"/>
  <c r="CM59" i="2" s="1"/>
  <c r="BH59" i="2"/>
  <c r="CN59" i="2" s="1"/>
  <c r="BI59" i="2"/>
  <c r="CO59" i="2" s="1"/>
  <c r="BJ59" i="2"/>
  <c r="CP59" i="2" s="1"/>
  <c r="AU60" i="2"/>
  <c r="CA60" i="2" s="1"/>
  <c r="AV60" i="2"/>
  <c r="CB60" i="2" s="1"/>
  <c r="AW60" i="2"/>
  <c r="CC60" i="2" s="1"/>
  <c r="AX60" i="2"/>
  <c r="CD60" i="2" s="1"/>
  <c r="AY60" i="2"/>
  <c r="CE60" i="2" s="1"/>
  <c r="AZ60" i="2"/>
  <c r="CF60" i="2" s="1"/>
  <c r="BA60" i="2"/>
  <c r="CG60" i="2" s="1"/>
  <c r="BB60" i="2"/>
  <c r="CH60" i="2" s="1"/>
  <c r="BC60" i="2"/>
  <c r="CI60" i="2" s="1"/>
  <c r="BD60" i="2"/>
  <c r="CJ60" i="2" s="1"/>
  <c r="BE60" i="2"/>
  <c r="CK60" i="2" s="1"/>
  <c r="BF60" i="2"/>
  <c r="CL60" i="2" s="1"/>
  <c r="BG60" i="2"/>
  <c r="CM60" i="2" s="1"/>
  <c r="BH60" i="2"/>
  <c r="CN60" i="2" s="1"/>
  <c r="BI60" i="2"/>
  <c r="CO60" i="2" s="1"/>
  <c r="BJ60" i="2"/>
  <c r="CP60" i="2" s="1"/>
  <c r="AU61" i="2"/>
  <c r="CA61" i="2" s="1"/>
  <c r="AV61" i="2"/>
  <c r="CB61" i="2" s="1"/>
  <c r="AW61" i="2"/>
  <c r="CC61" i="2" s="1"/>
  <c r="AX61" i="2"/>
  <c r="CD61" i="2" s="1"/>
  <c r="AY61" i="2"/>
  <c r="CE61" i="2" s="1"/>
  <c r="AZ61" i="2"/>
  <c r="CF61" i="2" s="1"/>
  <c r="BA61" i="2"/>
  <c r="CG61" i="2" s="1"/>
  <c r="BB61" i="2"/>
  <c r="CH61" i="2" s="1"/>
  <c r="BC61" i="2"/>
  <c r="CI61" i="2" s="1"/>
  <c r="BD61" i="2"/>
  <c r="CJ61" i="2" s="1"/>
  <c r="BE61" i="2"/>
  <c r="CK61" i="2" s="1"/>
  <c r="BF61" i="2"/>
  <c r="CL61" i="2" s="1"/>
  <c r="BG61" i="2"/>
  <c r="CM61" i="2" s="1"/>
  <c r="BH61" i="2"/>
  <c r="CN61" i="2" s="1"/>
  <c r="BI61" i="2"/>
  <c r="CO61" i="2" s="1"/>
  <c r="BJ61" i="2"/>
  <c r="CP61" i="2" s="1"/>
  <c r="AU62" i="2"/>
  <c r="CA62" i="2" s="1"/>
  <c r="AV62" i="2"/>
  <c r="CB62" i="2" s="1"/>
  <c r="AW62" i="2"/>
  <c r="CC62" i="2" s="1"/>
  <c r="AX62" i="2"/>
  <c r="CD62" i="2" s="1"/>
  <c r="AY62" i="2"/>
  <c r="CE62" i="2" s="1"/>
  <c r="AZ62" i="2"/>
  <c r="CF62" i="2" s="1"/>
  <c r="BA62" i="2"/>
  <c r="CG62" i="2" s="1"/>
  <c r="BB62" i="2"/>
  <c r="CH62" i="2" s="1"/>
  <c r="BC62" i="2"/>
  <c r="CI62" i="2" s="1"/>
  <c r="BD62" i="2"/>
  <c r="CJ62" i="2" s="1"/>
  <c r="BE62" i="2"/>
  <c r="CK62" i="2" s="1"/>
  <c r="BF62" i="2"/>
  <c r="CL62" i="2" s="1"/>
  <c r="BG62" i="2"/>
  <c r="CM62" i="2" s="1"/>
  <c r="BH62" i="2"/>
  <c r="CN62" i="2" s="1"/>
  <c r="BI62" i="2"/>
  <c r="CO62" i="2" s="1"/>
  <c r="BJ62" i="2"/>
  <c r="CP62" i="2" s="1"/>
  <c r="AU63" i="2"/>
  <c r="CA63" i="2" s="1"/>
  <c r="AV63" i="2"/>
  <c r="CB63" i="2" s="1"/>
  <c r="AW63" i="2"/>
  <c r="CC63" i="2" s="1"/>
  <c r="AX63" i="2"/>
  <c r="CD63" i="2" s="1"/>
  <c r="AY63" i="2"/>
  <c r="CE63" i="2" s="1"/>
  <c r="AZ63" i="2"/>
  <c r="CF63" i="2" s="1"/>
  <c r="BA63" i="2"/>
  <c r="CG63" i="2" s="1"/>
  <c r="BB63" i="2"/>
  <c r="CH63" i="2" s="1"/>
  <c r="BC63" i="2"/>
  <c r="CI63" i="2" s="1"/>
  <c r="BD63" i="2"/>
  <c r="CJ63" i="2" s="1"/>
  <c r="BE63" i="2"/>
  <c r="CK63" i="2" s="1"/>
  <c r="BF63" i="2"/>
  <c r="CL63" i="2" s="1"/>
  <c r="BG63" i="2"/>
  <c r="CM63" i="2" s="1"/>
  <c r="BH63" i="2"/>
  <c r="CN63" i="2" s="1"/>
  <c r="BI63" i="2"/>
  <c r="CO63" i="2" s="1"/>
  <c r="BJ63" i="2"/>
  <c r="CP63" i="2" s="1"/>
  <c r="AU64" i="2"/>
  <c r="CA64" i="2" s="1"/>
  <c r="AV64" i="2"/>
  <c r="CB64" i="2" s="1"/>
  <c r="AW64" i="2"/>
  <c r="CC64" i="2" s="1"/>
  <c r="AX64" i="2"/>
  <c r="CD64" i="2" s="1"/>
  <c r="AY64" i="2"/>
  <c r="CE64" i="2" s="1"/>
  <c r="AZ64" i="2"/>
  <c r="CF64" i="2" s="1"/>
  <c r="BA64" i="2"/>
  <c r="CG64" i="2" s="1"/>
  <c r="BB64" i="2"/>
  <c r="CH64" i="2" s="1"/>
  <c r="BC64" i="2"/>
  <c r="CI64" i="2" s="1"/>
  <c r="BD64" i="2"/>
  <c r="CJ64" i="2" s="1"/>
  <c r="BE64" i="2"/>
  <c r="CK64" i="2" s="1"/>
  <c r="BF64" i="2"/>
  <c r="CL64" i="2" s="1"/>
  <c r="BG64" i="2"/>
  <c r="CM64" i="2" s="1"/>
  <c r="BH64" i="2"/>
  <c r="CN64" i="2" s="1"/>
  <c r="BI64" i="2"/>
  <c r="CO64" i="2" s="1"/>
  <c r="BJ64" i="2"/>
  <c r="CP64" i="2" s="1"/>
  <c r="AU65" i="2"/>
  <c r="CA65" i="2" s="1"/>
  <c r="AV65" i="2"/>
  <c r="CB65" i="2" s="1"/>
  <c r="AW65" i="2"/>
  <c r="CC65" i="2" s="1"/>
  <c r="AX65" i="2"/>
  <c r="CD65" i="2" s="1"/>
  <c r="AY65" i="2"/>
  <c r="CE65" i="2" s="1"/>
  <c r="AZ65" i="2"/>
  <c r="CF65" i="2" s="1"/>
  <c r="BA65" i="2"/>
  <c r="CG65" i="2" s="1"/>
  <c r="BB65" i="2"/>
  <c r="CH65" i="2" s="1"/>
  <c r="BC65" i="2"/>
  <c r="CI65" i="2" s="1"/>
  <c r="BD65" i="2"/>
  <c r="CJ65" i="2" s="1"/>
  <c r="BE65" i="2"/>
  <c r="CK65" i="2" s="1"/>
  <c r="BF65" i="2"/>
  <c r="CL65" i="2" s="1"/>
  <c r="BG65" i="2"/>
  <c r="CM65" i="2" s="1"/>
  <c r="BH65" i="2"/>
  <c r="CN65" i="2" s="1"/>
  <c r="BI65" i="2"/>
  <c r="CO65" i="2" s="1"/>
  <c r="BJ65" i="2"/>
  <c r="CP65" i="2" s="1"/>
  <c r="AU66" i="2"/>
  <c r="CA66" i="2" s="1"/>
  <c r="AV66" i="2"/>
  <c r="CB66" i="2" s="1"/>
  <c r="AW66" i="2"/>
  <c r="CC66" i="2" s="1"/>
  <c r="AX66" i="2"/>
  <c r="CD66" i="2" s="1"/>
  <c r="AY66" i="2"/>
  <c r="CE66" i="2" s="1"/>
  <c r="AZ66" i="2"/>
  <c r="CF66" i="2" s="1"/>
  <c r="BA66" i="2"/>
  <c r="CG66" i="2" s="1"/>
  <c r="BB66" i="2"/>
  <c r="CH66" i="2" s="1"/>
  <c r="BC66" i="2"/>
  <c r="CI66" i="2" s="1"/>
  <c r="BD66" i="2"/>
  <c r="CJ66" i="2" s="1"/>
  <c r="BE66" i="2"/>
  <c r="CK66" i="2" s="1"/>
  <c r="BF66" i="2"/>
  <c r="CL66" i="2" s="1"/>
  <c r="BG66" i="2"/>
  <c r="CM66" i="2" s="1"/>
  <c r="BH66" i="2"/>
  <c r="CN66" i="2" s="1"/>
  <c r="BI66" i="2"/>
  <c r="CO66" i="2" s="1"/>
  <c r="BJ66" i="2"/>
  <c r="CP66" i="2" s="1"/>
  <c r="AU67" i="2"/>
  <c r="CA67" i="2" s="1"/>
  <c r="AV67" i="2"/>
  <c r="CB67" i="2" s="1"/>
  <c r="AW67" i="2"/>
  <c r="CC67" i="2" s="1"/>
  <c r="AX67" i="2"/>
  <c r="CD67" i="2" s="1"/>
  <c r="AY67" i="2"/>
  <c r="CE67" i="2" s="1"/>
  <c r="AZ67" i="2"/>
  <c r="CF67" i="2" s="1"/>
  <c r="BA67" i="2"/>
  <c r="CG67" i="2" s="1"/>
  <c r="BB67" i="2"/>
  <c r="CH67" i="2" s="1"/>
  <c r="BC67" i="2"/>
  <c r="CI67" i="2" s="1"/>
  <c r="BD67" i="2"/>
  <c r="CJ67" i="2" s="1"/>
  <c r="BE67" i="2"/>
  <c r="CK67" i="2" s="1"/>
  <c r="BF67" i="2"/>
  <c r="CL67" i="2" s="1"/>
  <c r="BG67" i="2"/>
  <c r="CM67" i="2" s="1"/>
  <c r="BH67" i="2"/>
  <c r="CN67" i="2" s="1"/>
  <c r="BI67" i="2"/>
  <c r="CO67" i="2" s="1"/>
  <c r="BJ67" i="2"/>
  <c r="CP67" i="2" s="1"/>
  <c r="AU68" i="2"/>
  <c r="CA68" i="2" s="1"/>
  <c r="AV68" i="2"/>
  <c r="CB68" i="2" s="1"/>
  <c r="AW68" i="2"/>
  <c r="CC68" i="2" s="1"/>
  <c r="AX68" i="2"/>
  <c r="CD68" i="2" s="1"/>
  <c r="AY68" i="2"/>
  <c r="CE68" i="2" s="1"/>
  <c r="AZ68" i="2"/>
  <c r="CF68" i="2" s="1"/>
  <c r="BA68" i="2"/>
  <c r="CG68" i="2" s="1"/>
  <c r="BB68" i="2"/>
  <c r="CH68" i="2" s="1"/>
  <c r="BC68" i="2"/>
  <c r="CI68" i="2" s="1"/>
  <c r="BD68" i="2"/>
  <c r="CJ68" i="2" s="1"/>
  <c r="BE68" i="2"/>
  <c r="CK68" i="2" s="1"/>
  <c r="BF68" i="2"/>
  <c r="CL68" i="2" s="1"/>
  <c r="BG68" i="2"/>
  <c r="CM68" i="2" s="1"/>
  <c r="BH68" i="2"/>
  <c r="CN68" i="2" s="1"/>
  <c r="BI68" i="2"/>
  <c r="CO68" i="2" s="1"/>
  <c r="BJ68" i="2"/>
  <c r="CP68" i="2" s="1"/>
  <c r="AU69" i="2"/>
  <c r="CA69" i="2" s="1"/>
  <c r="AV69" i="2"/>
  <c r="CB69" i="2" s="1"/>
  <c r="AW69" i="2"/>
  <c r="CC69" i="2" s="1"/>
  <c r="AX69" i="2"/>
  <c r="CD69" i="2" s="1"/>
  <c r="AY69" i="2"/>
  <c r="CE69" i="2" s="1"/>
  <c r="AZ69" i="2"/>
  <c r="CF69" i="2" s="1"/>
  <c r="BA69" i="2"/>
  <c r="CG69" i="2" s="1"/>
  <c r="BB69" i="2"/>
  <c r="CH69" i="2" s="1"/>
  <c r="BC69" i="2"/>
  <c r="CI69" i="2" s="1"/>
  <c r="BD69" i="2"/>
  <c r="CJ69" i="2" s="1"/>
  <c r="BE69" i="2"/>
  <c r="CK69" i="2" s="1"/>
  <c r="BF69" i="2"/>
  <c r="CL69" i="2" s="1"/>
  <c r="BG69" i="2"/>
  <c r="CM69" i="2" s="1"/>
  <c r="BH69" i="2"/>
  <c r="CN69" i="2" s="1"/>
  <c r="BI69" i="2"/>
  <c r="CO69" i="2" s="1"/>
  <c r="BJ69" i="2"/>
  <c r="CP69" i="2" s="1"/>
  <c r="AU70" i="2"/>
  <c r="CA70" i="2" s="1"/>
  <c r="AV70" i="2"/>
  <c r="CB70" i="2" s="1"/>
  <c r="AW70" i="2"/>
  <c r="CC70" i="2" s="1"/>
  <c r="AX70" i="2"/>
  <c r="CD70" i="2" s="1"/>
  <c r="AY70" i="2"/>
  <c r="CE70" i="2" s="1"/>
  <c r="AZ70" i="2"/>
  <c r="CF70" i="2" s="1"/>
  <c r="BA70" i="2"/>
  <c r="CG70" i="2" s="1"/>
  <c r="BB70" i="2"/>
  <c r="CH70" i="2" s="1"/>
  <c r="BC70" i="2"/>
  <c r="CI70" i="2" s="1"/>
  <c r="BD70" i="2"/>
  <c r="CJ70" i="2" s="1"/>
  <c r="BE70" i="2"/>
  <c r="CK70" i="2" s="1"/>
  <c r="BF70" i="2"/>
  <c r="CL70" i="2" s="1"/>
  <c r="BG70" i="2"/>
  <c r="CM70" i="2" s="1"/>
  <c r="BH70" i="2"/>
  <c r="CN70" i="2" s="1"/>
  <c r="BI70" i="2"/>
  <c r="CO70" i="2" s="1"/>
  <c r="BJ70" i="2"/>
  <c r="CP70" i="2" s="1"/>
  <c r="AU71" i="2"/>
  <c r="CA71" i="2" s="1"/>
  <c r="AV71" i="2"/>
  <c r="CB71" i="2" s="1"/>
  <c r="AW71" i="2"/>
  <c r="CC71" i="2" s="1"/>
  <c r="AX71" i="2"/>
  <c r="CD71" i="2" s="1"/>
  <c r="AY71" i="2"/>
  <c r="CE71" i="2" s="1"/>
  <c r="AZ71" i="2"/>
  <c r="CF71" i="2" s="1"/>
  <c r="BA71" i="2"/>
  <c r="CG71" i="2" s="1"/>
  <c r="BB71" i="2"/>
  <c r="CH71" i="2" s="1"/>
  <c r="BC71" i="2"/>
  <c r="CI71" i="2" s="1"/>
  <c r="BD71" i="2"/>
  <c r="CJ71" i="2" s="1"/>
  <c r="BE71" i="2"/>
  <c r="CK71" i="2" s="1"/>
  <c r="BF71" i="2"/>
  <c r="CL71" i="2" s="1"/>
  <c r="BG71" i="2"/>
  <c r="CM71" i="2" s="1"/>
  <c r="BH71" i="2"/>
  <c r="CN71" i="2" s="1"/>
  <c r="BI71" i="2"/>
  <c r="CO71" i="2" s="1"/>
  <c r="BJ71" i="2"/>
  <c r="CP71" i="2" s="1"/>
  <c r="AU72" i="2"/>
  <c r="CA72" i="2" s="1"/>
  <c r="AV72" i="2"/>
  <c r="CB72" i="2" s="1"/>
  <c r="AW72" i="2"/>
  <c r="CC72" i="2" s="1"/>
  <c r="AX72" i="2"/>
  <c r="CD72" i="2" s="1"/>
  <c r="AY72" i="2"/>
  <c r="CE72" i="2" s="1"/>
  <c r="AZ72" i="2"/>
  <c r="CF72" i="2" s="1"/>
  <c r="BA72" i="2"/>
  <c r="CG72" i="2" s="1"/>
  <c r="BB72" i="2"/>
  <c r="CH72" i="2" s="1"/>
  <c r="BC72" i="2"/>
  <c r="CI72" i="2" s="1"/>
  <c r="BD72" i="2"/>
  <c r="CJ72" i="2" s="1"/>
  <c r="BE72" i="2"/>
  <c r="CK72" i="2" s="1"/>
  <c r="BF72" i="2"/>
  <c r="CL72" i="2" s="1"/>
  <c r="BG72" i="2"/>
  <c r="CM72" i="2" s="1"/>
  <c r="BH72" i="2"/>
  <c r="CN72" i="2" s="1"/>
  <c r="BI72" i="2"/>
  <c r="CO72" i="2" s="1"/>
  <c r="BJ72" i="2"/>
  <c r="CP72" i="2" s="1"/>
  <c r="AU73" i="2"/>
  <c r="CA73" i="2" s="1"/>
  <c r="AV73" i="2"/>
  <c r="CB73" i="2" s="1"/>
  <c r="AW73" i="2"/>
  <c r="CC73" i="2" s="1"/>
  <c r="AX73" i="2"/>
  <c r="CD73" i="2" s="1"/>
  <c r="AY73" i="2"/>
  <c r="CE73" i="2" s="1"/>
  <c r="AZ73" i="2"/>
  <c r="CF73" i="2" s="1"/>
  <c r="BA73" i="2"/>
  <c r="CG73" i="2" s="1"/>
  <c r="BB73" i="2"/>
  <c r="CH73" i="2" s="1"/>
  <c r="BC73" i="2"/>
  <c r="CI73" i="2" s="1"/>
  <c r="BD73" i="2"/>
  <c r="CJ73" i="2" s="1"/>
  <c r="BE73" i="2"/>
  <c r="CK73" i="2" s="1"/>
  <c r="BF73" i="2"/>
  <c r="CL73" i="2" s="1"/>
  <c r="BG73" i="2"/>
  <c r="CM73" i="2" s="1"/>
  <c r="BH73" i="2"/>
  <c r="CN73" i="2" s="1"/>
  <c r="BI73" i="2"/>
  <c r="CO73" i="2" s="1"/>
  <c r="BJ73" i="2"/>
  <c r="CP73" i="2" s="1"/>
  <c r="AU74" i="2"/>
  <c r="CA74" i="2" s="1"/>
  <c r="AV74" i="2"/>
  <c r="CB74" i="2" s="1"/>
  <c r="AW74" i="2"/>
  <c r="CC74" i="2" s="1"/>
  <c r="AX74" i="2"/>
  <c r="CD74" i="2" s="1"/>
  <c r="AY74" i="2"/>
  <c r="CE74" i="2" s="1"/>
  <c r="AZ74" i="2"/>
  <c r="CF74" i="2" s="1"/>
  <c r="BA74" i="2"/>
  <c r="CG74" i="2" s="1"/>
  <c r="BB74" i="2"/>
  <c r="CH74" i="2" s="1"/>
  <c r="BC74" i="2"/>
  <c r="CI74" i="2" s="1"/>
  <c r="BD74" i="2"/>
  <c r="CJ74" i="2" s="1"/>
  <c r="BE74" i="2"/>
  <c r="CK74" i="2" s="1"/>
  <c r="BF74" i="2"/>
  <c r="CL74" i="2" s="1"/>
  <c r="BG74" i="2"/>
  <c r="CM74" i="2" s="1"/>
  <c r="BH74" i="2"/>
  <c r="CN74" i="2" s="1"/>
  <c r="BI74" i="2"/>
  <c r="CO74" i="2" s="1"/>
  <c r="BJ74" i="2"/>
  <c r="CP74" i="2" s="1"/>
  <c r="AU75" i="2"/>
  <c r="CA75" i="2" s="1"/>
  <c r="AV75" i="2"/>
  <c r="CB75" i="2" s="1"/>
  <c r="AW75" i="2"/>
  <c r="CC75" i="2" s="1"/>
  <c r="AX75" i="2"/>
  <c r="CD75" i="2" s="1"/>
  <c r="AY75" i="2"/>
  <c r="CE75" i="2" s="1"/>
  <c r="AZ75" i="2"/>
  <c r="CF75" i="2" s="1"/>
  <c r="BA75" i="2"/>
  <c r="CG75" i="2" s="1"/>
  <c r="BB75" i="2"/>
  <c r="CH75" i="2" s="1"/>
  <c r="BC75" i="2"/>
  <c r="CI75" i="2" s="1"/>
  <c r="BD75" i="2"/>
  <c r="CJ75" i="2" s="1"/>
  <c r="BE75" i="2"/>
  <c r="CK75" i="2" s="1"/>
  <c r="BF75" i="2"/>
  <c r="CL75" i="2" s="1"/>
  <c r="BG75" i="2"/>
  <c r="CM75" i="2" s="1"/>
  <c r="BH75" i="2"/>
  <c r="CN75" i="2" s="1"/>
  <c r="BI75" i="2"/>
  <c r="CO75" i="2" s="1"/>
  <c r="BJ75" i="2"/>
  <c r="CP75" i="2" s="1"/>
  <c r="AU76" i="2"/>
  <c r="CA76" i="2" s="1"/>
  <c r="AV76" i="2"/>
  <c r="CB76" i="2" s="1"/>
  <c r="AW76" i="2"/>
  <c r="CC76" i="2" s="1"/>
  <c r="AX76" i="2"/>
  <c r="CD76" i="2" s="1"/>
  <c r="AY76" i="2"/>
  <c r="CE76" i="2" s="1"/>
  <c r="AZ76" i="2"/>
  <c r="CF76" i="2" s="1"/>
  <c r="BA76" i="2"/>
  <c r="CG76" i="2" s="1"/>
  <c r="BB76" i="2"/>
  <c r="CH76" i="2" s="1"/>
  <c r="BC76" i="2"/>
  <c r="CI76" i="2" s="1"/>
  <c r="BD76" i="2"/>
  <c r="CJ76" i="2" s="1"/>
  <c r="BE76" i="2"/>
  <c r="CK76" i="2" s="1"/>
  <c r="BF76" i="2"/>
  <c r="CL76" i="2" s="1"/>
  <c r="BG76" i="2"/>
  <c r="CM76" i="2" s="1"/>
  <c r="BH76" i="2"/>
  <c r="CN76" i="2" s="1"/>
  <c r="BI76" i="2"/>
  <c r="CO76" i="2" s="1"/>
  <c r="BJ76" i="2"/>
  <c r="CP76" i="2" s="1"/>
  <c r="AU77" i="2"/>
  <c r="CA77" i="2" s="1"/>
  <c r="AV77" i="2"/>
  <c r="CB77" i="2" s="1"/>
  <c r="AW77" i="2"/>
  <c r="CC77" i="2" s="1"/>
  <c r="AX77" i="2"/>
  <c r="CD77" i="2" s="1"/>
  <c r="AY77" i="2"/>
  <c r="CE77" i="2" s="1"/>
  <c r="AZ77" i="2"/>
  <c r="CF77" i="2" s="1"/>
  <c r="BA77" i="2"/>
  <c r="CG77" i="2" s="1"/>
  <c r="BB77" i="2"/>
  <c r="CH77" i="2" s="1"/>
  <c r="BC77" i="2"/>
  <c r="CI77" i="2" s="1"/>
  <c r="BD77" i="2"/>
  <c r="CJ77" i="2" s="1"/>
  <c r="BE77" i="2"/>
  <c r="CK77" i="2" s="1"/>
  <c r="BF77" i="2"/>
  <c r="CL77" i="2" s="1"/>
  <c r="BG77" i="2"/>
  <c r="CM77" i="2" s="1"/>
  <c r="BH77" i="2"/>
  <c r="CN77" i="2" s="1"/>
  <c r="BI77" i="2"/>
  <c r="CO77" i="2" s="1"/>
  <c r="BJ77" i="2"/>
  <c r="CP77" i="2" s="1"/>
  <c r="AU78" i="2"/>
  <c r="CA78" i="2" s="1"/>
  <c r="AV78" i="2"/>
  <c r="CB78" i="2" s="1"/>
  <c r="AW78" i="2"/>
  <c r="CC78" i="2" s="1"/>
  <c r="AX78" i="2"/>
  <c r="CD78" i="2" s="1"/>
  <c r="AY78" i="2"/>
  <c r="CE78" i="2" s="1"/>
  <c r="AZ78" i="2"/>
  <c r="CF78" i="2" s="1"/>
  <c r="BA78" i="2"/>
  <c r="CG78" i="2" s="1"/>
  <c r="BB78" i="2"/>
  <c r="CH78" i="2" s="1"/>
  <c r="BC78" i="2"/>
  <c r="CI78" i="2" s="1"/>
  <c r="BD78" i="2"/>
  <c r="CJ78" i="2" s="1"/>
  <c r="BE78" i="2"/>
  <c r="CK78" i="2" s="1"/>
  <c r="BF78" i="2"/>
  <c r="CL78" i="2" s="1"/>
  <c r="BG78" i="2"/>
  <c r="CM78" i="2" s="1"/>
  <c r="BH78" i="2"/>
  <c r="CN78" i="2" s="1"/>
  <c r="BI78" i="2"/>
  <c r="CO78" i="2" s="1"/>
  <c r="BJ78" i="2"/>
  <c r="CP78" i="2" s="1"/>
  <c r="AU3" i="2"/>
  <c r="CA3" i="2" s="1"/>
  <c r="AV3" i="2"/>
  <c r="CB3" i="2" s="1"/>
  <c r="AW3" i="2"/>
  <c r="CC3" i="2" s="1"/>
  <c r="AX3" i="2"/>
  <c r="CD3" i="2" s="1"/>
  <c r="AY3" i="2"/>
  <c r="CE3" i="2" s="1"/>
  <c r="AZ3" i="2"/>
  <c r="CF3" i="2" s="1"/>
  <c r="BA3" i="2"/>
  <c r="CG3" i="2" s="1"/>
  <c r="BB3" i="2"/>
  <c r="CH3" i="2" s="1"/>
  <c r="BC3" i="2"/>
  <c r="CI3" i="2" s="1"/>
  <c r="BD3" i="2"/>
  <c r="CJ3" i="2" s="1"/>
  <c r="BE3" i="2"/>
  <c r="CK3" i="2" s="1"/>
  <c r="BF3" i="2"/>
  <c r="CL3" i="2" s="1"/>
  <c r="BG3" i="2"/>
  <c r="CM3" i="2" s="1"/>
  <c r="BH3" i="2"/>
  <c r="CN3" i="2" s="1"/>
  <c r="BI3" i="2"/>
  <c r="CO3" i="2" s="1"/>
  <c r="BJ3" i="2"/>
  <c r="CP3" i="2" s="1"/>
  <c r="AU4" i="2"/>
  <c r="CA4" i="2" s="1"/>
  <c r="AV4" i="2"/>
  <c r="CB4" i="2" s="1"/>
  <c r="AW4" i="2"/>
  <c r="CC4" i="2" s="1"/>
  <c r="AX4" i="2"/>
  <c r="CD4" i="2" s="1"/>
  <c r="AY4" i="2"/>
  <c r="CE4" i="2" s="1"/>
  <c r="AZ4" i="2"/>
  <c r="CF4" i="2" s="1"/>
  <c r="BA4" i="2"/>
  <c r="CG4" i="2" s="1"/>
  <c r="BB4" i="2"/>
  <c r="CH4" i="2" s="1"/>
  <c r="BC4" i="2"/>
  <c r="CI4" i="2" s="1"/>
  <c r="BD4" i="2"/>
  <c r="CJ4" i="2" s="1"/>
  <c r="BE4" i="2"/>
  <c r="CK4" i="2" s="1"/>
  <c r="BF4" i="2"/>
  <c r="CL4" i="2" s="1"/>
  <c r="BG4" i="2"/>
  <c r="CM4" i="2" s="1"/>
  <c r="BH4" i="2"/>
  <c r="CN4" i="2" s="1"/>
  <c r="BI4" i="2"/>
  <c r="CO4" i="2" s="1"/>
  <c r="BJ4" i="2"/>
  <c r="CP4" i="2" s="1"/>
  <c r="AU5" i="2"/>
  <c r="CA5" i="2" s="1"/>
  <c r="AV5" i="2"/>
  <c r="CB5" i="2" s="1"/>
  <c r="AW5" i="2"/>
  <c r="CC5" i="2" s="1"/>
  <c r="AX5" i="2"/>
  <c r="CD5" i="2" s="1"/>
  <c r="AY5" i="2"/>
  <c r="CE5" i="2" s="1"/>
  <c r="AZ5" i="2"/>
  <c r="CF5" i="2" s="1"/>
  <c r="BA5" i="2"/>
  <c r="CG5" i="2" s="1"/>
  <c r="BB5" i="2"/>
  <c r="CH5" i="2" s="1"/>
  <c r="BC5" i="2"/>
  <c r="CI5" i="2" s="1"/>
  <c r="BD5" i="2"/>
  <c r="CJ5" i="2" s="1"/>
  <c r="BE5" i="2"/>
  <c r="CK5" i="2" s="1"/>
  <c r="BF5" i="2"/>
  <c r="CL5" i="2" s="1"/>
  <c r="BG5" i="2"/>
  <c r="CM5" i="2" s="1"/>
  <c r="BH5" i="2"/>
  <c r="CN5" i="2" s="1"/>
  <c r="BI5" i="2"/>
  <c r="CO5" i="2" s="1"/>
  <c r="BJ5" i="2"/>
  <c r="CP5" i="2" s="1"/>
  <c r="AU6" i="2"/>
  <c r="CA6" i="2" s="1"/>
  <c r="AV6" i="2"/>
  <c r="CB6" i="2" s="1"/>
  <c r="AW6" i="2"/>
  <c r="CC6" i="2" s="1"/>
  <c r="AX6" i="2"/>
  <c r="CD6" i="2" s="1"/>
  <c r="AY6" i="2"/>
  <c r="CE6" i="2" s="1"/>
  <c r="AZ6" i="2"/>
  <c r="CF6" i="2" s="1"/>
  <c r="BA6" i="2"/>
  <c r="CG6" i="2" s="1"/>
  <c r="BB6" i="2"/>
  <c r="CH6" i="2" s="1"/>
  <c r="BC6" i="2"/>
  <c r="CI6" i="2" s="1"/>
  <c r="BD6" i="2"/>
  <c r="CJ6" i="2" s="1"/>
  <c r="BE6" i="2"/>
  <c r="CK6" i="2" s="1"/>
  <c r="BF6" i="2"/>
  <c r="CL6" i="2" s="1"/>
  <c r="BG6" i="2"/>
  <c r="CM6" i="2" s="1"/>
  <c r="BH6" i="2"/>
  <c r="CN6" i="2" s="1"/>
  <c r="BI6" i="2"/>
  <c r="CO6" i="2" s="1"/>
  <c r="BJ6" i="2"/>
  <c r="CP6" i="2" s="1"/>
  <c r="AU7" i="2"/>
  <c r="CA7" i="2" s="1"/>
  <c r="AV7" i="2"/>
  <c r="CB7" i="2" s="1"/>
  <c r="AW7" i="2"/>
  <c r="CC7" i="2" s="1"/>
  <c r="AX7" i="2"/>
  <c r="CD7" i="2" s="1"/>
  <c r="AY7" i="2"/>
  <c r="CE7" i="2" s="1"/>
  <c r="AZ7" i="2"/>
  <c r="CF7" i="2" s="1"/>
  <c r="BA7" i="2"/>
  <c r="CG7" i="2" s="1"/>
  <c r="BB7" i="2"/>
  <c r="CH7" i="2" s="1"/>
  <c r="BC7" i="2"/>
  <c r="CI7" i="2" s="1"/>
  <c r="BD7" i="2"/>
  <c r="CJ7" i="2" s="1"/>
  <c r="BE7" i="2"/>
  <c r="CK7" i="2" s="1"/>
  <c r="BF7" i="2"/>
  <c r="CL7" i="2" s="1"/>
  <c r="BG7" i="2"/>
  <c r="CM7" i="2" s="1"/>
  <c r="BH7" i="2"/>
  <c r="CN7" i="2" s="1"/>
  <c r="BI7" i="2"/>
  <c r="CO7" i="2" s="1"/>
  <c r="BJ7" i="2"/>
  <c r="CP7" i="2" s="1"/>
  <c r="AU8" i="2"/>
  <c r="CA8" i="2" s="1"/>
  <c r="AV8" i="2"/>
  <c r="CB8" i="2" s="1"/>
  <c r="AW8" i="2"/>
  <c r="CC8" i="2" s="1"/>
  <c r="AX8" i="2"/>
  <c r="CD8" i="2" s="1"/>
  <c r="AY8" i="2"/>
  <c r="CE8" i="2" s="1"/>
  <c r="AZ8" i="2"/>
  <c r="CF8" i="2" s="1"/>
  <c r="BA8" i="2"/>
  <c r="CG8" i="2" s="1"/>
  <c r="BB8" i="2"/>
  <c r="CH8" i="2" s="1"/>
  <c r="BC8" i="2"/>
  <c r="CI8" i="2" s="1"/>
  <c r="BD8" i="2"/>
  <c r="CJ8" i="2" s="1"/>
  <c r="BE8" i="2"/>
  <c r="CK8" i="2" s="1"/>
  <c r="BF8" i="2"/>
  <c r="CL8" i="2" s="1"/>
  <c r="BG8" i="2"/>
  <c r="CM8" i="2" s="1"/>
  <c r="BH8" i="2"/>
  <c r="CN8" i="2" s="1"/>
  <c r="BI8" i="2"/>
  <c r="CO8" i="2" s="1"/>
  <c r="BJ8" i="2"/>
  <c r="CP8" i="2" s="1"/>
  <c r="AU9" i="2"/>
  <c r="CA9" i="2" s="1"/>
  <c r="AV9" i="2"/>
  <c r="CB9" i="2" s="1"/>
  <c r="AW9" i="2"/>
  <c r="CC9" i="2" s="1"/>
  <c r="AX9" i="2"/>
  <c r="CD9" i="2" s="1"/>
  <c r="AY9" i="2"/>
  <c r="CE9" i="2" s="1"/>
  <c r="AZ9" i="2"/>
  <c r="CF9" i="2" s="1"/>
  <c r="BA9" i="2"/>
  <c r="CG9" i="2" s="1"/>
  <c r="BB9" i="2"/>
  <c r="CH9" i="2" s="1"/>
  <c r="BC9" i="2"/>
  <c r="CI9" i="2" s="1"/>
  <c r="BD9" i="2"/>
  <c r="CJ9" i="2" s="1"/>
  <c r="BE9" i="2"/>
  <c r="CK9" i="2" s="1"/>
  <c r="BF9" i="2"/>
  <c r="CL9" i="2" s="1"/>
  <c r="BG9" i="2"/>
  <c r="CM9" i="2" s="1"/>
  <c r="BH9" i="2"/>
  <c r="CN9" i="2" s="1"/>
  <c r="BI9" i="2"/>
  <c r="CO9" i="2" s="1"/>
  <c r="BJ9" i="2"/>
  <c r="CP9" i="2" s="1"/>
  <c r="AU10" i="2"/>
  <c r="CA10" i="2" s="1"/>
  <c r="AV10" i="2"/>
  <c r="CB10" i="2" s="1"/>
  <c r="AW10" i="2"/>
  <c r="CC10" i="2" s="1"/>
  <c r="AX10" i="2"/>
  <c r="CD10" i="2" s="1"/>
  <c r="AY10" i="2"/>
  <c r="CE10" i="2" s="1"/>
  <c r="AZ10" i="2"/>
  <c r="CF10" i="2" s="1"/>
  <c r="BA10" i="2"/>
  <c r="CG10" i="2" s="1"/>
  <c r="BB10" i="2"/>
  <c r="CH10" i="2" s="1"/>
  <c r="BC10" i="2"/>
  <c r="CI10" i="2" s="1"/>
  <c r="BD10" i="2"/>
  <c r="CJ10" i="2" s="1"/>
  <c r="BE10" i="2"/>
  <c r="CK10" i="2" s="1"/>
  <c r="BF10" i="2"/>
  <c r="CL10" i="2" s="1"/>
  <c r="BG10" i="2"/>
  <c r="CM10" i="2" s="1"/>
  <c r="BH10" i="2"/>
  <c r="CN10" i="2" s="1"/>
  <c r="BI10" i="2"/>
  <c r="CO10" i="2" s="1"/>
  <c r="BJ10" i="2"/>
  <c r="CP10" i="2" s="1"/>
  <c r="AU11" i="2"/>
  <c r="CA11" i="2" s="1"/>
  <c r="AV11" i="2"/>
  <c r="CB11" i="2" s="1"/>
  <c r="AW11" i="2"/>
  <c r="CC11" i="2" s="1"/>
  <c r="AX11" i="2"/>
  <c r="CD11" i="2" s="1"/>
  <c r="AY11" i="2"/>
  <c r="CE11" i="2" s="1"/>
  <c r="AZ11" i="2"/>
  <c r="CF11" i="2" s="1"/>
  <c r="BA11" i="2"/>
  <c r="CG11" i="2" s="1"/>
  <c r="BB11" i="2"/>
  <c r="CH11" i="2" s="1"/>
  <c r="BC11" i="2"/>
  <c r="CI11" i="2" s="1"/>
  <c r="BD11" i="2"/>
  <c r="CJ11" i="2" s="1"/>
  <c r="BE11" i="2"/>
  <c r="CK11" i="2" s="1"/>
  <c r="BF11" i="2"/>
  <c r="CL11" i="2" s="1"/>
  <c r="BG11" i="2"/>
  <c r="CM11" i="2" s="1"/>
  <c r="BH11" i="2"/>
  <c r="CN11" i="2" s="1"/>
  <c r="BI11" i="2"/>
  <c r="CO11" i="2" s="1"/>
  <c r="BJ11" i="2"/>
  <c r="CP11" i="2" s="1"/>
  <c r="AU12" i="2"/>
  <c r="CA12" i="2" s="1"/>
  <c r="AV12" i="2"/>
  <c r="CB12" i="2" s="1"/>
  <c r="AW12" i="2"/>
  <c r="CC12" i="2" s="1"/>
  <c r="AX12" i="2"/>
  <c r="CD12" i="2" s="1"/>
  <c r="AY12" i="2"/>
  <c r="CE12" i="2" s="1"/>
  <c r="AZ12" i="2"/>
  <c r="CF12" i="2" s="1"/>
  <c r="BA12" i="2"/>
  <c r="CG12" i="2" s="1"/>
  <c r="BB12" i="2"/>
  <c r="CH12" i="2" s="1"/>
  <c r="BC12" i="2"/>
  <c r="CI12" i="2" s="1"/>
  <c r="BD12" i="2"/>
  <c r="CJ12" i="2" s="1"/>
  <c r="BE12" i="2"/>
  <c r="CK12" i="2" s="1"/>
  <c r="BF12" i="2"/>
  <c r="CL12" i="2" s="1"/>
  <c r="BG12" i="2"/>
  <c r="CM12" i="2" s="1"/>
  <c r="BH12" i="2"/>
  <c r="CN12" i="2" s="1"/>
  <c r="BI12" i="2"/>
  <c r="CO12" i="2" s="1"/>
  <c r="BJ12" i="2"/>
  <c r="CP12" i="2" s="1"/>
  <c r="AU13" i="2"/>
  <c r="CA13" i="2" s="1"/>
  <c r="AV13" i="2"/>
  <c r="CB13" i="2" s="1"/>
  <c r="AW13" i="2"/>
  <c r="CC13" i="2" s="1"/>
  <c r="AX13" i="2"/>
  <c r="CD13" i="2" s="1"/>
  <c r="AY13" i="2"/>
  <c r="CE13" i="2" s="1"/>
  <c r="AZ13" i="2"/>
  <c r="CF13" i="2" s="1"/>
  <c r="BA13" i="2"/>
  <c r="CG13" i="2" s="1"/>
  <c r="BB13" i="2"/>
  <c r="CH13" i="2" s="1"/>
  <c r="BC13" i="2"/>
  <c r="CI13" i="2" s="1"/>
  <c r="BD13" i="2"/>
  <c r="CJ13" i="2" s="1"/>
  <c r="BE13" i="2"/>
  <c r="CK13" i="2" s="1"/>
  <c r="BF13" i="2"/>
  <c r="CL13" i="2" s="1"/>
  <c r="BG13" i="2"/>
  <c r="CM13" i="2" s="1"/>
  <c r="BH13" i="2"/>
  <c r="CN13" i="2" s="1"/>
  <c r="BI13" i="2"/>
  <c r="CO13" i="2" s="1"/>
  <c r="BJ13" i="2"/>
  <c r="CP13" i="2" s="1"/>
  <c r="AU14" i="2"/>
  <c r="CA14" i="2" s="1"/>
  <c r="AV14" i="2"/>
  <c r="CB14" i="2" s="1"/>
  <c r="AW14" i="2"/>
  <c r="CC14" i="2" s="1"/>
  <c r="AX14" i="2"/>
  <c r="CD14" i="2" s="1"/>
  <c r="AY14" i="2"/>
  <c r="CE14" i="2" s="1"/>
  <c r="AZ14" i="2"/>
  <c r="CF14" i="2" s="1"/>
  <c r="BA14" i="2"/>
  <c r="CG14" i="2" s="1"/>
  <c r="BB14" i="2"/>
  <c r="CH14" i="2" s="1"/>
  <c r="BC14" i="2"/>
  <c r="CI14" i="2" s="1"/>
  <c r="BD14" i="2"/>
  <c r="CJ14" i="2" s="1"/>
  <c r="BE14" i="2"/>
  <c r="CK14" i="2" s="1"/>
  <c r="BF14" i="2"/>
  <c r="CL14" i="2" s="1"/>
  <c r="BG14" i="2"/>
  <c r="CM14" i="2" s="1"/>
  <c r="BH14" i="2"/>
  <c r="CN14" i="2" s="1"/>
  <c r="BI14" i="2"/>
  <c r="CO14" i="2" s="1"/>
  <c r="BJ14" i="2"/>
  <c r="CP14" i="2" s="1"/>
  <c r="AU15" i="2"/>
  <c r="CA15" i="2" s="1"/>
  <c r="AV15" i="2"/>
  <c r="CB15" i="2" s="1"/>
  <c r="AW15" i="2"/>
  <c r="CC15" i="2" s="1"/>
  <c r="AX15" i="2"/>
  <c r="CD15" i="2" s="1"/>
  <c r="AY15" i="2"/>
  <c r="CE15" i="2" s="1"/>
  <c r="AZ15" i="2"/>
  <c r="CF15" i="2" s="1"/>
  <c r="BA15" i="2"/>
  <c r="CG15" i="2" s="1"/>
  <c r="BB15" i="2"/>
  <c r="CH15" i="2" s="1"/>
  <c r="BC15" i="2"/>
  <c r="CI15" i="2" s="1"/>
  <c r="BD15" i="2"/>
  <c r="CJ15" i="2" s="1"/>
  <c r="BE15" i="2"/>
  <c r="CK15" i="2" s="1"/>
  <c r="BF15" i="2"/>
  <c r="CL15" i="2" s="1"/>
  <c r="BG15" i="2"/>
  <c r="CM15" i="2" s="1"/>
  <c r="BH15" i="2"/>
  <c r="CN15" i="2" s="1"/>
  <c r="BI15" i="2"/>
  <c r="CO15" i="2" s="1"/>
  <c r="BJ15" i="2"/>
  <c r="CP15" i="2" s="1"/>
  <c r="AV2" i="2"/>
  <c r="CB2" i="2" s="1"/>
  <c r="AW2" i="2"/>
  <c r="CC2" i="2" s="1"/>
  <c r="AX2" i="2"/>
  <c r="CD2" i="2" s="1"/>
  <c r="AY2" i="2"/>
  <c r="CE2" i="2" s="1"/>
  <c r="AZ2" i="2"/>
  <c r="CF2" i="2" s="1"/>
  <c r="BA2" i="2"/>
  <c r="CG2" i="2" s="1"/>
  <c r="BB2" i="2"/>
  <c r="CH2" i="2" s="1"/>
  <c r="BC2" i="2"/>
  <c r="CI2" i="2" s="1"/>
  <c r="BD2" i="2"/>
  <c r="CJ2" i="2" s="1"/>
  <c r="BE2" i="2"/>
  <c r="CK2" i="2" s="1"/>
  <c r="BF2" i="2"/>
  <c r="CL2" i="2" s="1"/>
  <c r="BG2" i="2"/>
  <c r="CM2" i="2" s="1"/>
  <c r="BH2" i="2"/>
  <c r="CN2" i="2" s="1"/>
  <c r="BI2" i="2"/>
  <c r="CO2" i="2" s="1"/>
  <c r="BJ2" i="2"/>
  <c r="CP2" i="2" s="1"/>
  <c r="AU2" i="2"/>
  <c r="CA2" i="2" s="1"/>
  <c r="CP99" i="2" l="1"/>
  <c r="CK103" i="2" s="1"/>
  <c r="BU79" i="3"/>
  <c r="BV81" i="3"/>
  <c r="BS81" i="3"/>
  <c r="BL81" i="3"/>
  <c r="BV79" i="3"/>
  <c r="BQ81" i="3"/>
  <c r="BQ79" i="3"/>
  <c r="BR81" i="3"/>
  <c r="BZ81" i="3"/>
  <c r="BX79" i="3"/>
  <c r="BR79" i="3"/>
  <c r="BK81" i="3"/>
  <c r="BS79" i="3"/>
  <c r="BW79" i="3"/>
  <c r="CQ4" i="3"/>
  <c r="CQ5" i="3"/>
  <c r="CQ6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62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3" i="3"/>
  <c r="CQ64" i="3"/>
  <c r="CQ65" i="3"/>
  <c r="CQ66" i="3"/>
  <c r="CQ67" i="3"/>
  <c r="CQ68" i="3"/>
  <c r="CQ69" i="3"/>
  <c r="CQ70" i="3"/>
  <c r="CQ71" i="3"/>
  <c r="CQ72" i="3"/>
  <c r="CQ73" i="3"/>
  <c r="CQ74" i="3"/>
  <c r="CQ75" i="3"/>
  <c r="CQ76" i="3"/>
  <c r="CQ77" i="3"/>
  <c r="CQ78" i="3"/>
  <c r="CQ3" i="3"/>
  <c r="BT81" i="3"/>
  <c r="BL79" i="3"/>
  <c r="BX81" i="3"/>
  <c r="BU81" i="3"/>
  <c r="BP81" i="3"/>
  <c r="BZ79" i="3"/>
  <c r="BK79" i="3"/>
  <c r="CN3" i="1"/>
  <c r="CO3" i="1"/>
  <c r="CP3" i="1"/>
  <c r="CN4" i="1"/>
  <c r="CO4" i="1"/>
  <c r="CP4" i="1"/>
  <c r="CN5" i="1"/>
  <c r="CO5" i="1"/>
  <c r="CP5" i="1"/>
  <c r="CN6" i="1"/>
  <c r="CO6" i="1"/>
  <c r="CP6" i="1"/>
  <c r="CN7" i="1"/>
  <c r="CO7" i="1"/>
  <c r="CP7" i="1"/>
  <c r="CN8" i="1"/>
  <c r="CO8" i="1"/>
  <c r="CP8" i="1"/>
  <c r="CN9" i="1"/>
  <c r="CO9" i="1"/>
  <c r="CP9" i="1"/>
  <c r="CN10" i="1"/>
  <c r="CO10" i="1"/>
  <c r="CP10" i="1"/>
  <c r="CN11" i="1"/>
  <c r="CO11" i="1"/>
  <c r="CP11" i="1"/>
  <c r="CN12" i="1"/>
  <c r="CO12" i="1"/>
  <c r="CP12" i="1"/>
  <c r="CN13" i="1"/>
  <c r="CO13" i="1"/>
  <c r="CP13" i="1"/>
  <c r="CN14" i="1"/>
  <c r="CO14" i="1"/>
  <c r="CP14" i="1"/>
  <c r="CN15" i="1"/>
  <c r="CO15" i="1"/>
  <c r="CP15" i="1"/>
  <c r="CN16" i="1"/>
  <c r="CO16" i="1"/>
  <c r="CP16" i="1"/>
  <c r="CN17" i="1"/>
  <c r="CO17" i="1"/>
  <c r="CP17" i="1"/>
  <c r="CN18" i="1"/>
  <c r="CO18" i="1"/>
  <c r="CP18" i="1"/>
  <c r="CN19" i="1"/>
  <c r="CO19" i="1"/>
  <c r="CP19" i="1"/>
  <c r="CN20" i="1"/>
  <c r="CO20" i="1"/>
  <c r="CP20" i="1"/>
  <c r="CN21" i="1"/>
  <c r="CO21" i="1"/>
  <c r="CP21" i="1"/>
  <c r="CN22" i="1"/>
  <c r="CO22" i="1"/>
  <c r="CP22" i="1"/>
  <c r="CN23" i="1"/>
  <c r="CO23" i="1"/>
  <c r="CP23" i="1"/>
  <c r="CN24" i="1"/>
  <c r="CO24" i="1"/>
  <c r="CP24" i="1"/>
  <c r="CN25" i="1"/>
  <c r="CO25" i="1"/>
  <c r="CP25" i="1"/>
  <c r="CN26" i="1"/>
  <c r="CO26" i="1"/>
  <c r="CP26" i="1"/>
  <c r="CN27" i="1"/>
  <c r="CO27" i="1"/>
  <c r="CP27" i="1"/>
  <c r="CN28" i="1"/>
  <c r="CO28" i="1"/>
  <c r="CP28" i="1"/>
  <c r="CN29" i="1"/>
  <c r="CO29" i="1"/>
  <c r="CP29" i="1"/>
  <c r="CN30" i="1"/>
  <c r="CO30" i="1"/>
  <c r="CP30" i="1"/>
  <c r="CN31" i="1"/>
  <c r="CO31" i="1"/>
  <c r="CP31" i="1"/>
  <c r="CN32" i="1"/>
  <c r="CO32" i="1"/>
  <c r="CP32" i="1"/>
  <c r="CN33" i="1"/>
  <c r="CO33" i="1"/>
  <c r="CP33" i="1"/>
  <c r="CN34" i="1"/>
  <c r="CO34" i="1"/>
  <c r="CP34" i="1"/>
  <c r="CN35" i="1"/>
  <c r="CO35" i="1"/>
  <c r="CP35" i="1"/>
  <c r="CN36" i="1"/>
  <c r="CO36" i="1"/>
  <c r="CP36" i="1"/>
  <c r="CN37" i="1"/>
  <c r="CO37" i="1"/>
  <c r="CP37" i="1"/>
  <c r="CN38" i="1"/>
  <c r="CO38" i="1"/>
  <c r="CP38" i="1"/>
  <c r="CN39" i="1"/>
  <c r="CO39" i="1"/>
  <c r="CP39" i="1"/>
  <c r="CN40" i="1"/>
  <c r="CO40" i="1"/>
  <c r="CP40" i="1"/>
  <c r="CN41" i="1"/>
  <c r="CO41" i="1"/>
  <c r="CP41" i="1"/>
  <c r="CN42" i="1"/>
  <c r="CO42" i="1"/>
  <c r="CP42" i="1"/>
  <c r="CN43" i="1"/>
  <c r="CO43" i="1"/>
  <c r="CP43" i="1"/>
  <c r="CN44" i="1"/>
  <c r="CO44" i="1"/>
  <c r="CP44" i="1"/>
  <c r="CN45" i="1"/>
  <c r="CO45" i="1"/>
  <c r="CP45" i="1"/>
  <c r="CN46" i="1"/>
  <c r="CO46" i="1"/>
  <c r="CP46" i="1"/>
  <c r="CN47" i="1"/>
  <c r="CO47" i="1"/>
  <c r="CP47" i="1"/>
  <c r="CN48" i="1"/>
  <c r="CO48" i="1"/>
  <c r="CP48" i="1"/>
  <c r="CN49" i="1"/>
  <c r="CO49" i="1"/>
  <c r="CP49" i="1"/>
  <c r="CN50" i="1"/>
  <c r="CO50" i="1"/>
  <c r="CP50" i="1"/>
  <c r="CN51" i="1"/>
  <c r="CO51" i="1"/>
  <c r="CP51" i="1"/>
  <c r="CN52" i="1"/>
  <c r="CO52" i="1"/>
  <c r="CP52" i="1"/>
  <c r="CN53" i="1"/>
  <c r="CO53" i="1"/>
  <c r="CP53" i="1"/>
  <c r="CN54" i="1"/>
  <c r="CO54" i="1"/>
  <c r="CP54" i="1"/>
  <c r="CN55" i="1"/>
  <c r="CO55" i="1"/>
  <c r="CP55" i="1"/>
  <c r="CN56" i="1"/>
  <c r="CO56" i="1"/>
  <c r="CP56" i="1"/>
  <c r="CN57" i="1"/>
  <c r="CO57" i="1"/>
  <c r="CP57" i="1"/>
  <c r="CN58" i="1"/>
  <c r="CO58" i="1"/>
  <c r="CP58" i="1"/>
  <c r="CN59" i="1"/>
  <c r="CO59" i="1"/>
  <c r="CP59" i="1"/>
  <c r="CN60" i="1"/>
  <c r="CO60" i="1"/>
  <c r="CP60" i="1"/>
  <c r="CN61" i="1"/>
  <c r="CO61" i="1"/>
  <c r="CP61" i="1"/>
  <c r="CN62" i="1"/>
  <c r="CO62" i="1"/>
  <c r="CP62" i="1"/>
  <c r="CN63" i="1"/>
  <c r="CO63" i="1"/>
  <c r="CP63" i="1"/>
  <c r="CN64" i="1"/>
  <c r="CO64" i="1"/>
  <c r="CP64" i="1"/>
  <c r="CN65" i="1"/>
  <c r="CO65" i="1"/>
  <c r="CP65" i="1"/>
  <c r="CN66" i="1"/>
  <c r="CO66" i="1"/>
  <c r="CP66" i="1"/>
  <c r="CN2" i="1"/>
  <c r="CO2" i="1"/>
  <c r="CP2" i="1"/>
  <c r="CA66" i="1"/>
  <c r="CQ66" i="1" s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A33" i="1"/>
  <c r="CB33" i="1"/>
  <c r="CC33" i="1"/>
  <c r="CQ33" i="1" s="1"/>
  <c r="CD33" i="1"/>
  <c r="CE33" i="1"/>
  <c r="CF33" i="1"/>
  <c r="CG33" i="1"/>
  <c r="CH33" i="1"/>
  <c r="CI33" i="1"/>
  <c r="CJ33" i="1"/>
  <c r="CK33" i="1"/>
  <c r="CL33" i="1"/>
  <c r="CM33" i="1"/>
  <c r="CA34" i="1"/>
  <c r="CQ34" i="1" s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A35" i="1"/>
  <c r="CQ35" i="1" s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A36" i="1"/>
  <c r="CQ36" i="1" s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A37" i="1"/>
  <c r="CB37" i="1"/>
  <c r="CC37" i="1"/>
  <c r="CQ37" i="1" s="1"/>
  <c r="CD37" i="1"/>
  <c r="CE37" i="1"/>
  <c r="CF37" i="1"/>
  <c r="CG37" i="1"/>
  <c r="CH37" i="1"/>
  <c r="CI37" i="1"/>
  <c r="CJ37" i="1"/>
  <c r="CK37" i="1"/>
  <c r="CL37" i="1"/>
  <c r="CM37" i="1"/>
  <c r="CA38" i="1"/>
  <c r="CQ38" i="1" s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A39" i="1"/>
  <c r="CQ39" i="1" s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A40" i="1"/>
  <c r="CQ40" i="1" s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A41" i="1"/>
  <c r="CB41" i="1"/>
  <c r="CC41" i="1"/>
  <c r="CQ41" i="1" s="1"/>
  <c r="CD41" i="1"/>
  <c r="CE41" i="1"/>
  <c r="CF41" i="1"/>
  <c r="CG41" i="1"/>
  <c r="CH41" i="1"/>
  <c r="CI41" i="1"/>
  <c r="CJ41" i="1"/>
  <c r="CK41" i="1"/>
  <c r="CL41" i="1"/>
  <c r="CM41" i="1"/>
  <c r="CA42" i="1"/>
  <c r="CQ42" i="1" s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A43" i="1"/>
  <c r="CQ43" i="1" s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A44" i="1"/>
  <c r="CQ44" i="1" s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A45" i="1"/>
  <c r="CB45" i="1"/>
  <c r="CC45" i="1"/>
  <c r="CQ45" i="1" s="1"/>
  <c r="CD45" i="1"/>
  <c r="CE45" i="1"/>
  <c r="CF45" i="1"/>
  <c r="CG45" i="1"/>
  <c r="CH45" i="1"/>
  <c r="CI45" i="1"/>
  <c r="CJ45" i="1"/>
  <c r="CK45" i="1"/>
  <c r="CL45" i="1"/>
  <c r="CM45" i="1"/>
  <c r="CA46" i="1"/>
  <c r="CQ46" i="1" s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A47" i="1"/>
  <c r="CQ47" i="1" s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A48" i="1"/>
  <c r="CQ48" i="1" s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A49" i="1"/>
  <c r="CB49" i="1"/>
  <c r="CC49" i="1"/>
  <c r="CQ49" i="1" s="1"/>
  <c r="CD49" i="1"/>
  <c r="CE49" i="1"/>
  <c r="CF49" i="1"/>
  <c r="CG49" i="1"/>
  <c r="CH49" i="1"/>
  <c r="CI49" i="1"/>
  <c r="CJ49" i="1"/>
  <c r="CK49" i="1"/>
  <c r="CL49" i="1"/>
  <c r="CM49" i="1"/>
  <c r="CA50" i="1"/>
  <c r="CQ50" i="1" s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A51" i="1"/>
  <c r="CQ51" i="1" s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A52" i="1"/>
  <c r="CQ52" i="1" s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A53" i="1"/>
  <c r="CB53" i="1"/>
  <c r="CC53" i="1"/>
  <c r="CQ53" i="1" s="1"/>
  <c r="CD53" i="1"/>
  <c r="CE53" i="1"/>
  <c r="CF53" i="1"/>
  <c r="CG53" i="1"/>
  <c r="CH53" i="1"/>
  <c r="CI53" i="1"/>
  <c r="CJ53" i="1"/>
  <c r="CK53" i="1"/>
  <c r="CL53" i="1"/>
  <c r="CM53" i="1"/>
  <c r="CA54" i="1"/>
  <c r="CQ54" i="1" s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A55" i="1"/>
  <c r="CQ55" i="1" s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A56" i="1"/>
  <c r="CQ56" i="1" s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A57" i="1"/>
  <c r="CB57" i="1"/>
  <c r="CC57" i="1"/>
  <c r="CQ57" i="1" s="1"/>
  <c r="CD57" i="1"/>
  <c r="CE57" i="1"/>
  <c r="CF57" i="1"/>
  <c r="CG57" i="1"/>
  <c r="CH57" i="1"/>
  <c r="CI57" i="1"/>
  <c r="CJ57" i="1"/>
  <c r="CK57" i="1"/>
  <c r="CL57" i="1"/>
  <c r="CM57" i="1"/>
  <c r="CA58" i="1"/>
  <c r="CQ58" i="1" s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A59" i="1"/>
  <c r="CQ59" i="1" s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A60" i="1"/>
  <c r="CQ60" i="1" s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A61" i="1"/>
  <c r="CB61" i="1"/>
  <c r="CC61" i="1"/>
  <c r="CQ61" i="1" s="1"/>
  <c r="CD61" i="1"/>
  <c r="CE61" i="1"/>
  <c r="CF61" i="1"/>
  <c r="CG61" i="1"/>
  <c r="CH61" i="1"/>
  <c r="CI61" i="1"/>
  <c r="CJ61" i="1"/>
  <c r="CK61" i="1"/>
  <c r="CL61" i="1"/>
  <c r="CM61" i="1"/>
  <c r="CA62" i="1"/>
  <c r="CQ62" i="1" s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A63" i="1"/>
  <c r="CQ63" i="1" s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A64" i="1"/>
  <c r="CQ64" i="1" s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A65" i="1"/>
  <c r="CB65" i="1"/>
  <c r="CC65" i="1"/>
  <c r="CQ65" i="1" s="1"/>
  <c r="CD65" i="1"/>
  <c r="CE65" i="1"/>
  <c r="CF65" i="1"/>
  <c r="CG65" i="1"/>
  <c r="CH65" i="1"/>
  <c r="CI65" i="1"/>
  <c r="CJ65" i="1"/>
  <c r="CK65" i="1"/>
  <c r="CL65" i="1"/>
  <c r="CM65" i="1"/>
  <c r="CA20" i="1"/>
  <c r="CQ20" i="1" s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A21" i="1"/>
  <c r="CQ21" i="1" s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A22" i="1"/>
  <c r="CQ22" i="1" s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A23" i="1"/>
  <c r="CQ23" i="1" s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A24" i="1"/>
  <c r="CQ24" i="1" s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A25" i="1"/>
  <c r="CQ25" i="1" s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A26" i="1"/>
  <c r="CQ26" i="1" s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A27" i="1"/>
  <c r="CQ27" i="1" s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A28" i="1"/>
  <c r="CQ28" i="1" s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A29" i="1"/>
  <c r="CQ29" i="1" s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A30" i="1"/>
  <c r="CQ30" i="1" s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A31" i="1"/>
  <c r="CQ31" i="1" s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A32" i="1"/>
  <c r="CQ32" i="1" s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A3" i="1"/>
  <c r="CQ3" i="1" s="1"/>
  <c r="CB3" i="1"/>
  <c r="CC3" i="1"/>
  <c r="CD3" i="1"/>
  <c r="CE3" i="1"/>
  <c r="CF3" i="1"/>
  <c r="CG3" i="1"/>
  <c r="CH3" i="1"/>
  <c r="CI3" i="1"/>
  <c r="CJ3" i="1"/>
  <c r="CK3" i="1"/>
  <c r="CL3" i="1"/>
  <c r="CM3" i="1"/>
  <c r="CA4" i="1"/>
  <c r="CQ4" i="1" s="1"/>
  <c r="CB4" i="1"/>
  <c r="CC4" i="1"/>
  <c r="CD4" i="1"/>
  <c r="CE4" i="1"/>
  <c r="CF4" i="1"/>
  <c r="CG4" i="1"/>
  <c r="CH4" i="1"/>
  <c r="CI4" i="1"/>
  <c r="CJ4" i="1"/>
  <c r="CK4" i="1"/>
  <c r="CL4" i="1"/>
  <c r="CM4" i="1"/>
  <c r="CA5" i="1"/>
  <c r="CB5" i="1"/>
  <c r="CC5" i="1"/>
  <c r="CQ5" i="1" s="1"/>
  <c r="CD5" i="1"/>
  <c r="CE5" i="1"/>
  <c r="CF5" i="1"/>
  <c r="CG5" i="1"/>
  <c r="CH5" i="1"/>
  <c r="CI5" i="1"/>
  <c r="CJ5" i="1"/>
  <c r="CK5" i="1"/>
  <c r="CL5" i="1"/>
  <c r="CM5" i="1"/>
  <c r="CA6" i="1"/>
  <c r="CQ6" i="1" s="1"/>
  <c r="CB6" i="1"/>
  <c r="CC6" i="1"/>
  <c r="CD6" i="1"/>
  <c r="CE6" i="1"/>
  <c r="CF6" i="1"/>
  <c r="CG6" i="1"/>
  <c r="CH6" i="1"/>
  <c r="CI6" i="1"/>
  <c r="CJ6" i="1"/>
  <c r="CK6" i="1"/>
  <c r="CL6" i="1"/>
  <c r="CM6" i="1"/>
  <c r="CA7" i="1"/>
  <c r="CQ7" i="1" s="1"/>
  <c r="CB7" i="1"/>
  <c r="CC7" i="1"/>
  <c r="CD7" i="1"/>
  <c r="CE7" i="1"/>
  <c r="CF7" i="1"/>
  <c r="CG7" i="1"/>
  <c r="CH7" i="1"/>
  <c r="CI7" i="1"/>
  <c r="CJ7" i="1"/>
  <c r="CK7" i="1"/>
  <c r="CL7" i="1"/>
  <c r="CM7" i="1"/>
  <c r="CA8" i="1"/>
  <c r="CQ8" i="1" s="1"/>
  <c r="CB8" i="1"/>
  <c r="CC8" i="1"/>
  <c r="CD8" i="1"/>
  <c r="CE8" i="1"/>
  <c r="CF8" i="1"/>
  <c r="CG8" i="1"/>
  <c r="CH8" i="1"/>
  <c r="CI8" i="1"/>
  <c r="CJ8" i="1"/>
  <c r="CK8" i="1"/>
  <c r="CL8" i="1"/>
  <c r="CM8" i="1"/>
  <c r="CA9" i="1"/>
  <c r="CB9" i="1"/>
  <c r="CC9" i="1"/>
  <c r="CQ9" i="1" s="1"/>
  <c r="CD9" i="1"/>
  <c r="CE9" i="1"/>
  <c r="CF9" i="1"/>
  <c r="CG9" i="1"/>
  <c r="CH9" i="1"/>
  <c r="CI9" i="1"/>
  <c r="CJ9" i="1"/>
  <c r="CK9" i="1"/>
  <c r="CL9" i="1"/>
  <c r="CM9" i="1"/>
  <c r="CA10" i="1"/>
  <c r="CQ10" i="1" s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A11" i="1"/>
  <c r="CQ11" i="1" s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A12" i="1"/>
  <c r="CQ12" i="1" s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A13" i="1"/>
  <c r="CB13" i="1"/>
  <c r="CC13" i="1"/>
  <c r="CQ13" i="1" s="1"/>
  <c r="CD13" i="1"/>
  <c r="CE13" i="1"/>
  <c r="CF13" i="1"/>
  <c r="CG13" i="1"/>
  <c r="CH13" i="1"/>
  <c r="CI13" i="1"/>
  <c r="CJ13" i="1"/>
  <c r="CK13" i="1"/>
  <c r="CL13" i="1"/>
  <c r="CM13" i="1"/>
  <c r="CA14" i="1"/>
  <c r="CQ14" i="1" s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A15" i="1"/>
  <c r="CQ15" i="1" s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A16" i="1"/>
  <c r="CQ16" i="1" s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A17" i="1"/>
  <c r="CB17" i="1"/>
  <c r="CC17" i="1"/>
  <c r="CQ17" i="1" s="1"/>
  <c r="CD17" i="1"/>
  <c r="CE17" i="1"/>
  <c r="CF17" i="1"/>
  <c r="CG17" i="1"/>
  <c r="CH17" i="1"/>
  <c r="CI17" i="1"/>
  <c r="CJ17" i="1"/>
  <c r="CK17" i="1"/>
  <c r="CL17" i="1"/>
  <c r="CM17" i="1"/>
  <c r="CA18" i="1"/>
  <c r="CQ18" i="1" s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A19" i="1"/>
  <c r="CQ19" i="1" s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B2" i="1"/>
  <c r="CC2" i="1"/>
  <c r="CD2" i="1"/>
  <c r="CE2" i="1"/>
  <c r="CF2" i="1"/>
  <c r="CG2" i="1"/>
  <c r="CH2" i="1"/>
  <c r="CI2" i="1"/>
  <c r="CJ2" i="1"/>
  <c r="CK2" i="1"/>
  <c r="CL2" i="1"/>
  <c r="CM2" i="1"/>
  <c r="CA2" i="1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Z81" i="2"/>
  <c r="BK81" i="2"/>
  <c r="BL69" i="1"/>
  <c r="BP69" i="1"/>
  <c r="BQ69" i="1"/>
  <c r="BR69" i="1"/>
  <c r="BS69" i="1"/>
  <c r="BT69" i="1"/>
  <c r="BU69" i="1"/>
  <c r="BV69" i="1"/>
  <c r="BW69" i="1"/>
  <c r="BX69" i="1"/>
  <c r="BZ69" i="1"/>
  <c r="BK69" i="1"/>
  <c r="BX67" i="1"/>
  <c r="BW67" i="1"/>
  <c r="BV67" i="1"/>
  <c r="BU67" i="1"/>
  <c r="BT67" i="1"/>
  <c r="BS67" i="1"/>
  <c r="BR67" i="1"/>
  <c r="BQ67" i="1"/>
  <c r="BP67" i="1"/>
  <c r="BL67" i="1"/>
  <c r="BK67" i="1"/>
  <c r="BZ67" i="1"/>
  <c r="BN79" i="2"/>
  <c r="BT79" i="2"/>
  <c r="BX79" i="2"/>
  <c r="BW79" i="2"/>
  <c r="BV79" i="2"/>
  <c r="BR79" i="2"/>
  <c r="BQ79" i="2"/>
  <c r="BO79" i="2"/>
  <c r="BP79" i="2"/>
  <c r="BS79" i="2"/>
  <c r="BU79" i="2"/>
  <c r="BZ79" i="2"/>
  <c r="BL79" i="2"/>
  <c r="BK79" i="2"/>
  <c r="BM79" i="2"/>
  <c r="CQ77" i="2" l="1"/>
  <c r="CQ73" i="2"/>
  <c r="CQ69" i="2"/>
  <c r="CQ65" i="2"/>
  <c r="CQ61" i="2"/>
  <c r="CQ57" i="2"/>
  <c r="CQ53" i="2"/>
  <c r="CQ49" i="2"/>
  <c r="CQ45" i="2"/>
  <c r="CQ41" i="2"/>
  <c r="CQ37" i="2"/>
  <c r="CQ33" i="2"/>
  <c r="CQ29" i="2"/>
  <c r="CQ25" i="2"/>
  <c r="CQ21" i="2"/>
  <c r="CQ17" i="2"/>
  <c r="CQ13" i="2"/>
  <c r="CQ9" i="2"/>
  <c r="CQ5" i="2"/>
  <c r="CQ78" i="2"/>
  <c r="CQ76" i="2"/>
  <c r="CQ75" i="2"/>
  <c r="CQ74" i="2"/>
  <c r="CQ72" i="2"/>
  <c r="CQ71" i="2"/>
  <c r="CQ70" i="2"/>
  <c r="CQ68" i="2"/>
  <c r="CQ67" i="2"/>
  <c r="CQ66" i="2"/>
  <c r="CQ64" i="2"/>
  <c r="CQ63" i="2"/>
  <c r="CQ62" i="2"/>
  <c r="CQ60" i="2"/>
  <c r="CQ59" i="2"/>
  <c r="CQ58" i="2"/>
  <c r="CQ56" i="2"/>
  <c r="CQ55" i="2"/>
  <c r="CQ54" i="2"/>
  <c r="CQ52" i="2"/>
  <c r="CQ51" i="2"/>
  <c r="CQ50" i="2"/>
  <c r="CQ48" i="2"/>
  <c r="CQ47" i="2"/>
  <c r="CQ46" i="2"/>
  <c r="CQ44" i="2"/>
  <c r="CQ43" i="2"/>
  <c r="CQ42" i="2"/>
  <c r="CQ40" i="2"/>
  <c r="CQ39" i="2"/>
  <c r="CQ38" i="2"/>
  <c r="CQ36" i="2"/>
  <c r="CQ35" i="2"/>
  <c r="CQ34" i="2"/>
  <c r="CQ32" i="2"/>
  <c r="CQ31" i="2"/>
  <c r="CQ30" i="2"/>
  <c r="CQ28" i="2"/>
  <c r="CQ27" i="2"/>
  <c r="CQ26" i="2"/>
  <c r="CQ24" i="2"/>
  <c r="CQ23" i="2"/>
  <c r="CQ22" i="2"/>
  <c r="CQ20" i="2"/>
  <c r="CQ19" i="2"/>
  <c r="CQ18" i="2"/>
  <c r="CQ16" i="2"/>
  <c r="CQ15" i="2"/>
  <c r="CQ14" i="2"/>
  <c r="CQ12" i="2"/>
  <c r="CQ11" i="2"/>
  <c r="CQ10" i="2"/>
  <c r="CQ8" i="2"/>
  <c r="CQ7" i="2"/>
  <c r="CQ6" i="2"/>
  <c r="CQ4" i="2"/>
  <c r="CQ3" i="2"/>
  <c r="CQ2" i="1"/>
  <c r="CQ2" i="2"/>
</calcChain>
</file>

<file path=xl/sharedStrings.xml><?xml version="1.0" encoding="utf-8"?>
<sst xmlns="http://schemas.openxmlformats.org/spreadsheetml/2006/main" count="507" uniqueCount="100">
  <si>
    <t>No</t>
  </si>
  <si>
    <t>SavXMI</t>
  </si>
  <si>
    <t>SavCBP</t>
  </si>
  <si>
    <t>LoaXMI</t>
  </si>
  <si>
    <t>LoOCBP</t>
  </si>
  <si>
    <t>LoaCBP</t>
  </si>
  <si>
    <t>NuNodes</t>
  </si>
  <si>
    <t>NLOCBP</t>
  </si>
  <si>
    <t>NLCBP</t>
  </si>
  <si>
    <t>TAtSU</t>
  </si>
  <si>
    <t>TReSU</t>
  </si>
  <si>
    <t>TAtARM</t>
  </si>
  <si>
    <t>TReARM</t>
  </si>
  <si>
    <t>TiDel</t>
  </si>
  <si>
    <t>SetAtt</t>
  </si>
  <si>
    <t>UnsAtt</t>
  </si>
  <si>
    <t>AddAtt</t>
  </si>
  <si>
    <t>RemAtt</t>
  </si>
  <si>
    <t>MovAtt</t>
  </si>
  <si>
    <t>SetRef</t>
  </si>
  <si>
    <t>UnsRef</t>
  </si>
  <si>
    <t>AddRef</t>
  </si>
  <si>
    <t>RemRef</t>
  </si>
  <si>
    <t>MovRef</t>
  </si>
  <si>
    <t>Delete</t>
  </si>
  <si>
    <t>AddRes</t>
  </si>
  <si>
    <t>RemRes</t>
  </si>
  <si>
    <t>Package</t>
  </si>
  <si>
    <t>Session</t>
  </si>
  <si>
    <t>Create</t>
  </si>
  <si>
    <t>iSetAtt</t>
  </si>
  <si>
    <t>iUnsAtt</t>
  </si>
  <si>
    <t>iAddAtt</t>
  </si>
  <si>
    <t>iRemAtt</t>
  </si>
  <si>
    <t>iMovAtt</t>
  </si>
  <si>
    <t>iSetRef</t>
  </si>
  <si>
    <t>iUnsRef</t>
  </si>
  <si>
    <t>iAddRef</t>
  </si>
  <si>
    <t>iRemRef</t>
  </si>
  <si>
    <t>iMovRef</t>
  </si>
  <si>
    <t>iDelete</t>
  </si>
  <si>
    <t>iAddRes</t>
  </si>
  <si>
    <t>iRemRes</t>
  </si>
  <si>
    <t>iPackg</t>
  </si>
  <si>
    <t>iSessio</t>
  </si>
  <si>
    <t>iCreate</t>
  </si>
  <si>
    <t>aSetAtt</t>
  </si>
  <si>
    <t>aUnsAtt</t>
  </si>
  <si>
    <t>aAddAtt</t>
  </si>
  <si>
    <t>aRemAtt</t>
  </si>
  <si>
    <t>aMovAtt</t>
  </si>
  <si>
    <t>aSetRef</t>
  </si>
  <si>
    <t>aUnsRef</t>
  </si>
  <si>
    <t>aAddRef</t>
  </si>
  <si>
    <t>aRemRef</t>
  </si>
  <si>
    <t>aMovRef</t>
  </si>
  <si>
    <t>aDelete</t>
  </si>
  <si>
    <t>aAddRes</t>
  </si>
  <si>
    <t>aRemRes</t>
  </si>
  <si>
    <t>aPackg</t>
  </si>
  <si>
    <t>aSessio</t>
  </si>
  <si>
    <t>aCreate</t>
  </si>
  <si>
    <t>xSetAtt</t>
  </si>
  <si>
    <t>iAddAtt'</t>
  </si>
  <si>
    <t>iRemAtt'</t>
  </si>
  <si>
    <t>iMovAtt'</t>
  </si>
  <si>
    <t>iSetRef'</t>
  </si>
  <si>
    <t>iUnsRef'</t>
  </si>
  <si>
    <t>iAddRef'</t>
  </si>
  <si>
    <t>iRemRef'</t>
  </si>
  <si>
    <t>iMovRef'</t>
  </si>
  <si>
    <t>iDelete'</t>
  </si>
  <si>
    <t>iAddRes'</t>
  </si>
  <si>
    <t>iRemRes'</t>
  </si>
  <si>
    <t>iPackg'</t>
  </si>
  <si>
    <t>iSessio'</t>
  </si>
  <si>
    <t>iCreate'</t>
  </si>
  <si>
    <t>iUnsAtt'</t>
  </si>
  <si>
    <t>iSetAtt'</t>
  </si>
  <si>
    <t>xUnsAtt</t>
  </si>
  <si>
    <t>ConfTotal</t>
  </si>
  <si>
    <t>ConfIgno</t>
  </si>
  <si>
    <t>TreeTotal</t>
  </si>
  <si>
    <t>TreeIgno</t>
  </si>
  <si>
    <t>Conf.AvgTimeCost</t>
  </si>
  <si>
    <t>Tree.AvgTimeCost</t>
  </si>
  <si>
    <t>Conf.TotTimeCost</t>
  </si>
  <si>
    <t>Tree.TotalTimeCost</t>
  </si>
  <si>
    <t>Node 38000</t>
  </si>
  <si>
    <t>Conf.Ig%</t>
  </si>
  <si>
    <t>Tree.Ig%</t>
  </si>
  <si>
    <t>OCBP</t>
  </si>
  <si>
    <t>CBP</t>
  </si>
  <si>
    <t>Conf.</t>
  </si>
  <si>
    <t>Tree</t>
  </si>
  <si>
    <t>Delta</t>
  </si>
  <si>
    <t>Delta from Avg</t>
  </si>
  <si>
    <t>Node 34500</t>
  </si>
  <si>
    <t>Tree. Objs</t>
  </si>
  <si>
    <t>Conf. Objs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</si>
</sst>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2" fillId="2" borderId="0" xfId="0" applyNumberFormat="1" applyFont="1" applyFill="1"/>
    <xf numFmtId="2" fontId="2" fillId="4" borderId="0" xfId="0" applyNumberFormat="1" applyFont="1" applyFill="1"/>
    <xf numFmtId="0" fontId="2" fillId="7" borderId="0" xfId="0" applyFont="1" applyFill="1"/>
    <xf numFmtId="0" fontId="0" fillId="7" borderId="0" xfId="0" applyFill="1"/>
    <xf numFmtId="0" fontId="2" fillId="6" borderId="0" xfId="0" applyFont="1" applyFill="1"/>
    <xf numFmtId="0" fontId="0" fillId="6" borderId="0" xfId="0" applyFill="1"/>
    <xf numFmtId="0" fontId="2" fillId="3" borderId="0" xfId="0" applyFont="1" applyFill="1"/>
    <xf numFmtId="0" fontId="0" fillId="3" borderId="0" xfId="0" applyFill="1"/>
    <xf numFmtId="0" fontId="0" fillId="0" borderId="0" xfId="0" applyFill="1"/>
    <xf numFmtId="0" fontId="2" fillId="8" borderId="0" xfId="0" applyFont="1" applyFill="1"/>
    <xf numFmtId="164" fontId="0" fillId="0" borderId="0" xfId="0" applyNumberFormat="1"/>
    <xf numFmtId="0" fontId="2" fillId="5" borderId="0" xfId="0" applyFont="1" applyFill="1"/>
    <xf numFmtId="43" fontId="0" fillId="0" borderId="0" xfId="1" applyFont="1"/>
    <xf numFmtId="43" fontId="0" fillId="0" borderId="0" xfId="0" applyNumberFormat="1"/>
    <xf numFmtId="2" fontId="2" fillId="0" borderId="0" xfId="0" applyNumberFormat="1" applyFont="1" applyFill="1"/>
    <xf numFmtId="0" fontId="0" fillId="9" borderId="0" xfId="0" applyFill="1"/>
    <xf numFmtId="0" fontId="2" fillId="0" borderId="0" xfId="0" applyFont="1" applyFill="1"/>
    <xf numFmtId="0" fontId="2" fillId="10" borderId="0" xfId="0" applyFont="1" applyFill="1"/>
    <xf numFmtId="0" fontId="0" fillId="10" borderId="0" xfId="0" applyFill="1"/>
    <xf numFmtId="0" fontId="2" fillId="4" borderId="0" xfId="0" applyFont="1" applyFill="1"/>
    <xf numFmtId="0" fontId="0" fillId="4" borderId="0" xfId="0" applyFill="1"/>
    <xf numFmtId="0" fontId="0" fillId="4" borderId="0" xfId="0" applyNumberFormat="1" applyFill="1"/>
    <xf numFmtId="0" fontId="0" fillId="8" borderId="0" xfId="0" applyFill="1"/>
    <xf numFmtId="0" fontId="2" fillId="9" borderId="0" xfId="0" applyFont="1" applyFill="1"/>
    <xf numFmtId="164" fontId="0" fillId="9" borderId="0" xfId="0" applyNumberFormat="1" applyFill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87"/>
  <sheetViews>
    <sheetView zoomScale="85" zoomScaleNormal="85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P69" sqref="P69"/>
    </sheetView>
  </sheetViews>
  <sheetFormatPr defaultRowHeight="14.4" x14ac:dyDescent="0.3"/>
  <sheetData>
    <row r="1" spans="1:9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78</v>
      </c>
      <c r="AV1" s="1" t="s">
        <v>77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  <c r="BZ1" s="1" t="s">
        <v>61</v>
      </c>
      <c r="CA1" s="12" t="s">
        <v>62</v>
      </c>
      <c r="CB1" s="12" t="s">
        <v>47</v>
      </c>
      <c r="CC1" s="12" t="s">
        <v>48</v>
      </c>
      <c r="CD1" s="12" t="s">
        <v>49</v>
      </c>
      <c r="CE1" s="12" t="s">
        <v>50</v>
      </c>
      <c r="CF1" s="12" t="s">
        <v>51</v>
      </c>
      <c r="CG1" s="12" t="s">
        <v>52</v>
      </c>
      <c r="CH1" s="12" t="s">
        <v>53</v>
      </c>
      <c r="CI1" s="12" t="s">
        <v>54</v>
      </c>
      <c r="CJ1" s="12" t="s">
        <v>55</v>
      </c>
      <c r="CK1" s="12" t="s">
        <v>56</v>
      </c>
      <c r="CL1" s="12" t="s">
        <v>57</v>
      </c>
      <c r="CM1" s="12" t="s">
        <v>58</v>
      </c>
      <c r="CN1" s="12" t="s">
        <v>59</v>
      </c>
      <c r="CO1" s="12" t="s">
        <v>60</v>
      </c>
      <c r="CP1" s="12" t="s">
        <v>61</v>
      </c>
    </row>
    <row r="2" spans="1:95" x14ac:dyDescent="0.3">
      <c r="A2">
        <v>1</v>
      </c>
      <c r="B2">
        <v>0.04</v>
      </c>
      <c r="C2">
        <v>3.3000000000000002E-2</v>
      </c>
      <c r="D2">
        <v>2.8000000000000001E-2</v>
      </c>
      <c r="E2">
        <v>4.0000000000000001E-3</v>
      </c>
      <c r="F2">
        <v>8.9999999999999993E-3</v>
      </c>
      <c r="G2">
        <v>7</v>
      </c>
      <c r="H2">
        <v>29</v>
      </c>
      <c r="I2">
        <v>29</v>
      </c>
      <c r="J2">
        <v>26328</v>
      </c>
      <c r="K2">
        <v>0</v>
      </c>
      <c r="L2">
        <v>0</v>
      </c>
      <c r="M2">
        <v>0</v>
      </c>
      <c r="N2">
        <v>0</v>
      </c>
      <c r="O2">
        <v>14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7</v>
      </c>
      <c r="AA2">
        <v>0</v>
      </c>
      <c r="AB2">
        <v>1</v>
      </c>
      <c r="AC2">
        <v>0</v>
      </c>
      <c r="AD2">
        <v>7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f>IF(AE2&gt;O2,O2,AE2)</f>
        <v>0</v>
      </c>
      <c r="AV2">
        <f t="shared" ref="AV2:BJ17" si="0">IF(AF2&gt;P2,P2,AF2)</f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v>60444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168634</v>
      </c>
      <c r="BW2">
        <v>0</v>
      </c>
      <c r="BX2">
        <v>208988</v>
      </c>
      <c r="BY2">
        <v>0</v>
      </c>
      <c r="BZ2">
        <v>21671</v>
      </c>
      <c r="CA2">
        <f>AE2*BK2</f>
        <v>0</v>
      </c>
      <c r="CB2">
        <f>AF2*BL2</f>
        <v>0</v>
      </c>
      <c r="CC2">
        <f>AG2*BM2</f>
        <v>0</v>
      </c>
      <c r="CD2">
        <f>AH2*BN2</f>
        <v>0</v>
      </c>
      <c r="CE2">
        <f>AI2*BO2</f>
        <v>0</v>
      </c>
      <c r="CF2">
        <f>AJ2*BP2</f>
        <v>0</v>
      </c>
      <c r="CG2">
        <f>AK2*BQ2</f>
        <v>0</v>
      </c>
      <c r="CH2">
        <f>AL2*BR2</f>
        <v>0</v>
      </c>
      <c r="CI2">
        <f>AM2*BS2</f>
        <v>0</v>
      </c>
      <c r="CJ2">
        <f>AN2*BT2</f>
        <v>0</v>
      </c>
      <c r="CK2">
        <f>AO2*BU2</f>
        <v>0</v>
      </c>
      <c r="CL2">
        <f>AP2*BV2</f>
        <v>0</v>
      </c>
      <c r="CM2">
        <f>AQ2*BW2</f>
        <v>0</v>
      </c>
      <c r="CN2">
        <f t="shared" ref="CN2" si="1">AR2*BX2</f>
        <v>0</v>
      </c>
      <c r="CO2">
        <f t="shared" ref="CO2" si="2">AS2*BY2</f>
        <v>0</v>
      </c>
      <c r="CP2">
        <f t="shared" ref="CP2" si="3">AT2*BZ2</f>
        <v>0</v>
      </c>
      <c r="CQ2" s="13">
        <f>SUM(CA2:CP2)/1000000000</f>
        <v>0</v>
      </c>
    </row>
    <row r="3" spans="1:95" x14ac:dyDescent="0.3">
      <c r="A3">
        <v>500</v>
      </c>
      <c r="B3">
        <v>1.2999999999999999E-2</v>
      </c>
      <c r="C3">
        <v>0.156</v>
      </c>
      <c r="D3">
        <v>3.1E-2</v>
      </c>
      <c r="E3">
        <v>2.5999999999999999E-2</v>
      </c>
      <c r="F3">
        <v>6.6000000000000003E-2</v>
      </c>
      <c r="G3">
        <v>512</v>
      </c>
      <c r="H3">
        <v>3152</v>
      </c>
      <c r="I3">
        <v>4332</v>
      </c>
      <c r="J3">
        <v>4114</v>
      </c>
      <c r="K3">
        <v>4808</v>
      </c>
      <c r="L3">
        <v>0</v>
      </c>
      <c r="M3">
        <v>11579</v>
      </c>
      <c r="N3">
        <v>32237</v>
      </c>
      <c r="O3">
        <v>2022</v>
      </c>
      <c r="P3">
        <v>54</v>
      </c>
      <c r="Q3">
        <v>0</v>
      </c>
      <c r="R3">
        <v>0</v>
      </c>
      <c r="S3">
        <v>0</v>
      </c>
      <c r="T3">
        <v>276</v>
      </c>
      <c r="U3">
        <v>17</v>
      </c>
      <c r="V3">
        <v>458</v>
      </c>
      <c r="W3">
        <v>4</v>
      </c>
      <c r="X3">
        <v>2</v>
      </c>
      <c r="Y3">
        <v>5</v>
      </c>
      <c r="Z3">
        <v>517</v>
      </c>
      <c r="AA3">
        <v>459</v>
      </c>
      <c r="AB3">
        <v>1</v>
      </c>
      <c r="AC3">
        <v>0</v>
      </c>
      <c r="AD3">
        <v>517</v>
      </c>
      <c r="AE3">
        <v>141</v>
      </c>
      <c r="AF3">
        <v>54</v>
      </c>
      <c r="AG3">
        <v>0</v>
      </c>
      <c r="AH3">
        <v>0</v>
      </c>
      <c r="AI3">
        <v>0</v>
      </c>
      <c r="AJ3">
        <v>15</v>
      </c>
      <c r="AK3">
        <v>17</v>
      </c>
      <c r="AL3">
        <v>21</v>
      </c>
      <c r="AM3">
        <v>4</v>
      </c>
      <c r="AN3">
        <v>0</v>
      </c>
      <c r="AO3">
        <v>10</v>
      </c>
      <c r="AP3">
        <v>459</v>
      </c>
      <c r="AQ3">
        <v>459</v>
      </c>
      <c r="AR3">
        <v>0</v>
      </c>
      <c r="AS3">
        <v>0</v>
      </c>
      <c r="AT3">
        <v>5</v>
      </c>
      <c r="AU3">
        <f t="shared" ref="AU3:BJ18" si="4">IF(AE3&gt;O3,O3,AE3)</f>
        <v>141</v>
      </c>
      <c r="AV3">
        <f t="shared" si="0"/>
        <v>54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15</v>
      </c>
      <c r="BA3">
        <f t="shared" si="0"/>
        <v>17</v>
      </c>
      <c r="BB3">
        <f t="shared" si="0"/>
        <v>21</v>
      </c>
      <c r="BC3">
        <f t="shared" si="0"/>
        <v>4</v>
      </c>
      <c r="BD3">
        <f t="shared" si="0"/>
        <v>0</v>
      </c>
      <c r="BE3">
        <f t="shared" si="0"/>
        <v>5</v>
      </c>
      <c r="BF3">
        <f t="shared" si="0"/>
        <v>459</v>
      </c>
      <c r="BG3">
        <f t="shared" si="0"/>
        <v>459</v>
      </c>
      <c r="BH3">
        <f t="shared" si="0"/>
        <v>0</v>
      </c>
      <c r="BI3">
        <f t="shared" si="0"/>
        <v>0</v>
      </c>
      <c r="BJ3">
        <f t="shared" si="0"/>
        <v>5</v>
      </c>
      <c r="BK3">
        <v>8060</v>
      </c>
      <c r="BL3">
        <v>2802</v>
      </c>
      <c r="BM3">
        <v>0</v>
      </c>
      <c r="BN3">
        <v>0</v>
      </c>
      <c r="BO3">
        <v>0</v>
      </c>
      <c r="BP3">
        <v>9117</v>
      </c>
      <c r="BQ3">
        <v>2602</v>
      </c>
      <c r="BR3">
        <v>17021</v>
      </c>
      <c r="BS3">
        <v>35950</v>
      </c>
      <c r="BT3">
        <v>22518</v>
      </c>
      <c r="BU3">
        <v>20701</v>
      </c>
      <c r="BV3">
        <v>16954</v>
      </c>
      <c r="BW3">
        <v>13051</v>
      </c>
      <c r="BX3">
        <v>17382</v>
      </c>
      <c r="BY3">
        <v>0</v>
      </c>
      <c r="BZ3">
        <v>8248</v>
      </c>
      <c r="CA3">
        <f t="shared" ref="CA3:CA19" si="5">AE3*BK3</f>
        <v>1136460</v>
      </c>
      <c r="CB3">
        <f t="shared" ref="CB3:CB20" si="6">AF3*BL3</f>
        <v>151308</v>
      </c>
      <c r="CC3">
        <f t="shared" ref="CC3:CC20" si="7">AG3*BM3</f>
        <v>0</v>
      </c>
      <c r="CD3">
        <f t="shared" ref="CD3:CD20" si="8">AH3*BN3</f>
        <v>0</v>
      </c>
      <c r="CE3">
        <f t="shared" ref="CE3:CE20" si="9">AI3*BO3</f>
        <v>0</v>
      </c>
      <c r="CF3">
        <f t="shared" ref="CF3:CF20" si="10">AJ3*BP3</f>
        <v>136755</v>
      </c>
      <c r="CG3">
        <f t="shared" ref="CG3:CG20" si="11">AK3*BQ3</f>
        <v>44234</v>
      </c>
      <c r="CH3">
        <f t="shared" ref="CH3:CH20" si="12">AL3*BR3</f>
        <v>357441</v>
      </c>
      <c r="CI3">
        <f t="shared" ref="CI3:CI20" si="13">AM3*BS3</f>
        <v>143800</v>
      </c>
      <c r="CJ3">
        <f t="shared" ref="CJ3:CJ20" si="14">AN3*BT3</f>
        <v>0</v>
      </c>
      <c r="CK3">
        <f t="shared" ref="CK3:CK20" si="15">AO3*BU3</f>
        <v>207010</v>
      </c>
      <c r="CL3">
        <f t="shared" ref="CL3:CL20" si="16">AP3*BV3</f>
        <v>7781886</v>
      </c>
      <c r="CM3">
        <f t="shared" ref="CM3:CM20" si="17">AQ3*BW3</f>
        <v>5990409</v>
      </c>
      <c r="CN3">
        <f t="shared" ref="CN3:CN66" si="18">AR3*BX3</f>
        <v>0</v>
      </c>
      <c r="CO3">
        <f t="shared" ref="CO3:CO66" si="19">AS3*BY3</f>
        <v>0</v>
      </c>
      <c r="CP3">
        <f t="shared" ref="CP3:CP66" si="20">AT3*BZ3</f>
        <v>41240</v>
      </c>
      <c r="CQ3" s="13">
        <f t="shared" ref="CQ3:CQ66" si="21">SUM(CA3:CP3)/1000000000</f>
        <v>1.5990542999999999E-2</v>
      </c>
    </row>
    <row r="4" spans="1:95" x14ac:dyDescent="0.3">
      <c r="A4">
        <v>1000</v>
      </c>
      <c r="B4">
        <v>0.01</v>
      </c>
      <c r="C4">
        <v>0.16400000000000001</v>
      </c>
      <c r="D4">
        <v>1.4999999999999999E-2</v>
      </c>
      <c r="E4">
        <v>3.7999999999999999E-2</v>
      </c>
      <c r="F4">
        <v>4.3999999999999997E-2</v>
      </c>
      <c r="G4">
        <v>1024</v>
      </c>
      <c r="H4">
        <v>6321</v>
      </c>
      <c r="I4">
        <v>8538</v>
      </c>
      <c r="J4">
        <v>1705</v>
      </c>
      <c r="K4">
        <v>3147</v>
      </c>
      <c r="L4">
        <v>0</v>
      </c>
      <c r="M4">
        <v>7502</v>
      </c>
      <c r="N4">
        <v>25442</v>
      </c>
      <c r="O4">
        <v>4094</v>
      </c>
      <c r="P4">
        <v>137</v>
      </c>
      <c r="Q4">
        <v>0</v>
      </c>
      <c r="R4">
        <v>0</v>
      </c>
      <c r="S4">
        <v>0</v>
      </c>
      <c r="T4">
        <v>522</v>
      </c>
      <c r="U4">
        <v>12</v>
      </c>
      <c r="V4">
        <v>851</v>
      </c>
      <c r="W4">
        <v>9</v>
      </c>
      <c r="X4">
        <v>2</v>
      </c>
      <c r="Y4">
        <v>5</v>
      </c>
      <c r="Z4">
        <v>1029</v>
      </c>
      <c r="AA4">
        <v>847</v>
      </c>
      <c r="AB4">
        <v>1</v>
      </c>
      <c r="AC4">
        <v>0</v>
      </c>
      <c r="AD4">
        <v>1029</v>
      </c>
      <c r="AE4">
        <v>306</v>
      </c>
      <c r="AF4">
        <v>137</v>
      </c>
      <c r="AG4">
        <v>0</v>
      </c>
      <c r="AH4">
        <v>0</v>
      </c>
      <c r="AI4">
        <v>0</v>
      </c>
      <c r="AJ4">
        <v>28</v>
      </c>
      <c r="AK4">
        <v>12</v>
      </c>
      <c r="AL4">
        <v>21</v>
      </c>
      <c r="AM4">
        <v>9</v>
      </c>
      <c r="AN4">
        <v>0</v>
      </c>
      <c r="AO4">
        <v>10</v>
      </c>
      <c r="AP4">
        <v>847</v>
      </c>
      <c r="AQ4">
        <v>847</v>
      </c>
      <c r="AR4">
        <v>0</v>
      </c>
      <c r="AS4">
        <v>0</v>
      </c>
      <c r="AT4">
        <v>5</v>
      </c>
      <c r="AU4">
        <f t="shared" si="4"/>
        <v>306</v>
      </c>
      <c r="AV4">
        <f t="shared" si="0"/>
        <v>137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28</v>
      </c>
      <c r="BA4">
        <f t="shared" si="0"/>
        <v>12</v>
      </c>
      <c r="BB4">
        <f t="shared" si="0"/>
        <v>21</v>
      </c>
      <c r="BC4">
        <f t="shared" si="0"/>
        <v>9</v>
      </c>
      <c r="BD4">
        <f t="shared" si="0"/>
        <v>0</v>
      </c>
      <c r="BE4">
        <f t="shared" si="0"/>
        <v>5</v>
      </c>
      <c r="BF4">
        <f t="shared" si="0"/>
        <v>847</v>
      </c>
      <c r="BG4">
        <f t="shared" si="0"/>
        <v>847</v>
      </c>
      <c r="BH4">
        <f t="shared" si="0"/>
        <v>0</v>
      </c>
      <c r="BI4">
        <f t="shared" si="0"/>
        <v>0</v>
      </c>
      <c r="BJ4">
        <f t="shared" si="0"/>
        <v>5</v>
      </c>
      <c r="BK4">
        <v>2446</v>
      </c>
      <c r="BL4">
        <v>1646</v>
      </c>
      <c r="BM4">
        <v>0</v>
      </c>
      <c r="BN4">
        <v>0</v>
      </c>
      <c r="BO4">
        <v>0</v>
      </c>
      <c r="BP4">
        <v>2950</v>
      </c>
      <c r="BQ4">
        <v>2041</v>
      </c>
      <c r="BR4">
        <v>4685</v>
      </c>
      <c r="BS4">
        <v>16329</v>
      </c>
      <c r="BT4">
        <v>49777</v>
      </c>
      <c r="BU4">
        <v>26864</v>
      </c>
      <c r="BV4">
        <v>3835</v>
      </c>
      <c r="BW4">
        <v>6062</v>
      </c>
      <c r="BX4">
        <v>90074</v>
      </c>
      <c r="BY4">
        <v>0</v>
      </c>
      <c r="BZ4">
        <v>2144</v>
      </c>
      <c r="CA4">
        <f t="shared" si="5"/>
        <v>748476</v>
      </c>
      <c r="CB4">
        <f t="shared" si="6"/>
        <v>225502</v>
      </c>
      <c r="CC4">
        <f t="shared" si="7"/>
        <v>0</v>
      </c>
      <c r="CD4">
        <f t="shared" si="8"/>
        <v>0</v>
      </c>
      <c r="CE4">
        <f t="shared" si="9"/>
        <v>0</v>
      </c>
      <c r="CF4">
        <f t="shared" si="10"/>
        <v>82600</v>
      </c>
      <c r="CG4">
        <f t="shared" si="11"/>
        <v>24492</v>
      </c>
      <c r="CH4">
        <f t="shared" si="12"/>
        <v>98385</v>
      </c>
      <c r="CI4">
        <f t="shared" si="13"/>
        <v>146961</v>
      </c>
      <c r="CJ4">
        <f t="shared" si="14"/>
        <v>0</v>
      </c>
      <c r="CK4">
        <f t="shared" si="15"/>
        <v>268640</v>
      </c>
      <c r="CL4">
        <f t="shared" si="16"/>
        <v>3248245</v>
      </c>
      <c r="CM4">
        <f t="shared" si="17"/>
        <v>5134514</v>
      </c>
      <c r="CN4">
        <f t="shared" si="18"/>
        <v>0</v>
      </c>
      <c r="CO4">
        <f t="shared" si="19"/>
        <v>0</v>
      </c>
      <c r="CP4">
        <f t="shared" si="20"/>
        <v>10720</v>
      </c>
      <c r="CQ4" s="13">
        <f t="shared" si="21"/>
        <v>9.9885349999999998E-3</v>
      </c>
    </row>
    <row r="5" spans="1:95" x14ac:dyDescent="0.3">
      <c r="A5">
        <v>1500</v>
      </c>
      <c r="B5">
        <v>1.2999999999999999E-2</v>
      </c>
      <c r="C5">
        <v>0.22900000000000001</v>
      </c>
      <c r="D5">
        <v>1.2E-2</v>
      </c>
      <c r="E5">
        <v>5.0999999999999997E-2</v>
      </c>
      <c r="F5">
        <v>6.0999999999999999E-2</v>
      </c>
      <c r="G5">
        <v>1522</v>
      </c>
      <c r="H5">
        <v>9404</v>
      </c>
      <c r="I5">
        <v>13059</v>
      </c>
      <c r="J5">
        <v>1630</v>
      </c>
      <c r="K5">
        <v>2909</v>
      </c>
      <c r="L5">
        <v>0</v>
      </c>
      <c r="M5">
        <v>3918</v>
      </c>
      <c r="N5">
        <v>30864</v>
      </c>
      <c r="O5">
        <v>6053</v>
      </c>
      <c r="P5">
        <v>202</v>
      </c>
      <c r="Q5">
        <v>0</v>
      </c>
      <c r="R5">
        <v>0</v>
      </c>
      <c r="S5">
        <v>0</v>
      </c>
      <c r="T5">
        <v>809</v>
      </c>
      <c r="U5">
        <v>18</v>
      </c>
      <c r="V5">
        <v>1447</v>
      </c>
      <c r="W5">
        <v>19</v>
      </c>
      <c r="X5">
        <v>6</v>
      </c>
      <c r="Y5">
        <v>8</v>
      </c>
      <c r="Z5">
        <v>1530</v>
      </c>
      <c r="AA5">
        <v>1436</v>
      </c>
      <c r="AB5">
        <v>1</v>
      </c>
      <c r="AC5">
        <v>0</v>
      </c>
      <c r="AD5">
        <v>1530</v>
      </c>
      <c r="AE5">
        <v>431</v>
      </c>
      <c r="AF5">
        <v>202</v>
      </c>
      <c r="AG5">
        <v>0</v>
      </c>
      <c r="AH5">
        <v>0</v>
      </c>
      <c r="AI5">
        <v>0</v>
      </c>
      <c r="AJ5">
        <v>60</v>
      </c>
      <c r="AK5">
        <v>18</v>
      </c>
      <c r="AL5">
        <v>39</v>
      </c>
      <c r="AM5">
        <v>21</v>
      </c>
      <c r="AN5">
        <v>0</v>
      </c>
      <c r="AO5">
        <v>16</v>
      </c>
      <c r="AP5">
        <v>1436</v>
      </c>
      <c r="AQ5">
        <v>1436</v>
      </c>
      <c r="AR5">
        <v>0</v>
      </c>
      <c r="AS5">
        <v>0</v>
      </c>
      <c r="AT5">
        <v>8</v>
      </c>
      <c r="AU5">
        <f t="shared" si="4"/>
        <v>431</v>
      </c>
      <c r="AV5">
        <f t="shared" si="0"/>
        <v>202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60</v>
      </c>
      <c r="BA5">
        <f t="shared" si="0"/>
        <v>18</v>
      </c>
      <c r="BB5">
        <f t="shared" si="0"/>
        <v>39</v>
      </c>
      <c r="BC5">
        <f t="shared" si="0"/>
        <v>19</v>
      </c>
      <c r="BD5">
        <f t="shared" si="0"/>
        <v>0</v>
      </c>
      <c r="BE5">
        <f t="shared" si="0"/>
        <v>8</v>
      </c>
      <c r="BF5">
        <f t="shared" si="0"/>
        <v>1436</v>
      </c>
      <c r="BG5">
        <f t="shared" si="0"/>
        <v>1436</v>
      </c>
      <c r="BH5">
        <f t="shared" si="0"/>
        <v>0</v>
      </c>
      <c r="BI5">
        <f t="shared" si="0"/>
        <v>0</v>
      </c>
      <c r="BJ5">
        <f t="shared" si="0"/>
        <v>8</v>
      </c>
      <c r="BK5">
        <v>2349</v>
      </c>
      <c r="BL5">
        <v>1568</v>
      </c>
      <c r="BM5">
        <v>0</v>
      </c>
      <c r="BN5">
        <v>0</v>
      </c>
      <c r="BO5">
        <v>0</v>
      </c>
      <c r="BP5">
        <v>2759</v>
      </c>
      <c r="BQ5">
        <v>1185</v>
      </c>
      <c r="BR5">
        <v>4115</v>
      </c>
      <c r="BS5">
        <v>18110</v>
      </c>
      <c r="BT5">
        <v>6321</v>
      </c>
      <c r="BU5">
        <v>8148</v>
      </c>
      <c r="BV5">
        <v>2977</v>
      </c>
      <c r="BW5">
        <v>4125</v>
      </c>
      <c r="BX5">
        <v>5136</v>
      </c>
      <c r="BY5">
        <v>0</v>
      </c>
      <c r="BZ5">
        <v>1488</v>
      </c>
      <c r="CA5">
        <f t="shared" si="5"/>
        <v>1012419</v>
      </c>
      <c r="CB5">
        <f t="shared" si="6"/>
        <v>316736</v>
      </c>
      <c r="CC5">
        <f t="shared" si="7"/>
        <v>0</v>
      </c>
      <c r="CD5">
        <f t="shared" si="8"/>
        <v>0</v>
      </c>
      <c r="CE5">
        <f t="shared" si="9"/>
        <v>0</v>
      </c>
      <c r="CF5">
        <f t="shared" si="10"/>
        <v>165540</v>
      </c>
      <c r="CG5">
        <f t="shared" si="11"/>
        <v>21330</v>
      </c>
      <c r="CH5">
        <f t="shared" si="12"/>
        <v>160485</v>
      </c>
      <c r="CI5">
        <f t="shared" si="13"/>
        <v>380310</v>
      </c>
      <c r="CJ5">
        <f t="shared" si="14"/>
        <v>0</v>
      </c>
      <c r="CK5">
        <f t="shared" si="15"/>
        <v>130368</v>
      </c>
      <c r="CL5">
        <f t="shared" si="16"/>
        <v>4274972</v>
      </c>
      <c r="CM5">
        <f t="shared" si="17"/>
        <v>5923500</v>
      </c>
      <c r="CN5">
        <f t="shared" si="18"/>
        <v>0</v>
      </c>
      <c r="CO5">
        <f t="shared" si="19"/>
        <v>0</v>
      </c>
      <c r="CP5">
        <f t="shared" si="20"/>
        <v>11904</v>
      </c>
      <c r="CQ5" s="13">
        <f t="shared" si="21"/>
        <v>1.2397564E-2</v>
      </c>
    </row>
    <row r="6" spans="1:95" x14ac:dyDescent="0.3">
      <c r="A6">
        <v>2000</v>
      </c>
      <c r="B6">
        <v>1.2E-2</v>
      </c>
      <c r="C6">
        <v>0.29599999999999999</v>
      </c>
      <c r="D6">
        <v>0.01</v>
      </c>
      <c r="E6">
        <v>8.7999999999999995E-2</v>
      </c>
      <c r="F6">
        <v>7.3999999999999996E-2</v>
      </c>
      <c r="G6">
        <v>2036</v>
      </c>
      <c r="H6">
        <v>12634</v>
      </c>
      <c r="I6">
        <v>17664</v>
      </c>
      <c r="J6">
        <v>1569</v>
      </c>
      <c r="K6">
        <v>1626</v>
      </c>
      <c r="L6">
        <v>0</v>
      </c>
      <c r="M6">
        <v>3055</v>
      </c>
      <c r="N6">
        <v>21679</v>
      </c>
      <c r="O6">
        <v>8124</v>
      </c>
      <c r="P6">
        <v>253</v>
      </c>
      <c r="Q6">
        <v>0</v>
      </c>
      <c r="R6">
        <v>0</v>
      </c>
      <c r="S6">
        <v>0</v>
      </c>
      <c r="T6">
        <v>1104</v>
      </c>
      <c r="U6">
        <v>35</v>
      </c>
      <c r="V6">
        <v>2017</v>
      </c>
      <c r="W6">
        <v>8</v>
      </c>
      <c r="X6">
        <v>9</v>
      </c>
      <c r="Y6">
        <v>8</v>
      </c>
      <c r="Z6">
        <v>2044</v>
      </c>
      <c r="AA6">
        <v>2017</v>
      </c>
      <c r="AB6">
        <v>1</v>
      </c>
      <c r="AC6">
        <v>0</v>
      </c>
      <c r="AD6">
        <v>2044</v>
      </c>
      <c r="AE6">
        <v>572</v>
      </c>
      <c r="AF6">
        <v>253</v>
      </c>
      <c r="AG6">
        <v>0</v>
      </c>
      <c r="AH6">
        <v>0</v>
      </c>
      <c r="AI6">
        <v>0</v>
      </c>
      <c r="AJ6">
        <v>69</v>
      </c>
      <c r="AK6">
        <v>35</v>
      </c>
      <c r="AL6">
        <v>43</v>
      </c>
      <c r="AM6">
        <v>8</v>
      </c>
      <c r="AN6">
        <v>0</v>
      </c>
      <c r="AO6">
        <v>16</v>
      </c>
      <c r="AP6">
        <v>2017</v>
      </c>
      <c r="AQ6">
        <v>2017</v>
      </c>
      <c r="AR6">
        <v>0</v>
      </c>
      <c r="AS6">
        <v>0</v>
      </c>
      <c r="AT6">
        <v>8</v>
      </c>
      <c r="AU6">
        <f t="shared" si="4"/>
        <v>572</v>
      </c>
      <c r="AV6">
        <f t="shared" si="0"/>
        <v>253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69</v>
      </c>
      <c r="BA6">
        <f t="shared" si="0"/>
        <v>35</v>
      </c>
      <c r="BB6">
        <f t="shared" si="0"/>
        <v>43</v>
      </c>
      <c r="BC6">
        <f t="shared" si="0"/>
        <v>8</v>
      </c>
      <c r="BD6">
        <f t="shared" si="0"/>
        <v>0</v>
      </c>
      <c r="BE6">
        <f t="shared" si="0"/>
        <v>8</v>
      </c>
      <c r="BF6">
        <f t="shared" si="0"/>
        <v>2017</v>
      </c>
      <c r="BG6">
        <f t="shared" si="0"/>
        <v>2017</v>
      </c>
      <c r="BH6">
        <f t="shared" si="0"/>
        <v>0</v>
      </c>
      <c r="BI6">
        <f t="shared" si="0"/>
        <v>0</v>
      </c>
      <c r="BJ6">
        <f t="shared" si="0"/>
        <v>8</v>
      </c>
      <c r="BK6">
        <v>2223</v>
      </c>
      <c r="BL6">
        <v>1506</v>
      </c>
      <c r="BM6">
        <v>0</v>
      </c>
      <c r="BN6">
        <v>0</v>
      </c>
      <c r="BO6">
        <v>0</v>
      </c>
      <c r="BP6">
        <v>2542</v>
      </c>
      <c r="BQ6">
        <v>1309</v>
      </c>
      <c r="BR6">
        <v>3688</v>
      </c>
      <c r="BS6">
        <v>15358</v>
      </c>
      <c r="BT6">
        <v>6408</v>
      </c>
      <c r="BU6">
        <v>6567</v>
      </c>
      <c r="BV6">
        <v>2903</v>
      </c>
      <c r="BW6">
        <v>2889</v>
      </c>
      <c r="BX6">
        <v>5136</v>
      </c>
      <c r="BY6">
        <v>0</v>
      </c>
      <c r="BZ6">
        <v>1381</v>
      </c>
      <c r="CA6">
        <f t="shared" si="5"/>
        <v>1271556</v>
      </c>
      <c r="CB6">
        <f t="shared" si="6"/>
        <v>381018</v>
      </c>
      <c r="CC6">
        <f t="shared" si="7"/>
        <v>0</v>
      </c>
      <c r="CD6">
        <f t="shared" si="8"/>
        <v>0</v>
      </c>
      <c r="CE6">
        <f t="shared" si="9"/>
        <v>0</v>
      </c>
      <c r="CF6">
        <f t="shared" si="10"/>
        <v>175398</v>
      </c>
      <c r="CG6">
        <f t="shared" si="11"/>
        <v>45815</v>
      </c>
      <c r="CH6">
        <f t="shared" si="12"/>
        <v>158584</v>
      </c>
      <c r="CI6">
        <f t="shared" si="13"/>
        <v>122864</v>
      </c>
      <c r="CJ6">
        <f t="shared" si="14"/>
        <v>0</v>
      </c>
      <c r="CK6">
        <f t="shared" si="15"/>
        <v>105072</v>
      </c>
      <c r="CL6">
        <f t="shared" si="16"/>
        <v>5855351</v>
      </c>
      <c r="CM6">
        <f t="shared" si="17"/>
        <v>5827113</v>
      </c>
      <c r="CN6">
        <f t="shared" si="18"/>
        <v>0</v>
      </c>
      <c r="CO6">
        <f t="shared" si="19"/>
        <v>0</v>
      </c>
      <c r="CP6">
        <f t="shared" si="20"/>
        <v>11048</v>
      </c>
      <c r="CQ6" s="13">
        <f t="shared" si="21"/>
        <v>1.3953818999999999E-2</v>
      </c>
    </row>
    <row r="7" spans="1:95" x14ac:dyDescent="0.3">
      <c r="A7">
        <v>2500</v>
      </c>
      <c r="B7">
        <v>1.4999999999999999E-2</v>
      </c>
      <c r="C7">
        <v>0.39200000000000002</v>
      </c>
      <c r="D7">
        <v>1.4999999999999999E-2</v>
      </c>
      <c r="E7">
        <v>8.2000000000000003E-2</v>
      </c>
      <c r="F7">
        <v>0.122</v>
      </c>
      <c r="G7">
        <v>2522</v>
      </c>
      <c r="H7">
        <v>15796</v>
      </c>
      <c r="I7">
        <v>21924</v>
      </c>
      <c r="J7">
        <v>1608</v>
      </c>
      <c r="K7">
        <v>1662</v>
      </c>
      <c r="L7">
        <v>0</v>
      </c>
      <c r="M7">
        <v>4393</v>
      </c>
      <c r="N7">
        <v>21668</v>
      </c>
      <c r="O7">
        <v>10160</v>
      </c>
      <c r="P7">
        <v>300</v>
      </c>
      <c r="Q7">
        <v>0</v>
      </c>
      <c r="R7">
        <v>0</v>
      </c>
      <c r="S7">
        <v>0</v>
      </c>
      <c r="T7">
        <v>1436</v>
      </c>
      <c r="U7">
        <v>58</v>
      </c>
      <c r="V7">
        <v>2417</v>
      </c>
      <c r="W7">
        <v>22</v>
      </c>
      <c r="X7">
        <v>5</v>
      </c>
      <c r="Y7">
        <v>13</v>
      </c>
      <c r="Z7">
        <v>2552</v>
      </c>
      <c r="AA7">
        <v>2408</v>
      </c>
      <c r="AB7">
        <v>1</v>
      </c>
      <c r="AC7">
        <v>0</v>
      </c>
      <c r="AD7">
        <v>2552</v>
      </c>
      <c r="AE7">
        <v>736</v>
      </c>
      <c r="AF7">
        <v>300</v>
      </c>
      <c r="AG7">
        <v>0</v>
      </c>
      <c r="AH7">
        <v>0</v>
      </c>
      <c r="AI7">
        <v>0</v>
      </c>
      <c r="AJ7">
        <v>73</v>
      </c>
      <c r="AK7">
        <v>58</v>
      </c>
      <c r="AL7">
        <v>103</v>
      </c>
      <c r="AM7">
        <v>28</v>
      </c>
      <c r="AN7">
        <v>0</v>
      </c>
      <c r="AO7">
        <v>26</v>
      </c>
      <c r="AP7">
        <v>2408</v>
      </c>
      <c r="AQ7">
        <v>2408</v>
      </c>
      <c r="AR7">
        <v>0</v>
      </c>
      <c r="AS7">
        <v>0</v>
      </c>
      <c r="AT7">
        <v>13</v>
      </c>
      <c r="AU7">
        <f t="shared" si="4"/>
        <v>736</v>
      </c>
      <c r="AV7">
        <f t="shared" si="0"/>
        <v>300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73</v>
      </c>
      <c r="BA7">
        <f t="shared" si="0"/>
        <v>58</v>
      </c>
      <c r="BB7">
        <f t="shared" si="0"/>
        <v>103</v>
      </c>
      <c r="BC7">
        <f t="shared" si="0"/>
        <v>22</v>
      </c>
      <c r="BD7">
        <f t="shared" si="0"/>
        <v>0</v>
      </c>
      <c r="BE7">
        <f t="shared" si="0"/>
        <v>13</v>
      </c>
      <c r="BF7">
        <f t="shared" si="0"/>
        <v>2408</v>
      </c>
      <c r="BG7">
        <f t="shared" si="0"/>
        <v>2408</v>
      </c>
      <c r="BH7">
        <f t="shared" si="0"/>
        <v>0</v>
      </c>
      <c r="BI7">
        <f t="shared" si="0"/>
        <v>0</v>
      </c>
      <c r="BJ7">
        <f t="shared" si="0"/>
        <v>13</v>
      </c>
      <c r="BK7">
        <v>2228</v>
      </c>
      <c r="BL7">
        <v>1546</v>
      </c>
      <c r="BM7">
        <v>0</v>
      </c>
      <c r="BN7">
        <v>0</v>
      </c>
      <c r="BO7">
        <v>0</v>
      </c>
      <c r="BP7">
        <v>2497</v>
      </c>
      <c r="BQ7">
        <v>1157</v>
      </c>
      <c r="BR7">
        <v>14284</v>
      </c>
      <c r="BS7">
        <v>8421</v>
      </c>
      <c r="BT7">
        <v>7269</v>
      </c>
      <c r="BU7">
        <v>6624</v>
      </c>
      <c r="BV7">
        <v>2956</v>
      </c>
      <c r="BW7">
        <v>4056</v>
      </c>
      <c r="BX7">
        <v>5135</v>
      </c>
      <c r="BY7">
        <v>0</v>
      </c>
      <c r="BZ7">
        <v>1523</v>
      </c>
      <c r="CA7">
        <f t="shared" si="5"/>
        <v>1639808</v>
      </c>
      <c r="CB7">
        <f t="shared" si="6"/>
        <v>463800</v>
      </c>
      <c r="CC7">
        <f t="shared" si="7"/>
        <v>0</v>
      </c>
      <c r="CD7">
        <f t="shared" si="8"/>
        <v>0</v>
      </c>
      <c r="CE7">
        <f t="shared" si="9"/>
        <v>0</v>
      </c>
      <c r="CF7">
        <f t="shared" si="10"/>
        <v>182281</v>
      </c>
      <c r="CG7">
        <f t="shared" si="11"/>
        <v>67106</v>
      </c>
      <c r="CH7">
        <f t="shared" si="12"/>
        <v>1471252</v>
      </c>
      <c r="CI7">
        <f t="shared" si="13"/>
        <v>235788</v>
      </c>
      <c r="CJ7">
        <f t="shared" si="14"/>
        <v>0</v>
      </c>
      <c r="CK7">
        <f t="shared" si="15"/>
        <v>172224</v>
      </c>
      <c r="CL7">
        <f t="shared" si="16"/>
        <v>7118048</v>
      </c>
      <c r="CM7">
        <f t="shared" si="17"/>
        <v>9766848</v>
      </c>
      <c r="CN7">
        <f t="shared" si="18"/>
        <v>0</v>
      </c>
      <c r="CO7">
        <f t="shared" si="19"/>
        <v>0</v>
      </c>
      <c r="CP7">
        <f t="shared" si="20"/>
        <v>19799</v>
      </c>
      <c r="CQ7" s="13">
        <f t="shared" si="21"/>
        <v>2.1136953999999999E-2</v>
      </c>
    </row>
    <row r="8" spans="1:95" x14ac:dyDescent="0.3">
      <c r="A8">
        <v>3000</v>
      </c>
      <c r="B8">
        <v>1.4E-2</v>
      </c>
      <c r="C8">
        <v>0.43</v>
      </c>
      <c r="D8">
        <v>1.6E-2</v>
      </c>
      <c r="E8">
        <v>0.11</v>
      </c>
      <c r="F8">
        <v>0.11899999999999999</v>
      </c>
      <c r="G8">
        <v>3033</v>
      </c>
      <c r="H8">
        <v>18936</v>
      </c>
      <c r="I8">
        <v>26292</v>
      </c>
      <c r="J8">
        <v>1543</v>
      </c>
      <c r="K8">
        <v>1617</v>
      </c>
      <c r="L8">
        <v>0</v>
      </c>
      <c r="M8">
        <v>3992</v>
      </c>
      <c r="N8">
        <v>20321</v>
      </c>
      <c r="O8">
        <v>12191</v>
      </c>
      <c r="P8">
        <v>388</v>
      </c>
      <c r="Q8">
        <v>0</v>
      </c>
      <c r="R8">
        <v>0</v>
      </c>
      <c r="S8">
        <v>0</v>
      </c>
      <c r="T8">
        <v>1684</v>
      </c>
      <c r="U8">
        <v>77</v>
      </c>
      <c r="V8">
        <v>2885</v>
      </c>
      <c r="W8">
        <v>25</v>
      </c>
      <c r="X8">
        <v>7</v>
      </c>
      <c r="Y8">
        <v>16</v>
      </c>
      <c r="Z8">
        <v>3071</v>
      </c>
      <c r="AA8">
        <v>2876</v>
      </c>
      <c r="AB8">
        <v>1</v>
      </c>
      <c r="AC8">
        <v>0</v>
      </c>
      <c r="AD8">
        <v>3071</v>
      </c>
      <c r="AE8">
        <v>858</v>
      </c>
      <c r="AF8">
        <v>388</v>
      </c>
      <c r="AG8">
        <v>0</v>
      </c>
      <c r="AH8">
        <v>0</v>
      </c>
      <c r="AI8">
        <v>0</v>
      </c>
      <c r="AJ8">
        <v>104</v>
      </c>
      <c r="AK8">
        <v>77</v>
      </c>
      <c r="AL8">
        <v>126</v>
      </c>
      <c r="AM8">
        <v>27</v>
      </c>
      <c r="AN8">
        <v>0</v>
      </c>
      <c r="AO8">
        <v>30</v>
      </c>
      <c r="AP8">
        <v>2876</v>
      </c>
      <c r="AQ8">
        <v>2876</v>
      </c>
      <c r="AR8">
        <v>0</v>
      </c>
      <c r="AS8">
        <v>0</v>
      </c>
      <c r="AT8">
        <v>15</v>
      </c>
      <c r="AU8">
        <f t="shared" si="4"/>
        <v>858</v>
      </c>
      <c r="AV8">
        <f t="shared" si="0"/>
        <v>388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104</v>
      </c>
      <c r="BA8">
        <f t="shared" si="0"/>
        <v>77</v>
      </c>
      <c r="BB8">
        <f t="shared" si="0"/>
        <v>126</v>
      </c>
      <c r="BC8">
        <f t="shared" si="0"/>
        <v>25</v>
      </c>
      <c r="BD8">
        <f t="shared" si="0"/>
        <v>0</v>
      </c>
      <c r="BE8">
        <f t="shared" si="0"/>
        <v>16</v>
      </c>
      <c r="BF8">
        <f t="shared" si="0"/>
        <v>2876</v>
      </c>
      <c r="BG8">
        <f t="shared" si="0"/>
        <v>2876</v>
      </c>
      <c r="BH8">
        <f t="shared" si="0"/>
        <v>0</v>
      </c>
      <c r="BI8">
        <f t="shared" si="0"/>
        <v>0</v>
      </c>
      <c r="BJ8">
        <f t="shared" si="0"/>
        <v>15</v>
      </c>
      <c r="BK8">
        <v>2240</v>
      </c>
      <c r="BL8">
        <v>1578</v>
      </c>
      <c r="BM8">
        <v>0</v>
      </c>
      <c r="BN8">
        <v>0</v>
      </c>
      <c r="BO8">
        <v>0</v>
      </c>
      <c r="BP8">
        <v>2644</v>
      </c>
      <c r="BQ8">
        <v>1359</v>
      </c>
      <c r="BR8">
        <v>3852</v>
      </c>
      <c r="BS8">
        <v>10903</v>
      </c>
      <c r="BT8">
        <v>7957</v>
      </c>
      <c r="BU8">
        <v>6864</v>
      </c>
      <c r="BV8">
        <v>3013</v>
      </c>
      <c r="BW8">
        <v>4648</v>
      </c>
      <c r="BX8">
        <v>5926</v>
      </c>
      <c r="BY8">
        <v>0</v>
      </c>
      <c r="BZ8">
        <v>1527</v>
      </c>
      <c r="CA8">
        <f t="shared" si="5"/>
        <v>1921920</v>
      </c>
      <c r="CB8">
        <f t="shared" si="6"/>
        <v>612264</v>
      </c>
      <c r="CC8">
        <f t="shared" si="7"/>
        <v>0</v>
      </c>
      <c r="CD8">
        <f t="shared" si="8"/>
        <v>0</v>
      </c>
      <c r="CE8">
        <f t="shared" si="9"/>
        <v>0</v>
      </c>
      <c r="CF8">
        <f t="shared" si="10"/>
        <v>274976</v>
      </c>
      <c r="CG8">
        <f t="shared" si="11"/>
        <v>104643</v>
      </c>
      <c r="CH8">
        <f t="shared" si="12"/>
        <v>485352</v>
      </c>
      <c r="CI8">
        <f t="shared" si="13"/>
        <v>294381</v>
      </c>
      <c r="CJ8">
        <f t="shared" si="14"/>
        <v>0</v>
      </c>
      <c r="CK8">
        <f t="shared" si="15"/>
        <v>205920</v>
      </c>
      <c r="CL8">
        <f t="shared" si="16"/>
        <v>8665388</v>
      </c>
      <c r="CM8">
        <f t="shared" si="17"/>
        <v>13367648</v>
      </c>
      <c r="CN8">
        <f t="shared" si="18"/>
        <v>0</v>
      </c>
      <c r="CO8">
        <f t="shared" si="19"/>
        <v>0</v>
      </c>
      <c r="CP8">
        <f t="shared" si="20"/>
        <v>22905</v>
      </c>
      <c r="CQ8" s="13">
        <f t="shared" si="21"/>
        <v>2.5955397000000002E-2</v>
      </c>
    </row>
    <row r="9" spans="1:95" x14ac:dyDescent="0.3">
      <c r="A9">
        <v>3500</v>
      </c>
      <c r="B9">
        <v>1.4999999999999999E-2</v>
      </c>
      <c r="C9">
        <v>0.51900000000000002</v>
      </c>
      <c r="D9">
        <v>1.7999999999999999E-2</v>
      </c>
      <c r="E9">
        <v>0.14399999999999999</v>
      </c>
      <c r="F9">
        <v>0.156</v>
      </c>
      <c r="G9">
        <v>3403</v>
      </c>
      <c r="H9">
        <v>21293</v>
      </c>
      <c r="I9">
        <v>31172</v>
      </c>
      <c r="J9">
        <v>1572</v>
      </c>
      <c r="K9">
        <v>1678</v>
      </c>
      <c r="L9">
        <v>0</v>
      </c>
      <c r="M9">
        <v>4035</v>
      </c>
      <c r="N9">
        <v>22388</v>
      </c>
      <c r="O9">
        <v>14269</v>
      </c>
      <c r="P9">
        <v>438</v>
      </c>
      <c r="Q9">
        <v>0</v>
      </c>
      <c r="R9">
        <v>0</v>
      </c>
      <c r="S9">
        <v>0</v>
      </c>
      <c r="T9">
        <v>1991</v>
      </c>
      <c r="U9">
        <v>79</v>
      </c>
      <c r="V9">
        <v>3460</v>
      </c>
      <c r="W9">
        <v>158</v>
      </c>
      <c r="X9">
        <v>14</v>
      </c>
      <c r="Y9">
        <v>142</v>
      </c>
      <c r="Z9">
        <v>3588</v>
      </c>
      <c r="AA9">
        <v>3444</v>
      </c>
      <c r="AB9">
        <v>1</v>
      </c>
      <c r="AC9">
        <v>0</v>
      </c>
      <c r="AD9">
        <v>3588</v>
      </c>
      <c r="AE9">
        <v>1473</v>
      </c>
      <c r="AF9">
        <v>438</v>
      </c>
      <c r="AG9">
        <v>0</v>
      </c>
      <c r="AH9">
        <v>0</v>
      </c>
      <c r="AI9">
        <v>0</v>
      </c>
      <c r="AJ9">
        <v>291</v>
      </c>
      <c r="AK9">
        <v>79</v>
      </c>
      <c r="AL9">
        <v>406</v>
      </c>
      <c r="AM9">
        <v>284</v>
      </c>
      <c r="AN9">
        <v>0</v>
      </c>
      <c r="AO9">
        <v>282</v>
      </c>
      <c r="AP9">
        <v>3444</v>
      </c>
      <c r="AQ9">
        <v>3444</v>
      </c>
      <c r="AR9">
        <v>0</v>
      </c>
      <c r="AS9">
        <v>0</v>
      </c>
      <c r="AT9">
        <v>141</v>
      </c>
      <c r="AU9">
        <f t="shared" si="4"/>
        <v>1473</v>
      </c>
      <c r="AV9">
        <f t="shared" si="0"/>
        <v>438</v>
      </c>
      <c r="AW9">
        <f t="shared" si="0"/>
        <v>0</v>
      </c>
      <c r="AX9">
        <f t="shared" si="0"/>
        <v>0</v>
      </c>
      <c r="AY9">
        <f t="shared" si="0"/>
        <v>0</v>
      </c>
      <c r="AZ9">
        <f t="shared" si="0"/>
        <v>291</v>
      </c>
      <c r="BA9">
        <f t="shared" si="0"/>
        <v>79</v>
      </c>
      <c r="BB9">
        <f t="shared" si="0"/>
        <v>406</v>
      </c>
      <c r="BC9">
        <f t="shared" si="0"/>
        <v>158</v>
      </c>
      <c r="BD9">
        <f t="shared" si="0"/>
        <v>0</v>
      </c>
      <c r="BE9">
        <f t="shared" si="0"/>
        <v>142</v>
      </c>
      <c r="BF9">
        <f t="shared" si="0"/>
        <v>3444</v>
      </c>
      <c r="BG9">
        <f t="shared" si="0"/>
        <v>3444</v>
      </c>
      <c r="BH9">
        <f t="shared" si="0"/>
        <v>0</v>
      </c>
      <c r="BI9">
        <f t="shared" si="0"/>
        <v>0</v>
      </c>
      <c r="BJ9">
        <f t="shared" si="0"/>
        <v>141</v>
      </c>
      <c r="BK9">
        <v>2256</v>
      </c>
      <c r="BL9">
        <v>1545</v>
      </c>
      <c r="BM9">
        <v>0</v>
      </c>
      <c r="BN9">
        <v>0</v>
      </c>
      <c r="BO9">
        <v>0</v>
      </c>
      <c r="BP9">
        <v>2632</v>
      </c>
      <c r="BQ9">
        <v>1650</v>
      </c>
      <c r="BR9">
        <v>8646</v>
      </c>
      <c r="BS9">
        <v>5268</v>
      </c>
      <c r="BT9">
        <v>6236</v>
      </c>
      <c r="BU9">
        <v>4053</v>
      </c>
      <c r="BV9">
        <v>2956</v>
      </c>
      <c r="BW9">
        <v>4083</v>
      </c>
      <c r="BX9">
        <v>5136</v>
      </c>
      <c r="BY9">
        <v>0</v>
      </c>
      <c r="BZ9">
        <v>1440</v>
      </c>
      <c r="CA9">
        <f t="shared" si="5"/>
        <v>3323088</v>
      </c>
      <c r="CB9">
        <f t="shared" si="6"/>
        <v>676710</v>
      </c>
      <c r="CC9">
        <f t="shared" si="7"/>
        <v>0</v>
      </c>
      <c r="CD9">
        <f t="shared" si="8"/>
        <v>0</v>
      </c>
      <c r="CE9">
        <f t="shared" si="9"/>
        <v>0</v>
      </c>
      <c r="CF9">
        <f t="shared" si="10"/>
        <v>765912</v>
      </c>
      <c r="CG9">
        <f t="shared" si="11"/>
        <v>130350</v>
      </c>
      <c r="CH9">
        <f t="shared" si="12"/>
        <v>3510276</v>
      </c>
      <c r="CI9">
        <f t="shared" si="13"/>
        <v>1496112</v>
      </c>
      <c r="CJ9">
        <f t="shared" si="14"/>
        <v>0</v>
      </c>
      <c r="CK9">
        <f t="shared" si="15"/>
        <v>1142946</v>
      </c>
      <c r="CL9">
        <f t="shared" si="16"/>
        <v>10180464</v>
      </c>
      <c r="CM9">
        <f t="shared" si="17"/>
        <v>14061852</v>
      </c>
      <c r="CN9">
        <f t="shared" si="18"/>
        <v>0</v>
      </c>
      <c r="CO9">
        <f t="shared" si="19"/>
        <v>0</v>
      </c>
      <c r="CP9">
        <f t="shared" si="20"/>
        <v>203040</v>
      </c>
      <c r="CQ9" s="13">
        <f t="shared" si="21"/>
        <v>3.5490750000000001E-2</v>
      </c>
    </row>
    <row r="10" spans="1:95" x14ac:dyDescent="0.3">
      <c r="A10">
        <v>4000</v>
      </c>
      <c r="B10">
        <v>1.7000000000000001E-2</v>
      </c>
      <c r="C10">
        <v>0.58199999999999996</v>
      </c>
      <c r="D10">
        <v>2.1000000000000001E-2</v>
      </c>
      <c r="E10">
        <v>0.153</v>
      </c>
      <c r="F10">
        <v>0.17100000000000001</v>
      </c>
      <c r="G10">
        <v>4052</v>
      </c>
      <c r="H10">
        <v>25242</v>
      </c>
      <c r="I10">
        <v>35296</v>
      </c>
      <c r="J10">
        <v>1550</v>
      </c>
      <c r="K10">
        <v>1619</v>
      </c>
      <c r="L10">
        <v>0</v>
      </c>
      <c r="M10">
        <v>3736</v>
      </c>
      <c r="N10">
        <v>14749</v>
      </c>
      <c r="O10">
        <v>16222</v>
      </c>
      <c r="P10">
        <v>493</v>
      </c>
      <c r="Q10">
        <v>0</v>
      </c>
      <c r="R10">
        <v>0</v>
      </c>
      <c r="S10">
        <v>0</v>
      </c>
      <c r="T10">
        <v>2198</v>
      </c>
      <c r="U10">
        <v>88</v>
      </c>
      <c r="V10">
        <v>4030</v>
      </c>
      <c r="W10">
        <v>31</v>
      </c>
      <c r="X10">
        <v>18</v>
      </c>
      <c r="Y10">
        <v>18</v>
      </c>
      <c r="Z10">
        <v>4090</v>
      </c>
      <c r="AA10">
        <v>4017</v>
      </c>
      <c r="AB10">
        <v>1</v>
      </c>
      <c r="AC10">
        <v>0</v>
      </c>
      <c r="AD10">
        <v>4090</v>
      </c>
      <c r="AE10">
        <v>1111</v>
      </c>
      <c r="AF10">
        <v>493</v>
      </c>
      <c r="AG10">
        <v>0</v>
      </c>
      <c r="AH10">
        <v>0</v>
      </c>
      <c r="AI10">
        <v>0</v>
      </c>
      <c r="AJ10">
        <v>122</v>
      </c>
      <c r="AK10">
        <v>88</v>
      </c>
      <c r="AL10">
        <v>143</v>
      </c>
      <c r="AM10">
        <v>35</v>
      </c>
      <c r="AN10">
        <v>0</v>
      </c>
      <c r="AO10">
        <v>36</v>
      </c>
      <c r="AP10">
        <v>4017</v>
      </c>
      <c r="AQ10">
        <v>4017</v>
      </c>
      <c r="AR10">
        <v>0</v>
      </c>
      <c r="AS10">
        <v>0</v>
      </c>
      <c r="AT10">
        <v>18</v>
      </c>
      <c r="AU10">
        <f t="shared" si="4"/>
        <v>1111</v>
      </c>
      <c r="AV10">
        <f t="shared" si="0"/>
        <v>493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122</v>
      </c>
      <c r="BA10">
        <f t="shared" si="0"/>
        <v>88</v>
      </c>
      <c r="BB10">
        <f t="shared" si="0"/>
        <v>143</v>
      </c>
      <c r="BC10">
        <f t="shared" si="0"/>
        <v>31</v>
      </c>
      <c r="BD10">
        <f t="shared" si="0"/>
        <v>0</v>
      </c>
      <c r="BE10">
        <f t="shared" si="0"/>
        <v>18</v>
      </c>
      <c r="BF10">
        <f t="shared" si="0"/>
        <v>4017</v>
      </c>
      <c r="BG10">
        <f t="shared" si="0"/>
        <v>4017</v>
      </c>
      <c r="BH10">
        <f t="shared" si="0"/>
        <v>0</v>
      </c>
      <c r="BI10">
        <f t="shared" si="0"/>
        <v>0</v>
      </c>
      <c r="BJ10">
        <f t="shared" si="0"/>
        <v>18</v>
      </c>
      <c r="BK10">
        <v>2255</v>
      </c>
      <c r="BL10">
        <v>1446</v>
      </c>
      <c r="BM10">
        <v>0</v>
      </c>
      <c r="BN10">
        <v>0</v>
      </c>
      <c r="BO10">
        <v>0</v>
      </c>
      <c r="BP10">
        <v>2574</v>
      </c>
      <c r="BQ10">
        <v>1234</v>
      </c>
      <c r="BR10">
        <v>3805</v>
      </c>
      <c r="BS10">
        <v>13215</v>
      </c>
      <c r="BT10">
        <v>6803</v>
      </c>
      <c r="BU10">
        <v>6255</v>
      </c>
      <c r="BV10">
        <v>2913</v>
      </c>
      <c r="BW10">
        <v>3415</v>
      </c>
      <c r="BX10">
        <v>5926</v>
      </c>
      <c r="BY10">
        <v>0</v>
      </c>
      <c r="BZ10">
        <v>1423</v>
      </c>
      <c r="CA10">
        <f t="shared" si="5"/>
        <v>2505305</v>
      </c>
      <c r="CB10">
        <f t="shared" si="6"/>
        <v>712878</v>
      </c>
      <c r="CC10">
        <f t="shared" si="7"/>
        <v>0</v>
      </c>
      <c r="CD10">
        <f t="shared" si="8"/>
        <v>0</v>
      </c>
      <c r="CE10">
        <f t="shared" si="9"/>
        <v>0</v>
      </c>
      <c r="CF10">
        <f t="shared" si="10"/>
        <v>314028</v>
      </c>
      <c r="CG10">
        <f t="shared" si="11"/>
        <v>108592</v>
      </c>
      <c r="CH10">
        <f t="shared" si="12"/>
        <v>544115</v>
      </c>
      <c r="CI10">
        <f t="shared" si="13"/>
        <v>462525</v>
      </c>
      <c r="CJ10">
        <f t="shared" si="14"/>
        <v>0</v>
      </c>
      <c r="CK10">
        <f t="shared" si="15"/>
        <v>225180</v>
      </c>
      <c r="CL10">
        <f t="shared" si="16"/>
        <v>11701521</v>
      </c>
      <c r="CM10">
        <f t="shared" si="17"/>
        <v>13718055</v>
      </c>
      <c r="CN10">
        <f t="shared" si="18"/>
        <v>0</v>
      </c>
      <c r="CO10">
        <f t="shared" si="19"/>
        <v>0</v>
      </c>
      <c r="CP10">
        <f t="shared" si="20"/>
        <v>25614</v>
      </c>
      <c r="CQ10" s="13">
        <f t="shared" si="21"/>
        <v>3.0317812999999999E-2</v>
      </c>
    </row>
    <row r="11" spans="1:95" x14ac:dyDescent="0.3">
      <c r="A11">
        <v>4500</v>
      </c>
      <c r="B11">
        <v>1.9E-2</v>
      </c>
      <c r="C11">
        <v>0.63600000000000001</v>
      </c>
      <c r="D11">
        <v>2.1999999999999999E-2</v>
      </c>
      <c r="E11">
        <v>0.152</v>
      </c>
      <c r="F11">
        <v>0.20200000000000001</v>
      </c>
      <c r="G11">
        <v>4555</v>
      </c>
      <c r="H11">
        <v>28392</v>
      </c>
      <c r="I11">
        <v>39354</v>
      </c>
      <c r="J11">
        <v>1563</v>
      </c>
      <c r="K11">
        <v>1663</v>
      </c>
      <c r="L11">
        <v>0</v>
      </c>
      <c r="M11">
        <v>3712</v>
      </c>
      <c r="N11">
        <v>14387</v>
      </c>
      <c r="O11">
        <v>18307</v>
      </c>
      <c r="P11">
        <v>552</v>
      </c>
      <c r="Q11">
        <v>0</v>
      </c>
      <c r="R11">
        <v>0</v>
      </c>
      <c r="S11">
        <v>0</v>
      </c>
      <c r="T11">
        <v>2505</v>
      </c>
      <c r="U11">
        <v>121</v>
      </c>
      <c r="V11">
        <v>4305</v>
      </c>
      <c r="W11">
        <v>43</v>
      </c>
      <c r="X11">
        <v>14</v>
      </c>
      <c r="Y11">
        <v>24</v>
      </c>
      <c r="Z11">
        <v>4598</v>
      </c>
      <c r="AA11">
        <v>4286</v>
      </c>
      <c r="AB11">
        <v>1</v>
      </c>
      <c r="AC11">
        <v>0</v>
      </c>
      <c r="AD11">
        <v>4598</v>
      </c>
      <c r="AE11">
        <v>1300</v>
      </c>
      <c r="AF11">
        <v>552</v>
      </c>
      <c r="AG11">
        <v>0</v>
      </c>
      <c r="AH11">
        <v>0</v>
      </c>
      <c r="AI11">
        <v>0</v>
      </c>
      <c r="AJ11">
        <v>143</v>
      </c>
      <c r="AK11">
        <v>121</v>
      </c>
      <c r="AL11">
        <v>194</v>
      </c>
      <c r="AM11">
        <v>54</v>
      </c>
      <c r="AN11">
        <v>0</v>
      </c>
      <c r="AO11">
        <v>48</v>
      </c>
      <c r="AP11">
        <v>4286</v>
      </c>
      <c r="AQ11">
        <v>4286</v>
      </c>
      <c r="AR11">
        <v>0</v>
      </c>
      <c r="AS11">
        <v>0</v>
      </c>
      <c r="AT11">
        <v>24</v>
      </c>
      <c r="AU11">
        <f t="shared" si="4"/>
        <v>1300</v>
      </c>
      <c r="AV11">
        <f t="shared" si="0"/>
        <v>552</v>
      </c>
      <c r="AW11">
        <f t="shared" si="0"/>
        <v>0</v>
      </c>
      <c r="AX11">
        <f t="shared" si="0"/>
        <v>0</v>
      </c>
      <c r="AY11">
        <f t="shared" si="0"/>
        <v>0</v>
      </c>
      <c r="AZ11">
        <f t="shared" si="0"/>
        <v>143</v>
      </c>
      <c r="BA11">
        <f t="shared" si="0"/>
        <v>121</v>
      </c>
      <c r="BB11">
        <f t="shared" si="0"/>
        <v>194</v>
      </c>
      <c r="BC11">
        <f t="shared" si="0"/>
        <v>43</v>
      </c>
      <c r="BD11">
        <f t="shared" si="0"/>
        <v>0</v>
      </c>
      <c r="BE11">
        <f t="shared" si="0"/>
        <v>24</v>
      </c>
      <c r="BF11">
        <f t="shared" si="0"/>
        <v>4286</v>
      </c>
      <c r="BG11">
        <f t="shared" si="0"/>
        <v>4286</v>
      </c>
      <c r="BH11">
        <f t="shared" si="0"/>
        <v>0</v>
      </c>
      <c r="BI11">
        <f t="shared" si="0"/>
        <v>0</v>
      </c>
      <c r="BJ11">
        <f t="shared" si="0"/>
        <v>24</v>
      </c>
      <c r="BK11">
        <v>3378</v>
      </c>
      <c r="BL11">
        <v>1522</v>
      </c>
      <c r="BM11">
        <v>0</v>
      </c>
      <c r="BN11">
        <v>0</v>
      </c>
      <c r="BO11">
        <v>0</v>
      </c>
      <c r="BP11">
        <v>2582</v>
      </c>
      <c r="BQ11">
        <v>1309</v>
      </c>
      <c r="BR11">
        <v>3870</v>
      </c>
      <c r="BS11">
        <v>8314</v>
      </c>
      <c r="BT11">
        <v>6913</v>
      </c>
      <c r="BU11">
        <v>6041</v>
      </c>
      <c r="BV11">
        <v>2946</v>
      </c>
      <c r="BW11">
        <v>5702</v>
      </c>
      <c r="BX11">
        <v>5531</v>
      </c>
      <c r="BY11">
        <v>0</v>
      </c>
      <c r="BZ11">
        <v>1481</v>
      </c>
      <c r="CA11">
        <f t="shared" si="5"/>
        <v>4391400</v>
      </c>
      <c r="CB11">
        <f t="shared" si="6"/>
        <v>840144</v>
      </c>
      <c r="CC11">
        <f t="shared" si="7"/>
        <v>0</v>
      </c>
      <c r="CD11">
        <f t="shared" si="8"/>
        <v>0</v>
      </c>
      <c r="CE11">
        <f t="shared" si="9"/>
        <v>0</v>
      </c>
      <c r="CF11">
        <f t="shared" si="10"/>
        <v>369226</v>
      </c>
      <c r="CG11">
        <f t="shared" si="11"/>
        <v>158389</v>
      </c>
      <c r="CH11">
        <f t="shared" si="12"/>
        <v>750780</v>
      </c>
      <c r="CI11">
        <f t="shared" si="13"/>
        <v>448956</v>
      </c>
      <c r="CJ11">
        <f t="shared" si="14"/>
        <v>0</v>
      </c>
      <c r="CK11">
        <f t="shared" si="15"/>
        <v>289968</v>
      </c>
      <c r="CL11">
        <f t="shared" si="16"/>
        <v>12626556</v>
      </c>
      <c r="CM11">
        <f t="shared" si="17"/>
        <v>24438772</v>
      </c>
      <c r="CN11">
        <f t="shared" si="18"/>
        <v>0</v>
      </c>
      <c r="CO11">
        <f t="shared" si="19"/>
        <v>0</v>
      </c>
      <c r="CP11">
        <f t="shared" si="20"/>
        <v>35544</v>
      </c>
      <c r="CQ11" s="13">
        <f t="shared" si="21"/>
        <v>4.4349735000000001E-2</v>
      </c>
    </row>
    <row r="12" spans="1:95" x14ac:dyDescent="0.3">
      <c r="A12">
        <v>5000</v>
      </c>
      <c r="B12">
        <v>1.9E-2</v>
      </c>
      <c r="C12">
        <v>0.73699999999999999</v>
      </c>
      <c r="D12">
        <v>2.1000000000000001E-2</v>
      </c>
      <c r="E12">
        <v>0.186</v>
      </c>
      <c r="F12">
        <v>0.22800000000000001</v>
      </c>
      <c r="G12">
        <v>4349</v>
      </c>
      <c r="H12">
        <v>26722</v>
      </c>
      <c r="I12">
        <v>46183</v>
      </c>
      <c r="J12">
        <v>1540</v>
      </c>
      <c r="K12">
        <v>1788</v>
      </c>
      <c r="L12">
        <v>0</v>
      </c>
      <c r="M12">
        <v>3823</v>
      </c>
      <c r="N12">
        <v>11361</v>
      </c>
      <c r="O12">
        <v>20350</v>
      </c>
      <c r="P12">
        <v>603</v>
      </c>
      <c r="Q12">
        <v>0</v>
      </c>
      <c r="R12">
        <v>0</v>
      </c>
      <c r="S12">
        <v>0</v>
      </c>
      <c r="T12">
        <v>2725</v>
      </c>
      <c r="U12">
        <v>534</v>
      </c>
      <c r="V12">
        <v>5111</v>
      </c>
      <c r="W12">
        <v>742</v>
      </c>
      <c r="X12">
        <v>32</v>
      </c>
      <c r="Y12">
        <v>726</v>
      </c>
      <c r="Z12">
        <v>5132</v>
      </c>
      <c r="AA12">
        <v>5095</v>
      </c>
      <c r="AB12">
        <v>1</v>
      </c>
      <c r="AC12">
        <v>0</v>
      </c>
      <c r="AD12">
        <v>5132</v>
      </c>
      <c r="AE12">
        <v>4000</v>
      </c>
      <c r="AF12">
        <v>603</v>
      </c>
      <c r="AG12">
        <v>0</v>
      </c>
      <c r="AH12">
        <v>0</v>
      </c>
      <c r="AI12">
        <v>0</v>
      </c>
      <c r="AJ12">
        <v>605</v>
      </c>
      <c r="AK12">
        <v>534</v>
      </c>
      <c r="AL12">
        <v>2049</v>
      </c>
      <c r="AM12">
        <v>1459</v>
      </c>
      <c r="AN12">
        <v>1</v>
      </c>
      <c r="AO12">
        <v>1452</v>
      </c>
      <c r="AP12">
        <v>5095</v>
      </c>
      <c r="AQ12">
        <v>5095</v>
      </c>
      <c r="AR12">
        <v>0</v>
      </c>
      <c r="AS12">
        <v>0</v>
      </c>
      <c r="AT12">
        <v>726</v>
      </c>
      <c r="AU12">
        <f t="shared" si="4"/>
        <v>4000</v>
      </c>
      <c r="AV12">
        <f t="shared" si="0"/>
        <v>603</v>
      </c>
      <c r="AW12">
        <f t="shared" si="0"/>
        <v>0</v>
      </c>
      <c r="AX12">
        <f t="shared" si="0"/>
        <v>0</v>
      </c>
      <c r="AY12">
        <f t="shared" si="0"/>
        <v>0</v>
      </c>
      <c r="AZ12">
        <f t="shared" si="0"/>
        <v>605</v>
      </c>
      <c r="BA12">
        <f t="shared" si="0"/>
        <v>534</v>
      </c>
      <c r="BB12">
        <f t="shared" si="0"/>
        <v>2049</v>
      </c>
      <c r="BC12">
        <f t="shared" si="0"/>
        <v>742</v>
      </c>
      <c r="BD12">
        <f t="shared" si="0"/>
        <v>1</v>
      </c>
      <c r="BE12">
        <f t="shared" si="0"/>
        <v>726</v>
      </c>
      <c r="BF12">
        <f t="shared" si="0"/>
        <v>5095</v>
      </c>
      <c r="BG12">
        <f t="shared" si="0"/>
        <v>5095</v>
      </c>
      <c r="BH12">
        <f t="shared" si="0"/>
        <v>0</v>
      </c>
      <c r="BI12">
        <f t="shared" si="0"/>
        <v>0</v>
      </c>
      <c r="BJ12">
        <f t="shared" si="0"/>
        <v>726</v>
      </c>
      <c r="BK12">
        <v>2264</v>
      </c>
      <c r="BL12">
        <v>1289</v>
      </c>
      <c r="BM12">
        <v>0</v>
      </c>
      <c r="BN12">
        <v>0</v>
      </c>
      <c r="BO12">
        <v>0</v>
      </c>
      <c r="BP12">
        <v>11619</v>
      </c>
      <c r="BQ12">
        <v>1342</v>
      </c>
      <c r="BR12">
        <v>3820</v>
      </c>
      <c r="BS12">
        <v>6098</v>
      </c>
      <c r="BT12">
        <v>5419</v>
      </c>
      <c r="BU12">
        <v>2259</v>
      </c>
      <c r="BV12">
        <v>2999</v>
      </c>
      <c r="BW12">
        <v>3090</v>
      </c>
      <c r="BX12">
        <v>5531</v>
      </c>
      <c r="BY12">
        <v>0</v>
      </c>
      <c r="BZ12">
        <v>1479</v>
      </c>
      <c r="CA12">
        <f t="shared" si="5"/>
        <v>9056000</v>
      </c>
      <c r="CB12">
        <f t="shared" si="6"/>
        <v>777267</v>
      </c>
      <c r="CC12">
        <f t="shared" si="7"/>
        <v>0</v>
      </c>
      <c r="CD12">
        <f t="shared" si="8"/>
        <v>0</v>
      </c>
      <c r="CE12">
        <f t="shared" si="9"/>
        <v>0</v>
      </c>
      <c r="CF12">
        <f t="shared" si="10"/>
        <v>7029495</v>
      </c>
      <c r="CG12">
        <f t="shared" si="11"/>
        <v>716628</v>
      </c>
      <c r="CH12">
        <f t="shared" si="12"/>
        <v>7827180</v>
      </c>
      <c r="CI12">
        <f t="shared" si="13"/>
        <v>8896982</v>
      </c>
      <c r="CJ12">
        <f t="shared" si="14"/>
        <v>5419</v>
      </c>
      <c r="CK12">
        <f t="shared" si="15"/>
        <v>3280068</v>
      </c>
      <c r="CL12">
        <f t="shared" si="16"/>
        <v>15279905</v>
      </c>
      <c r="CM12">
        <f t="shared" si="17"/>
        <v>15743550</v>
      </c>
      <c r="CN12">
        <f t="shared" si="18"/>
        <v>0</v>
      </c>
      <c r="CO12">
        <f t="shared" si="19"/>
        <v>0</v>
      </c>
      <c r="CP12">
        <f t="shared" si="20"/>
        <v>1073754</v>
      </c>
      <c r="CQ12" s="13">
        <f t="shared" si="21"/>
        <v>6.9686248000000006E-2</v>
      </c>
    </row>
    <row r="13" spans="1:95" x14ac:dyDescent="0.3">
      <c r="A13">
        <v>5500</v>
      </c>
      <c r="B13">
        <v>2.3E-2</v>
      </c>
      <c r="C13">
        <v>0.77</v>
      </c>
      <c r="D13">
        <v>2.7E-2</v>
      </c>
      <c r="E13">
        <v>0.214</v>
      </c>
      <c r="F13">
        <v>0.255</v>
      </c>
      <c r="G13">
        <v>5370</v>
      </c>
      <c r="H13">
        <v>33226</v>
      </c>
      <c r="I13">
        <v>48103</v>
      </c>
      <c r="J13">
        <v>1578</v>
      </c>
      <c r="K13">
        <v>1727</v>
      </c>
      <c r="L13">
        <v>0</v>
      </c>
      <c r="M13">
        <v>4265</v>
      </c>
      <c r="N13">
        <v>12057</v>
      </c>
      <c r="O13">
        <v>22316</v>
      </c>
      <c r="P13">
        <v>664</v>
      </c>
      <c r="Q13">
        <v>0</v>
      </c>
      <c r="R13">
        <v>0</v>
      </c>
      <c r="S13">
        <v>0</v>
      </c>
      <c r="T13">
        <v>3002</v>
      </c>
      <c r="U13">
        <v>108</v>
      </c>
      <c r="V13">
        <v>5165</v>
      </c>
      <c r="W13">
        <v>243</v>
      </c>
      <c r="X13">
        <v>16</v>
      </c>
      <c r="Y13">
        <v>219</v>
      </c>
      <c r="Z13">
        <v>5614</v>
      </c>
      <c r="AA13">
        <v>5141</v>
      </c>
      <c r="AB13">
        <v>1</v>
      </c>
      <c r="AC13">
        <v>0</v>
      </c>
      <c r="AD13">
        <v>5614</v>
      </c>
      <c r="AE13">
        <v>2246</v>
      </c>
      <c r="AF13">
        <v>664</v>
      </c>
      <c r="AG13">
        <v>0</v>
      </c>
      <c r="AH13">
        <v>0</v>
      </c>
      <c r="AI13">
        <v>0</v>
      </c>
      <c r="AJ13">
        <v>520</v>
      </c>
      <c r="AK13">
        <v>108</v>
      </c>
      <c r="AL13">
        <v>584</v>
      </c>
      <c r="AM13">
        <v>451</v>
      </c>
      <c r="AN13">
        <v>0</v>
      </c>
      <c r="AO13">
        <v>438</v>
      </c>
      <c r="AP13">
        <v>5141</v>
      </c>
      <c r="AQ13">
        <v>5141</v>
      </c>
      <c r="AR13">
        <v>0</v>
      </c>
      <c r="AS13">
        <v>0</v>
      </c>
      <c r="AT13">
        <v>219</v>
      </c>
      <c r="AU13">
        <f t="shared" si="4"/>
        <v>2246</v>
      </c>
      <c r="AV13">
        <f t="shared" si="0"/>
        <v>664</v>
      </c>
      <c r="AW13">
        <f t="shared" si="0"/>
        <v>0</v>
      </c>
      <c r="AX13">
        <f t="shared" si="0"/>
        <v>0</v>
      </c>
      <c r="AY13">
        <f t="shared" si="0"/>
        <v>0</v>
      </c>
      <c r="AZ13">
        <f t="shared" si="0"/>
        <v>520</v>
      </c>
      <c r="BA13">
        <f t="shared" si="0"/>
        <v>108</v>
      </c>
      <c r="BB13">
        <f t="shared" si="0"/>
        <v>584</v>
      </c>
      <c r="BC13">
        <f t="shared" si="0"/>
        <v>243</v>
      </c>
      <c r="BD13">
        <f t="shared" si="0"/>
        <v>0</v>
      </c>
      <c r="BE13">
        <f t="shared" si="0"/>
        <v>219</v>
      </c>
      <c r="BF13">
        <f t="shared" si="0"/>
        <v>5141</v>
      </c>
      <c r="BG13">
        <f t="shared" si="0"/>
        <v>5141</v>
      </c>
      <c r="BH13">
        <f t="shared" si="0"/>
        <v>0</v>
      </c>
      <c r="BI13">
        <f t="shared" si="0"/>
        <v>0</v>
      </c>
      <c r="BJ13">
        <f t="shared" si="0"/>
        <v>219</v>
      </c>
      <c r="BK13">
        <v>2261</v>
      </c>
      <c r="BL13">
        <v>1427</v>
      </c>
      <c r="BM13">
        <v>0</v>
      </c>
      <c r="BN13">
        <v>0</v>
      </c>
      <c r="BO13">
        <v>0</v>
      </c>
      <c r="BP13">
        <v>2615</v>
      </c>
      <c r="BQ13">
        <v>1496</v>
      </c>
      <c r="BR13">
        <v>3936</v>
      </c>
      <c r="BS13">
        <v>4665</v>
      </c>
      <c r="BT13">
        <v>6271</v>
      </c>
      <c r="BU13">
        <v>2446</v>
      </c>
      <c r="BV13">
        <v>2952</v>
      </c>
      <c r="BW13">
        <v>7202</v>
      </c>
      <c r="BX13">
        <v>5531</v>
      </c>
      <c r="BY13">
        <v>0</v>
      </c>
      <c r="BZ13">
        <v>1468</v>
      </c>
      <c r="CA13">
        <f t="shared" si="5"/>
        <v>5078206</v>
      </c>
      <c r="CB13">
        <f t="shared" si="6"/>
        <v>947528</v>
      </c>
      <c r="CC13">
        <f t="shared" si="7"/>
        <v>0</v>
      </c>
      <c r="CD13">
        <f t="shared" si="8"/>
        <v>0</v>
      </c>
      <c r="CE13">
        <f t="shared" si="9"/>
        <v>0</v>
      </c>
      <c r="CF13">
        <f t="shared" si="10"/>
        <v>1359800</v>
      </c>
      <c r="CG13">
        <f t="shared" si="11"/>
        <v>161568</v>
      </c>
      <c r="CH13">
        <f t="shared" si="12"/>
        <v>2298624</v>
      </c>
      <c r="CI13">
        <f t="shared" si="13"/>
        <v>2103915</v>
      </c>
      <c r="CJ13">
        <f t="shared" si="14"/>
        <v>0</v>
      </c>
      <c r="CK13">
        <f t="shared" si="15"/>
        <v>1071348</v>
      </c>
      <c r="CL13">
        <f t="shared" si="16"/>
        <v>15176232</v>
      </c>
      <c r="CM13">
        <f t="shared" si="17"/>
        <v>37025482</v>
      </c>
      <c r="CN13">
        <f t="shared" si="18"/>
        <v>0</v>
      </c>
      <c r="CO13">
        <f t="shared" si="19"/>
        <v>0</v>
      </c>
      <c r="CP13">
        <f t="shared" si="20"/>
        <v>321492</v>
      </c>
      <c r="CQ13" s="13">
        <f t="shared" si="21"/>
        <v>6.5544195E-2</v>
      </c>
    </row>
    <row r="14" spans="1:95" x14ac:dyDescent="0.3">
      <c r="A14">
        <v>6000</v>
      </c>
      <c r="B14">
        <v>2.5000000000000001E-2</v>
      </c>
      <c r="C14">
        <v>0.83899999999999997</v>
      </c>
      <c r="D14">
        <v>2.8000000000000001E-2</v>
      </c>
      <c r="E14">
        <v>0.248</v>
      </c>
      <c r="F14">
        <v>0.25900000000000001</v>
      </c>
      <c r="G14">
        <v>5907</v>
      </c>
      <c r="H14">
        <v>36409</v>
      </c>
      <c r="I14">
        <v>53186</v>
      </c>
      <c r="J14">
        <v>1557</v>
      </c>
      <c r="K14">
        <v>1634</v>
      </c>
      <c r="L14">
        <v>0</v>
      </c>
      <c r="M14">
        <v>3324</v>
      </c>
      <c r="N14">
        <v>12528</v>
      </c>
      <c r="O14">
        <v>24358</v>
      </c>
      <c r="P14">
        <v>756</v>
      </c>
      <c r="Q14">
        <v>0</v>
      </c>
      <c r="R14">
        <v>0</v>
      </c>
      <c r="S14">
        <v>0</v>
      </c>
      <c r="T14">
        <v>3185</v>
      </c>
      <c r="U14">
        <v>85</v>
      </c>
      <c r="V14">
        <v>6041</v>
      </c>
      <c r="W14">
        <v>241</v>
      </c>
      <c r="X14">
        <v>33</v>
      </c>
      <c r="Y14">
        <v>218</v>
      </c>
      <c r="Z14">
        <v>6125</v>
      </c>
      <c r="AA14">
        <v>6018</v>
      </c>
      <c r="AB14">
        <v>1</v>
      </c>
      <c r="AC14">
        <v>0</v>
      </c>
      <c r="AD14">
        <v>6125</v>
      </c>
      <c r="AE14">
        <v>2402</v>
      </c>
      <c r="AF14">
        <v>756</v>
      </c>
      <c r="AG14">
        <v>0</v>
      </c>
      <c r="AH14">
        <v>0</v>
      </c>
      <c r="AI14">
        <v>0</v>
      </c>
      <c r="AJ14">
        <v>499</v>
      </c>
      <c r="AK14">
        <v>85</v>
      </c>
      <c r="AL14">
        <v>525</v>
      </c>
      <c r="AM14">
        <v>440</v>
      </c>
      <c r="AN14">
        <v>0</v>
      </c>
      <c r="AO14">
        <v>436</v>
      </c>
      <c r="AP14">
        <v>6018</v>
      </c>
      <c r="AQ14">
        <v>6018</v>
      </c>
      <c r="AR14">
        <v>0</v>
      </c>
      <c r="AS14">
        <v>0</v>
      </c>
      <c r="AT14">
        <v>218</v>
      </c>
      <c r="AU14">
        <f t="shared" si="4"/>
        <v>2402</v>
      </c>
      <c r="AV14">
        <f t="shared" si="0"/>
        <v>756</v>
      </c>
      <c r="AW14">
        <f t="shared" si="0"/>
        <v>0</v>
      </c>
      <c r="AX14">
        <f t="shared" si="0"/>
        <v>0</v>
      </c>
      <c r="AY14">
        <f t="shared" si="0"/>
        <v>0</v>
      </c>
      <c r="AZ14">
        <f t="shared" si="0"/>
        <v>499</v>
      </c>
      <c r="BA14">
        <f t="shared" si="0"/>
        <v>85</v>
      </c>
      <c r="BB14">
        <f t="shared" si="0"/>
        <v>525</v>
      </c>
      <c r="BC14">
        <f t="shared" si="0"/>
        <v>241</v>
      </c>
      <c r="BD14">
        <f t="shared" si="0"/>
        <v>0</v>
      </c>
      <c r="BE14">
        <f t="shared" si="0"/>
        <v>218</v>
      </c>
      <c r="BF14">
        <f t="shared" si="0"/>
        <v>6018</v>
      </c>
      <c r="BG14">
        <f t="shared" si="0"/>
        <v>6018</v>
      </c>
      <c r="BH14">
        <f t="shared" si="0"/>
        <v>0</v>
      </c>
      <c r="BI14">
        <f t="shared" si="0"/>
        <v>0</v>
      </c>
      <c r="BJ14">
        <f t="shared" si="0"/>
        <v>218</v>
      </c>
      <c r="BK14">
        <v>2255</v>
      </c>
      <c r="BL14">
        <v>1440</v>
      </c>
      <c r="BM14">
        <v>0</v>
      </c>
      <c r="BN14">
        <v>0</v>
      </c>
      <c r="BO14">
        <v>0</v>
      </c>
      <c r="BP14">
        <v>2695</v>
      </c>
      <c r="BQ14">
        <v>1594</v>
      </c>
      <c r="BR14">
        <v>3908</v>
      </c>
      <c r="BS14">
        <v>5609</v>
      </c>
      <c r="BT14">
        <v>6297</v>
      </c>
      <c r="BU14">
        <v>2412</v>
      </c>
      <c r="BV14">
        <v>3040</v>
      </c>
      <c r="BW14">
        <v>7737</v>
      </c>
      <c r="BX14">
        <v>5530</v>
      </c>
      <c r="BY14">
        <v>0</v>
      </c>
      <c r="BZ14">
        <v>1522</v>
      </c>
      <c r="CA14">
        <f t="shared" si="5"/>
        <v>5416510</v>
      </c>
      <c r="CB14">
        <f t="shared" si="6"/>
        <v>1088640</v>
      </c>
      <c r="CC14">
        <f t="shared" si="7"/>
        <v>0</v>
      </c>
      <c r="CD14">
        <f t="shared" si="8"/>
        <v>0</v>
      </c>
      <c r="CE14">
        <f t="shared" si="9"/>
        <v>0</v>
      </c>
      <c r="CF14">
        <f t="shared" si="10"/>
        <v>1344805</v>
      </c>
      <c r="CG14">
        <f t="shared" si="11"/>
        <v>135490</v>
      </c>
      <c r="CH14">
        <f t="shared" si="12"/>
        <v>2051700</v>
      </c>
      <c r="CI14">
        <f t="shared" si="13"/>
        <v>2467960</v>
      </c>
      <c r="CJ14">
        <f t="shared" si="14"/>
        <v>0</v>
      </c>
      <c r="CK14">
        <f t="shared" si="15"/>
        <v>1051632</v>
      </c>
      <c r="CL14">
        <f t="shared" si="16"/>
        <v>18294720</v>
      </c>
      <c r="CM14">
        <f t="shared" si="17"/>
        <v>46561266</v>
      </c>
      <c r="CN14">
        <f t="shared" si="18"/>
        <v>0</v>
      </c>
      <c r="CO14">
        <f t="shared" si="19"/>
        <v>0</v>
      </c>
      <c r="CP14">
        <f t="shared" si="20"/>
        <v>331796</v>
      </c>
      <c r="CQ14" s="13">
        <f t="shared" si="21"/>
        <v>7.8744518999999999E-2</v>
      </c>
    </row>
    <row r="15" spans="1:95" x14ac:dyDescent="0.3">
      <c r="A15">
        <v>6500</v>
      </c>
      <c r="B15">
        <v>2.9000000000000001E-2</v>
      </c>
      <c r="C15">
        <v>0.89100000000000001</v>
      </c>
      <c r="D15">
        <v>3.1E-2</v>
      </c>
      <c r="E15">
        <v>0.247</v>
      </c>
      <c r="F15">
        <v>0.28100000000000003</v>
      </c>
      <c r="G15">
        <v>6535</v>
      </c>
      <c r="H15">
        <v>40819</v>
      </c>
      <c r="I15">
        <v>57449</v>
      </c>
      <c r="J15">
        <v>1559</v>
      </c>
      <c r="K15">
        <v>1647</v>
      </c>
      <c r="L15">
        <v>0</v>
      </c>
      <c r="M15">
        <v>4036</v>
      </c>
      <c r="N15">
        <v>13197</v>
      </c>
      <c r="O15">
        <v>26390</v>
      </c>
      <c r="P15">
        <v>821</v>
      </c>
      <c r="Q15">
        <v>0</v>
      </c>
      <c r="R15">
        <v>0</v>
      </c>
      <c r="S15">
        <v>0</v>
      </c>
      <c r="T15">
        <v>3545</v>
      </c>
      <c r="U15">
        <v>246</v>
      </c>
      <c r="V15">
        <v>6546</v>
      </c>
      <c r="W15">
        <v>55</v>
      </c>
      <c r="X15">
        <v>22</v>
      </c>
      <c r="Y15">
        <v>32</v>
      </c>
      <c r="Z15">
        <v>6634</v>
      </c>
      <c r="AA15">
        <v>6523</v>
      </c>
      <c r="AB15">
        <v>1</v>
      </c>
      <c r="AC15">
        <v>0</v>
      </c>
      <c r="AD15">
        <v>6634</v>
      </c>
      <c r="AE15">
        <v>1830</v>
      </c>
      <c r="AF15">
        <v>821</v>
      </c>
      <c r="AG15">
        <v>0</v>
      </c>
      <c r="AH15">
        <v>0</v>
      </c>
      <c r="AI15">
        <v>0</v>
      </c>
      <c r="AJ15">
        <v>200</v>
      </c>
      <c r="AK15">
        <v>246</v>
      </c>
      <c r="AL15">
        <v>380</v>
      </c>
      <c r="AM15">
        <v>67</v>
      </c>
      <c r="AN15">
        <v>0</v>
      </c>
      <c r="AO15">
        <v>64</v>
      </c>
      <c r="AP15">
        <v>6523</v>
      </c>
      <c r="AQ15">
        <v>6523</v>
      </c>
      <c r="AR15">
        <v>0</v>
      </c>
      <c r="AS15">
        <v>0</v>
      </c>
      <c r="AT15">
        <v>32</v>
      </c>
      <c r="AU15">
        <f t="shared" si="4"/>
        <v>1830</v>
      </c>
      <c r="AV15">
        <f t="shared" si="0"/>
        <v>821</v>
      </c>
      <c r="AW15">
        <f t="shared" si="0"/>
        <v>0</v>
      </c>
      <c r="AX15">
        <f t="shared" si="0"/>
        <v>0</v>
      </c>
      <c r="AY15">
        <f t="shared" si="0"/>
        <v>0</v>
      </c>
      <c r="AZ15">
        <f t="shared" si="0"/>
        <v>200</v>
      </c>
      <c r="BA15">
        <f t="shared" si="0"/>
        <v>246</v>
      </c>
      <c r="BB15">
        <f t="shared" si="0"/>
        <v>380</v>
      </c>
      <c r="BC15">
        <f t="shared" si="0"/>
        <v>55</v>
      </c>
      <c r="BD15">
        <f t="shared" si="0"/>
        <v>0</v>
      </c>
      <c r="BE15">
        <f t="shared" si="0"/>
        <v>32</v>
      </c>
      <c r="BF15">
        <f t="shared" si="0"/>
        <v>6523</v>
      </c>
      <c r="BG15">
        <f t="shared" si="0"/>
        <v>6523</v>
      </c>
      <c r="BH15">
        <f t="shared" si="0"/>
        <v>0</v>
      </c>
      <c r="BI15">
        <f t="shared" si="0"/>
        <v>0</v>
      </c>
      <c r="BJ15">
        <f t="shared" si="0"/>
        <v>32</v>
      </c>
      <c r="BK15">
        <v>3400</v>
      </c>
      <c r="BL15">
        <v>1339</v>
      </c>
      <c r="BM15">
        <v>0</v>
      </c>
      <c r="BN15">
        <v>0</v>
      </c>
      <c r="BO15">
        <v>0</v>
      </c>
      <c r="BP15">
        <v>2584</v>
      </c>
      <c r="BQ15">
        <v>1175</v>
      </c>
      <c r="BR15">
        <v>3834</v>
      </c>
      <c r="BS15">
        <v>8562</v>
      </c>
      <c r="BT15">
        <v>5818</v>
      </c>
      <c r="BU15">
        <v>4173</v>
      </c>
      <c r="BV15">
        <v>2936</v>
      </c>
      <c r="BW15">
        <v>3871</v>
      </c>
      <c r="BX15">
        <v>6716</v>
      </c>
      <c r="BY15">
        <v>0</v>
      </c>
      <c r="BZ15">
        <v>1432</v>
      </c>
      <c r="CA15">
        <f t="shared" si="5"/>
        <v>6222000</v>
      </c>
      <c r="CB15">
        <f t="shared" si="6"/>
        <v>1099319</v>
      </c>
      <c r="CC15">
        <f t="shared" si="7"/>
        <v>0</v>
      </c>
      <c r="CD15">
        <f t="shared" si="8"/>
        <v>0</v>
      </c>
      <c r="CE15">
        <f t="shared" si="9"/>
        <v>0</v>
      </c>
      <c r="CF15">
        <f t="shared" si="10"/>
        <v>516800</v>
      </c>
      <c r="CG15">
        <f t="shared" si="11"/>
        <v>289050</v>
      </c>
      <c r="CH15">
        <f t="shared" si="12"/>
        <v>1456920</v>
      </c>
      <c r="CI15">
        <f t="shared" si="13"/>
        <v>573654</v>
      </c>
      <c r="CJ15">
        <f t="shared" si="14"/>
        <v>0</v>
      </c>
      <c r="CK15">
        <f t="shared" si="15"/>
        <v>267072</v>
      </c>
      <c r="CL15">
        <f t="shared" si="16"/>
        <v>19151528</v>
      </c>
      <c r="CM15">
        <f t="shared" si="17"/>
        <v>25250533</v>
      </c>
      <c r="CN15">
        <f t="shared" si="18"/>
        <v>0</v>
      </c>
      <c r="CO15">
        <f t="shared" si="19"/>
        <v>0</v>
      </c>
      <c r="CP15">
        <f t="shared" si="20"/>
        <v>45824</v>
      </c>
      <c r="CQ15" s="13">
        <f t="shared" si="21"/>
        <v>5.4872700000000003E-2</v>
      </c>
    </row>
    <row r="16" spans="1:95" x14ac:dyDescent="0.3">
      <c r="A16">
        <v>7000</v>
      </c>
      <c r="B16">
        <v>0.04</v>
      </c>
      <c r="C16">
        <v>0.98599999999999999</v>
      </c>
      <c r="D16">
        <v>3.4000000000000002E-2</v>
      </c>
      <c r="E16">
        <v>0.26200000000000001</v>
      </c>
      <c r="F16">
        <v>0.42399999999999999</v>
      </c>
      <c r="G16">
        <v>6868</v>
      </c>
      <c r="H16">
        <v>42565</v>
      </c>
      <c r="I16">
        <v>62112</v>
      </c>
      <c r="J16">
        <v>1545</v>
      </c>
      <c r="K16">
        <v>1654</v>
      </c>
      <c r="L16">
        <v>0</v>
      </c>
      <c r="M16">
        <v>3727</v>
      </c>
      <c r="N16">
        <v>11508</v>
      </c>
      <c r="O16">
        <v>28348</v>
      </c>
      <c r="P16">
        <v>886</v>
      </c>
      <c r="Q16">
        <v>0</v>
      </c>
      <c r="R16">
        <v>0</v>
      </c>
      <c r="S16">
        <v>0</v>
      </c>
      <c r="T16">
        <v>3861</v>
      </c>
      <c r="U16">
        <v>213</v>
      </c>
      <c r="V16">
        <v>7017</v>
      </c>
      <c r="W16">
        <v>244</v>
      </c>
      <c r="X16">
        <v>23</v>
      </c>
      <c r="Y16">
        <v>233</v>
      </c>
      <c r="Z16">
        <v>7140</v>
      </c>
      <c r="AA16">
        <v>7006</v>
      </c>
      <c r="AB16">
        <v>1</v>
      </c>
      <c r="AC16">
        <v>0</v>
      </c>
      <c r="AD16">
        <v>7140</v>
      </c>
      <c r="AE16">
        <v>2672</v>
      </c>
      <c r="AF16">
        <v>886</v>
      </c>
      <c r="AG16">
        <v>0</v>
      </c>
      <c r="AH16">
        <v>0</v>
      </c>
      <c r="AI16">
        <v>0</v>
      </c>
      <c r="AJ16">
        <v>566</v>
      </c>
      <c r="AK16">
        <v>213</v>
      </c>
      <c r="AL16">
        <v>691</v>
      </c>
      <c r="AM16">
        <v>439</v>
      </c>
      <c r="AN16">
        <v>0</v>
      </c>
      <c r="AO16">
        <v>464</v>
      </c>
      <c r="AP16">
        <v>7006</v>
      </c>
      <c r="AQ16">
        <v>7006</v>
      </c>
      <c r="AR16">
        <v>0</v>
      </c>
      <c r="AS16">
        <v>0</v>
      </c>
      <c r="AT16">
        <v>232</v>
      </c>
      <c r="AU16">
        <f t="shared" si="4"/>
        <v>2672</v>
      </c>
      <c r="AV16">
        <f t="shared" si="0"/>
        <v>886</v>
      </c>
      <c r="AW16">
        <f t="shared" si="0"/>
        <v>0</v>
      </c>
      <c r="AX16">
        <f t="shared" si="0"/>
        <v>0</v>
      </c>
      <c r="AY16">
        <f t="shared" si="0"/>
        <v>0</v>
      </c>
      <c r="AZ16">
        <f t="shared" si="0"/>
        <v>566</v>
      </c>
      <c r="BA16">
        <f t="shared" si="0"/>
        <v>213</v>
      </c>
      <c r="BB16">
        <f t="shared" si="0"/>
        <v>691</v>
      </c>
      <c r="BC16">
        <f t="shared" si="0"/>
        <v>244</v>
      </c>
      <c r="BD16">
        <f t="shared" si="0"/>
        <v>0</v>
      </c>
      <c r="BE16">
        <f t="shared" si="0"/>
        <v>233</v>
      </c>
      <c r="BF16">
        <f t="shared" si="0"/>
        <v>7006</v>
      </c>
      <c r="BG16">
        <f t="shared" si="0"/>
        <v>7006</v>
      </c>
      <c r="BH16">
        <f t="shared" si="0"/>
        <v>0</v>
      </c>
      <c r="BI16">
        <f t="shared" si="0"/>
        <v>0</v>
      </c>
      <c r="BJ16">
        <f t="shared" si="0"/>
        <v>232</v>
      </c>
      <c r="BK16">
        <v>2309</v>
      </c>
      <c r="BL16">
        <v>1473</v>
      </c>
      <c r="BM16">
        <v>0</v>
      </c>
      <c r="BN16">
        <v>0</v>
      </c>
      <c r="BO16">
        <v>0</v>
      </c>
      <c r="BP16">
        <v>2681</v>
      </c>
      <c r="BQ16">
        <v>1188</v>
      </c>
      <c r="BR16">
        <v>4016</v>
      </c>
      <c r="BS16">
        <v>5514</v>
      </c>
      <c r="BT16">
        <v>6819</v>
      </c>
      <c r="BU16">
        <v>3148</v>
      </c>
      <c r="BV16">
        <v>22750</v>
      </c>
      <c r="BW16">
        <v>4194</v>
      </c>
      <c r="BX16">
        <v>5531</v>
      </c>
      <c r="BY16">
        <v>0</v>
      </c>
      <c r="BZ16">
        <v>1543</v>
      </c>
      <c r="CA16">
        <f t="shared" si="5"/>
        <v>6169648</v>
      </c>
      <c r="CB16">
        <f t="shared" si="6"/>
        <v>1305078</v>
      </c>
      <c r="CC16">
        <f t="shared" si="7"/>
        <v>0</v>
      </c>
      <c r="CD16">
        <f t="shared" si="8"/>
        <v>0</v>
      </c>
      <c r="CE16">
        <f t="shared" si="9"/>
        <v>0</v>
      </c>
      <c r="CF16">
        <f t="shared" si="10"/>
        <v>1517446</v>
      </c>
      <c r="CG16">
        <f t="shared" si="11"/>
        <v>253044</v>
      </c>
      <c r="CH16">
        <f t="shared" si="12"/>
        <v>2775056</v>
      </c>
      <c r="CI16">
        <f t="shared" si="13"/>
        <v>2420646</v>
      </c>
      <c r="CJ16">
        <f t="shared" si="14"/>
        <v>0</v>
      </c>
      <c r="CK16">
        <f t="shared" si="15"/>
        <v>1460672</v>
      </c>
      <c r="CL16">
        <f t="shared" si="16"/>
        <v>159386500</v>
      </c>
      <c r="CM16">
        <f t="shared" si="17"/>
        <v>29383164</v>
      </c>
      <c r="CN16">
        <f t="shared" si="18"/>
        <v>0</v>
      </c>
      <c r="CO16">
        <f t="shared" si="19"/>
        <v>0</v>
      </c>
      <c r="CP16">
        <f t="shared" si="20"/>
        <v>357976</v>
      </c>
      <c r="CQ16" s="13">
        <f t="shared" si="21"/>
        <v>0.20502923000000001</v>
      </c>
    </row>
    <row r="17" spans="1:95" x14ac:dyDescent="0.3">
      <c r="A17">
        <v>7500</v>
      </c>
      <c r="B17">
        <v>3.3000000000000002E-2</v>
      </c>
      <c r="C17">
        <v>1.0429999999999999</v>
      </c>
      <c r="D17">
        <v>3.9E-2</v>
      </c>
      <c r="E17">
        <v>0.315</v>
      </c>
      <c r="F17">
        <v>0.32300000000000001</v>
      </c>
      <c r="G17">
        <v>7576</v>
      </c>
      <c r="H17">
        <v>47335</v>
      </c>
      <c r="I17">
        <v>66207</v>
      </c>
      <c r="J17">
        <v>1550</v>
      </c>
      <c r="K17">
        <v>1626</v>
      </c>
      <c r="L17">
        <v>0</v>
      </c>
      <c r="M17">
        <v>4191</v>
      </c>
      <c r="N17">
        <v>11592</v>
      </c>
      <c r="O17">
        <v>30484</v>
      </c>
      <c r="P17">
        <v>911</v>
      </c>
      <c r="Q17">
        <v>0</v>
      </c>
      <c r="R17">
        <v>0</v>
      </c>
      <c r="S17">
        <v>0</v>
      </c>
      <c r="T17">
        <v>4098</v>
      </c>
      <c r="U17">
        <v>209</v>
      </c>
      <c r="V17">
        <v>7516</v>
      </c>
      <c r="W17">
        <v>60</v>
      </c>
      <c r="X17">
        <v>20</v>
      </c>
      <c r="Y17">
        <v>41</v>
      </c>
      <c r="Z17">
        <v>7685</v>
      </c>
      <c r="AA17">
        <v>7497</v>
      </c>
      <c r="AB17">
        <v>1</v>
      </c>
      <c r="AC17">
        <v>0</v>
      </c>
      <c r="AD17">
        <v>7685</v>
      </c>
      <c r="AE17">
        <v>2058</v>
      </c>
      <c r="AF17">
        <v>911</v>
      </c>
      <c r="AG17">
        <v>0</v>
      </c>
      <c r="AH17">
        <v>0</v>
      </c>
      <c r="AI17">
        <v>0</v>
      </c>
      <c r="AJ17">
        <v>221</v>
      </c>
      <c r="AK17">
        <v>209</v>
      </c>
      <c r="AL17">
        <v>344</v>
      </c>
      <c r="AM17">
        <v>67</v>
      </c>
      <c r="AN17">
        <v>0</v>
      </c>
      <c r="AO17">
        <v>82</v>
      </c>
      <c r="AP17">
        <v>7497</v>
      </c>
      <c r="AQ17">
        <v>7497</v>
      </c>
      <c r="AR17">
        <v>0</v>
      </c>
      <c r="AS17">
        <v>0</v>
      </c>
      <c r="AT17">
        <v>41</v>
      </c>
      <c r="AU17">
        <f t="shared" si="4"/>
        <v>2058</v>
      </c>
      <c r="AV17">
        <f t="shared" si="0"/>
        <v>911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0"/>
        <v>221</v>
      </c>
      <c r="BA17">
        <f t="shared" si="0"/>
        <v>209</v>
      </c>
      <c r="BB17">
        <f t="shared" si="0"/>
        <v>344</v>
      </c>
      <c r="BC17">
        <f t="shared" si="0"/>
        <v>60</v>
      </c>
      <c r="BD17">
        <f t="shared" si="0"/>
        <v>0</v>
      </c>
      <c r="BE17">
        <f t="shared" si="0"/>
        <v>41</v>
      </c>
      <c r="BF17">
        <f t="shared" si="0"/>
        <v>7497</v>
      </c>
      <c r="BG17">
        <f t="shared" si="0"/>
        <v>7497</v>
      </c>
      <c r="BH17">
        <f t="shared" si="0"/>
        <v>0</v>
      </c>
      <c r="BI17">
        <f t="shared" si="0"/>
        <v>0</v>
      </c>
      <c r="BJ17">
        <f t="shared" si="0"/>
        <v>41</v>
      </c>
      <c r="BK17">
        <v>2223</v>
      </c>
      <c r="BL17">
        <v>1372</v>
      </c>
      <c r="BM17">
        <v>0</v>
      </c>
      <c r="BN17">
        <v>0</v>
      </c>
      <c r="BO17">
        <v>0</v>
      </c>
      <c r="BP17">
        <v>2599</v>
      </c>
      <c r="BQ17">
        <v>1239</v>
      </c>
      <c r="BR17">
        <v>3823</v>
      </c>
      <c r="BS17">
        <v>8421</v>
      </c>
      <c r="BT17">
        <v>5886</v>
      </c>
      <c r="BU17">
        <v>3815</v>
      </c>
      <c r="BV17">
        <v>2936</v>
      </c>
      <c r="BW17">
        <v>4602</v>
      </c>
      <c r="BX17">
        <v>4741</v>
      </c>
      <c r="BY17">
        <v>0</v>
      </c>
      <c r="BZ17">
        <v>1433</v>
      </c>
      <c r="CA17">
        <f t="shared" si="5"/>
        <v>4574934</v>
      </c>
      <c r="CB17">
        <f t="shared" si="6"/>
        <v>1249892</v>
      </c>
      <c r="CC17">
        <f t="shared" si="7"/>
        <v>0</v>
      </c>
      <c r="CD17">
        <f t="shared" si="8"/>
        <v>0</v>
      </c>
      <c r="CE17">
        <f t="shared" si="9"/>
        <v>0</v>
      </c>
      <c r="CF17">
        <f t="shared" si="10"/>
        <v>574379</v>
      </c>
      <c r="CG17">
        <f t="shared" si="11"/>
        <v>258951</v>
      </c>
      <c r="CH17">
        <f t="shared" si="12"/>
        <v>1315112</v>
      </c>
      <c r="CI17">
        <f t="shared" si="13"/>
        <v>564207</v>
      </c>
      <c r="CJ17">
        <f t="shared" si="14"/>
        <v>0</v>
      </c>
      <c r="CK17">
        <f t="shared" si="15"/>
        <v>312830</v>
      </c>
      <c r="CL17">
        <f t="shared" si="16"/>
        <v>22011192</v>
      </c>
      <c r="CM17">
        <f t="shared" si="17"/>
        <v>34501194</v>
      </c>
      <c r="CN17">
        <f t="shared" si="18"/>
        <v>0</v>
      </c>
      <c r="CO17">
        <f t="shared" si="19"/>
        <v>0</v>
      </c>
      <c r="CP17">
        <f t="shared" si="20"/>
        <v>58753</v>
      </c>
      <c r="CQ17" s="13">
        <f t="shared" si="21"/>
        <v>6.5421443999999995E-2</v>
      </c>
    </row>
    <row r="18" spans="1:95" x14ac:dyDescent="0.3">
      <c r="A18">
        <v>8000</v>
      </c>
      <c r="B18">
        <v>3.5000000000000003E-2</v>
      </c>
      <c r="C18">
        <v>1.121</v>
      </c>
      <c r="D18">
        <v>6.0999999999999999E-2</v>
      </c>
      <c r="E18">
        <v>0.30599999999999999</v>
      </c>
      <c r="F18">
        <v>0.38</v>
      </c>
      <c r="G18">
        <v>7954</v>
      </c>
      <c r="H18">
        <v>49333</v>
      </c>
      <c r="I18">
        <v>71088</v>
      </c>
      <c r="J18">
        <v>1570</v>
      </c>
      <c r="K18">
        <v>1676</v>
      </c>
      <c r="L18">
        <v>0</v>
      </c>
      <c r="M18">
        <v>4173</v>
      </c>
      <c r="N18">
        <v>11983</v>
      </c>
      <c r="O18">
        <v>32576</v>
      </c>
      <c r="P18">
        <v>1011</v>
      </c>
      <c r="Q18">
        <v>0</v>
      </c>
      <c r="R18">
        <v>0</v>
      </c>
      <c r="S18">
        <v>0</v>
      </c>
      <c r="T18">
        <v>4358</v>
      </c>
      <c r="U18">
        <v>239</v>
      </c>
      <c r="V18">
        <v>8059</v>
      </c>
      <c r="W18">
        <v>223</v>
      </c>
      <c r="X18">
        <v>19</v>
      </c>
      <c r="Y18">
        <v>196</v>
      </c>
      <c r="Z18">
        <v>8187</v>
      </c>
      <c r="AA18">
        <v>8032</v>
      </c>
      <c r="AB18">
        <v>1</v>
      </c>
      <c r="AC18">
        <v>0</v>
      </c>
      <c r="AD18">
        <v>8187</v>
      </c>
      <c r="AE18">
        <v>2843</v>
      </c>
      <c r="AF18">
        <v>1011</v>
      </c>
      <c r="AG18">
        <v>0</v>
      </c>
      <c r="AH18">
        <v>0</v>
      </c>
      <c r="AI18">
        <v>0</v>
      </c>
      <c r="AJ18">
        <v>495</v>
      </c>
      <c r="AK18">
        <v>239</v>
      </c>
      <c r="AL18">
        <v>667</v>
      </c>
      <c r="AM18">
        <v>391</v>
      </c>
      <c r="AN18">
        <v>1</v>
      </c>
      <c r="AO18">
        <v>380</v>
      </c>
      <c r="AP18">
        <v>8032</v>
      </c>
      <c r="AQ18">
        <v>8032</v>
      </c>
      <c r="AR18">
        <v>0</v>
      </c>
      <c r="AS18">
        <v>0</v>
      </c>
      <c r="AT18">
        <v>190</v>
      </c>
      <c r="AU18">
        <f t="shared" si="4"/>
        <v>2843</v>
      </c>
      <c r="AV18">
        <f t="shared" si="4"/>
        <v>1011</v>
      </c>
      <c r="AW18">
        <f t="shared" si="4"/>
        <v>0</v>
      </c>
      <c r="AX18">
        <f t="shared" si="4"/>
        <v>0</v>
      </c>
      <c r="AY18">
        <f t="shared" si="4"/>
        <v>0</v>
      </c>
      <c r="AZ18">
        <f t="shared" si="4"/>
        <v>495</v>
      </c>
      <c r="BA18">
        <f t="shared" si="4"/>
        <v>239</v>
      </c>
      <c r="BB18">
        <f t="shared" si="4"/>
        <v>667</v>
      </c>
      <c r="BC18">
        <f t="shared" si="4"/>
        <v>223</v>
      </c>
      <c r="BD18">
        <f t="shared" si="4"/>
        <v>1</v>
      </c>
      <c r="BE18">
        <f t="shared" si="4"/>
        <v>196</v>
      </c>
      <c r="BF18">
        <f t="shared" si="4"/>
        <v>8032</v>
      </c>
      <c r="BG18">
        <f t="shared" si="4"/>
        <v>8032</v>
      </c>
      <c r="BH18">
        <f t="shared" si="4"/>
        <v>0</v>
      </c>
      <c r="BI18">
        <f t="shared" si="4"/>
        <v>0</v>
      </c>
      <c r="BJ18">
        <f t="shared" si="4"/>
        <v>190</v>
      </c>
      <c r="BK18">
        <v>3367</v>
      </c>
      <c r="BL18">
        <v>1384</v>
      </c>
      <c r="BM18">
        <v>0</v>
      </c>
      <c r="BN18">
        <v>0</v>
      </c>
      <c r="BO18">
        <v>0</v>
      </c>
      <c r="BP18">
        <v>2629</v>
      </c>
      <c r="BQ18">
        <v>1467</v>
      </c>
      <c r="BR18">
        <v>3857</v>
      </c>
      <c r="BS18">
        <v>5316</v>
      </c>
      <c r="BT18">
        <v>6716</v>
      </c>
      <c r="BU18">
        <v>2535</v>
      </c>
      <c r="BV18">
        <v>3005</v>
      </c>
      <c r="BW18">
        <v>7652</v>
      </c>
      <c r="BX18">
        <v>5531</v>
      </c>
      <c r="BY18">
        <v>0</v>
      </c>
      <c r="BZ18">
        <v>1450</v>
      </c>
      <c r="CA18">
        <f t="shared" si="5"/>
        <v>9572381</v>
      </c>
      <c r="CB18">
        <f t="shared" si="6"/>
        <v>1399224</v>
      </c>
      <c r="CC18">
        <f t="shared" si="7"/>
        <v>0</v>
      </c>
      <c r="CD18">
        <f t="shared" si="8"/>
        <v>0</v>
      </c>
      <c r="CE18">
        <f t="shared" si="9"/>
        <v>0</v>
      </c>
      <c r="CF18">
        <f t="shared" si="10"/>
        <v>1301355</v>
      </c>
      <c r="CG18">
        <f t="shared" si="11"/>
        <v>350613</v>
      </c>
      <c r="CH18">
        <f t="shared" si="12"/>
        <v>2572619</v>
      </c>
      <c r="CI18">
        <f t="shared" si="13"/>
        <v>2078556</v>
      </c>
      <c r="CJ18">
        <f t="shared" si="14"/>
        <v>6716</v>
      </c>
      <c r="CK18">
        <f t="shared" si="15"/>
        <v>963300</v>
      </c>
      <c r="CL18">
        <f t="shared" si="16"/>
        <v>24136160</v>
      </c>
      <c r="CM18">
        <f t="shared" si="17"/>
        <v>61460864</v>
      </c>
      <c r="CN18">
        <f t="shared" si="18"/>
        <v>0</v>
      </c>
      <c r="CO18">
        <f t="shared" si="19"/>
        <v>0</v>
      </c>
      <c r="CP18">
        <f t="shared" si="20"/>
        <v>275500</v>
      </c>
      <c r="CQ18" s="13">
        <f t="shared" si="21"/>
        <v>0.104117288</v>
      </c>
    </row>
    <row r="19" spans="1:95" x14ac:dyDescent="0.3">
      <c r="A19">
        <v>8500</v>
      </c>
      <c r="B19">
        <v>2.5999999999999999E-2</v>
      </c>
      <c r="C19">
        <v>1.302</v>
      </c>
      <c r="D19">
        <v>2.8000000000000001E-2</v>
      </c>
      <c r="E19">
        <v>0.34599999999999997</v>
      </c>
      <c r="F19">
        <v>0.38900000000000001</v>
      </c>
      <c r="G19">
        <v>6501</v>
      </c>
      <c r="H19">
        <v>39449</v>
      </c>
      <c r="I19">
        <v>79924</v>
      </c>
      <c r="J19">
        <v>1545</v>
      </c>
      <c r="K19">
        <v>1847</v>
      </c>
      <c r="L19">
        <v>0</v>
      </c>
      <c r="M19">
        <v>4375</v>
      </c>
      <c r="N19">
        <v>11310</v>
      </c>
      <c r="O19">
        <v>34495</v>
      </c>
      <c r="P19">
        <v>953</v>
      </c>
      <c r="Q19">
        <v>0</v>
      </c>
      <c r="R19">
        <v>0</v>
      </c>
      <c r="S19">
        <v>0</v>
      </c>
      <c r="T19">
        <v>4466</v>
      </c>
      <c r="U19">
        <v>1041</v>
      </c>
      <c r="V19">
        <v>8680</v>
      </c>
      <c r="W19">
        <v>2139</v>
      </c>
      <c r="X19">
        <v>28</v>
      </c>
      <c r="Y19">
        <v>2090</v>
      </c>
      <c r="Z19">
        <v>8700</v>
      </c>
      <c r="AA19">
        <v>8631</v>
      </c>
      <c r="AB19">
        <v>1</v>
      </c>
      <c r="AC19">
        <v>0</v>
      </c>
      <c r="AD19">
        <v>8700</v>
      </c>
      <c r="AE19">
        <v>9933</v>
      </c>
      <c r="AF19">
        <v>953</v>
      </c>
      <c r="AG19">
        <v>0</v>
      </c>
      <c r="AH19">
        <v>0</v>
      </c>
      <c r="AI19">
        <v>0</v>
      </c>
      <c r="AJ19">
        <v>1673</v>
      </c>
      <c r="AK19">
        <v>1041</v>
      </c>
      <c r="AL19">
        <v>5371</v>
      </c>
      <c r="AM19">
        <v>4221</v>
      </c>
      <c r="AN19">
        <v>9</v>
      </c>
      <c r="AO19">
        <v>4176</v>
      </c>
      <c r="AP19">
        <v>8631</v>
      </c>
      <c r="AQ19">
        <v>8631</v>
      </c>
      <c r="AR19">
        <v>0</v>
      </c>
      <c r="AS19">
        <v>0</v>
      </c>
      <c r="AT19">
        <v>2088</v>
      </c>
      <c r="AU19">
        <f t="shared" ref="AU19:BJ34" si="22">IF(AE19&gt;O19,O19,AE19)</f>
        <v>9933</v>
      </c>
      <c r="AV19">
        <f t="shared" si="22"/>
        <v>953</v>
      </c>
      <c r="AW19">
        <f t="shared" si="22"/>
        <v>0</v>
      </c>
      <c r="AX19">
        <f t="shared" si="22"/>
        <v>0</v>
      </c>
      <c r="AY19">
        <f t="shared" si="22"/>
        <v>0</v>
      </c>
      <c r="AZ19">
        <f t="shared" si="22"/>
        <v>1673</v>
      </c>
      <c r="BA19">
        <f t="shared" si="22"/>
        <v>1041</v>
      </c>
      <c r="BB19">
        <f t="shared" si="22"/>
        <v>5371</v>
      </c>
      <c r="BC19">
        <f t="shared" si="22"/>
        <v>2139</v>
      </c>
      <c r="BD19">
        <f t="shared" si="22"/>
        <v>9</v>
      </c>
      <c r="BE19">
        <f t="shared" si="22"/>
        <v>2090</v>
      </c>
      <c r="BF19">
        <f t="shared" si="22"/>
        <v>8631</v>
      </c>
      <c r="BG19">
        <f t="shared" si="22"/>
        <v>8631</v>
      </c>
      <c r="BH19">
        <f t="shared" si="22"/>
        <v>0</v>
      </c>
      <c r="BI19">
        <f t="shared" si="22"/>
        <v>0</v>
      </c>
      <c r="BJ19">
        <f t="shared" si="22"/>
        <v>2088</v>
      </c>
      <c r="BK19">
        <v>2219</v>
      </c>
      <c r="BL19">
        <v>1350</v>
      </c>
      <c r="BM19">
        <v>0</v>
      </c>
      <c r="BN19">
        <v>0</v>
      </c>
      <c r="BO19">
        <v>0</v>
      </c>
      <c r="BP19">
        <v>2614</v>
      </c>
      <c r="BQ19">
        <v>1369</v>
      </c>
      <c r="BR19">
        <v>8799</v>
      </c>
      <c r="BS19">
        <v>5271</v>
      </c>
      <c r="BT19">
        <v>6546</v>
      </c>
      <c r="BU19">
        <v>2018</v>
      </c>
      <c r="BV19">
        <v>2934</v>
      </c>
      <c r="BW19">
        <v>3126</v>
      </c>
      <c r="BX19">
        <v>5136</v>
      </c>
      <c r="BY19">
        <v>0</v>
      </c>
      <c r="BZ19">
        <v>1490</v>
      </c>
      <c r="CA19">
        <f t="shared" si="5"/>
        <v>22041327</v>
      </c>
      <c r="CB19">
        <f t="shared" si="6"/>
        <v>1286550</v>
      </c>
      <c r="CC19">
        <f t="shared" si="7"/>
        <v>0</v>
      </c>
      <c r="CD19">
        <f t="shared" si="8"/>
        <v>0</v>
      </c>
      <c r="CE19">
        <f t="shared" si="9"/>
        <v>0</v>
      </c>
      <c r="CF19">
        <f t="shared" si="10"/>
        <v>4373222</v>
      </c>
      <c r="CG19">
        <f t="shared" si="11"/>
        <v>1425129</v>
      </c>
      <c r="CH19">
        <f t="shared" si="12"/>
        <v>47259429</v>
      </c>
      <c r="CI19">
        <f t="shared" si="13"/>
        <v>22248891</v>
      </c>
      <c r="CJ19">
        <f t="shared" si="14"/>
        <v>58914</v>
      </c>
      <c r="CK19">
        <f t="shared" si="15"/>
        <v>8427168</v>
      </c>
      <c r="CL19">
        <f t="shared" si="16"/>
        <v>25323354</v>
      </c>
      <c r="CM19">
        <f t="shared" si="17"/>
        <v>26980506</v>
      </c>
      <c r="CN19">
        <f t="shared" si="18"/>
        <v>0</v>
      </c>
      <c r="CO19">
        <f t="shared" si="19"/>
        <v>0</v>
      </c>
      <c r="CP19">
        <f t="shared" si="20"/>
        <v>3111120</v>
      </c>
      <c r="CQ19" s="13">
        <f t="shared" si="21"/>
        <v>0.16253561</v>
      </c>
    </row>
    <row r="20" spans="1:95" x14ac:dyDescent="0.3">
      <c r="A20">
        <v>9000</v>
      </c>
      <c r="B20">
        <v>0.04</v>
      </c>
      <c r="C20">
        <v>1.2609999999999999</v>
      </c>
      <c r="D20">
        <v>4.2000000000000003E-2</v>
      </c>
      <c r="E20">
        <v>0.33100000000000002</v>
      </c>
      <c r="F20">
        <v>0.42299999999999999</v>
      </c>
      <c r="G20">
        <v>8877</v>
      </c>
      <c r="H20">
        <v>54921</v>
      </c>
      <c r="I20">
        <v>79865</v>
      </c>
      <c r="J20">
        <v>1558</v>
      </c>
      <c r="K20">
        <v>1664</v>
      </c>
      <c r="L20">
        <v>0</v>
      </c>
      <c r="M20">
        <v>3809</v>
      </c>
      <c r="N20">
        <v>11858</v>
      </c>
      <c r="O20">
        <v>36587</v>
      </c>
      <c r="P20">
        <v>1129</v>
      </c>
      <c r="Q20">
        <v>0</v>
      </c>
      <c r="R20">
        <v>0</v>
      </c>
      <c r="S20">
        <v>0</v>
      </c>
      <c r="T20">
        <v>4806</v>
      </c>
      <c r="U20">
        <v>301</v>
      </c>
      <c r="V20">
        <v>9050</v>
      </c>
      <c r="W20">
        <v>297</v>
      </c>
      <c r="X20">
        <v>35</v>
      </c>
      <c r="Y20">
        <v>257</v>
      </c>
      <c r="Z20">
        <v>9196</v>
      </c>
      <c r="AA20">
        <v>9010</v>
      </c>
      <c r="AB20">
        <v>1</v>
      </c>
      <c r="AC20">
        <v>0</v>
      </c>
      <c r="AD20">
        <v>9196</v>
      </c>
      <c r="AE20">
        <v>3366</v>
      </c>
      <c r="AF20">
        <v>1129</v>
      </c>
      <c r="AG20">
        <v>0</v>
      </c>
      <c r="AH20">
        <v>0</v>
      </c>
      <c r="AI20">
        <v>0</v>
      </c>
      <c r="AJ20">
        <v>656</v>
      </c>
      <c r="AK20">
        <v>301</v>
      </c>
      <c r="AL20">
        <v>899</v>
      </c>
      <c r="AM20">
        <v>536</v>
      </c>
      <c r="AN20">
        <v>1</v>
      </c>
      <c r="AO20">
        <v>514</v>
      </c>
      <c r="AP20">
        <v>9010</v>
      </c>
      <c r="AQ20">
        <v>9010</v>
      </c>
      <c r="AR20">
        <v>0</v>
      </c>
      <c r="AS20">
        <v>0</v>
      </c>
      <c r="AT20">
        <v>257</v>
      </c>
      <c r="AU20">
        <f t="shared" si="22"/>
        <v>3366</v>
      </c>
      <c r="AV20">
        <f t="shared" si="22"/>
        <v>1129</v>
      </c>
      <c r="AW20">
        <f t="shared" si="22"/>
        <v>0</v>
      </c>
      <c r="AX20">
        <f t="shared" si="22"/>
        <v>0</v>
      </c>
      <c r="AY20">
        <f t="shared" si="22"/>
        <v>0</v>
      </c>
      <c r="AZ20">
        <f t="shared" si="22"/>
        <v>656</v>
      </c>
      <c r="BA20">
        <f t="shared" si="22"/>
        <v>301</v>
      </c>
      <c r="BB20">
        <f t="shared" si="22"/>
        <v>899</v>
      </c>
      <c r="BC20">
        <f t="shared" si="22"/>
        <v>297</v>
      </c>
      <c r="BD20">
        <f t="shared" si="22"/>
        <v>1</v>
      </c>
      <c r="BE20">
        <f t="shared" si="22"/>
        <v>257</v>
      </c>
      <c r="BF20">
        <f t="shared" si="22"/>
        <v>9010</v>
      </c>
      <c r="BG20">
        <f t="shared" si="22"/>
        <v>9010</v>
      </c>
      <c r="BH20">
        <f t="shared" si="22"/>
        <v>0</v>
      </c>
      <c r="BI20">
        <f t="shared" si="22"/>
        <v>0</v>
      </c>
      <c r="BJ20">
        <f t="shared" si="22"/>
        <v>257</v>
      </c>
      <c r="BK20">
        <v>2230</v>
      </c>
      <c r="BL20">
        <v>1368</v>
      </c>
      <c r="BM20">
        <v>0</v>
      </c>
      <c r="BN20">
        <v>0</v>
      </c>
      <c r="BO20">
        <v>0</v>
      </c>
      <c r="BP20">
        <v>2622</v>
      </c>
      <c r="BQ20">
        <v>1414</v>
      </c>
      <c r="BR20">
        <v>3811</v>
      </c>
      <c r="BS20">
        <v>4990</v>
      </c>
      <c r="BT20">
        <v>6185</v>
      </c>
      <c r="BU20">
        <v>2551</v>
      </c>
      <c r="BV20">
        <v>2923</v>
      </c>
      <c r="BW20">
        <v>4500</v>
      </c>
      <c r="BX20">
        <v>5531</v>
      </c>
      <c r="BY20">
        <v>0</v>
      </c>
      <c r="BZ20">
        <v>1501</v>
      </c>
      <c r="CA20">
        <f>AE20*BK20</f>
        <v>7506180</v>
      </c>
      <c r="CB20">
        <f t="shared" si="6"/>
        <v>1544472</v>
      </c>
      <c r="CC20">
        <f t="shared" si="7"/>
        <v>0</v>
      </c>
      <c r="CD20">
        <f t="shared" si="8"/>
        <v>0</v>
      </c>
      <c r="CE20">
        <f t="shared" si="9"/>
        <v>0</v>
      </c>
      <c r="CF20">
        <f t="shared" si="10"/>
        <v>1720032</v>
      </c>
      <c r="CG20">
        <f t="shared" si="11"/>
        <v>425614</v>
      </c>
      <c r="CH20">
        <f t="shared" si="12"/>
        <v>3426089</v>
      </c>
      <c r="CI20">
        <f t="shared" si="13"/>
        <v>2674640</v>
      </c>
      <c r="CJ20">
        <f t="shared" si="14"/>
        <v>6185</v>
      </c>
      <c r="CK20">
        <f t="shared" si="15"/>
        <v>1311214</v>
      </c>
      <c r="CL20">
        <f t="shared" si="16"/>
        <v>26336230</v>
      </c>
      <c r="CM20">
        <f t="shared" si="17"/>
        <v>40545000</v>
      </c>
      <c r="CN20">
        <f t="shared" si="18"/>
        <v>0</v>
      </c>
      <c r="CO20">
        <f t="shared" si="19"/>
        <v>0</v>
      </c>
      <c r="CP20">
        <f t="shared" si="20"/>
        <v>385757</v>
      </c>
      <c r="CQ20" s="13">
        <f t="shared" si="21"/>
        <v>8.5881413000000004E-2</v>
      </c>
    </row>
    <row r="21" spans="1:95" x14ac:dyDescent="0.3">
      <c r="A21">
        <v>9500</v>
      </c>
      <c r="B21">
        <v>4.1000000000000002E-2</v>
      </c>
      <c r="C21">
        <v>1.331</v>
      </c>
      <c r="D21">
        <v>4.5999999999999999E-2</v>
      </c>
      <c r="E21">
        <v>0.35299999999999998</v>
      </c>
      <c r="F21">
        <v>0.42</v>
      </c>
      <c r="G21">
        <v>9363</v>
      </c>
      <c r="H21">
        <v>58520</v>
      </c>
      <c r="I21">
        <v>84201</v>
      </c>
      <c r="J21">
        <v>1563</v>
      </c>
      <c r="K21">
        <v>1646</v>
      </c>
      <c r="L21">
        <v>0</v>
      </c>
      <c r="M21">
        <v>-916</v>
      </c>
      <c r="N21">
        <v>11105</v>
      </c>
      <c r="O21">
        <v>38460</v>
      </c>
      <c r="P21">
        <v>1132</v>
      </c>
      <c r="Q21">
        <v>0</v>
      </c>
      <c r="R21">
        <v>0</v>
      </c>
      <c r="S21">
        <v>0</v>
      </c>
      <c r="T21">
        <v>5386</v>
      </c>
      <c r="U21">
        <v>222</v>
      </c>
      <c r="V21">
        <v>9507</v>
      </c>
      <c r="W21">
        <v>330</v>
      </c>
      <c r="X21">
        <v>30</v>
      </c>
      <c r="Y21">
        <v>272</v>
      </c>
      <c r="Z21">
        <v>9706</v>
      </c>
      <c r="AA21">
        <v>9449</v>
      </c>
      <c r="AB21">
        <v>1</v>
      </c>
      <c r="AC21">
        <v>0</v>
      </c>
      <c r="AD21">
        <v>9706</v>
      </c>
      <c r="AE21">
        <v>3335</v>
      </c>
      <c r="AF21">
        <v>1132</v>
      </c>
      <c r="AG21">
        <v>0</v>
      </c>
      <c r="AH21">
        <v>0</v>
      </c>
      <c r="AI21">
        <v>0</v>
      </c>
      <c r="AJ21">
        <v>632</v>
      </c>
      <c r="AK21">
        <v>222</v>
      </c>
      <c r="AL21">
        <v>856</v>
      </c>
      <c r="AM21">
        <v>563</v>
      </c>
      <c r="AN21">
        <v>1</v>
      </c>
      <c r="AO21">
        <v>508</v>
      </c>
      <c r="AP21">
        <v>9449</v>
      </c>
      <c r="AQ21">
        <v>9449</v>
      </c>
      <c r="AR21">
        <v>0</v>
      </c>
      <c r="AS21">
        <v>0</v>
      </c>
      <c r="AT21">
        <v>254</v>
      </c>
      <c r="AU21">
        <f t="shared" si="22"/>
        <v>3335</v>
      </c>
      <c r="AV21">
        <f t="shared" si="22"/>
        <v>1132</v>
      </c>
      <c r="AW21">
        <f t="shared" si="22"/>
        <v>0</v>
      </c>
      <c r="AX21">
        <f t="shared" si="22"/>
        <v>0</v>
      </c>
      <c r="AY21">
        <f t="shared" si="22"/>
        <v>0</v>
      </c>
      <c r="AZ21">
        <f t="shared" si="22"/>
        <v>632</v>
      </c>
      <c r="BA21">
        <f t="shared" si="22"/>
        <v>222</v>
      </c>
      <c r="BB21">
        <f t="shared" si="22"/>
        <v>856</v>
      </c>
      <c r="BC21">
        <f t="shared" si="22"/>
        <v>330</v>
      </c>
      <c r="BD21">
        <f t="shared" si="22"/>
        <v>1</v>
      </c>
      <c r="BE21">
        <f t="shared" si="22"/>
        <v>272</v>
      </c>
      <c r="BF21">
        <f t="shared" si="22"/>
        <v>9449</v>
      </c>
      <c r="BG21">
        <f t="shared" si="22"/>
        <v>9449</v>
      </c>
      <c r="BH21">
        <f t="shared" si="22"/>
        <v>0</v>
      </c>
      <c r="BI21">
        <f t="shared" si="22"/>
        <v>0</v>
      </c>
      <c r="BJ21">
        <f t="shared" si="22"/>
        <v>254</v>
      </c>
      <c r="BK21">
        <v>2242</v>
      </c>
      <c r="BL21">
        <v>1402</v>
      </c>
      <c r="BM21">
        <v>0</v>
      </c>
      <c r="BN21">
        <v>0</v>
      </c>
      <c r="BO21">
        <v>0</v>
      </c>
      <c r="BP21">
        <v>2630</v>
      </c>
      <c r="BQ21">
        <v>1299</v>
      </c>
      <c r="BR21">
        <v>7858</v>
      </c>
      <c r="BS21">
        <v>5614</v>
      </c>
      <c r="BT21">
        <v>5794</v>
      </c>
      <c r="BU21">
        <v>2463</v>
      </c>
      <c r="BV21">
        <v>2955</v>
      </c>
      <c r="BW21">
        <v>5101</v>
      </c>
      <c r="BX21">
        <v>5136</v>
      </c>
      <c r="BY21">
        <v>0</v>
      </c>
      <c r="BZ21">
        <v>1523</v>
      </c>
      <c r="CA21">
        <f t="shared" ref="CA21:CA51" si="23">AE21*BK21</f>
        <v>7477070</v>
      </c>
      <c r="CB21">
        <f t="shared" ref="CB21:CB51" si="24">AF21*BL21</f>
        <v>1587064</v>
      </c>
      <c r="CC21">
        <f t="shared" ref="CC21:CC51" si="25">AG21*BM21</f>
        <v>0</v>
      </c>
      <c r="CD21">
        <f t="shared" ref="CD21:CD51" si="26">AH21*BN21</f>
        <v>0</v>
      </c>
      <c r="CE21">
        <f t="shared" ref="CE21:CE51" si="27">AI21*BO21</f>
        <v>0</v>
      </c>
      <c r="CF21">
        <f t="shared" ref="CF21:CF51" si="28">AJ21*BP21</f>
        <v>1662160</v>
      </c>
      <c r="CG21">
        <f t="shared" ref="CG21:CG51" si="29">AK21*BQ21</f>
        <v>288378</v>
      </c>
      <c r="CH21">
        <f t="shared" ref="CH21:CH51" si="30">AL21*BR21</f>
        <v>6726448</v>
      </c>
      <c r="CI21">
        <f t="shared" ref="CI21:CI51" si="31">AM21*BS21</f>
        <v>3160682</v>
      </c>
      <c r="CJ21">
        <f t="shared" ref="CJ21:CJ51" si="32">AN21*BT21</f>
        <v>5794</v>
      </c>
      <c r="CK21">
        <f t="shared" ref="CK21:CK51" si="33">AO21*BU21</f>
        <v>1251204</v>
      </c>
      <c r="CL21">
        <f t="shared" ref="CL21:CL51" si="34">AP21*BV21</f>
        <v>27921795</v>
      </c>
      <c r="CM21">
        <f t="shared" ref="CM21:CM51" si="35">AQ21*BW21</f>
        <v>48199349</v>
      </c>
      <c r="CN21">
        <f t="shared" si="18"/>
        <v>0</v>
      </c>
      <c r="CO21">
        <f t="shared" si="19"/>
        <v>0</v>
      </c>
      <c r="CP21">
        <f t="shared" si="20"/>
        <v>386842</v>
      </c>
      <c r="CQ21" s="13">
        <f t="shared" si="21"/>
        <v>9.8666786000000006E-2</v>
      </c>
    </row>
    <row r="22" spans="1:95" x14ac:dyDescent="0.3">
      <c r="A22">
        <v>10000</v>
      </c>
      <c r="B22">
        <v>3.4000000000000002E-2</v>
      </c>
      <c r="C22">
        <v>1.5009999999999999</v>
      </c>
      <c r="D22">
        <v>3.7999999999999999E-2</v>
      </c>
      <c r="E22">
        <v>0.35799999999999998</v>
      </c>
      <c r="F22">
        <v>0.48499999999999999</v>
      </c>
      <c r="G22">
        <v>8343</v>
      </c>
      <c r="H22">
        <v>50657</v>
      </c>
      <c r="I22">
        <v>92910</v>
      </c>
      <c r="J22">
        <v>1560</v>
      </c>
      <c r="K22">
        <v>1808</v>
      </c>
      <c r="L22">
        <v>0</v>
      </c>
      <c r="M22">
        <v>4078</v>
      </c>
      <c r="N22">
        <v>10687</v>
      </c>
      <c r="O22">
        <v>40625</v>
      </c>
      <c r="P22">
        <v>1254</v>
      </c>
      <c r="Q22">
        <v>0</v>
      </c>
      <c r="R22">
        <v>0</v>
      </c>
      <c r="S22">
        <v>0</v>
      </c>
      <c r="T22">
        <v>5424</v>
      </c>
      <c r="U22">
        <v>929</v>
      </c>
      <c r="V22">
        <v>10233</v>
      </c>
      <c r="W22">
        <v>1940</v>
      </c>
      <c r="X22">
        <v>37</v>
      </c>
      <c r="Y22">
        <v>1861</v>
      </c>
      <c r="Z22">
        <v>10226</v>
      </c>
      <c r="AA22">
        <v>10154</v>
      </c>
      <c r="AB22">
        <v>1</v>
      </c>
      <c r="AC22">
        <v>0</v>
      </c>
      <c r="AD22">
        <v>10226</v>
      </c>
      <c r="AE22">
        <v>9355</v>
      </c>
      <c r="AF22">
        <v>1254</v>
      </c>
      <c r="AG22">
        <v>0</v>
      </c>
      <c r="AH22">
        <v>0</v>
      </c>
      <c r="AI22">
        <v>0</v>
      </c>
      <c r="AJ22">
        <v>1977</v>
      </c>
      <c r="AK22">
        <v>929</v>
      </c>
      <c r="AL22">
        <v>4689</v>
      </c>
      <c r="AM22">
        <v>3738</v>
      </c>
      <c r="AN22">
        <v>12</v>
      </c>
      <c r="AO22">
        <v>3588</v>
      </c>
      <c r="AP22">
        <v>10154</v>
      </c>
      <c r="AQ22">
        <v>10154</v>
      </c>
      <c r="AR22">
        <v>0</v>
      </c>
      <c r="AS22">
        <v>0</v>
      </c>
      <c r="AT22">
        <v>1794</v>
      </c>
      <c r="AU22">
        <f t="shared" si="22"/>
        <v>9355</v>
      </c>
      <c r="AV22">
        <f t="shared" si="22"/>
        <v>1254</v>
      </c>
      <c r="AW22">
        <f t="shared" si="22"/>
        <v>0</v>
      </c>
      <c r="AX22">
        <f t="shared" si="22"/>
        <v>0</v>
      </c>
      <c r="AY22">
        <f t="shared" si="22"/>
        <v>0</v>
      </c>
      <c r="AZ22">
        <f t="shared" si="22"/>
        <v>1977</v>
      </c>
      <c r="BA22">
        <f t="shared" si="22"/>
        <v>929</v>
      </c>
      <c r="BB22">
        <f t="shared" si="22"/>
        <v>4689</v>
      </c>
      <c r="BC22">
        <f t="shared" si="22"/>
        <v>1940</v>
      </c>
      <c r="BD22">
        <f t="shared" si="22"/>
        <v>12</v>
      </c>
      <c r="BE22">
        <f t="shared" si="22"/>
        <v>1861</v>
      </c>
      <c r="BF22">
        <f t="shared" si="22"/>
        <v>10154</v>
      </c>
      <c r="BG22">
        <f t="shared" si="22"/>
        <v>10154</v>
      </c>
      <c r="BH22">
        <f t="shared" si="22"/>
        <v>0</v>
      </c>
      <c r="BI22">
        <f t="shared" si="22"/>
        <v>0</v>
      </c>
      <c r="BJ22">
        <f t="shared" si="22"/>
        <v>1794</v>
      </c>
      <c r="BK22">
        <v>2227</v>
      </c>
      <c r="BL22">
        <v>1343</v>
      </c>
      <c r="BM22">
        <v>0</v>
      </c>
      <c r="BN22">
        <v>0</v>
      </c>
      <c r="BO22">
        <v>0</v>
      </c>
      <c r="BP22">
        <v>2568</v>
      </c>
      <c r="BQ22">
        <v>1385</v>
      </c>
      <c r="BR22">
        <v>3784</v>
      </c>
      <c r="BS22">
        <v>6461</v>
      </c>
      <c r="BT22">
        <v>5520</v>
      </c>
      <c r="BU22">
        <v>1960</v>
      </c>
      <c r="BV22">
        <v>2905</v>
      </c>
      <c r="BW22">
        <v>7130</v>
      </c>
      <c r="BX22">
        <v>6320</v>
      </c>
      <c r="BY22">
        <v>0</v>
      </c>
      <c r="BZ22">
        <v>1496</v>
      </c>
      <c r="CA22">
        <f t="shared" si="23"/>
        <v>20833585</v>
      </c>
      <c r="CB22">
        <f t="shared" si="24"/>
        <v>1684122</v>
      </c>
      <c r="CC22">
        <f t="shared" si="25"/>
        <v>0</v>
      </c>
      <c r="CD22">
        <f t="shared" si="26"/>
        <v>0</v>
      </c>
      <c r="CE22">
        <f t="shared" si="27"/>
        <v>0</v>
      </c>
      <c r="CF22">
        <f t="shared" si="28"/>
        <v>5076936</v>
      </c>
      <c r="CG22">
        <f t="shared" si="29"/>
        <v>1286665</v>
      </c>
      <c r="CH22">
        <f t="shared" si="30"/>
        <v>17743176</v>
      </c>
      <c r="CI22">
        <f t="shared" si="31"/>
        <v>24151218</v>
      </c>
      <c r="CJ22">
        <f t="shared" si="32"/>
        <v>66240</v>
      </c>
      <c r="CK22">
        <f t="shared" si="33"/>
        <v>7032480</v>
      </c>
      <c r="CL22">
        <f t="shared" si="34"/>
        <v>29497370</v>
      </c>
      <c r="CM22">
        <f t="shared" si="35"/>
        <v>72398020</v>
      </c>
      <c r="CN22">
        <f t="shared" si="18"/>
        <v>0</v>
      </c>
      <c r="CO22">
        <f t="shared" si="19"/>
        <v>0</v>
      </c>
      <c r="CP22">
        <f t="shared" si="20"/>
        <v>2683824</v>
      </c>
      <c r="CQ22" s="13">
        <f t="shared" si="21"/>
        <v>0.182453636</v>
      </c>
    </row>
    <row r="23" spans="1:95" x14ac:dyDescent="0.3">
      <c r="A23">
        <v>10500</v>
      </c>
      <c r="B23">
        <v>3.5999999999999997E-2</v>
      </c>
      <c r="C23">
        <v>1.5609999999999999</v>
      </c>
      <c r="D23">
        <v>5.8000000000000003E-2</v>
      </c>
      <c r="E23">
        <v>0.36799999999999999</v>
      </c>
      <c r="F23">
        <v>0.61</v>
      </c>
      <c r="G23">
        <v>8854</v>
      </c>
      <c r="H23">
        <v>53967</v>
      </c>
      <c r="I23">
        <v>96985</v>
      </c>
      <c r="J23">
        <v>1540</v>
      </c>
      <c r="K23">
        <v>1757</v>
      </c>
      <c r="L23">
        <v>0</v>
      </c>
      <c r="M23">
        <v>4182</v>
      </c>
      <c r="N23">
        <v>10979</v>
      </c>
      <c r="O23">
        <v>42517</v>
      </c>
      <c r="P23">
        <v>1250</v>
      </c>
      <c r="Q23">
        <v>0</v>
      </c>
      <c r="R23">
        <v>0</v>
      </c>
      <c r="S23">
        <v>0</v>
      </c>
      <c r="T23">
        <v>5854</v>
      </c>
      <c r="U23">
        <v>874</v>
      </c>
      <c r="V23">
        <v>10702</v>
      </c>
      <c r="W23">
        <v>1841</v>
      </c>
      <c r="X23">
        <v>35</v>
      </c>
      <c r="Y23">
        <v>1797</v>
      </c>
      <c r="Z23">
        <v>10728</v>
      </c>
      <c r="AA23">
        <v>10658</v>
      </c>
      <c r="AB23">
        <v>1</v>
      </c>
      <c r="AC23">
        <v>0</v>
      </c>
      <c r="AD23">
        <v>10728</v>
      </c>
      <c r="AE23">
        <v>9310</v>
      </c>
      <c r="AF23">
        <v>1250</v>
      </c>
      <c r="AG23">
        <v>0</v>
      </c>
      <c r="AH23">
        <v>0</v>
      </c>
      <c r="AI23">
        <v>0</v>
      </c>
      <c r="AJ23">
        <v>2081</v>
      </c>
      <c r="AK23">
        <v>874</v>
      </c>
      <c r="AL23">
        <v>4541</v>
      </c>
      <c r="AM23">
        <v>3591</v>
      </c>
      <c r="AN23">
        <v>9</v>
      </c>
      <c r="AO23">
        <v>3546</v>
      </c>
      <c r="AP23">
        <v>10658</v>
      </c>
      <c r="AQ23">
        <v>10658</v>
      </c>
      <c r="AR23">
        <v>0</v>
      </c>
      <c r="AS23">
        <v>0</v>
      </c>
      <c r="AT23">
        <v>1773</v>
      </c>
      <c r="AU23">
        <f t="shared" si="22"/>
        <v>9310</v>
      </c>
      <c r="AV23">
        <f t="shared" si="22"/>
        <v>1250</v>
      </c>
      <c r="AW23">
        <f t="shared" si="22"/>
        <v>0</v>
      </c>
      <c r="AX23">
        <f t="shared" si="22"/>
        <v>0</v>
      </c>
      <c r="AY23">
        <f t="shared" si="22"/>
        <v>0</v>
      </c>
      <c r="AZ23">
        <f t="shared" si="22"/>
        <v>2081</v>
      </c>
      <c r="BA23">
        <f t="shared" si="22"/>
        <v>874</v>
      </c>
      <c r="BB23">
        <f t="shared" si="22"/>
        <v>4541</v>
      </c>
      <c r="BC23">
        <f t="shared" si="22"/>
        <v>1841</v>
      </c>
      <c r="BD23">
        <f t="shared" si="22"/>
        <v>9</v>
      </c>
      <c r="BE23">
        <f t="shared" si="22"/>
        <v>1797</v>
      </c>
      <c r="BF23">
        <f t="shared" si="22"/>
        <v>10658</v>
      </c>
      <c r="BG23">
        <f t="shared" si="22"/>
        <v>10658</v>
      </c>
      <c r="BH23">
        <f t="shared" si="22"/>
        <v>0</v>
      </c>
      <c r="BI23">
        <f t="shared" si="22"/>
        <v>0</v>
      </c>
      <c r="BJ23">
        <f t="shared" si="22"/>
        <v>1773</v>
      </c>
      <c r="BK23">
        <v>2267</v>
      </c>
      <c r="BL23">
        <v>1305</v>
      </c>
      <c r="BM23">
        <v>0</v>
      </c>
      <c r="BN23">
        <v>0</v>
      </c>
      <c r="BO23">
        <v>0</v>
      </c>
      <c r="BP23">
        <v>8926</v>
      </c>
      <c r="BQ23">
        <v>1291</v>
      </c>
      <c r="BR23">
        <v>17501</v>
      </c>
      <c r="BS23">
        <v>5694</v>
      </c>
      <c r="BT23">
        <v>6987</v>
      </c>
      <c r="BU23">
        <v>1981</v>
      </c>
      <c r="BV23">
        <v>2995</v>
      </c>
      <c r="BW23">
        <v>3487</v>
      </c>
      <c r="BX23">
        <v>5531</v>
      </c>
      <c r="BY23">
        <v>0</v>
      </c>
      <c r="BZ23">
        <v>1472</v>
      </c>
      <c r="CA23">
        <f t="shared" si="23"/>
        <v>21105770</v>
      </c>
      <c r="CB23">
        <f t="shared" si="24"/>
        <v>1631250</v>
      </c>
      <c r="CC23">
        <f t="shared" si="25"/>
        <v>0</v>
      </c>
      <c r="CD23">
        <f t="shared" si="26"/>
        <v>0</v>
      </c>
      <c r="CE23">
        <f t="shared" si="27"/>
        <v>0</v>
      </c>
      <c r="CF23">
        <f t="shared" si="28"/>
        <v>18575006</v>
      </c>
      <c r="CG23">
        <f t="shared" si="29"/>
        <v>1128334</v>
      </c>
      <c r="CH23">
        <f t="shared" si="30"/>
        <v>79472041</v>
      </c>
      <c r="CI23">
        <f t="shared" si="31"/>
        <v>20447154</v>
      </c>
      <c r="CJ23">
        <f t="shared" si="32"/>
        <v>62883</v>
      </c>
      <c r="CK23">
        <f t="shared" si="33"/>
        <v>7024626</v>
      </c>
      <c r="CL23">
        <f t="shared" si="34"/>
        <v>31920710</v>
      </c>
      <c r="CM23">
        <f t="shared" si="35"/>
        <v>37164446</v>
      </c>
      <c r="CN23">
        <f t="shared" si="18"/>
        <v>0</v>
      </c>
      <c r="CO23">
        <f t="shared" si="19"/>
        <v>0</v>
      </c>
      <c r="CP23">
        <f t="shared" si="20"/>
        <v>2609856</v>
      </c>
      <c r="CQ23" s="13">
        <f t="shared" si="21"/>
        <v>0.22114207599999999</v>
      </c>
    </row>
    <row r="24" spans="1:95" x14ac:dyDescent="0.3">
      <c r="A24">
        <v>11000</v>
      </c>
      <c r="B24">
        <v>0.05</v>
      </c>
      <c r="C24">
        <v>1.546</v>
      </c>
      <c r="D24">
        <v>5.5E-2</v>
      </c>
      <c r="E24">
        <v>0.42699999999999999</v>
      </c>
      <c r="F24">
        <v>0.61499999999999999</v>
      </c>
      <c r="G24">
        <v>10893</v>
      </c>
      <c r="H24">
        <v>67171</v>
      </c>
      <c r="I24">
        <v>97654</v>
      </c>
      <c r="J24">
        <v>1555</v>
      </c>
      <c r="K24">
        <v>1618</v>
      </c>
      <c r="L24">
        <v>0</v>
      </c>
      <c r="M24">
        <v>4050</v>
      </c>
      <c r="N24">
        <v>13128</v>
      </c>
      <c r="O24">
        <v>44623</v>
      </c>
      <c r="P24">
        <v>1364</v>
      </c>
      <c r="Q24">
        <v>0</v>
      </c>
      <c r="R24">
        <v>0</v>
      </c>
      <c r="S24">
        <v>0</v>
      </c>
      <c r="T24">
        <v>6010</v>
      </c>
      <c r="U24">
        <v>265</v>
      </c>
      <c r="V24">
        <v>11112</v>
      </c>
      <c r="W24">
        <v>379</v>
      </c>
      <c r="X24">
        <v>37</v>
      </c>
      <c r="Y24">
        <v>336</v>
      </c>
      <c r="Z24">
        <v>11229</v>
      </c>
      <c r="AA24">
        <v>11069</v>
      </c>
      <c r="AB24">
        <v>1</v>
      </c>
      <c r="AC24">
        <v>0</v>
      </c>
      <c r="AD24">
        <v>11229</v>
      </c>
      <c r="AE24">
        <v>4163</v>
      </c>
      <c r="AF24">
        <v>1364</v>
      </c>
      <c r="AG24">
        <v>0</v>
      </c>
      <c r="AH24">
        <v>0</v>
      </c>
      <c r="AI24">
        <v>0</v>
      </c>
      <c r="AJ24">
        <v>858</v>
      </c>
      <c r="AK24">
        <v>265</v>
      </c>
      <c r="AL24">
        <v>956</v>
      </c>
      <c r="AM24">
        <v>691</v>
      </c>
      <c r="AN24">
        <v>0</v>
      </c>
      <c r="AO24">
        <v>672</v>
      </c>
      <c r="AP24">
        <v>11069</v>
      </c>
      <c r="AQ24">
        <v>11069</v>
      </c>
      <c r="AR24">
        <v>0</v>
      </c>
      <c r="AS24">
        <v>0</v>
      </c>
      <c r="AT24">
        <v>336</v>
      </c>
      <c r="AU24">
        <f t="shared" si="22"/>
        <v>4163</v>
      </c>
      <c r="AV24">
        <f t="shared" si="22"/>
        <v>1364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858</v>
      </c>
      <c r="BA24">
        <f t="shared" si="22"/>
        <v>265</v>
      </c>
      <c r="BB24">
        <f t="shared" si="22"/>
        <v>956</v>
      </c>
      <c r="BC24">
        <f t="shared" si="22"/>
        <v>379</v>
      </c>
      <c r="BD24">
        <f t="shared" si="22"/>
        <v>0</v>
      </c>
      <c r="BE24">
        <f t="shared" si="22"/>
        <v>336</v>
      </c>
      <c r="BF24">
        <f t="shared" si="22"/>
        <v>11069</v>
      </c>
      <c r="BG24">
        <f t="shared" si="22"/>
        <v>11069</v>
      </c>
      <c r="BH24">
        <f t="shared" si="22"/>
        <v>0</v>
      </c>
      <c r="BI24">
        <f t="shared" si="22"/>
        <v>0</v>
      </c>
      <c r="BJ24">
        <f t="shared" si="22"/>
        <v>336</v>
      </c>
      <c r="BK24">
        <v>5436</v>
      </c>
      <c r="BL24">
        <v>1369</v>
      </c>
      <c r="BM24">
        <v>0</v>
      </c>
      <c r="BN24">
        <v>0</v>
      </c>
      <c r="BO24">
        <v>0</v>
      </c>
      <c r="BP24">
        <v>8603</v>
      </c>
      <c r="BQ24">
        <v>1232</v>
      </c>
      <c r="BR24">
        <v>3905</v>
      </c>
      <c r="BS24">
        <v>4487</v>
      </c>
      <c r="BT24">
        <v>5733</v>
      </c>
      <c r="BU24">
        <v>2179</v>
      </c>
      <c r="BV24">
        <v>2986</v>
      </c>
      <c r="BW24">
        <v>4303</v>
      </c>
      <c r="BX24">
        <v>6716</v>
      </c>
      <c r="BY24">
        <v>0</v>
      </c>
      <c r="BZ24">
        <v>1519</v>
      </c>
      <c r="CA24">
        <f t="shared" si="23"/>
        <v>22630068</v>
      </c>
      <c r="CB24">
        <f t="shared" si="24"/>
        <v>1867316</v>
      </c>
      <c r="CC24">
        <f t="shared" si="25"/>
        <v>0</v>
      </c>
      <c r="CD24">
        <f t="shared" si="26"/>
        <v>0</v>
      </c>
      <c r="CE24">
        <f t="shared" si="27"/>
        <v>0</v>
      </c>
      <c r="CF24">
        <f t="shared" si="28"/>
        <v>7381374</v>
      </c>
      <c r="CG24">
        <f t="shared" si="29"/>
        <v>326480</v>
      </c>
      <c r="CH24">
        <f t="shared" si="30"/>
        <v>3733180</v>
      </c>
      <c r="CI24">
        <f t="shared" si="31"/>
        <v>3100517</v>
      </c>
      <c r="CJ24">
        <f t="shared" si="32"/>
        <v>0</v>
      </c>
      <c r="CK24">
        <f t="shared" si="33"/>
        <v>1464288</v>
      </c>
      <c r="CL24">
        <f t="shared" si="34"/>
        <v>33052034</v>
      </c>
      <c r="CM24">
        <f t="shared" si="35"/>
        <v>47629907</v>
      </c>
      <c r="CN24">
        <f t="shared" si="18"/>
        <v>0</v>
      </c>
      <c r="CO24">
        <f t="shared" si="19"/>
        <v>0</v>
      </c>
      <c r="CP24">
        <f t="shared" si="20"/>
        <v>510384</v>
      </c>
      <c r="CQ24" s="13">
        <f t="shared" si="21"/>
        <v>0.121695548</v>
      </c>
    </row>
    <row r="25" spans="1:95" x14ac:dyDescent="0.3">
      <c r="A25">
        <v>11500</v>
      </c>
      <c r="B25">
        <v>5.2999999999999999E-2</v>
      </c>
      <c r="C25">
        <v>1.6220000000000001</v>
      </c>
      <c r="D25">
        <v>5.8000000000000003E-2</v>
      </c>
      <c r="E25">
        <v>0.46700000000000003</v>
      </c>
      <c r="F25">
        <v>0.629</v>
      </c>
      <c r="G25">
        <v>11709</v>
      </c>
      <c r="H25">
        <v>72530</v>
      </c>
      <c r="I25">
        <v>101739</v>
      </c>
      <c r="J25">
        <v>1567</v>
      </c>
      <c r="K25">
        <v>1691</v>
      </c>
      <c r="L25">
        <v>0</v>
      </c>
      <c r="M25">
        <v>4069</v>
      </c>
      <c r="N25">
        <v>11599</v>
      </c>
      <c r="O25">
        <v>46657</v>
      </c>
      <c r="P25">
        <v>1429</v>
      </c>
      <c r="Q25">
        <v>0</v>
      </c>
      <c r="R25">
        <v>0</v>
      </c>
      <c r="S25">
        <v>0</v>
      </c>
      <c r="T25">
        <v>6202</v>
      </c>
      <c r="U25">
        <v>337</v>
      </c>
      <c r="V25">
        <v>11701</v>
      </c>
      <c r="W25">
        <v>119</v>
      </c>
      <c r="X25">
        <v>49</v>
      </c>
      <c r="Y25">
        <v>61</v>
      </c>
      <c r="Z25">
        <v>11770</v>
      </c>
      <c r="AA25">
        <v>11643</v>
      </c>
      <c r="AB25">
        <v>1</v>
      </c>
      <c r="AC25">
        <v>0</v>
      </c>
      <c r="AD25">
        <v>11770</v>
      </c>
      <c r="AE25">
        <v>3154</v>
      </c>
      <c r="AF25">
        <v>1429</v>
      </c>
      <c r="AG25">
        <v>0</v>
      </c>
      <c r="AH25">
        <v>0</v>
      </c>
      <c r="AI25">
        <v>0</v>
      </c>
      <c r="AJ25">
        <v>326</v>
      </c>
      <c r="AK25">
        <v>337</v>
      </c>
      <c r="AL25">
        <v>462</v>
      </c>
      <c r="AM25">
        <v>125</v>
      </c>
      <c r="AN25">
        <v>0</v>
      </c>
      <c r="AO25">
        <v>120</v>
      </c>
      <c r="AP25">
        <v>11643</v>
      </c>
      <c r="AQ25">
        <v>11643</v>
      </c>
      <c r="AR25">
        <v>0</v>
      </c>
      <c r="AS25">
        <v>0</v>
      </c>
      <c r="AT25">
        <v>60</v>
      </c>
      <c r="AU25">
        <f t="shared" si="22"/>
        <v>3154</v>
      </c>
      <c r="AV25">
        <f t="shared" si="22"/>
        <v>1429</v>
      </c>
      <c r="AW25">
        <f t="shared" si="22"/>
        <v>0</v>
      </c>
      <c r="AX25">
        <f t="shared" si="22"/>
        <v>0</v>
      </c>
      <c r="AY25">
        <f t="shared" si="22"/>
        <v>0</v>
      </c>
      <c r="AZ25">
        <f t="shared" si="22"/>
        <v>326</v>
      </c>
      <c r="BA25">
        <f t="shared" si="22"/>
        <v>337</v>
      </c>
      <c r="BB25">
        <f t="shared" si="22"/>
        <v>462</v>
      </c>
      <c r="BC25">
        <f t="shared" si="22"/>
        <v>119</v>
      </c>
      <c r="BD25">
        <f t="shared" si="22"/>
        <v>0</v>
      </c>
      <c r="BE25">
        <f t="shared" si="22"/>
        <v>61</v>
      </c>
      <c r="BF25">
        <f t="shared" si="22"/>
        <v>11643</v>
      </c>
      <c r="BG25">
        <f t="shared" si="22"/>
        <v>11643</v>
      </c>
      <c r="BH25">
        <f t="shared" si="22"/>
        <v>0</v>
      </c>
      <c r="BI25">
        <f t="shared" si="22"/>
        <v>0</v>
      </c>
      <c r="BJ25">
        <f t="shared" si="22"/>
        <v>60</v>
      </c>
      <c r="BK25">
        <v>2251</v>
      </c>
      <c r="BL25">
        <v>1445</v>
      </c>
      <c r="BM25">
        <v>0</v>
      </c>
      <c r="BN25">
        <v>0</v>
      </c>
      <c r="BO25">
        <v>0</v>
      </c>
      <c r="BP25">
        <v>2650</v>
      </c>
      <c r="BQ25">
        <v>1266</v>
      </c>
      <c r="BR25">
        <v>3857</v>
      </c>
      <c r="BS25">
        <v>9381</v>
      </c>
      <c r="BT25">
        <v>7465</v>
      </c>
      <c r="BU25">
        <v>2558</v>
      </c>
      <c r="BV25">
        <v>2945</v>
      </c>
      <c r="BW25">
        <v>19248</v>
      </c>
      <c r="BX25">
        <v>5531</v>
      </c>
      <c r="BY25">
        <v>0</v>
      </c>
      <c r="BZ25">
        <v>1505</v>
      </c>
      <c r="CA25">
        <f t="shared" si="23"/>
        <v>7099654</v>
      </c>
      <c r="CB25">
        <f t="shared" si="24"/>
        <v>2064905</v>
      </c>
      <c r="CC25">
        <f t="shared" si="25"/>
        <v>0</v>
      </c>
      <c r="CD25">
        <f t="shared" si="26"/>
        <v>0</v>
      </c>
      <c r="CE25">
        <f t="shared" si="27"/>
        <v>0</v>
      </c>
      <c r="CF25">
        <f t="shared" si="28"/>
        <v>863900</v>
      </c>
      <c r="CG25">
        <f t="shared" si="29"/>
        <v>426642</v>
      </c>
      <c r="CH25">
        <f t="shared" si="30"/>
        <v>1781934</v>
      </c>
      <c r="CI25">
        <f t="shared" si="31"/>
        <v>1172625</v>
      </c>
      <c r="CJ25">
        <f t="shared" si="32"/>
        <v>0</v>
      </c>
      <c r="CK25">
        <f t="shared" si="33"/>
        <v>306960</v>
      </c>
      <c r="CL25">
        <f t="shared" si="34"/>
        <v>34288635</v>
      </c>
      <c r="CM25">
        <f t="shared" si="35"/>
        <v>224104464</v>
      </c>
      <c r="CN25">
        <f t="shared" si="18"/>
        <v>0</v>
      </c>
      <c r="CO25">
        <f t="shared" si="19"/>
        <v>0</v>
      </c>
      <c r="CP25">
        <f t="shared" si="20"/>
        <v>90300</v>
      </c>
      <c r="CQ25" s="13">
        <f t="shared" si="21"/>
        <v>0.27220001900000002</v>
      </c>
    </row>
    <row r="26" spans="1:95" x14ac:dyDescent="0.3">
      <c r="A26">
        <v>12000</v>
      </c>
      <c r="B26">
        <v>5.2999999999999999E-2</v>
      </c>
      <c r="C26">
        <v>1.696</v>
      </c>
      <c r="D26">
        <v>5.6000000000000001E-2</v>
      </c>
      <c r="E26">
        <v>0.43099999999999999</v>
      </c>
      <c r="F26">
        <v>0.63100000000000001</v>
      </c>
      <c r="G26">
        <v>11735</v>
      </c>
      <c r="H26">
        <v>72780</v>
      </c>
      <c r="I26">
        <v>106810</v>
      </c>
      <c r="J26">
        <v>1558</v>
      </c>
      <c r="K26">
        <v>1686</v>
      </c>
      <c r="L26">
        <v>0</v>
      </c>
      <c r="M26">
        <v>4419</v>
      </c>
      <c r="N26">
        <v>10839</v>
      </c>
      <c r="O26">
        <v>48644</v>
      </c>
      <c r="P26">
        <v>1574</v>
      </c>
      <c r="Q26">
        <v>0</v>
      </c>
      <c r="R26">
        <v>0</v>
      </c>
      <c r="S26">
        <v>0</v>
      </c>
      <c r="T26">
        <v>6539</v>
      </c>
      <c r="U26">
        <v>359</v>
      </c>
      <c r="V26">
        <v>12137</v>
      </c>
      <c r="W26">
        <v>495</v>
      </c>
      <c r="X26">
        <v>35</v>
      </c>
      <c r="Y26">
        <v>438</v>
      </c>
      <c r="Z26">
        <v>12254</v>
      </c>
      <c r="AA26">
        <v>12080</v>
      </c>
      <c r="AB26">
        <v>1</v>
      </c>
      <c r="AC26">
        <v>0</v>
      </c>
      <c r="AD26">
        <v>12254</v>
      </c>
      <c r="AE26">
        <v>4735</v>
      </c>
      <c r="AF26">
        <v>1574</v>
      </c>
      <c r="AG26">
        <v>0</v>
      </c>
      <c r="AH26">
        <v>0</v>
      </c>
      <c r="AI26">
        <v>0</v>
      </c>
      <c r="AJ26">
        <v>949</v>
      </c>
      <c r="AK26">
        <v>359</v>
      </c>
      <c r="AL26">
        <v>1317</v>
      </c>
      <c r="AM26">
        <v>877</v>
      </c>
      <c r="AN26">
        <v>3</v>
      </c>
      <c r="AO26">
        <v>820</v>
      </c>
      <c r="AP26">
        <v>12080</v>
      </c>
      <c r="AQ26">
        <v>12080</v>
      </c>
      <c r="AR26">
        <v>0</v>
      </c>
      <c r="AS26">
        <v>0</v>
      </c>
      <c r="AT26">
        <v>410</v>
      </c>
      <c r="AU26">
        <f t="shared" si="22"/>
        <v>4735</v>
      </c>
      <c r="AV26">
        <f t="shared" si="22"/>
        <v>1574</v>
      </c>
      <c r="AW26">
        <f t="shared" si="22"/>
        <v>0</v>
      </c>
      <c r="AX26">
        <f t="shared" si="22"/>
        <v>0</v>
      </c>
      <c r="AY26">
        <f t="shared" si="22"/>
        <v>0</v>
      </c>
      <c r="AZ26">
        <f t="shared" si="22"/>
        <v>949</v>
      </c>
      <c r="BA26">
        <f t="shared" si="22"/>
        <v>359</v>
      </c>
      <c r="BB26">
        <f t="shared" si="22"/>
        <v>1317</v>
      </c>
      <c r="BC26">
        <f t="shared" si="22"/>
        <v>495</v>
      </c>
      <c r="BD26">
        <f t="shared" si="22"/>
        <v>3</v>
      </c>
      <c r="BE26">
        <f t="shared" si="22"/>
        <v>438</v>
      </c>
      <c r="BF26">
        <f t="shared" si="22"/>
        <v>12080</v>
      </c>
      <c r="BG26">
        <f t="shared" si="22"/>
        <v>12080</v>
      </c>
      <c r="BH26">
        <f t="shared" si="22"/>
        <v>0</v>
      </c>
      <c r="BI26">
        <f t="shared" si="22"/>
        <v>0</v>
      </c>
      <c r="BJ26">
        <f t="shared" si="22"/>
        <v>410</v>
      </c>
      <c r="BK26">
        <v>2259</v>
      </c>
      <c r="BL26">
        <v>1434</v>
      </c>
      <c r="BM26">
        <v>0</v>
      </c>
      <c r="BN26">
        <v>0</v>
      </c>
      <c r="BO26">
        <v>0</v>
      </c>
      <c r="BP26">
        <v>2682</v>
      </c>
      <c r="BQ26">
        <v>1258</v>
      </c>
      <c r="BR26">
        <v>3851</v>
      </c>
      <c r="BS26">
        <v>4749</v>
      </c>
      <c r="BT26">
        <v>5824</v>
      </c>
      <c r="BU26">
        <v>2301</v>
      </c>
      <c r="BV26">
        <v>5302</v>
      </c>
      <c r="BW26">
        <v>4481</v>
      </c>
      <c r="BX26">
        <v>6716</v>
      </c>
      <c r="BY26">
        <v>0</v>
      </c>
      <c r="BZ26">
        <v>11593</v>
      </c>
      <c r="CA26">
        <f t="shared" si="23"/>
        <v>10696365</v>
      </c>
      <c r="CB26">
        <f t="shared" si="24"/>
        <v>2257116</v>
      </c>
      <c r="CC26">
        <f t="shared" si="25"/>
        <v>0</v>
      </c>
      <c r="CD26">
        <f t="shared" si="26"/>
        <v>0</v>
      </c>
      <c r="CE26">
        <f t="shared" si="27"/>
        <v>0</v>
      </c>
      <c r="CF26">
        <f t="shared" si="28"/>
        <v>2545218</v>
      </c>
      <c r="CG26">
        <f t="shared" si="29"/>
        <v>451622</v>
      </c>
      <c r="CH26">
        <f t="shared" si="30"/>
        <v>5071767</v>
      </c>
      <c r="CI26">
        <f t="shared" si="31"/>
        <v>4164873</v>
      </c>
      <c r="CJ26">
        <f t="shared" si="32"/>
        <v>17472</v>
      </c>
      <c r="CK26">
        <f t="shared" si="33"/>
        <v>1886820</v>
      </c>
      <c r="CL26">
        <f t="shared" si="34"/>
        <v>64048160</v>
      </c>
      <c r="CM26">
        <f t="shared" si="35"/>
        <v>54130480</v>
      </c>
      <c r="CN26">
        <f t="shared" si="18"/>
        <v>0</v>
      </c>
      <c r="CO26">
        <f t="shared" si="19"/>
        <v>0</v>
      </c>
      <c r="CP26">
        <f t="shared" si="20"/>
        <v>4753130</v>
      </c>
      <c r="CQ26" s="13">
        <f t="shared" si="21"/>
        <v>0.15002302300000001</v>
      </c>
    </row>
    <row r="27" spans="1:95" x14ac:dyDescent="0.3">
      <c r="A27">
        <v>12500</v>
      </c>
      <c r="B27">
        <v>5.8000000000000003E-2</v>
      </c>
      <c r="C27">
        <v>1.857</v>
      </c>
      <c r="D27">
        <v>6.0999999999999999E-2</v>
      </c>
      <c r="E27">
        <v>0.505</v>
      </c>
      <c r="F27">
        <v>0.624</v>
      </c>
      <c r="G27">
        <v>12624</v>
      </c>
      <c r="H27">
        <v>78552</v>
      </c>
      <c r="I27">
        <v>110241</v>
      </c>
      <c r="J27">
        <v>1549</v>
      </c>
      <c r="K27">
        <v>1675</v>
      </c>
      <c r="L27">
        <v>0</v>
      </c>
      <c r="M27">
        <v>4253</v>
      </c>
      <c r="N27">
        <v>17695</v>
      </c>
      <c r="O27">
        <v>50659</v>
      </c>
      <c r="P27">
        <v>1560</v>
      </c>
      <c r="Q27">
        <v>0</v>
      </c>
      <c r="R27">
        <v>0</v>
      </c>
      <c r="S27">
        <v>0</v>
      </c>
      <c r="T27">
        <v>6828</v>
      </c>
      <c r="U27">
        <v>383</v>
      </c>
      <c r="V27">
        <v>12542</v>
      </c>
      <c r="W27">
        <v>111</v>
      </c>
      <c r="X27">
        <v>32</v>
      </c>
      <c r="Y27">
        <v>72</v>
      </c>
      <c r="Z27">
        <v>12775</v>
      </c>
      <c r="AA27">
        <v>12503</v>
      </c>
      <c r="AB27">
        <v>1</v>
      </c>
      <c r="AC27">
        <v>0</v>
      </c>
      <c r="AD27">
        <v>12775</v>
      </c>
      <c r="AE27">
        <v>3512</v>
      </c>
      <c r="AF27">
        <v>1560</v>
      </c>
      <c r="AG27">
        <v>0</v>
      </c>
      <c r="AH27">
        <v>0</v>
      </c>
      <c r="AI27">
        <v>0</v>
      </c>
      <c r="AJ27">
        <v>400</v>
      </c>
      <c r="AK27">
        <v>383</v>
      </c>
      <c r="AL27">
        <v>589</v>
      </c>
      <c r="AM27">
        <v>127</v>
      </c>
      <c r="AN27">
        <v>0</v>
      </c>
      <c r="AO27">
        <v>144</v>
      </c>
      <c r="AP27">
        <v>12503</v>
      </c>
      <c r="AQ27">
        <v>12503</v>
      </c>
      <c r="AR27">
        <v>0</v>
      </c>
      <c r="AS27">
        <v>0</v>
      </c>
      <c r="AT27">
        <v>72</v>
      </c>
      <c r="AU27">
        <f t="shared" si="22"/>
        <v>3512</v>
      </c>
      <c r="AV27">
        <f t="shared" si="22"/>
        <v>1560</v>
      </c>
      <c r="AW27">
        <f t="shared" si="22"/>
        <v>0</v>
      </c>
      <c r="AX27">
        <f t="shared" si="22"/>
        <v>0</v>
      </c>
      <c r="AY27">
        <f t="shared" si="22"/>
        <v>0</v>
      </c>
      <c r="AZ27">
        <f t="shared" si="22"/>
        <v>400</v>
      </c>
      <c r="BA27">
        <f t="shared" si="22"/>
        <v>383</v>
      </c>
      <c r="BB27">
        <f t="shared" si="22"/>
        <v>589</v>
      </c>
      <c r="BC27">
        <f t="shared" si="22"/>
        <v>111</v>
      </c>
      <c r="BD27">
        <f t="shared" si="22"/>
        <v>0</v>
      </c>
      <c r="BE27">
        <f t="shared" si="22"/>
        <v>72</v>
      </c>
      <c r="BF27">
        <f t="shared" si="22"/>
        <v>12503</v>
      </c>
      <c r="BG27">
        <f t="shared" si="22"/>
        <v>12503</v>
      </c>
      <c r="BH27">
        <f t="shared" si="22"/>
        <v>0</v>
      </c>
      <c r="BI27">
        <f t="shared" si="22"/>
        <v>0</v>
      </c>
      <c r="BJ27">
        <f t="shared" si="22"/>
        <v>72</v>
      </c>
      <c r="BK27">
        <v>3555</v>
      </c>
      <c r="BL27">
        <v>1434</v>
      </c>
      <c r="BM27">
        <v>0</v>
      </c>
      <c r="BN27">
        <v>0</v>
      </c>
      <c r="BO27">
        <v>0</v>
      </c>
      <c r="BP27">
        <v>2671</v>
      </c>
      <c r="BQ27">
        <v>1327</v>
      </c>
      <c r="BR27">
        <v>3968</v>
      </c>
      <c r="BS27">
        <v>10118</v>
      </c>
      <c r="BT27">
        <v>6629</v>
      </c>
      <c r="BU27">
        <v>3204</v>
      </c>
      <c r="BV27">
        <v>3028</v>
      </c>
      <c r="BW27">
        <v>5739</v>
      </c>
      <c r="BX27">
        <v>5531</v>
      </c>
      <c r="BY27">
        <v>0</v>
      </c>
      <c r="BZ27">
        <v>1521</v>
      </c>
      <c r="CA27">
        <f t="shared" si="23"/>
        <v>12485160</v>
      </c>
      <c r="CB27">
        <f t="shared" si="24"/>
        <v>2237040</v>
      </c>
      <c r="CC27">
        <f t="shared" si="25"/>
        <v>0</v>
      </c>
      <c r="CD27">
        <f t="shared" si="26"/>
        <v>0</v>
      </c>
      <c r="CE27">
        <f t="shared" si="27"/>
        <v>0</v>
      </c>
      <c r="CF27">
        <f t="shared" si="28"/>
        <v>1068400</v>
      </c>
      <c r="CG27">
        <f t="shared" si="29"/>
        <v>508241</v>
      </c>
      <c r="CH27">
        <f t="shared" si="30"/>
        <v>2337152</v>
      </c>
      <c r="CI27">
        <f t="shared" si="31"/>
        <v>1284986</v>
      </c>
      <c r="CJ27">
        <f t="shared" si="32"/>
        <v>0</v>
      </c>
      <c r="CK27">
        <f t="shared" si="33"/>
        <v>461376</v>
      </c>
      <c r="CL27">
        <f t="shared" si="34"/>
        <v>37859084</v>
      </c>
      <c r="CM27">
        <f t="shared" si="35"/>
        <v>71754717</v>
      </c>
      <c r="CN27">
        <f t="shared" si="18"/>
        <v>0</v>
      </c>
      <c r="CO27">
        <f t="shared" si="19"/>
        <v>0</v>
      </c>
      <c r="CP27">
        <f t="shared" si="20"/>
        <v>109512</v>
      </c>
      <c r="CQ27" s="13">
        <f t="shared" si="21"/>
        <v>0.13010566800000001</v>
      </c>
    </row>
    <row r="28" spans="1:95" x14ac:dyDescent="0.3">
      <c r="A28">
        <v>13000</v>
      </c>
      <c r="B28">
        <v>4.8000000000000001E-2</v>
      </c>
      <c r="C28">
        <v>2.2839999999999998</v>
      </c>
      <c r="D28">
        <v>5.2999999999999999E-2</v>
      </c>
      <c r="E28">
        <v>0.54700000000000004</v>
      </c>
      <c r="F28">
        <v>0.63100000000000001</v>
      </c>
      <c r="G28">
        <v>11434</v>
      </c>
      <c r="H28">
        <v>69949</v>
      </c>
      <c r="I28">
        <v>119556</v>
      </c>
      <c r="J28">
        <v>1971</v>
      </c>
      <c r="K28">
        <v>2004</v>
      </c>
      <c r="L28">
        <v>0</v>
      </c>
      <c r="M28">
        <v>5020</v>
      </c>
      <c r="N28">
        <v>11282</v>
      </c>
      <c r="O28">
        <v>52872</v>
      </c>
      <c r="P28">
        <v>1563</v>
      </c>
      <c r="Q28">
        <v>0</v>
      </c>
      <c r="R28">
        <v>0</v>
      </c>
      <c r="S28">
        <v>0</v>
      </c>
      <c r="T28">
        <v>7118</v>
      </c>
      <c r="U28">
        <v>1085</v>
      </c>
      <c r="V28">
        <v>13326</v>
      </c>
      <c r="W28">
        <v>1882</v>
      </c>
      <c r="X28">
        <v>35</v>
      </c>
      <c r="Y28">
        <v>1799</v>
      </c>
      <c r="Z28">
        <v>13316</v>
      </c>
      <c r="AA28">
        <v>13243</v>
      </c>
      <c r="AB28">
        <v>1</v>
      </c>
      <c r="AC28">
        <v>0</v>
      </c>
      <c r="AD28">
        <v>13316</v>
      </c>
      <c r="AE28">
        <v>10006</v>
      </c>
      <c r="AF28">
        <v>1563</v>
      </c>
      <c r="AG28">
        <v>0</v>
      </c>
      <c r="AH28">
        <v>0</v>
      </c>
      <c r="AI28">
        <v>0</v>
      </c>
      <c r="AJ28">
        <v>1979</v>
      </c>
      <c r="AK28">
        <v>1085</v>
      </c>
      <c r="AL28">
        <v>4817</v>
      </c>
      <c r="AM28">
        <v>3651</v>
      </c>
      <c r="AN28">
        <v>4</v>
      </c>
      <c r="AO28">
        <v>3558</v>
      </c>
      <c r="AP28">
        <v>13243</v>
      </c>
      <c r="AQ28">
        <v>13243</v>
      </c>
      <c r="AR28">
        <v>0</v>
      </c>
      <c r="AS28">
        <v>0</v>
      </c>
      <c r="AT28">
        <v>1779</v>
      </c>
      <c r="AU28">
        <f t="shared" si="22"/>
        <v>10006</v>
      </c>
      <c r="AV28">
        <f t="shared" si="22"/>
        <v>1563</v>
      </c>
      <c r="AW28">
        <f t="shared" si="22"/>
        <v>0</v>
      </c>
      <c r="AX28">
        <f t="shared" si="22"/>
        <v>0</v>
      </c>
      <c r="AY28">
        <f t="shared" si="22"/>
        <v>0</v>
      </c>
      <c r="AZ28">
        <f t="shared" si="22"/>
        <v>1979</v>
      </c>
      <c r="BA28">
        <f t="shared" si="22"/>
        <v>1085</v>
      </c>
      <c r="BB28">
        <f t="shared" si="22"/>
        <v>4817</v>
      </c>
      <c r="BC28">
        <f t="shared" si="22"/>
        <v>1882</v>
      </c>
      <c r="BD28">
        <f t="shared" si="22"/>
        <v>4</v>
      </c>
      <c r="BE28">
        <f t="shared" si="22"/>
        <v>1799</v>
      </c>
      <c r="BF28">
        <f t="shared" si="22"/>
        <v>13243</v>
      </c>
      <c r="BG28">
        <f t="shared" si="22"/>
        <v>13243</v>
      </c>
      <c r="BH28">
        <f t="shared" si="22"/>
        <v>0</v>
      </c>
      <c r="BI28">
        <f t="shared" si="22"/>
        <v>0</v>
      </c>
      <c r="BJ28">
        <f t="shared" si="22"/>
        <v>1779</v>
      </c>
      <c r="BK28">
        <v>2324</v>
      </c>
      <c r="BL28">
        <v>1500</v>
      </c>
      <c r="BM28">
        <v>0</v>
      </c>
      <c r="BN28">
        <v>0</v>
      </c>
      <c r="BO28">
        <v>0</v>
      </c>
      <c r="BP28">
        <v>7801</v>
      </c>
      <c r="BQ28">
        <v>1521</v>
      </c>
      <c r="BR28">
        <v>4232</v>
      </c>
      <c r="BS28">
        <v>7014</v>
      </c>
      <c r="BT28">
        <v>7167</v>
      </c>
      <c r="BU28">
        <v>2028</v>
      </c>
      <c r="BV28">
        <v>3065</v>
      </c>
      <c r="BW28">
        <v>3410</v>
      </c>
      <c r="BX28">
        <v>5531</v>
      </c>
      <c r="BY28">
        <v>0</v>
      </c>
      <c r="BZ28">
        <v>1645</v>
      </c>
      <c r="CA28">
        <f t="shared" si="23"/>
        <v>23253944</v>
      </c>
      <c r="CB28">
        <f t="shared" si="24"/>
        <v>2344500</v>
      </c>
      <c r="CC28">
        <f t="shared" si="25"/>
        <v>0</v>
      </c>
      <c r="CD28">
        <f t="shared" si="26"/>
        <v>0</v>
      </c>
      <c r="CE28">
        <f t="shared" si="27"/>
        <v>0</v>
      </c>
      <c r="CF28">
        <f t="shared" si="28"/>
        <v>15438179</v>
      </c>
      <c r="CG28">
        <f t="shared" si="29"/>
        <v>1650285</v>
      </c>
      <c r="CH28">
        <f t="shared" si="30"/>
        <v>20385544</v>
      </c>
      <c r="CI28">
        <f t="shared" si="31"/>
        <v>25608114</v>
      </c>
      <c r="CJ28">
        <f t="shared" si="32"/>
        <v>28668</v>
      </c>
      <c r="CK28">
        <f t="shared" si="33"/>
        <v>7215624</v>
      </c>
      <c r="CL28">
        <f t="shared" si="34"/>
        <v>40589795</v>
      </c>
      <c r="CM28">
        <f t="shared" si="35"/>
        <v>45158630</v>
      </c>
      <c r="CN28">
        <f t="shared" si="18"/>
        <v>0</v>
      </c>
      <c r="CO28">
        <f t="shared" si="19"/>
        <v>0</v>
      </c>
      <c r="CP28">
        <f t="shared" si="20"/>
        <v>2926455</v>
      </c>
      <c r="CQ28" s="13">
        <f t="shared" si="21"/>
        <v>0.18459973800000001</v>
      </c>
    </row>
    <row r="29" spans="1:95" x14ac:dyDescent="0.3">
      <c r="A29">
        <v>13500</v>
      </c>
      <c r="B29">
        <v>4.9000000000000002E-2</v>
      </c>
      <c r="C29">
        <v>2.161</v>
      </c>
      <c r="D29">
        <v>5.1999999999999998E-2</v>
      </c>
      <c r="E29">
        <v>0.505</v>
      </c>
      <c r="F29">
        <v>0.64</v>
      </c>
      <c r="G29">
        <v>11285</v>
      </c>
      <c r="H29">
        <v>68230</v>
      </c>
      <c r="I29">
        <v>125335</v>
      </c>
      <c r="J29">
        <v>1674</v>
      </c>
      <c r="K29">
        <v>1810</v>
      </c>
      <c r="L29">
        <v>0</v>
      </c>
      <c r="M29">
        <v>4380</v>
      </c>
      <c r="N29">
        <v>11223</v>
      </c>
      <c r="O29">
        <v>54919</v>
      </c>
      <c r="P29">
        <v>1577</v>
      </c>
      <c r="Q29">
        <v>0</v>
      </c>
      <c r="R29">
        <v>0</v>
      </c>
      <c r="S29">
        <v>0</v>
      </c>
      <c r="T29">
        <v>7214</v>
      </c>
      <c r="U29">
        <v>1340</v>
      </c>
      <c r="V29">
        <v>13807</v>
      </c>
      <c r="W29">
        <v>2601</v>
      </c>
      <c r="X29">
        <v>40</v>
      </c>
      <c r="Y29">
        <v>2515</v>
      </c>
      <c r="Z29">
        <v>13800</v>
      </c>
      <c r="AA29">
        <v>13721</v>
      </c>
      <c r="AB29">
        <v>1</v>
      </c>
      <c r="AC29">
        <v>0</v>
      </c>
      <c r="AD29">
        <v>13800</v>
      </c>
      <c r="AE29">
        <v>12927</v>
      </c>
      <c r="AF29">
        <v>1577</v>
      </c>
      <c r="AG29">
        <v>0</v>
      </c>
      <c r="AH29">
        <v>0</v>
      </c>
      <c r="AI29">
        <v>0</v>
      </c>
      <c r="AJ29">
        <v>2267</v>
      </c>
      <c r="AK29">
        <v>1340</v>
      </c>
      <c r="AL29">
        <v>6441</v>
      </c>
      <c r="AM29">
        <v>5102</v>
      </c>
      <c r="AN29">
        <v>3</v>
      </c>
      <c r="AO29">
        <v>5012</v>
      </c>
      <c r="AP29">
        <v>13721</v>
      </c>
      <c r="AQ29">
        <v>13721</v>
      </c>
      <c r="AR29">
        <v>0</v>
      </c>
      <c r="AS29">
        <v>0</v>
      </c>
      <c r="AT29">
        <v>2506</v>
      </c>
      <c r="AU29">
        <f t="shared" si="22"/>
        <v>12927</v>
      </c>
      <c r="AV29">
        <f t="shared" si="22"/>
        <v>1577</v>
      </c>
      <c r="AW29">
        <f t="shared" si="22"/>
        <v>0</v>
      </c>
      <c r="AX29">
        <f t="shared" si="22"/>
        <v>0</v>
      </c>
      <c r="AY29">
        <f t="shared" si="22"/>
        <v>0</v>
      </c>
      <c r="AZ29">
        <f t="shared" si="22"/>
        <v>2267</v>
      </c>
      <c r="BA29">
        <f t="shared" si="22"/>
        <v>1340</v>
      </c>
      <c r="BB29">
        <f t="shared" si="22"/>
        <v>6441</v>
      </c>
      <c r="BC29">
        <f t="shared" si="22"/>
        <v>2601</v>
      </c>
      <c r="BD29">
        <f t="shared" si="22"/>
        <v>3</v>
      </c>
      <c r="BE29">
        <f t="shared" si="22"/>
        <v>2515</v>
      </c>
      <c r="BF29">
        <f t="shared" si="22"/>
        <v>13721</v>
      </c>
      <c r="BG29">
        <f t="shared" si="22"/>
        <v>13721</v>
      </c>
      <c r="BH29">
        <f t="shared" si="22"/>
        <v>0</v>
      </c>
      <c r="BI29">
        <f t="shared" si="22"/>
        <v>0</v>
      </c>
      <c r="BJ29">
        <f t="shared" si="22"/>
        <v>2506</v>
      </c>
      <c r="BK29">
        <v>2237</v>
      </c>
      <c r="BL29">
        <v>1315</v>
      </c>
      <c r="BM29">
        <v>0</v>
      </c>
      <c r="BN29">
        <v>0</v>
      </c>
      <c r="BO29">
        <v>0</v>
      </c>
      <c r="BP29">
        <v>2684</v>
      </c>
      <c r="BQ29">
        <v>1394</v>
      </c>
      <c r="BR29">
        <v>7479</v>
      </c>
      <c r="BS29">
        <v>5393</v>
      </c>
      <c r="BT29">
        <v>6054</v>
      </c>
      <c r="BU29">
        <v>1870</v>
      </c>
      <c r="BV29">
        <v>2942</v>
      </c>
      <c r="BW29">
        <v>3142</v>
      </c>
      <c r="BX29">
        <v>5136</v>
      </c>
      <c r="BY29">
        <v>0</v>
      </c>
      <c r="BZ29">
        <v>1500</v>
      </c>
      <c r="CA29">
        <f t="shared" si="23"/>
        <v>28917699</v>
      </c>
      <c r="CB29">
        <f t="shared" si="24"/>
        <v>2073755</v>
      </c>
      <c r="CC29">
        <f t="shared" si="25"/>
        <v>0</v>
      </c>
      <c r="CD29">
        <f t="shared" si="26"/>
        <v>0</v>
      </c>
      <c r="CE29">
        <f t="shared" si="27"/>
        <v>0</v>
      </c>
      <c r="CF29">
        <f t="shared" si="28"/>
        <v>6084628</v>
      </c>
      <c r="CG29">
        <f t="shared" si="29"/>
        <v>1867960</v>
      </c>
      <c r="CH29">
        <f t="shared" si="30"/>
        <v>48172239</v>
      </c>
      <c r="CI29">
        <f t="shared" si="31"/>
        <v>27515086</v>
      </c>
      <c r="CJ29">
        <f t="shared" si="32"/>
        <v>18162</v>
      </c>
      <c r="CK29">
        <f t="shared" si="33"/>
        <v>9372440</v>
      </c>
      <c r="CL29">
        <f t="shared" si="34"/>
        <v>40367182</v>
      </c>
      <c r="CM29">
        <f t="shared" si="35"/>
        <v>43111382</v>
      </c>
      <c r="CN29">
        <f t="shared" si="18"/>
        <v>0</v>
      </c>
      <c r="CO29">
        <f t="shared" si="19"/>
        <v>0</v>
      </c>
      <c r="CP29">
        <f t="shared" si="20"/>
        <v>3759000</v>
      </c>
      <c r="CQ29" s="13">
        <f t="shared" si="21"/>
        <v>0.211259533</v>
      </c>
    </row>
    <row r="30" spans="1:95" x14ac:dyDescent="0.3">
      <c r="A30">
        <v>14000</v>
      </c>
      <c r="B30">
        <v>7.3999999999999996E-2</v>
      </c>
      <c r="C30">
        <v>2.1179999999999999</v>
      </c>
      <c r="D30">
        <v>6.7000000000000004E-2</v>
      </c>
      <c r="E30">
        <v>0.54900000000000004</v>
      </c>
      <c r="F30">
        <v>0.68500000000000005</v>
      </c>
      <c r="G30">
        <v>13802</v>
      </c>
      <c r="H30">
        <v>85373</v>
      </c>
      <c r="I30">
        <v>124226</v>
      </c>
      <c r="J30">
        <v>1558</v>
      </c>
      <c r="K30">
        <v>1694</v>
      </c>
      <c r="L30">
        <v>0</v>
      </c>
      <c r="M30">
        <v>4235</v>
      </c>
      <c r="N30">
        <v>11153</v>
      </c>
      <c r="O30">
        <v>56867</v>
      </c>
      <c r="P30">
        <v>1775</v>
      </c>
      <c r="Q30">
        <v>0</v>
      </c>
      <c r="R30">
        <v>0</v>
      </c>
      <c r="S30">
        <v>0</v>
      </c>
      <c r="T30">
        <v>7542</v>
      </c>
      <c r="U30">
        <v>556</v>
      </c>
      <c r="V30">
        <v>13988</v>
      </c>
      <c r="W30">
        <v>487</v>
      </c>
      <c r="X30">
        <v>49</v>
      </c>
      <c r="Y30">
        <v>426</v>
      </c>
      <c r="Z30">
        <v>14304</v>
      </c>
      <c r="AA30">
        <v>13927</v>
      </c>
      <c r="AB30">
        <v>1</v>
      </c>
      <c r="AC30">
        <v>0</v>
      </c>
      <c r="AD30">
        <v>14304</v>
      </c>
      <c r="AE30">
        <v>5233</v>
      </c>
      <c r="AF30">
        <v>1775</v>
      </c>
      <c r="AG30">
        <v>0</v>
      </c>
      <c r="AH30">
        <v>0</v>
      </c>
      <c r="AI30">
        <v>0</v>
      </c>
      <c r="AJ30">
        <v>999</v>
      </c>
      <c r="AK30">
        <v>556</v>
      </c>
      <c r="AL30">
        <v>1488</v>
      </c>
      <c r="AM30">
        <v>856</v>
      </c>
      <c r="AN30">
        <v>2</v>
      </c>
      <c r="AO30">
        <v>828</v>
      </c>
      <c r="AP30">
        <v>13927</v>
      </c>
      <c r="AQ30">
        <v>13927</v>
      </c>
      <c r="AR30">
        <v>0</v>
      </c>
      <c r="AS30">
        <v>0</v>
      </c>
      <c r="AT30">
        <v>414</v>
      </c>
      <c r="AU30">
        <f t="shared" si="22"/>
        <v>5233</v>
      </c>
      <c r="AV30">
        <f t="shared" si="22"/>
        <v>1775</v>
      </c>
      <c r="AW30">
        <f t="shared" si="22"/>
        <v>0</v>
      </c>
      <c r="AX30">
        <f t="shared" si="22"/>
        <v>0</v>
      </c>
      <c r="AY30">
        <f t="shared" si="22"/>
        <v>0</v>
      </c>
      <c r="AZ30">
        <f t="shared" si="22"/>
        <v>999</v>
      </c>
      <c r="BA30">
        <f t="shared" si="22"/>
        <v>556</v>
      </c>
      <c r="BB30">
        <f t="shared" si="22"/>
        <v>1488</v>
      </c>
      <c r="BC30">
        <f t="shared" si="22"/>
        <v>487</v>
      </c>
      <c r="BD30">
        <f t="shared" si="22"/>
        <v>2</v>
      </c>
      <c r="BE30">
        <f t="shared" si="22"/>
        <v>426</v>
      </c>
      <c r="BF30">
        <f t="shared" si="22"/>
        <v>13927</v>
      </c>
      <c r="BG30">
        <f t="shared" si="22"/>
        <v>13927</v>
      </c>
      <c r="BH30">
        <f t="shared" si="22"/>
        <v>0</v>
      </c>
      <c r="BI30">
        <f t="shared" si="22"/>
        <v>0</v>
      </c>
      <c r="BJ30">
        <f t="shared" si="22"/>
        <v>414</v>
      </c>
      <c r="BK30">
        <v>3059</v>
      </c>
      <c r="BL30">
        <v>1396</v>
      </c>
      <c r="BM30">
        <v>0</v>
      </c>
      <c r="BN30">
        <v>0</v>
      </c>
      <c r="BO30">
        <v>0</v>
      </c>
      <c r="BP30">
        <v>2695</v>
      </c>
      <c r="BQ30">
        <v>1298</v>
      </c>
      <c r="BR30">
        <v>3972</v>
      </c>
      <c r="BS30">
        <v>4779</v>
      </c>
      <c r="BT30">
        <v>6006</v>
      </c>
      <c r="BU30">
        <v>2267</v>
      </c>
      <c r="BV30">
        <v>6344</v>
      </c>
      <c r="BW30">
        <v>6595</v>
      </c>
      <c r="BX30">
        <v>5136</v>
      </c>
      <c r="BY30">
        <v>0</v>
      </c>
      <c r="BZ30">
        <v>1538</v>
      </c>
      <c r="CA30">
        <f t="shared" si="23"/>
        <v>16007747</v>
      </c>
      <c r="CB30">
        <f t="shared" si="24"/>
        <v>2477900</v>
      </c>
      <c r="CC30">
        <f t="shared" si="25"/>
        <v>0</v>
      </c>
      <c r="CD30">
        <f t="shared" si="26"/>
        <v>0</v>
      </c>
      <c r="CE30">
        <f t="shared" si="27"/>
        <v>0</v>
      </c>
      <c r="CF30">
        <f t="shared" si="28"/>
        <v>2692305</v>
      </c>
      <c r="CG30">
        <f t="shared" si="29"/>
        <v>721688</v>
      </c>
      <c r="CH30">
        <f t="shared" si="30"/>
        <v>5910336</v>
      </c>
      <c r="CI30">
        <f t="shared" si="31"/>
        <v>4090824</v>
      </c>
      <c r="CJ30">
        <f t="shared" si="32"/>
        <v>12012</v>
      </c>
      <c r="CK30">
        <f t="shared" si="33"/>
        <v>1877076</v>
      </c>
      <c r="CL30">
        <f t="shared" si="34"/>
        <v>88352888</v>
      </c>
      <c r="CM30">
        <f t="shared" si="35"/>
        <v>91848565</v>
      </c>
      <c r="CN30">
        <f t="shared" si="18"/>
        <v>0</v>
      </c>
      <c r="CO30">
        <f t="shared" si="19"/>
        <v>0</v>
      </c>
      <c r="CP30">
        <f t="shared" si="20"/>
        <v>636732</v>
      </c>
      <c r="CQ30" s="13">
        <f t="shared" si="21"/>
        <v>0.214628073</v>
      </c>
    </row>
    <row r="31" spans="1:95" x14ac:dyDescent="0.3">
      <c r="A31">
        <v>14500</v>
      </c>
      <c r="B31">
        <v>5.8000000000000003E-2</v>
      </c>
      <c r="C31">
        <v>2.0470000000000002</v>
      </c>
      <c r="D31">
        <v>6.0999999999999999E-2</v>
      </c>
      <c r="E31">
        <v>0.61499999999999999</v>
      </c>
      <c r="F31">
        <v>0.65100000000000002</v>
      </c>
      <c r="G31">
        <v>13412</v>
      </c>
      <c r="H31">
        <v>81896</v>
      </c>
      <c r="I31">
        <v>131050</v>
      </c>
      <c r="J31">
        <v>1553</v>
      </c>
      <c r="K31">
        <v>1774</v>
      </c>
      <c r="L31">
        <v>0</v>
      </c>
      <c r="M31">
        <v>4260</v>
      </c>
      <c r="N31">
        <v>10984</v>
      </c>
      <c r="O31">
        <v>58750</v>
      </c>
      <c r="P31">
        <v>1813</v>
      </c>
      <c r="Q31">
        <v>0</v>
      </c>
      <c r="R31">
        <v>0</v>
      </c>
      <c r="S31">
        <v>0</v>
      </c>
      <c r="T31">
        <v>7644</v>
      </c>
      <c r="U31">
        <v>1092</v>
      </c>
      <c r="V31">
        <v>14756</v>
      </c>
      <c r="W31">
        <v>1388</v>
      </c>
      <c r="X31">
        <v>46</v>
      </c>
      <c r="Y31">
        <v>1314</v>
      </c>
      <c r="Z31">
        <v>14782</v>
      </c>
      <c r="AA31">
        <v>14682</v>
      </c>
      <c r="AB31">
        <v>1</v>
      </c>
      <c r="AC31">
        <v>0</v>
      </c>
      <c r="AD31">
        <v>14782</v>
      </c>
      <c r="AE31">
        <v>8762</v>
      </c>
      <c r="AF31">
        <v>1813</v>
      </c>
      <c r="AG31">
        <v>0</v>
      </c>
      <c r="AH31">
        <v>0</v>
      </c>
      <c r="AI31">
        <v>0</v>
      </c>
      <c r="AJ31">
        <v>1582</v>
      </c>
      <c r="AK31">
        <v>1092</v>
      </c>
      <c r="AL31">
        <v>3814</v>
      </c>
      <c r="AM31">
        <v>2666</v>
      </c>
      <c r="AN31">
        <v>1</v>
      </c>
      <c r="AO31">
        <v>2628</v>
      </c>
      <c r="AP31">
        <v>14682</v>
      </c>
      <c r="AQ31">
        <v>14682</v>
      </c>
      <c r="AR31">
        <v>0</v>
      </c>
      <c r="AS31">
        <v>0</v>
      </c>
      <c r="AT31">
        <v>1314</v>
      </c>
      <c r="AU31">
        <f t="shared" si="22"/>
        <v>8762</v>
      </c>
      <c r="AV31">
        <f t="shared" si="22"/>
        <v>1813</v>
      </c>
      <c r="AW31">
        <f t="shared" si="22"/>
        <v>0</v>
      </c>
      <c r="AX31">
        <f t="shared" si="22"/>
        <v>0</v>
      </c>
      <c r="AY31">
        <f t="shared" si="22"/>
        <v>0</v>
      </c>
      <c r="AZ31">
        <f t="shared" si="22"/>
        <v>1582</v>
      </c>
      <c r="BA31">
        <f t="shared" si="22"/>
        <v>1092</v>
      </c>
      <c r="BB31">
        <f t="shared" si="22"/>
        <v>3814</v>
      </c>
      <c r="BC31">
        <f t="shared" si="22"/>
        <v>1388</v>
      </c>
      <c r="BD31">
        <f t="shared" si="22"/>
        <v>1</v>
      </c>
      <c r="BE31">
        <f t="shared" si="22"/>
        <v>1314</v>
      </c>
      <c r="BF31">
        <f t="shared" si="22"/>
        <v>14682</v>
      </c>
      <c r="BG31">
        <f t="shared" si="22"/>
        <v>14682</v>
      </c>
      <c r="BH31">
        <f t="shared" si="22"/>
        <v>0</v>
      </c>
      <c r="BI31">
        <f t="shared" si="22"/>
        <v>0</v>
      </c>
      <c r="BJ31">
        <f t="shared" si="22"/>
        <v>1314</v>
      </c>
      <c r="BK31">
        <v>2294</v>
      </c>
      <c r="BL31">
        <v>1576</v>
      </c>
      <c r="BM31">
        <v>0</v>
      </c>
      <c r="BN31">
        <v>0</v>
      </c>
      <c r="BO31">
        <v>0</v>
      </c>
      <c r="BP31">
        <v>2712</v>
      </c>
      <c r="BQ31">
        <v>1424</v>
      </c>
      <c r="BR31">
        <v>3939</v>
      </c>
      <c r="BS31">
        <v>6582</v>
      </c>
      <c r="BT31">
        <v>6037</v>
      </c>
      <c r="BU31">
        <v>2134</v>
      </c>
      <c r="BV31">
        <v>3006</v>
      </c>
      <c r="BW31">
        <v>3643</v>
      </c>
      <c r="BX31">
        <v>5531</v>
      </c>
      <c r="BY31">
        <v>0</v>
      </c>
      <c r="BZ31">
        <v>1511</v>
      </c>
      <c r="CA31">
        <f t="shared" si="23"/>
        <v>20100028</v>
      </c>
      <c r="CB31">
        <f t="shared" si="24"/>
        <v>2857288</v>
      </c>
      <c r="CC31">
        <f t="shared" si="25"/>
        <v>0</v>
      </c>
      <c r="CD31">
        <f t="shared" si="26"/>
        <v>0</v>
      </c>
      <c r="CE31">
        <f t="shared" si="27"/>
        <v>0</v>
      </c>
      <c r="CF31">
        <f t="shared" si="28"/>
        <v>4290384</v>
      </c>
      <c r="CG31">
        <f t="shared" si="29"/>
        <v>1555008</v>
      </c>
      <c r="CH31">
        <f t="shared" si="30"/>
        <v>15023346</v>
      </c>
      <c r="CI31">
        <f t="shared" si="31"/>
        <v>17547612</v>
      </c>
      <c r="CJ31">
        <f t="shared" si="32"/>
        <v>6037</v>
      </c>
      <c r="CK31">
        <f t="shared" si="33"/>
        <v>5608152</v>
      </c>
      <c r="CL31">
        <f t="shared" si="34"/>
        <v>44134092</v>
      </c>
      <c r="CM31">
        <f t="shared" si="35"/>
        <v>53486526</v>
      </c>
      <c r="CN31">
        <f t="shared" si="18"/>
        <v>0</v>
      </c>
      <c r="CO31">
        <f t="shared" si="19"/>
        <v>0</v>
      </c>
      <c r="CP31">
        <f t="shared" si="20"/>
        <v>1985454</v>
      </c>
      <c r="CQ31" s="13">
        <f t="shared" si="21"/>
        <v>0.166593927</v>
      </c>
    </row>
    <row r="32" spans="1:95" x14ac:dyDescent="0.3">
      <c r="A32">
        <v>15000</v>
      </c>
      <c r="B32">
        <v>6.0999999999999999E-2</v>
      </c>
      <c r="C32">
        <v>2.1320000000000001</v>
      </c>
      <c r="D32">
        <v>6.5000000000000002E-2</v>
      </c>
      <c r="E32">
        <v>0.621</v>
      </c>
      <c r="F32">
        <v>0.67800000000000005</v>
      </c>
      <c r="G32">
        <v>13952</v>
      </c>
      <c r="H32">
        <v>85611</v>
      </c>
      <c r="I32">
        <v>135919</v>
      </c>
      <c r="J32">
        <v>1551</v>
      </c>
      <c r="K32">
        <v>1945</v>
      </c>
      <c r="L32">
        <v>0</v>
      </c>
      <c r="M32">
        <v>4216</v>
      </c>
      <c r="N32">
        <v>11176</v>
      </c>
      <c r="O32">
        <v>60801</v>
      </c>
      <c r="P32">
        <v>1829</v>
      </c>
      <c r="Q32">
        <v>0</v>
      </c>
      <c r="R32">
        <v>0</v>
      </c>
      <c r="S32">
        <v>0</v>
      </c>
      <c r="T32">
        <v>8227</v>
      </c>
      <c r="U32">
        <v>1270</v>
      </c>
      <c r="V32">
        <v>15280</v>
      </c>
      <c r="W32">
        <v>1355</v>
      </c>
      <c r="X32">
        <v>53</v>
      </c>
      <c r="Y32">
        <v>1270</v>
      </c>
      <c r="Z32">
        <v>15319</v>
      </c>
      <c r="AA32">
        <v>15195</v>
      </c>
      <c r="AB32">
        <v>1</v>
      </c>
      <c r="AC32">
        <v>0</v>
      </c>
      <c r="AD32">
        <v>15319</v>
      </c>
      <c r="AE32">
        <v>8618</v>
      </c>
      <c r="AF32">
        <v>1829</v>
      </c>
      <c r="AG32">
        <v>0</v>
      </c>
      <c r="AH32">
        <v>0</v>
      </c>
      <c r="AI32">
        <v>0</v>
      </c>
      <c r="AJ32">
        <v>1586</v>
      </c>
      <c r="AK32">
        <v>1270</v>
      </c>
      <c r="AL32">
        <v>3967</v>
      </c>
      <c r="AM32">
        <v>2601</v>
      </c>
      <c r="AN32">
        <v>5</v>
      </c>
      <c r="AO32">
        <v>2532</v>
      </c>
      <c r="AP32">
        <v>15195</v>
      </c>
      <c r="AQ32">
        <v>15195</v>
      </c>
      <c r="AR32">
        <v>0</v>
      </c>
      <c r="AS32">
        <v>0</v>
      </c>
      <c r="AT32">
        <v>1266</v>
      </c>
      <c r="AU32">
        <f t="shared" si="22"/>
        <v>8618</v>
      </c>
      <c r="AV32">
        <f t="shared" si="22"/>
        <v>1829</v>
      </c>
      <c r="AW32">
        <f t="shared" si="22"/>
        <v>0</v>
      </c>
      <c r="AX32">
        <f t="shared" si="22"/>
        <v>0</v>
      </c>
      <c r="AY32">
        <f t="shared" si="22"/>
        <v>0</v>
      </c>
      <c r="AZ32">
        <f t="shared" si="22"/>
        <v>1586</v>
      </c>
      <c r="BA32">
        <f t="shared" si="22"/>
        <v>1270</v>
      </c>
      <c r="BB32">
        <f t="shared" si="22"/>
        <v>3967</v>
      </c>
      <c r="BC32">
        <f t="shared" si="22"/>
        <v>1355</v>
      </c>
      <c r="BD32">
        <f t="shared" si="22"/>
        <v>5</v>
      </c>
      <c r="BE32">
        <f t="shared" si="22"/>
        <v>1270</v>
      </c>
      <c r="BF32">
        <f t="shared" si="22"/>
        <v>15195</v>
      </c>
      <c r="BG32">
        <f t="shared" si="22"/>
        <v>15195</v>
      </c>
      <c r="BH32">
        <f t="shared" si="22"/>
        <v>0</v>
      </c>
      <c r="BI32">
        <f t="shared" si="22"/>
        <v>0</v>
      </c>
      <c r="BJ32">
        <f t="shared" si="22"/>
        <v>1266</v>
      </c>
      <c r="BK32">
        <v>2262</v>
      </c>
      <c r="BL32">
        <v>1532</v>
      </c>
      <c r="BM32">
        <v>0</v>
      </c>
      <c r="BN32">
        <v>0</v>
      </c>
      <c r="BO32">
        <v>0</v>
      </c>
      <c r="BP32">
        <v>2658</v>
      </c>
      <c r="BQ32">
        <v>1438</v>
      </c>
      <c r="BR32">
        <v>8826</v>
      </c>
      <c r="BS32">
        <v>6421</v>
      </c>
      <c r="BT32">
        <v>5642</v>
      </c>
      <c r="BU32">
        <v>2060</v>
      </c>
      <c r="BV32">
        <v>2946</v>
      </c>
      <c r="BW32">
        <v>3840</v>
      </c>
      <c r="BX32">
        <v>6322</v>
      </c>
      <c r="BY32">
        <v>0</v>
      </c>
      <c r="BZ32">
        <v>1560</v>
      </c>
      <c r="CA32">
        <f t="shared" si="23"/>
        <v>19493916</v>
      </c>
      <c r="CB32">
        <f t="shared" si="24"/>
        <v>2802028</v>
      </c>
      <c r="CC32">
        <f t="shared" si="25"/>
        <v>0</v>
      </c>
      <c r="CD32">
        <f t="shared" si="26"/>
        <v>0</v>
      </c>
      <c r="CE32">
        <f t="shared" si="27"/>
        <v>0</v>
      </c>
      <c r="CF32">
        <f t="shared" si="28"/>
        <v>4215588</v>
      </c>
      <c r="CG32">
        <f t="shared" si="29"/>
        <v>1826260</v>
      </c>
      <c r="CH32">
        <f t="shared" si="30"/>
        <v>35012742</v>
      </c>
      <c r="CI32">
        <f t="shared" si="31"/>
        <v>16701021</v>
      </c>
      <c r="CJ32">
        <f t="shared" si="32"/>
        <v>28210</v>
      </c>
      <c r="CK32">
        <f t="shared" si="33"/>
        <v>5215920</v>
      </c>
      <c r="CL32">
        <f t="shared" si="34"/>
        <v>44764470</v>
      </c>
      <c r="CM32">
        <f t="shared" si="35"/>
        <v>58348800</v>
      </c>
      <c r="CN32">
        <f t="shared" si="18"/>
        <v>0</v>
      </c>
      <c r="CO32">
        <f t="shared" si="19"/>
        <v>0</v>
      </c>
      <c r="CP32">
        <f t="shared" si="20"/>
        <v>1974960</v>
      </c>
      <c r="CQ32" s="13">
        <f t="shared" si="21"/>
        <v>0.19038391499999999</v>
      </c>
    </row>
    <row r="33" spans="1:95" x14ac:dyDescent="0.3">
      <c r="A33">
        <v>15500</v>
      </c>
      <c r="B33">
        <v>6.6000000000000003E-2</v>
      </c>
      <c r="C33">
        <v>2.133</v>
      </c>
      <c r="D33">
        <v>6.9000000000000006E-2</v>
      </c>
      <c r="E33">
        <v>0.63800000000000001</v>
      </c>
      <c r="F33">
        <v>0.71799999999999997</v>
      </c>
      <c r="G33">
        <v>14899</v>
      </c>
      <c r="H33">
        <v>91958</v>
      </c>
      <c r="I33">
        <v>138143</v>
      </c>
      <c r="J33">
        <v>1552</v>
      </c>
      <c r="K33">
        <v>1638</v>
      </c>
      <c r="L33">
        <v>0</v>
      </c>
      <c r="M33">
        <v>4088</v>
      </c>
      <c r="N33">
        <v>11673</v>
      </c>
      <c r="O33">
        <v>62875</v>
      </c>
      <c r="P33">
        <v>1955</v>
      </c>
      <c r="Q33">
        <v>0</v>
      </c>
      <c r="R33">
        <v>0</v>
      </c>
      <c r="S33">
        <v>0</v>
      </c>
      <c r="T33">
        <v>8359</v>
      </c>
      <c r="U33">
        <v>453</v>
      </c>
      <c r="V33">
        <v>15578</v>
      </c>
      <c r="W33">
        <v>897</v>
      </c>
      <c r="X33">
        <v>54</v>
      </c>
      <c r="Y33">
        <v>831</v>
      </c>
      <c r="Z33">
        <v>15814</v>
      </c>
      <c r="AA33">
        <v>15512</v>
      </c>
      <c r="AB33">
        <v>1</v>
      </c>
      <c r="AC33">
        <v>0</v>
      </c>
      <c r="AD33">
        <v>15814</v>
      </c>
      <c r="AE33">
        <v>7104</v>
      </c>
      <c r="AF33">
        <v>1955</v>
      </c>
      <c r="AG33">
        <v>0</v>
      </c>
      <c r="AH33">
        <v>0</v>
      </c>
      <c r="AI33">
        <v>0</v>
      </c>
      <c r="AJ33">
        <v>1670</v>
      </c>
      <c r="AK33">
        <v>453</v>
      </c>
      <c r="AL33">
        <v>2210</v>
      </c>
      <c r="AM33">
        <v>1673</v>
      </c>
      <c r="AN33">
        <v>2</v>
      </c>
      <c r="AO33">
        <v>1646</v>
      </c>
      <c r="AP33">
        <v>15512</v>
      </c>
      <c r="AQ33">
        <v>15512</v>
      </c>
      <c r="AR33">
        <v>0</v>
      </c>
      <c r="AS33">
        <v>0</v>
      </c>
      <c r="AT33">
        <v>823</v>
      </c>
      <c r="AU33">
        <f t="shared" si="22"/>
        <v>7104</v>
      </c>
      <c r="AV33">
        <f t="shared" si="22"/>
        <v>1955</v>
      </c>
      <c r="AW33">
        <f t="shared" si="22"/>
        <v>0</v>
      </c>
      <c r="AX33">
        <f t="shared" si="22"/>
        <v>0</v>
      </c>
      <c r="AY33">
        <f t="shared" si="22"/>
        <v>0</v>
      </c>
      <c r="AZ33">
        <f t="shared" si="22"/>
        <v>1670</v>
      </c>
      <c r="BA33">
        <f t="shared" si="22"/>
        <v>453</v>
      </c>
      <c r="BB33">
        <f t="shared" si="22"/>
        <v>2210</v>
      </c>
      <c r="BC33">
        <f t="shared" si="22"/>
        <v>897</v>
      </c>
      <c r="BD33">
        <f t="shared" si="22"/>
        <v>2</v>
      </c>
      <c r="BE33">
        <f t="shared" si="22"/>
        <v>831</v>
      </c>
      <c r="BF33">
        <f t="shared" si="22"/>
        <v>15512</v>
      </c>
      <c r="BG33">
        <f t="shared" si="22"/>
        <v>15512</v>
      </c>
      <c r="BH33">
        <f t="shared" si="22"/>
        <v>0</v>
      </c>
      <c r="BI33">
        <f t="shared" si="22"/>
        <v>0</v>
      </c>
      <c r="BJ33">
        <f t="shared" si="22"/>
        <v>823</v>
      </c>
      <c r="BK33">
        <v>2271</v>
      </c>
      <c r="BL33">
        <v>1414</v>
      </c>
      <c r="BM33">
        <v>0</v>
      </c>
      <c r="BN33">
        <v>0</v>
      </c>
      <c r="BO33">
        <v>0</v>
      </c>
      <c r="BP33">
        <v>2689</v>
      </c>
      <c r="BQ33">
        <v>1398</v>
      </c>
      <c r="BR33">
        <v>3907</v>
      </c>
      <c r="BS33">
        <v>4840</v>
      </c>
      <c r="BT33">
        <v>6050</v>
      </c>
      <c r="BU33">
        <v>2323</v>
      </c>
      <c r="BV33">
        <v>2950</v>
      </c>
      <c r="BW33">
        <v>5807</v>
      </c>
      <c r="BX33">
        <v>7111</v>
      </c>
      <c r="BY33">
        <v>0</v>
      </c>
      <c r="BZ33">
        <v>1543</v>
      </c>
      <c r="CA33">
        <f t="shared" si="23"/>
        <v>16133184</v>
      </c>
      <c r="CB33">
        <f t="shared" si="24"/>
        <v>2764370</v>
      </c>
      <c r="CC33">
        <f t="shared" si="25"/>
        <v>0</v>
      </c>
      <c r="CD33">
        <f t="shared" si="26"/>
        <v>0</v>
      </c>
      <c r="CE33">
        <f t="shared" si="27"/>
        <v>0</v>
      </c>
      <c r="CF33">
        <f t="shared" si="28"/>
        <v>4490630</v>
      </c>
      <c r="CG33">
        <f t="shared" si="29"/>
        <v>633294</v>
      </c>
      <c r="CH33">
        <f t="shared" si="30"/>
        <v>8634470</v>
      </c>
      <c r="CI33">
        <f t="shared" si="31"/>
        <v>8097320</v>
      </c>
      <c r="CJ33">
        <f t="shared" si="32"/>
        <v>12100</v>
      </c>
      <c r="CK33">
        <f t="shared" si="33"/>
        <v>3823658</v>
      </c>
      <c r="CL33">
        <f t="shared" si="34"/>
        <v>45760400</v>
      </c>
      <c r="CM33">
        <f t="shared" si="35"/>
        <v>90078184</v>
      </c>
      <c r="CN33">
        <f t="shared" si="18"/>
        <v>0</v>
      </c>
      <c r="CO33">
        <f t="shared" si="19"/>
        <v>0</v>
      </c>
      <c r="CP33">
        <f t="shared" si="20"/>
        <v>1269889</v>
      </c>
      <c r="CQ33" s="13">
        <f t="shared" si="21"/>
        <v>0.18169749900000001</v>
      </c>
    </row>
    <row r="34" spans="1:95" x14ac:dyDescent="0.3">
      <c r="A34">
        <v>16000</v>
      </c>
      <c r="B34">
        <v>6.0999999999999999E-2</v>
      </c>
      <c r="C34">
        <v>2.3079999999999998</v>
      </c>
      <c r="D34">
        <v>6.4000000000000001E-2</v>
      </c>
      <c r="E34">
        <v>0.58199999999999996</v>
      </c>
      <c r="F34">
        <v>0.76</v>
      </c>
      <c r="G34">
        <v>14300</v>
      </c>
      <c r="H34">
        <v>87677</v>
      </c>
      <c r="I34">
        <v>145806</v>
      </c>
      <c r="J34">
        <v>1547</v>
      </c>
      <c r="K34">
        <v>1735</v>
      </c>
      <c r="L34">
        <v>0</v>
      </c>
      <c r="M34">
        <v>4259</v>
      </c>
      <c r="N34">
        <v>11959</v>
      </c>
      <c r="O34">
        <v>64893</v>
      </c>
      <c r="P34">
        <v>1922</v>
      </c>
      <c r="Q34">
        <v>0</v>
      </c>
      <c r="R34">
        <v>0</v>
      </c>
      <c r="S34">
        <v>0</v>
      </c>
      <c r="T34">
        <v>8758</v>
      </c>
      <c r="U34">
        <v>1074</v>
      </c>
      <c r="V34">
        <v>16316</v>
      </c>
      <c r="W34">
        <v>1984</v>
      </c>
      <c r="X34">
        <v>56</v>
      </c>
      <c r="Y34">
        <v>1896</v>
      </c>
      <c r="Z34">
        <v>16339</v>
      </c>
      <c r="AA34">
        <v>16228</v>
      </c>
      <c r="AB34">
        <v>1</v>
      </c>
      <c r="AC34">
        <v>0</v>
      </c>
      <c r="AD34">
        <v>16339</v>
      </c>
      <c r="AE34">
        <v>11221</v>
      </c>
      <c r="AF34">
        <v>1922</v>
      </c>
      <c r="AG34">
        <v>0</v>
      </c>
      <c r="AH34">
        <v>0</v>
      </c>
      <c r="AI34">
        <v>0</v>
      </c>
      <c r="AJ34">
        <v>2516</v>
      </c>
      <c r="AK34">
        <v>1074</v>
      </c>
      <c r="AL34">
        <v>5056</v>
      </c>
      <c r="AM34">
        <v>3839</v>
      </c>
      <c r="AN34">
        <v>7</v>
      </c>
      <c r="AO34">
        <v>3770</v>
      </c>
      <c r="AP34">
        <v>16228</v>
      </c>
      <c r="AQ34">
        <v>16228</v>
      </c>
      <c r="AR34">
        <v>0</v>
      </c>
      <c r="AS34">
        <v>0</v>
      </c>
      <c r="AT34">
        <v>1885</v>
      </c>
      <c r="AU34">
        <f t="shared" si="22"/>
        <v>11221</v>
      </c>
      <c r="AV34">
        <f t="shared" si="22"/>
        <v>1922</v>
      </c>
      <c r="AW34">
        <f t="shared" si="22"/>
        <v>0</v>
      </c>
      <c r="AX34">
        <f t="shared" si="22"/>
        <v>0</v>
      </c>
      <c r="AY34">
        <f t="shared" si="22"/>
        <v>0</v>
      </c>
      <c r="AZ34">
        <f t="shared" si="22"/>
        <v>2516</v>
      </c>
      <c r="BA34">
        <f t="shared" si="22"/>
        <v>1074</v>
      </c>
      <c r="BB34">
        <f t="shared" si="22"/>
        <v>5056</v>
      </c>
      <c r="BC34">
        <f t="shared" si="22"/>
        <v>1984</v>
      </c>
      <c r="BD34">
        <f t="shared" si="22"/>
        <v>7</v>
      </c>
      <c r="BE34">
        <f t="shared" si="22"/>
        <v>1896</v>
      </c>
      <c r="BF34">
        <f t="shared" si="22"/>
        <v>16228</v>
      </c>
      <c r="BG34">
        <f t="shared" si="22"/>
        <v>16228</v>
      </c>
      <c r="BH34">
        <f t="shared" si="22"/>
        <v>0</v>
      </c>
      <c r="BI34">
        <f t="shared" si="22"/>
        <v>0</v>
      </c>
      <c r="BJ34">
        <f t="shared" ref="BJ34:BJ66" si="36">IF(AT34&gt;AD34,AD34,AT34)</f>
        <v>1885</v>
      </c>
      <c r="BK34">
        <v>3316</v>
      </c>
      <c r="BL34">
        <v>1320</v>
      </c>
      <c r="BM34">
        <v>0</v>
      </c>
      <c r="BN34">
        <v>0</v>
      </c>
      <c r="BO34">
        <v>0</v>
      </c>
      <c r="BP34">
        <v>8508</v>
      </c>
      <c r="BQ34">
        <v>1317</v>
      </c>
      <c r="BR34">
        <v>3837</v>
      </c>
      <c r="BS34">
        <v>5469</v>
      </c>
      <c r="BT34">
        <v>5509</v>
      </c>
      <c r="BU34">
        <v>2050</v>
      </c>
      <c r="BV34">
        <v>2921</v>
      </c>
      <c r="BW34">
        <v>3598</v>
      </c>
      <c r="BX34">
        <v>7111</v>
      </c>
      <c r="BY34">
        <v>0</v>
      </c>
      <c r="BZ34">
        <v>1472</v>
      </c>
      <c r="CA34">
        <f t="shared" si="23"/>
        <v>37208836</v>
      </c>
      <c r="CB34">
        <f t="shared" si="24"/>
        <v>2537040</v>
      </c>
      <c r="CC34">
        <f t="shared" si="25"/>
        <v>0</v>
      </c>
      <c r="CD34">
        <f t="shared" si="26"/>
        <v>0</v>
      </c>
      <c r="CE34">
        <f t="shared" si="27"/>
        <v>0</v>
      </c>
      <c r="CF34">
        <f t="shared" si="28"/>
        <v>21406128</v>
      </c>
      <c r="CG34">
        <f t="shared" si="29"/>
        <v>1414458</v>
      </c>
      <c r="CH34">
        <f t="shared" si="30"/>
        <v>19399872</v>
      </c>
      <c r="CI34">
        <f t="shared" si="31"/>
        <v>20995491</v>
      </c>
      <c r="CJ34">
        <f t="shared" si="32"/>
        <v>38563</v>
      </c>
      <c r="CK34">
        <f t="shared" si="33"/>
        <v>7728500</v>
      </c>
      <c r="CL34">
        <f t="shared" si="34"/>
        <v>47401988</v>
      </c>
      <c r="CM34">
        <f t="shared" si="35"/>
        <v>58388344</v>
      </c>
      <c r="CN34">
        <f t="shared" si="18"/>
        <v>0</v>
      </c>
      <c r="CO34">
        <f t="shared" si="19"/>
        <v>0</v>
      </c>
      <c r="CP34">
        <f t="shared" si="20"/>
        <v>2774720</v>
      </c>
      <c r="CQ34" s="13">
        <f t="shared" si="21"/>
        <v>0.21929393999999999</v>
      </c>
    </row>
    <row r="35" spans="1:95" x14ac:dyDescent="0.3">
      <c r="A35">
        <v>16500</v>
      </c>
      <c r="B35">
        <v>6.2E-2</v>
      </c>
      <c r="C35">
        <v>2.4420000000000002</v>
      </c>
      <c r="D35">
        <v>6.6000000000000003E-2</v>
      </c>
      <c r="E35">
        <v>0.61199999999999999</v>
      </c>
      <c r="F35">
        <v>0.72899999999999998</v>
      </c>
      <c r="G35">
        <v>14122</v>
      </c>
      <c r="H35">
        <v>85732</v>
      </c>
      <c r="I35">
        <v>152663</v>
      </c>
      <c r="J35">
        <v>1909</v>
      </c>
      <c r="K35">
        <v>1827</v>
      </c>
      <c r="L35">
        <v>0</v>
      </c>
      <c r="M35">
        <v>4377</v>
      </c>
      <c r="N35">
        <v>10774</v>
      </c>
      <c r="O35">
        <v>66941</v>
      </c>
      <c r="P35">
        <v>2023</v>
      </c>
      <c r="Q35">
        <v>0</v>
      </c>
      <c r="R35">
        <v>0</v>
      </c>
      <c r="S35">
        <v>0</v>
      </c>
      <c r="T35">
        <v>9024</v>
      </c>
      <c r="U35">
        <v>1665</v>
      </c>
      <c r="V35">
        <v>16896</v>
      </c>
      <c r="W35">
        <v>2839</v>
      </c>
      <c r="X35">
        <v>55</v>
      </c>
      <c r="Y35">
        <v>2708</v>
      </c>
      <c r="Z35">
        <v>16873</v>
      </c>
      <c r="AA35">
        <v>16765</v>
      </c>
      <c r="AB35">
        <v>1</v>
      </c>
      <c r="AC35">
        <v>0</v>
      </c>
      <c r="AD35">
        <v>16873</v>
      </c>
      <c r="AE35">
        <v>14237</v>
      </c>
      <c r="AF35">
        <v>2023</v>
      </c>
      <c r="AG35">
        <v>0</v>
      </c>
      <c r="AH35">
        <v>0</v>
      </c>
      <c r="AI35">
        <v>0</v>
      </c>
      <c r="AJ35">
        <v>2791</v>
      </c>
      <c r="AK35">
        <v>1665</v>
      </c>
      <c r="AL35">
        <v>7216</v>
      </c>
      <c r="AM35">
        <v>5508</v>
      </c>
      <c r="AN35">
        <v>7</v>
      </c>
      <c r="AO35">
        <v>5320</v>
      </c>
      <c r="AP35">
        <v>16765</v>
      </c>
      <c r="AQ35">
        <v>16765</v>
      </c>
      <c r="AR35">
        <v>0</v>
      </c>
      <c r="AS35">
        <v>0</v>
      </c>
      <c r="AT35">
        <v>2660</v>
      </c>
      <c r="AU35">
        <f t="shared" ref="AU35:BI51" si="37">IF(AE35&gt;O35,O35,AE35)</f>
        <v>14237</v>
      </c>
      <c r="AV35">
        <f t="shared" si="37"/>
        <v>2023</v>
      </c>
      <c r="AW35">
        <f t="shared" si="37"/>
        <v>0</v>
      </c>
      <c r="AX35">
        <f t="shared" si="37"/>
        <v>0</v>
      </c>
      <c r="AY35">
        <f t="shared" si="37"/>
        <v>0</v>
      </c>
      <c r="AZ35">
        <f t="shared" si="37"/>
        <v>2791</v>
      </c>
      <c r="BA35">
        <f t="shared" si="37"/>
        <v>1665</v>
      </c>
      <c r="BB35">
        <f t="shared" si="37"/>
        <v>7216</v>
      </c>
      <c r="BC35">
        <f t="shared" si="37"/>
        <v>2839</v>
      </c>
      <c r="BD35">
        <f t="shared" si="37"/>
        <v>7</v>
      </c>
      <c r="BE35">
        <f t="shared" si="37"/>
        <v>2708</v>
      </c>
      <c r="BF35">
        <f t="shared" si="37"/>
        <v>16765</v>
      </c>
      <c r="BG35">
        <f t="shared" si="37"/>
        <v>16765</v>
      </c>
      <c r="BH35">
        <f t="shared" si="37"/>
        <v>0</v>
      </c>
      <c r="BI35">
        <f t="shared" si="37"/>
        <v>0</v>
      </c>
      <c r="BJ35">
        <f t="shared" si="36"/>
        <v>2660</v>
      </c>
      <c r="BK35">
        <v>2229</v>
      </c>
      <c r="BL35">
        <v>1353</v>
      </c>
      <c r="BM35">
        <v>0</v>
      </c>
      <c r="BN35">
        <v>0</v>
      </c>
      <c r="BO35">
        <v>0</v>
      </c>
      <c r="BP35">
        <v>2640</v>
      </c>
      <c r="BQ35">
        <v>1385</v>
      </c>
      <c r="BR35">
        <v>3818</v>
      </c>
      <c r="BS35">
        <v>5799</v>
      </c>
      <c r="BT35">
        <v>6191</v>
      </c>
      <c r="BU35">
        <v>1962</v>
      </c>
      <c r="BV35">
        <v>2933</v>
      </c>
      <c r="BW35">
        <v>3195</v>
      </c>
      <c r="BX35">
        <v>7111</v>
      </c>
      <c r="BY35">
        <v>0</v>
      </c>
      <c r="BZ35">
        <v>1541</v>
      </c>
      <c r="CA35">
        <f t="shared" si="23"/>
        <v>31734273</v>
      </c>
      <c r="CB35">
        <f t="shared" si="24"/>
        <v>2737119</v>
      </c>
      <c r="CC35">
        <f t="shared" si="25"/>
        <v>0</v>
      </c>
      <c r="CD35">
        <f t="shared" si="26"/>
        <v>0</v>
      </c>
      <c r="CE35">
        <f t="shared" si="27"/>
        <v>0</v>
      </c>
      <c r="CF35">
        <f t="shared" si="28"/>
        <v>7368240</v>
      </c>
      <c r="CG35">
        <f t="shared" si="29"/>
        <v>2306025</v>
      </c>
      <c r="CH35">
        <f t="shared" si="30"/>
        <v>27550688</v>
      </c>
      <c r="CI35">
        <f t="shared" si="31"/>
        <v>31940892</v>
      </c>
      <c r="CJ35">
        <f t="shared" si="32"/>
        <v>43337</v>
      </c>
      <c r="CK35">
        <f t="shared" si="33"/>
        <v>10437840</v>
      </c>
      <c r="CL35">
        <f t="shared" si="34"/>
        <v>49171745</v>
      </c>
      <c r="CM35">
        <f t="shared" si="35"/>
        <v>53564175</v>
      </c>
      <c r="CN35">
        <f t="shared" si="18"/>
        <v>0</v>
      </c>
      <c r="CO35">
        <f t="shared" si="19"/>
        <v>0</v>
      </c>
      <c r="CP35">
        <f t="shared" si="20"/>
        <v>4099060</v>
      </c>
      <c r="CQ35" s="13">
        <f t="shared" si="21"/>
        <v>0.220953394</v>
      </c>
    </row>
    <row r="36" spans="1:95" x14ac:dyDescent="0.3">
      <c r="A36">
        <v>17000</v>
      </c>
      <c r="B36">
        <v>0.08</v>
      </c>
      <c r="C36">
        <v>2.3260000000000001</v>
      </c>
      <c r="D36">
        <v>8.2000000000000003E-2</v>
      </c>
      <c r="E36">
        <v>0.63900000000000001</v>
      </c>
      <c r="F36">
        <v>0.79900000000000004</v>
      </c>
      <c r="G36">
        <v>17179</v>
      </c>
      <c r="H36">
        <v>106921</v>
      </c>
      <c r="I36">
        <v>149447</v>
      </c>
      <c r="J36">
        <v>1560</v>
      </c>
      <c r="K36">
        <v>1645</v>
      </c>
      <c r="L36">
        <v>0</v>
      </c>
      <c r="M36">
        <v>2326</v>
      </c>
      <c r="N36">
        <v>12080</v>
      </c>
      <c r="O36">
        <v>68913</v>
      </c>
      <c r="P36">
        <v>2177</v>
      </c>
      <c r="Q36">
        <v>0</v>
      </c>
      <c r="R36">
        <v>0</v>
      </c>
      <c r="S36">
        <v>0</v>
      </c>
      <c r="T36">
        <v>9154</v>
      </c>
      <c r="U36">
        <v>461</v>
      </c>
      <c r="V36">
        <v>16903</v>
      </c>
      <c r="W36">
        <v>146</v>
      </c>
      <c r="X36">
        <v>57</v>
      </c>
      <c r="Y36">
        <v>71</v>
      </c>
      <c r="Z36">
        <v>17368</v>
      </c>
      <c r="AA36">
        <v>16828</v>
      </c>
      <c r="AB36">
        <v>1</v>
      </c>
      <c r="AC36">
        <v>0</v>
      </c>
      <c r="AD36">
        <v>17368</v>
      </c>
      <c r="AE36">
        <v>4714</v>
      </c>
      <c r="AF36">
        <v>2177</v>
      </c>
      <c r="AG36">
        <v>0</v>
      </c>
      <c r="AH36">
        <v>0</v>
      </c>
      <c r="AI36">
        <v>0</v>
      </c>
      <c r="AJ36">
        <v>517</v>
      </c>
      <c r="AK36">
        <v>461</v>
      </c>
      <c r="AL36">
        <v>744</v>
      </c>
      <c r="AM36">
        <v>165</v>
      </c>
      <c r="AN36">
        <v>0</v>
      </c>
      <c r="AO36">
        <v>142</v>
      </c>
      <c r="AP36">
        <v>16828</v>
      </c>
      <c r="AQ36">
        <v>16828</v>
      </c>
      <c r="AR36">
        <v>0</v>
      </c>
      <c r="AS36">
        <v>0</v>
      </c>
      <c r="AT36">
        <v>71</v>
      </c>
      <c r="AU36">
        <f t="shared" si="37"/>
        <v>4714</v>
      </c>
      <c r="AV36">
        <f t="shared" si="37"/>
        <v>2177</v>
      </c>
      <c r="AW36">
        <f t="shared" si="37"/>
        <v>0</v>
      </c>
      <c r="AX36">
        <f t="shared" si="37"/>
        <v>0</v>
      </c>
      <c r="AY36">
        <f t="shared" si="37"/>
        <v>0</v>
      </c>
      <c r="AZ36">
        <f t="shared" si="37"/>
        <v>517</v>
      </c>
      <c r="BA36">
        <f t="shared" si="37"/>
        <v>461</v>
      </c>
      <c r="BB36">
        <f t="shared" si="37"/>
        <v>744</v>
      </c>
      <c r="BC36">
        <f t="shared" si="37"/>
        <v>146</v>
      </c>
      <c r="BD36">
        <f t="shared" si="37"/>
        <v>0</v>
      </c>
      <c r="BE36">
        <f t="shared" si="37"/>
        <v>71</v>
      </c>
      <c r="BF36">
        <f t="shared" si="37"/>
        <v>16828</v>
      </c>
      <c r="BG36">
        <f t="shared" si="37"/>
        <v>16828</v>
      </c>
      <c r="BH36">
        <f t="shared" si="37"/>
        <v>0</v>
      </c>
      <c r="BI36">
        <f t="shared" si="37"/>
        <v>0</v>
      </c>
      <c r="BJ36">
        <f t="shared" si="36"/>
        <v>71</v>
      </c>
      <c r="BK36">
        <v>2258</v>
      </c>
      <c r="BL36">
        <v>1419</v>
      </c>
      <c r="BM36">
        <v>0</v>
      </c>
      <c r="BN36">
        <v>0</v>
      </c>
      <c r="BO36">
        <v>0</v>
      </c>
      <c r="BP36">
        <v>2641</v>
      </c>
      <c r="BQ36">
        <v>1433</v>
      </c>
      <c r="BR36">
        <v>3943</v>
      </c>
      <c r="BS36">
        <v>11421</v>
      </c>
      <c r="BT36">
        <v>5877</v>
      </c>
      <c r="BU36">
        <v>3716</v>
      </c>
      <c r="BV36">
        <v>2992</v>
      </c>
      <c r="BW36">
        <v>7953</v>
      </c>
      <c r="BX36">
        <v>7111</v>
      </c>
      <c r="BY36">
        <v>0</v>
      </c>
      <c r="BZ36">
        <v>1571</v>
      </c>
      <c r="CA36">
        <f t="shared" si="23"/>
        <v>10644212</v>
      </c>
      <c r="CB36">
        <f t="shared" si="24"/>
        <v>3089163</v>
      </c>
      <c r="CC36">
        <f t="shared" si="25"/>
        <v>0</v>
      </c>
      <c r="CD36">
        <f t="shared" si="26"/>
        <v>0</v>
      </c>
      <c r="CE36">
        <f t="shared" si="27"/>
        <v>0</v>
      </c>
      <c r="CF36">
        <f t="shared" si="28"/>
        <v>1365397</v>
      </c>
      <c r="CG36">
        <f t="shared" si="29"/>
        <v>660613</v>
      </c>
      <c r="CH36">
        <f t="shared" si="30"/>
        <v>2933592</v>
      </c>
      <c r="CI36">
        <f t="shared" si="31"/>
        <v>1884465</v>
      </c>
      <c r="CJ36">
        <f t="shared" si="32"/>
        <v>0</v>
      </c>
      <c r="CK36">
        <f t="shared" si="33"/>
        <v>527672</v>
      </c>
      <c r="CL36">
        <f t="shared" si="34"/>
        <v>50349376</v>
      </c>
      <c r="CM36">
        <f t="shared" si="35"/>
        <v>133833084</v>
      </c>
      <c r="CN36">
        <f t="shared" si="18"/>
        <v>0</v>
      </c>
      <c r="CO36">
        <f t="shared" si="19"/>
        <v>0</v>
      </c>
      <c r="CP36">
        <f t="shared" si="20"/>
        <v>111541</v>
      </c>
      <c r="CQ36" s="13">
        <f t="shared" si="21"/>
        <v>0.20539911499999999</v>
      </c>
    </row>
    <row r="37" spans="1:95" x14ac:dyDescent="0.3">
      <c r="A37">
        <v>17500</v>
      </c>
      <c r="B37">
        <v>8.1000000000000003E-2</v>
      </c>
      <c r="C37">
        <v>2.4220000000000002</v>
      </c>
      <c r="D37">
        <v>8.5000000000000006E-2</v>
      </c>
      <c r="E37">
        <v>0.72899999999999998</v>
      </c>
      <c r="F37">
        <v>0.80200000000000005</v>
      </c>
      <c r="G37">
        <v>17178</v>
      </c>
      <c r="H37">
        <v>106264</v>
      </c>
      <c r="I37">
        <v>155741</v>
      </c>
      <c r="J37">
        <v>1574</v>
      </c>
      <c r="K37">
        <v>1631</v>
      </c>
      <c r="L37">
        <v>0</v>
      </c>
      <c r="M37">
        <v>4310</v>
      </c>
      <c r="N37">
        <v>11388</v>
      </c>
      <c r="O37">
        <v>71073</v>
      </c>
      <c r="P37">
        <v>2153</v>
      </c>
      <c r="Q37">
        <v>0</v>
      </c>
      <c r="R37">
        <v>0</v>
      </c>
      <c r="S37">
        <v>0</v>
      </c>
      <c r="T37">
        <v>9607</v>
      </c>
      <c r="U37">
        <v>480</v>
      </c>
      <c r="V37">
        <v>17664</v>
      </c>
      <c r="W37">
        <v>726</v>
      </c>
      <c r="X37">
        <v>57</v>
      </c>
      <c r="Y37">
        <v>633</v>
      </c>
      <c r="Z37">
        <v>17888</v>
      </c>
      <c r="AA37">
        <v>17571</v>
      </c>
      <c r="AB37">
        <v>1</v>
      </c>
      <c r="AC37">
        <v>0</v>
      </c>
      <c r="AD37">
        <v>17888</v>
      </c>
      <c r="AE37">
        <v>6945</v>
      </c>
      <c r="AF37">
        <v>2153</v>
      </c>
      <c r="AG37">
        <v>0</v>
      </c>
      <c r="AH37">
        <v>0</v>
      </c>
      <c r="AI37">
        <v>0</v>
      </c>
      <c r="AJ37">
        <v>1500</v>
      </c>
      <c r="AK37">
        <v>480</v>
      </c>
      <c r="AL37">
        <v>1867</v>
      </c>
      <c r="AM37">
        <v>1310</v>
      </c>
      <c r="AN37">
        <v>4</v>
      </c>
      <c r="AO37">
        <v>1254</v>
      </c>
      <c r="AP37">
        <v>17571</v>
      </c>
      <c r="AQ37">
        <v>17571</v>
      </c>
      <c r="AR37">
        <v>0</v>
      </c>
      <c r="AS37">
        <v>0</v>
      </c>
      <c r="AT37">
        <v>627</v>
      </c>
      <c r="AU37">
        <f t="shared" si="37"/>
        <v>6945</v>
      </c>
      <c r="AV37">
        <f t="shared" si="37"/>
        <v>2153</v>
      </c>
      <c r="AW37">
        <f t="shared" si="37"/>
        <v>0</v>
      </c>
      <c r="AX37">
        <f t="shared" si="37"/>
        <v>0</v>
      </c>
      <c r="AY37">
        <f t="shared" si="37"/>
        <v>0</v>
      </c>
      <c r="AZ37">
        <f t="shared" si="37"/>
        <v>1500</v>
      </c>
      <c r="BA37">
        <f t="shared" si="37"/>
        <v>480</v>
      </c>
      <c r="BB37">
        <f t="shared" si="37"/>
        <v>1867</v>
      </c>
      <c r="BC37">
        <f t="shared" si="37"/>
        <v>726</v>
      </c>
      <c r="BD37">
        <f t="shared" si="37"/>
        <v>4</v>
      </c>
      <c r="BE37">
        <f t="shared" si="37"/>
        <v>633</v>
      </c>
      <c r="BF37">
        <f t="shared" si="37"/>
        <v>17571</v>
      </c>
      <c r="BG37">
        <f t="shared" si="37"/>
        <v>17571</v>
      </c>
      <c r="BH37">
        <f t="shared" si="37"/>
        <v>0</v>
      </c>
      <c r="BI37">
        <f t="shared" si="37"/>
        <v>0</v>
      </c>
      <c r="BJ37">
        <f t="shared" si="36"/>
        <v>627</v>
      </c>
      <c r="BK37">
        <v>2247</v>
      </c>
      <c r="BL37">
        <v>1375</v>
      </c>
      <c r="BM37">
        <v>0</v>
      </c>
      <c r="BN37">
        <v>0</v>
      </c>
      <c r="BO37">
        <v>0</v>
      </c>
      <c r="BP37">
        <v>2669</v>
      </c>
      <c r="BQ37">
        <v>1273</v>
      </c>
      <c r="BR37">
        <v>8379</v>
      </c>
      <c r="BS37">
        <v>5278</v>
      </c>
      <c r="BT37">
        <v>5627</v>
      </c>
      <c r="BU37">
        <v>2463</v>
      </c>
      <c r="BV37">
        <v>2928</v>
      </c>
      <c r="BW37">
        <v>5812</v>
      </c>
      <c r="BX37">
        <v>7111</v>
      </c>
      <c r="BY37">
        <v>0</v>
      </c>
      <c r="BZ37">
        <v>1589</v>
      </c>
      <c r="CA37">
        <f t="shared" si="23"/>
        <v>15605415</v>
      </c>
      <c r="CB37">
        <f t="shared" si="24"/>
        <v>2960375</v>
      </c>
      <c r="CC37">
        <f t="shared" si="25"/>
        <v>0</v>
      </c>
      <c r="CD37">
        <f t="shared" si="26"/>
        <v>0</v>
      </c>
      <c r="CE37">
        <f t="shared" si="27"/>
        <v>0</v>
      </c>
      <c r="CF37">
        <f t="shared" si="28"/>
        <v>4003500</v>
      </c>
      <c r="CG37">
        <f t="shared" si="29"/>
        <v>611040</v>
      </c>
      <c r="CH37">
        <f t="shared" si="30"/>
        <v>15643593</v>
      </c>
      <c r="CI37">
        <f t="shared" si="31"/>
        <v>6914180</v>
      </c>
      <c r="CJ37">
        <f t="shared" si="32"/>
        <v>22508</v>
      </c>
      <c r="CK37">
        <f t="shared" si="33"/>
        <v>3088602</v>
      </c>
      <c r="CL37">
        <f t="shared" si="34"/>
        <v>51447888</v>
      </c>
      <c r="CM37">
        <f t="shared" si="35"/>
        <v>102122652</v>
      </c>
      <c r="CN37">
        <f t="shared" si="18"/>
        <v>0</v>
      </c>
      <c r="CO37">
        <f t="shared" si="19"/>
        <v>0</v>
      </c>
      <c r="CP37">
        <f t="shared" si="20"/>
        <v>996303</v>
      </c>
      <c r="CQ37" s="13">
        <f t="shared" si="21"/>
        <v>0.20341605600000001</v>
      </c>
    </row>
    <row r="38" spans="1:95" x14ac:dyDescent="0.3">
      <c r="A38">
        <v>18000</v>
      </c>
      <c r="B38">
        <v>7.6999999999999999E-2</v>
      </c>
      <c r="C38">
        <v>2.5510000000000002</v>
      </c>
      <c r="D38">
        <v>0.08</v>
      </c>
      <c r="E38">
        <v>0.85599999999999998</v>
      </c>
      <c r="F38">
        <v>0.82799999999999996</v>
      </c>
      <c r="G38">
        <v>16615</v>
      </c>
      <c r="H38">
        <v>101836</v>
      </c>
      <c r="I38">
        <v>163130</v>
      </c>
      <c r="J38">
        <v>1542</v>
      </c>
      <c r="K38">
        <v>1844</v>
      </c>
      <c r="L38">
        <v>0</v>
      </c>
      <c r="M38">
        <v>4368</v>
      </c>
      <c r="N38">
        <v>11243</v>
      </c>
      <c r="O38">
        <v>73002</v>
      </c>
      <c r="P38">
        <v>2240</v>
      </c>
      <c r="Q38">
        <v>0</v>
      </c>
      <c r="R38">
        <v>0</v>
      </c>
      <c r="S38">
        <v>0</v>
      </c>
      <c r="T38">
        <v>9696</v>
      </c>
      <c r="U38">
        <v>1112</v>
      </c>
      <c r="V38">
        <v>18415</v>
      </c>
      <c r="W38">
        <v>1810</v>
      </c>
      <c r="X38">
        <v>53</v>
      </c>
      <c r="Y38">
        <v>1693</v>
      </c>
      <c r="Z38">
        <v>18405</v>
      </c>
      <c r="AA38">
        <v>18298</v>
      </c>
      <c r="AB38">
        <v>1</v>
      </c>
      <c r="AC38">
        <v>0</v>
      </c>
      <c r="AD38">
        <v>18405</v>
      </c>
      <c r="AE38">
        <v>10948</v>
      </c>
      <c r="AF38">
        <v>2240</v>
      </c>
      <c r="AG38">
        <v>0</v>
      </c>
      <c r="AH38">
        <v>0</v>
      </c>
      <c r="AI38">
        <v>0</v>
      </c>
      <c r="AJ38">
        <v>2194</v>
      </c>
      <c r="AK38">
        <v>1112</v>
      </c>
      <c r="AL38">
        <v>4681</v>
      </c>
      <c r="AM38">
        <v>3473</v>
      </c>
      <c r="AN38">
        <v>4</v>
      </c>
      <c r="AO38">
        <v>3370</v>
      </c>
      <c r="AP38">
        <v>18298</v>
      </c>
      <c r="AQ38">
        <v>18298</v>
      </c>
      <c r="AR38">
        <v>0</v>
      </c>
      <c r="AS38">
        <v>0</v>
      </c>
      <c r="AT38">
        <v>1685</v>
      </c>
      <c r="AU38">
        <f t="shared" si="37"/>
        <v>10948</v>
      </c>
      <c r="AV38">
        <f t="shared" si="37"/>
        <v>2240</v>
      </c>
      <c r="AW38">
        <f t="shared" si="37"/>
        <v>0</v>
      </c>
      <c r="AX38">
        <f t="shared" si="37"/>
        <v>0</v>
      </c>
      <c r="AY38">
        <f t="shared" si="37"/>
        <v>0</v>
      </c>
      <c r="AZ38">
        <f t="shared" si="37"/>
        <v>2194</v>
      </c>
      <c r="BA38">
        <f t="shared" si="37"/>
        <v>1112</v>
      </c>
      <c r="BB38">
        <f t="shared" si="37"/>
        <v>4681</v>
      </c>
      <c r="BC38">
        <f t="shared" si="37"/>
        <v>1810</v>
      </c>
      <c r="BD38">
        <f t="shared" si="37"/>
        <v>4</v>
      </c>
      <c r="BE38">
        <f t="shared" si="37"/>
        <v>1693</v>
      </c>
      <c r="BF38">
        <f t="shared" si="37"/>
        <v>18298</v>
      </c>
      <c r="BG38">
        <f t="shared" si="37"/>
        <v>18298</v>
      </c>
      <c r="BH38">
        <f t="shared" si="37"/>
        <v>0</v>
      </c>
      <c r="BI38">
        <f t="shared" si="37"/>
        <v>0</v>
      </c>
      <c r="BJ38">
        <f t="shared" si="36"/>
        <v>1685</v>
      </c>
      <c r="BK38">
        <v>3167</v>
      </c>
      <c r="BL38">
        <v>1346</v>
      </c>
      <c r="BM38">
        <v>0</v>
      </c>
      <c r="BN38">
        <v>0</v>
      </c>
      <c r="BO38">
        <v>0</v>
      </c>
      <c r="BP38">
        <v>2674</v>
      </c>
      <c r="BQ38">
        <v>1264</v>
      </c>
      <c r="BR38">
        <v>3906</v>
      </c>
      <c r="BS38">
        <v>5640</v>
      </c>
      <c r="BT38">
        <v>6164</v>
      </c>
      <c r="BU38">
        <v>2013</v>
      </c>
      <c r="BV38">
        <v>2953</v>
      </c>
      <c r="BW38">
        <v>3651</v>
      </c>
      <c r="BX38">
        <v>7111</v>
      </c>
      <c r="BY38">
        <v>0</v>
      </c>
      <c r="BZ38">
        <v>1547</v>
      </c>
      <c r="CA38">
        <f t="shared" si="23"/>
        <v>34672316</v>
      </c>
      <c r="CB38">
        <f t="shared" si="24"/>
        <v>3015040</v>
      </c>
      <c r="CC38">
        <f t="shared" si="25"/>
        <v>0</v>
      </c>
      <c r="CD38">
        <f t="shared" si="26"/>
        <v>0</v>
      </c>
      <c r="CE38">
        <f t="shared" si="27"/>
        <v>0</v>
      </c>
      <c r="CF38">
        <f t="shared" si="28"/>
        <v>5866756</v>
      </c>
      <c r="CG38">
        <f t="shared" si="29"/>
        <v>1405568</v>
      </c>
      <c r="CH38">
        <f t="shared" si="30"/>
        <v>18283986</v>
      </c>
      <c r="CI38">
        <f t="shared" si="31"/>
        <v>19587720</v>
      </c>
      <c r="CJ38">
        <f t="shared" si="32"/>
        <v>24656</v>
      </c>
      <c r="CK38">
        <f t="shared" si="33"/>
        <v>6783810</v>
      </c>
      <c r="CL38">
        <f t="shared" si="34"/>
        <v>54033994</v>
      </c>
      <c r="CM38">
        <f t="shared" si="35"/>
        <v>66805998</v>
      </c>
      <c r="CN38">
        <f t="shared" si="18"/>
        <v>0</v>
      </c>
      <c r="CO38">
        <f t="shared" si="19"/>
        <v>0</v>
      </c>
      <c r="CP38">
        <f t="shared" si="20"/>
        <v>2606695</v>
      </c>
      <c r="CQ38" s="13">
        <f t="shared" si="21"/>
        <v>0.21308653899999999</v>
      </c>
    </row>
    <row r="39" spans="1:95" x14ac:dyDescent="0.3">
      <c r="A39">
        <v>18500</v>
      </c>
      <c r="B39">
        <v>8.8999999999999996E-2</v>
      </c>
      <c r="C39">
        <v>2.5430000000000001</v>
      </c>
      <c r="D39">
        <v>9.0999999999999998E-2</v>
      </c>
      <c r="E39">
        <v>0.77100000000000002</v>
      </c>
      <c r="F39">
        <v>1.008</v>
      </c>
      <c r="G39">
        <v>18739</v>
      </c>
      <c r="H39">
        <v>116848</v>
      </c>
      <c r="I39">
        <v>163841</v>
      </c>
      <c r="J39">
        <v>1555</v>
      </c>
      <c r="K39">
        <v>1648</v>
      </c>
      <c r="L39">
        <v>0</v>
      </c>
      <c r="M39">
        <v>4153</v>
      </c>
      <c r="N39">
        <v>12110</v>
      </c>
      <c r="O39">
        <v>75201</v>
      </c>
      <c r="P39">
        <v>2287</v>
      </c>
      <c r="Q39">
        <v>0</v>
      </c>
      <c r="R39">
        <v>0</v>
      </c>
      <c r="S39">
        <v>0</v>
      </c>
      <c r="T39">
        <v>10164</v>
      </c>
      <c r="U39">
        <v>439</v>
      </c>
      <c r="V39">
        <v>18858</v>
      </c>
      <c r="W39">
        <v>195</v>
      </c>
      <c r="X39">
        <v>67</v>
      </c>
      <c r="Y39">
        <v>75</v>
      </c>
      <c r="Z39">
        <v>18908</v>
      </c>
      <c r="AA39">
        <v>18738</v>
      </c>
      <c r="AB39">
        <v>1</v>
      </c>
      <c r="AC39">
        <v>0</v>
      </c>
      <c r="AD39">
        <v>18908</v>
      </c>
      <c r="AE39">
        <v>5071</v>
      </c>
      <c r="AF39">
        <v>2287</v>
      </c>
      <c r="AG39">
        <v>0</v>
      </c>
      <c r="AH39">
        <v>0</v>
      </c>
      <c r="AI39">
        <v>0</v>
      </c>
      <c r="AJ39">
        <v>647</v>
      </c>
      <c r="AK39">
        <v>439</v>
      </c>
      <c r="AL39">
        <v>772</v>
      </c>
      <c r="AM39">
        <v>239</v>
      </c>
      <c r="AN39">
        <v>0</v>
      </c>
      <c r="AO39">
        <v>150</v>
      </c>
      <c r="AP39">
        <v>18738</v>
      </c>
      <c r="AQ39">
        <v>18738</v>
      </c>
      <c r="AR39">
        <v>0</v>
      </c>
      <c r="AS39">
        <v>0</v>
      </c>
      <c r="AT39">
        <v>75</v>
      </c>
      <c r="AU39">
        <f t="shared" si="37"/>
        <v>5071</v>
      </c>
      <c r="AV39">
        <f t="shared" si="37"/>
        <v>2287</v>
      </c>
      <c r="AW39">
        <f t="shared" si="37"/>
        <v>0</v>
      </c>
      <c r="AX39">
        <f t="shared" si="37"/>
        <v>0</v>
      </c>
      <c r="AY39">
        <f t="shared" si="37"/>
        <v>0</v>
      </c>
      <c r="AZ39">
        <f t="shared" si="37"/>
        <v>647</v>
      </c>
      <c r="BA39">
        <f t="shared" si="37"/>
        <v>439</v>
      </c>
      <c r="BB39">
        <f t="shared" si="37"/>
        <v>772</v>
      </c>
      <c r="BC39">
        <f t="shared" si="37"/>
        <v>195</v>
      </c>
      <c r="BD39">
        <f t="shared" si="37"/>
        <v>0</v>
      </c>
      <c r="BE39">
        <f t="shared" si="37"/>
        <v>75</v>
      </c>
      <c r="BF39">
        <f t="shared" si="37"/>
        <v>18738</v>
      </c>
      <c r="BG39">
        <f t="shared" si="37"/>
        <v>18738</v>
      </c>
      <c r="BH39">
        <f t="shared" si="37"/>
        <v>0</v>
      </c>
      <c r="BI39">
        <f t="shared" si="37"/>
        <v>0</v>
      </c>
      <c r="BJ39">
        <f t="shared" si="36"/>
        <v>75</v>
      </c>
      <c r="BK39">
        <v>2996</v>
      </c>
      <c r="BL39">
        <v>1415</v>
      </c>
      <c r="BM39">
        <v>0</v>
      </c>
      <c r="BN39">
        <v>0</v>
      </c>
      <c r="BO39">
        <v>0</v>
      </c>
      <c r="BP39">
        <v>2707</v>
      </c>
      <c r="BQ39">
        <v>1294</v>
      </c>
      <c r="BR39">
        <v>3959</v>
      </c>
      <c r="BS39">
        <v>8192</v>
      </c>
      <c r="BT39">
        <v>5695</v>
      </c>
      <c r="BU39">
        <v>3265</v>
      </c>
      <c r="BV39">
        <v>3009</v>
      </c>
      <c r="BW39">
        <v>4563</v>
      </c>
      <c r="BX39">
        <v>7507</v>
      </c>
      <c r="BY39">
        <v>0</v>
      </c>
      <c r="BZ39">
        <v>1554</v>
      </c>
      <c r="CA39">
        <f t="shared" si="23"/>
        <v>15192716</v>
      </c>
      <c r="CB39">
        <f t="shared" si="24"/>
        <v>3236105</v>
      </c>
      <c r="CC39">
        <f t="shared" si="25"/>
        <v>0</v>
      </c>
      <c r="CD39">
        <f t="shared" si="26"/>
        <v>0</v>
      </c>
      <c r="CE39">
        <f t="shared" si="27"/>
        <v>0</v>
      </c>
      <c r="CF39">
        <f t="shared" si="28"/>
        <v>1751429</v>
      </c>
      <c r="CG39">
        <f t="shared" si="29"/>
        <v>568066</v>
      </c>
      <c r="CH39">
        <f t="shared" si="30"/>
        <v>3056348</v>
      </c>
      <c r="CI39">
        <f t="shared" si="31"/>
        <v>1957888</v>
      </c>
      <c r="CJ39">
        <f t="shared" si="32"/>
        <v>0</v>
      </c>
      <c r="CK39">
        <f t="shared" si="33"/>
        <v>489750</v>
      </c>
      <c r="CL39">
        <f t="shared" si="34"/>
        <v>56382642</v>
      </c>
      <c r="CM39">
        <f t="shared" si="35"/>
        <v>85501494</v>
      </c>
      <c r="CN39">
        <f t="shared" si="18"/>
        <v>0</v>
      </c>
      <c r="CO39">
        <f t="shared" si="19"/>
        <v>0</v>
      </c>
      <c r="CP39">
        <f t="shared" si="20"/>
        <v>116550</v>
      </c>
      <c r="CQ39" s="13">
        <f t="shared" si="21"/>
        <v>0.16825298799999999</v>
      </c>
    </row>
    <row r="40" spans="1:95" x14ac:dyDescent="0.3">
      <c r="A40">
        <v>19000</v>
      </c>
      <c r="B40">
        <v>8.6999999999999994E-2</v>
      </c>
      <c r="C40">
        <v>2.673</v>
      </c>
      <c r="D40">
        <v>8.8999999999999996E-2</v>
      </c>
      <c r="E40">
        <v>0.69899999999999995</v>
      </c>
      <c r="F40">
        <v>1.016</v>
      </c>
      <c r="G40">
        <v>18766</v>
      </c>
      <c r="H40">
        <v>116145</v>
      </c>
      <c r="I40">
        <v>169269</v>
      </c>
      <c r="J40">
        <v>1566</v>
      </c>
      <c r="K40">
        <v>1667</v>
      </c>
      <c r="L40">
        <v>0</v>
      </c>
      <c r="M40">
        <v>4377</v>
      </c>
      <c r="N40">
        <v>11143</v>
      </c>
      <c r="O40">
        <v>77136</v>
      </c>
      <c r="P40">
        <v>2433</v>
      </c>
      <c r="Q40">
        <v>0</v>
      </c>
      <c r="R40">
        <v>0</v>
      </c>
      <c r="S40">
        <v>0</v>
      </c>
      <c r="T40">
        <v>10330</v>
      </c>
      <c r="U40">
        <v>599</v>
      </c>
      <c r="V40">
        <v>19387</v>
      </c>
      <c r="W40">
        <v>674</v>
      </c>
      <c r="X40">
        <v>56</v>
      </c>
      <c r="Y40">
        <v>561</v>
      </c>
      <c r="Z40">
        <v>19409</v>
      </c>
      <c r="AA40">
        <v>19274</v>
      </c>
      <c r="AB40">
        <v>1</v>
      </c>
      <c r="AC40">
        <v>0</v>
      </c>
      <c r="AD40">
        <v>19409</v>
      </c>
      <c r="AE40">
        <v>7069</v>
      </c>
      <c r="AF40">
        <v>2433</v>
      </c>
      <c r="AG40">
        <v>0</v>
      </c>
      <c r="AH40">
        <v>0</v>
      </c>
      <c r="AI40">
        <v>0</v>
      </c>
      <c r="AJ40">
        <v>1360</v>
      </c>
      <c r="AK40">
        <v>599</v>
      </c>
      <c r="AL40">
        <v>1838</v>
      </c>
      <c r="AM40">
        <v>1157</v>
      </c>
      <c r="AN40">
        <v>2</v>
      </c>
      <c r="AO40">
        <v>1086</v>
      </c>
      <c r="AP40">
        <v>19274</v>
      </c>
      <c r="AQ40">
        <v>19274</v>
      </c>
      <c r="AR40">
        <v>0</v>
      </c>
      <c r="AS40">
        <v>0</v>
      </c>
      <c r="AT40">
        <v>543</v>
      </c>
      <c r="AU40">
        <f t="shared" si="37"/>
        <v>7069</v>
      </c>
      <c r="AV40">
        <f t="shared" si="37"/>
        <v>2433</v>
      </c>
      <c r="AW40">
        <f t="shared" si="37"/>
        <v>0</v>
      </c>
      <c r="AX40">
        <f t="shared" si="37"/>
        <v>0</v>
      </c>
      <c r="AY40">
        <f t="shared" si="37"/>
        <v>0</v>
      </c>
      <c r="AZ40">
        <f t="shared" si="37"/>
        <v>1360</v>
      </c>
      <c r="BA40">
        <f t="shared" si="37"/>
        <v>599</v>
      </c>
      <c r="BB40">
        <f t="shared" si="37"/>
        <v>1838</v>
      </c>
      <c r="BC40">
        <f t="shared" si="37"/>
        <v>674</v>
      </c>
      <c r="BD40">
        <f t="shared" si="37"/>
        <v>2</v>
      </c>
      <c r="BE40">
        <f t="shared" si="37"/>
        <v>561</v>
      </c>
      <c r="BF40">
        <f t="shared" si="37"/>
        <v>19274</v>
      </c>
      <c r="BG40">
        <f t="shared" si="37"/>
        <v>19274</v>
      </c>
      <c r="BH40">
        <f t="shared" si="37"/>
        <v>0</v>
      </c>
      <c r="BI40">
        <f t="shared" si="37"/>
        <v>0</v>
      </c>
      <c r="BJ40">
        <f t="shared" si="36"/>
        <v>543</v>
      </c>
      <c r="BK40">
        <v>5555</v>
      </c>
      <c r="BL40">
        <v>1380</v>
      </c>
      <c r="BM40">
        <v>0</v>
      </c>
      <c r="BN40">
        <v>0</v>
      </c>
      <c r="BO40">
        <v>0</v>
      </c>
      <c r="BP40">
        <v>2693</v>
      </c>
      <c r="BQ40">
        <v>1311</v>
      </c>
      <c r="BR40">
        <v>3939</v>
      </c>
      <c r="BS40">
        <v>5686</v>
      </c>
      <c r="BT40">
        <v>6172</v>
      </c>
      <c r="BU40">
        <v>2493</v>
      </c>
      <c r="BV40">
        <v>2974</v>
      </c>
      <c r="BW40">
        <v>4234</v>
      </c>
      <c r="BX40">
        <v>7111</v>
      </c>
      <c r="BY40">
        <v>0</v>
      </c>
      <c r="BZ40">
        <v>1589</v>
      </c>
      <c r="CA40">
        <f t="shared" si="23"/>
        <v>39268295</v>
      </c>
      <c r="CB40">
        <f t="shared" si="24"/>
        <v>3357540</v>
      </c>
      <c r="CC40">
        <f t="shared" si="25"/>
        <v>0</v>
      </c>
      <c r="CD40">
        <f t="shared" si="26"/>
        <v>0</v>
      </c>
      <c r="CE40">
        <f t="shared" si="27"/>
        <v>0</v>
      </c>
      <c r="CF40">
        <f t="shared" si="28"/>
        <v>3662480</v>
      </c>
      <c r="CG40">
        <f t="shared" si="29"/>
        <v>785289</v>
      </c>
      <c r="CH40">
        <f t="shared" si="30"/>
        <v>7239882</v>
      </c>
      <c r="CI40">
        <f t="shared" si="31"/>
        <v>6578702</v>
      </c>
      <c r="CJ40">
        <f t="shared" si="32"/>
        <v>12344</v>
      </c>
      <c r="CK40">
        <f t="shared" si="33"/>
        <v>2707398</v>
      </c>
      <c r="CL40">
        <f t="shared" si="34"/>
        <v>57320876</v>
      </c>
      <c r="CM40">
        <f t="shared" si="35"/>
        <v>81606116</v>
      </c>
      <c r="CN40">
        <f t="shared" si="18"/>
        <v>0</v>
      </c>
      <c r="CO40">
        <f t="shared" si="19"/>
        <v>0</v>
      </c>
      <c r="CP40">
        <f t="shared" si="20"/>
        <v>862827</v>
      </c>
      <c r="CQ40" s="13">
        <f t="shared" si="21"/>
        <v>0.20340174899999999</v>
      </c>
    </row>
    <row r="41" spans="1:95" x14ac:dyDescent="0.3">
      <c r="A41">
        <v>19500</v>
      </c>
      <c r="B41">
        <v>9.2999999999999999E-2</v>
      </c>
      <c r="C41">
        <v>2.6909999999999998</v>
      </c>
      <c r="D41">
        <v>9.9000000000000005E-2</v>
      </c>
      <c r="E41">
        <v>0.70399999999999996</v>
      </c>
      <c r="F41">
        <v>1.1140000000000001</v>
      </c>
      <c r="G41">
        <v>19598</v>
      </c>
      <c r="H41">
        <v>121189</v>
      </c>
      <c r="I41">
        <v>172918</v>
      </c>
      <c r="J41">
        <v>1568</v>
      </c>
      <c r="K41">
        <v>1637</v>
      </c>
      <c r="L41">
        <v>0</v>
      </c>
      <c r="M41">
        <v>4316</v>
      </c>
      <c r="N41">
        <v>11555</v>
      </c>
      <c r="O41">
        <v>79217</v>
      </c>
      <c r="P41">
        <v>2506</v>
      </c>
      <c r="Q41">
        <v>0</v>
      </c>
      <c r="R41">
        <v>0</v>
      </c>
      <c r="S41">
        <v>0</v>
      </c>
      <c r="T41">
        <v>10614</v>
      </c>
      <c r="U41">
        <v>372</v>
      </c>
      <c r="V41">
        <v>19778</v>
      </c>
      <c r="W41">
        <v>448</v>
      </c>
      <c r="X41">
        <v>66</v>
      </c>
      <c r="Y41">
        <v>342</v>
      </c>
      <c r="Z41">
        <v>19951</v>
      </c>
      <c r="AA41">
        <v>19672</v>
      </c>
      <c r="AB41">
        <v>1</v>
      </c>
      <c r="AC41">
        <v>0</v>
      </c>
      <c r="AD41">
        <v>19951</v>
      </c>
      <c r="AE41">
        <v>6432</v>
      </c>
      <c r="AF41">
        <v>2506</v>
      </c>
      <c r="AG41">
        <v>0</v>
      </c>
      <c r="AH41">
        <v>0</v>
      </c>
      <c r="AI41">
        <v>0</v>
      </c>
      <c r="AJ41">
        <v>1112</v>
      </c>
      <c r="AK41">
        <v>372</v>
      </c>
      <c r="AL41">
        <v>1128</v>
      </c>
      <c r="AM41">
        <v>745</v>
      </c>
      <c r="AN41">
        <v>0</v>
      </c>
      <c r="AO41">
        <v>684</v>
      </c>
      <c r="AP41">
        <v>19672</v>
      </c>
      <c r="AQ41">
        <v>19672</v>
      </c>
      <c r="AR41">
        <v>0</v>
      </c>
      <c r="AS41">
        <v>0</v>
      </c>
      <c r="AT41">
        <v>342</v>
      </c>
      <c r="AU41">
        <f t="shared" si="37"/>
        <v>6432</v>
      </c>
      <c r="AV41">
        <f t="shared" si="37"/>
        <v>2506</v>
      </c>
      <c r="AW41">
        <f t="shared" si="37"/>
        <v>0</v>
      </c>
      <c r="AX41">
        <f t="shared" si="37"/>
        <v>0</v>
      </c>
      <c r="AY41">
        <f t="shared" si="37"/>
        <v>0</v>
      </c>
      <c r="AZ41">
        <f t="shared" si="37"/>
        <v>1112</v>
      </c>
      <c r="BA41">
        <f t="shared" si="37"/>
        <v>372</v>
      </c>
      <c r="BB41">
        <f t="shared" si="37"/>
        <v>1128</v>
      </c>
      <c r="BC41">
        <f t="shared" si="37"/>
        <v>448</v>
      </c>
      <c r="BD41">
        <f t="shared" si="37"/>
        <v>0</v>
      </c>
      <c r="BE41">
        <f t="shared" si="37"/>
        <v>342</v>
      </c>
      <c r="BF41">
        <f t="shared" si="37"/>
        <v>19672</v>
      </c>
      <c r="BG41">
        <f t="shared" si="37"/>
        <v>19672</v>
      </c>
      <c r="BH41">
        <f t="shared" si="37"/>
        <v>0</v>
      </c>
      <c r="BI41">
        <f t="shared" si="37"/>
        <v>0</v>
      </c>
      <c r="BJ41">
        <f t="shared" si="36"/>
        <v>342</v>
      </c>
      <c r="BK41">
        <v>5428</v>
      </c>
      <c r="BL41">
        <v>1476</v>
      </c>
      <c r="BM41">
        <v>0</v>
      </c>
      <c r="BN41">
        <v>0</v>
      </c>
      <c r="BO41">
        <v>0</v>
      </c>
      <c r="BP41">
        <v>2739</v>
      </c>
      <c r="BQ41">
        <v>1397</v>
      </c>
      <c r="BR41">
        <v>3951</v>
      </c>
      <c r="BS41">
        <v>6531</v>
      </c>
      <c r="BT41">
        <v>6997</v>
      </c>
      <c r="BU41">
        <v>2333</v>
      </c>
      <c r="BV41">
        <v>5699</v>
      </c>
      <c r="BW41">
        <v>5661</v>
      </c>
      <c r="BX41">
        <v>7112</v>
      </c>
      <c r="BY41">
        <v>0</v>
      </c>
      <c r="BZ41">
        <v>1602</v>
      </c>
      <c r="CA41">
        <f t="shared" si="23"/>
        <v>34912896</v>
      </c>
      <c r="CB41">
        <f t="shared" si="24"/>
        <v>3698856</v>
      </c>
      <c r="CC41">
        <f t="shared" si="25"/>
        <v>0</v>
      </c>
      <c r="CD41">
        <f t="shared" si="26"/>
        <v>0</v>
      </c>
      <c r="CE41">
        <f t="shared" si="27"/>
        <v>0</v>
      </c>
      <c r="CF41">
        <f t="shared" si="28"/>
        <v>3045768</v>
      </c>
      <c r="CG41">
        <f t="shared" si="29"/>
        <v>519684</v>
      </c>
      <c r="CH41">
        <f t="shared" si="30"/>
        <v>4456728</v>
      </c>
      <c r="CI41">
        <f t="shared" si="31"/>
        <v>4865595</v>
      </c>
      <c r="CJ41">
        <f t="shared" si="32"/>
        <v>0</v>
      </c>
      <c r="CK41">
        <f t="shared" si="33"/>
        <v>1595772</v>
      </c>
      <c r="CL41">
        <f t="shared" si="34"/>
        <v>112110728</v>
      </c>
      <c r="CM41">
        <f t="shared" si="35"/>
        <v>111363192</v>
      </c>
      <c r="CN41">
        <f t="shared" si="18"/>
        <v>0</v>
      </c>
      <c r="CO41">
        <f t="shared" si="19"/>
        <v>0</v>
      </c>
      <c r="CP41">
        <f t="shared" si="20"/>
        <v>547884</v>
      </c>
      <c r="CQ41" s="13">
        <f t="shared" si="21"/>
        <v>0.27711710299999998</v>
      </c>
    </row>
    <row r="42" spans="1:95" x14ac:dyDescent="0.3">
      <c r="A42">
        <v>20000</v>
      </c>
      <c r="B42">
        <v>9.2999999999999999E-2</v>
      </c>
      <c r="C42">
        <v>3.0739999999999998</v>
      </c>
      <c r="D42">
        <v>0.10299999999999999</v>
      </c>
      <c r="E42">
        <v>0.79200000000000004</v>
      </c>
      <c r="F42">
        <v>0.95</v>
      </c>
      <c r="G42">
        <v>19639</v>
      </c>
      <c r="H42">
        <v>121096</v>
      </c>
      <c r="I42">
        <v>177767</v>
      </c>
      <c r="J42">
        <v>1567</v>
      </c>
      <c r="K42">
        <v>1629</v>
      </c>
      <c r="L42">
        <v>0</v>
      </c>
      <c r="M42">
        <v>3556</v>
      </c>
      <c r="N42">
        <v>11551</v>
      </c>
      <c r="O42">
        <v>81083</v>
      </c>
      <c r="P42">
        <v>2469</v>
      </c>
      <c r="Q42">
        <v>0</v>
      </c>
      <c r="R42">
        <v>0</v>
      </c>
      <c r="S42">
        <v>0</v>
      </c>
      <c r="T42">
        <v>10923</v>
      </c>
      <c r="U42">
        <v>346</v>
      </c>
      <c r="V42">
        <v>20216</v>
      </c>
      <c r="W42">
        <v>848</v>
      </c>
      <c r="X42">
        <v>71</v>
      </c>
      <c r="Y42">
        <v>779</v>
      </c>
      <c r="Z42">
        <v>20442</v>
      </c>
      <c r="AA42">
        <v>20147</v>
      </c>
      <c r="AB42">
        <v>1</v>
      </c>
      <c r="AC42">
        <v>0</v>
      </c>
      <c r="AD42">
        <v>20442</v>
      </c>
      <c r="AE42">
        <v>8103</v>
      </c>
      <c r="AF42">
        <v>2469</v>
      </c>
      <c r="AG42">
        <v>0</v>
      </c>
      <c r="AH42">
        <v>0</v>
      </c>
      <c r="AI42">
        <v>0</v>
      </c>
      <c r="AJ42">
        <v>1857</v>
      </c>
      <c r="AK42">
        <v>346</v>
      </c>
      <c r="AL42">
        <v>1939</v>
      </c>
      <c r="AM42">
        <v>1570</v>
      </c>
      <c r="AN42">
        <v>1</v>
      </c>
      <c r="AO42">
        <v>1534</v>
      </c>
      <c r="AP42">
        <v>20147</v>
      </c>
      <c r="AQ42">
        <v>20147</v>
      </c>
      <c r="AR42">
        <v>0</v>
      </c>
      <c r="AS42">
        <v>0</v>
      </c>
      <c r="AT42">
        <v>767</v>
      </c>
      <c r="AU42">
        <f t="shared" si="37"/>
        <v>8103</v>
      </c>
      <c r="AV42">
        <f t="shared" si="37"/>
        <v>2469</v>
      </c>
      <c r="AW42">
        <f t="shared" si="37"/>
        <v>0</v>
      </c>
      <c r="AX42">
        <f t="shared" si="37"/>
        <v>0</v>
      </c>
      <c r="AY42">
        <f t="shared" si="37"/>
        <v>0</v>
      </c>
      <c r="AZ42">
        <f t="shared" si="37"/>
        <v>1857</v>
      </c>
      <c r="BA42">
        <f t="shared" si="37"/>
        <v>346</v>
      </c>
      <c r="BB42">
        <f t="shared" si="37"/>
        <v>1939</v>
      </c>
      <c r="BC42">
        <f t="shared" si="37"/>
        <v>848</v>
      </c>
      <c r="BD42">
        <f t="shared" si="37"/>
        <v>1</v>
      </c>
      <c r="BE42">
        <f t="shared" si="37"/>
        <v>779</v>
      </c>
      <c r="BF42">
        <f t="shared" si="37"/>
        <v>20147</v>
      </c>
      <c r="BG42">
        <f t="shared" si="37"/>
        <v>20147</v>
      </c>
      <c r="BH42">
        <f t="shared" si="37"/>
        <v>0</v>
      </c>
      <c r="BI42">
        <f t="shared" si="37"/>
        <v>0</v>
      </c>
      <c r="BJ42">
        <f t="shared" si="36"/>
        <v>767</v>
      </c>
      <c r="BK42">
        <v>3089</v>
      </c>
      <c r="BL42">
        <v>1400</v>
      </c>
      <c r="BM42">
        <v>0</v>
      </c>
      <c r="BN42">
        <v>0</v>
      </c>
      <c r="BO42">
        <v>0</v>
      </c>
      <c r="BP42">
        <v>2762</v>
      </c>
      <c r="BQ42">
        <v>1251</v>
      </c>
      <c r="BR42">
        <v>4017</v>
      </c>
      <c r="BS42">
        <v>4970</v>
      </c>
      <c r="BT42">
        <v>6148</v>
      </c>
      <c r="BU42">
        <v>2402</v>
      </c>
      <c r="BV42">
        <v>3006</v>
      </c>
      <c r="BW42">
        <v>8061</v>
      </c>
      <c r="BX42">
        <v>5135</v>
      </c>
      <c r="BY42">
        <v>0</v>
      </c>
      <c r="BZ42">
        <v>1608</v>
      </c>
      <c r="CA42">
        <f t="shared" si="23"/>
        <v>25030167</v>
      </c>
      <c r="CB42">
        <f t="shared" si="24"/>
        <v>3456600</v>
      </c>
      <c r="CC42">
        <f t="shared" si="25"/>
        <v>0</v>
      </c>
      <c r="CD42">
        <f t="shared" si="26"/>
        <v>0</v>
      </c>
      <c r="CE42">
        <f t="shared" si="27"/>
        <v>0</v>
      </c>
      <c r="CF42">
        <f t="shared" si="28"/>
        <v>5129034</v>
      </c>
      <c r="CG42">
        <f t="shared" si="29"/>
        <v>432846</v>
      </c>
      <c r="CH42">
        <f t="shared" si="30"/>
        <v>7788963</v>
      </c>
      <c r="CI42">
        <f t="shared" si="31"/>
        <v>7802900</v>
      </c>
      <c r="CJ42">
        <f t="shared" si="32"/>
        <v>6148</v>
      </c>
      <c r="CK42">
        <f t="shared" si="33"/>
        <v>3684668</v>
      </c>
      <c r="CL42">
        <f t="shared" si="34"/>
        <v>60561882</v>
      </c>
      <c r="CM42">
        <f t="shared" si="35"/>
        <v>162404967</v>
      </c>
      <c r="CN42">
        <f t="shared" si="18"/>
        <v>0</v>
      </c>
      <c r="CO42">
        <f t="shared" si="19"/>
        <v>0</v>
      </c>
      <c r="CP42">
        <f t="shared" si="20"/>
        <v>1233336</v>
      </c>
      <c r="CQ42" s="13">
        <f t="shared" si="21"/>
        <v>0.27753151100000001</v>
      </c>
    </row>
    <row r="43" spans="1:95" x14ac:dyDescent="0.3">
      <c r="A43">
        <v>20500</v>
      </c>
      <c r="B43">
        <v>0.08</v>
      </c>
      <c r="C43">
        <v>2.9369999999999998</v>
      </c>
      <c r="D43">
        <v>8.4000000000000005E-2</v>
      </c>
      <c r="E43">
        <v>0.80100000000000005</v>
      </c>
      <c r="F43">
        <v>1.19</v>
      </c>
      <c r="G43">
        <v>18488</v>
      </c>
      <c r="H43">
        <v>112741</v>
      </c>
      <c r="I43">
        <v>187000</v>
      </c>
      <c r="J43">
        <v>1550</v>
      </c>
      <c r="K43">
        <v>1763</v>
      </c>
      <c r="L43">
        <v>0</v>
      </c>
      <c r="M43">
        <v>4422</v>
      </c>
      <c r="N43">
        <v>10832</v>
      </c>
      <c r="O43">
        <v>83173</v>
      </c>
      <c r="P43">
        <v>2632</v>
      </c>
      <c r="Q43">
        <v>0</v>
      </c>
      <c r="R43">
        <v>0</v>
      </c>
      <c r="S43">
        <v>0</v>
      </c>
      <c r="T43">
        <v>11108</v>
      </c>
      <c r="U43">
        <v>1356</v>
      </c>
      <c r="V43">
        <v>20932</v>
      </c>
      <c r="W43">
        <v>2559</v>
      </c>
      <c r="X43">
        <v>74</v>
      </c>
      <c r="Y43">
        <v>2442</v>
      </c>
      <c r="Z43">
        <v>20954</v>
      </c>
      <c r="AA43">
        <v>20815</v>
      </c>
      <c r="AB43">
        <v>1</v>
      </c>
      <c r="AC43">
        <v>0</v>
      </c>
      <c r="AD43">
        <v>20954</v>
      </c>
      <c r="AE43">
        <v>14182</v>
      </c>
      <c r="AF43">
        <v>2632</v>
      </c>
      <c r="AG43">
        <v>0</v>
      </c>
      <c r="AH43">
        <v>0</v>
      </c>
      <c r="AI43">
        <v>0</v>
      </c>
      <c r="AJ43">
        <v>3247</v>
      </c>
      <c r="AK43">
        <v>1356</v>
      </c>
      <c r="AL43">
        <v>6244</v>
      </c>
      <c r="AM43">
        <v>4866</v>
      </c>
      <c r="AN43">
        <v>14</v>
      </c>
      <c r="AO43">
        <v>4700</v>
      </c>
      <c r="AP43">
        <v>20815</v>
      </c>
      <c r="AQ43">
        <v>20815</v>
      </c>
      <c r="AR43">
        <v>0</v>
      </c>
      <c r="AS43">
        <v>0</v>
      </c>
      <c r="AT43">
        <v>2350</v>
      </c>
      <c r="AU43">
        <f t="shared" si="37"/>
        <v>14182</v>
      </c>
      <c r="AV43">
        <f t="shared" si="37"/>
        <v>2632</v>
      </c>
      <c r="AW43">
        <f t="shared" si="37"/>
        <v>0</v>
      </c>
      <c r="AX43">
        <f t="shared" si="37"/>
        <v>0</v>
      </c>
      <c r="AY43">
        <f t="shared" si="37"/>
        <v>0</v>
      </c>
      <c r="AZ43">
        <f t="shared" si="37"/>
        <v>3247</v>
      </c>
      <c r="BA43">
        <f t="shared" si="37"/>
        <v>1356</v>
      </c>
      <c r="BB43">
        <f t="shared" si="37"/>
        <v>6244</v>
      </c>
      <c r="BC43">
        <f t="shared" si="37"/>
        <v>2559</v>
      </c>
      <c r="BD43">
        <f t="shared" si="37"/>
        <v>14</v>
      </c>
      <c r="BE43">
        <f t="shared" si="37"/>
        <v>2442</v>
      </c>
      <c r="BF43">
        <f t="shared" si="37"/>
        <v>20815</v>
      </c>
      <c r="BG43">
        <f t="shared" si="37"/>
        <v>20815</v>
      </c>
      <c r="BH43">
        <f t="shared" si="37"/>
        <v>0</v>
      </c>
      <c r="BI43">
        <f t="shared" si="37"/>
        <v>0</v>
      </c>
      <c r="BJ43">
        <f t="shared" si="36"/>
        <v>2350</v>
      </c>
      <c r="BK43">
        <v>5605</v>
      </c>
      <c r="BL43">
        <v>1427</v>
      </c>
      <c r="BM43">
        <v>0</v>
      </c>
      <c r="BN43">
        <v>0</v>
      </c>
      <c r="BO43">
        <v>0</v>
      </c>
      <c r="BP43">
        <v>2731</v>
      </c>
      <c r="BQ43">
        <v>1352</v>
      </c>
      <c r="BR43">
        <v>3987</v>
      </c>
      <c r="BS43">
        <v>5557</v>
      </c>
      <c r="BT43">
        <v>5856</v>
      </c>
      <c r="BU43">
        <v>2116</v>
      </c>
      <c r="BV43">
        <v>3058</v>
      </c>
      <c r="BW43">
        <v>7139</v>
      </c>
      <c r="BX43">
        <v>7111</v>
      </c>
      <c r="BY43">
        <v>0</v>
      </c>
      <c r="BZ43">
        <v>1549</v>
      </c>
      <c r="CA43">
        <f t="shared" si="23"/>
        <v>79490110</v>
      </c>
      <c r="CB43">
        <f t="shared" si="24"/>
        <v>3755864</v>
      </c>
      <c r="CC43">
        <f t="shared" si="25"/>
        <v>0</v>
      </c>
      <c r="CD43">
        <f t="shared" si="26"/>
        <v>0</v>
      </c>
      <c r="CE43">
        <f t="shared" si="27"/>
        <v>0</v>
      </c>
      <c r="CF43">
        <f t="shared" si="28"/>
        <v>8867557</v>
      </c>
      <c r="CG43">
        <f t="shared" si="29"/>
        <v>1833312</v>
      </c>
      <c r="CH43">
        <f t="shared" si="30"/>
        <v>24894828</v>
      </c>
      <c r="CI43">
        <f t="shared" si="31"/>
        <v>27040362</v>
      </c>
      <c r="CJ43">
        <f t="shared" si="32"/>
        <v>81984</v>
      </c>
      <c r="CK43">
        <f t="shared" si="33"/>
        <v>9945200</v>
      </c>
      <c r="CL43">
        <f t="shared" si="34"/>
        <v>63652270</v>
      </c>
      <c r="CM43">
        <f t="shared" si="35"/>
        <v>148598285</v>
      </c>
      <c r="CN43">
        <f t="shared" si="18"/>
        <v>0</v>
      </c>
      <c r="CO43">
        <f t="shared" si="19"/>
        <v>0</v>
      </c>
      <c r="CP43">
        <f t="shared" si="20"/>
        <v>3640150</v>
      </c>
      <c r="CQ43" s="13">
        <f t="shared" si="21"/>
        <v>0.371799922</v>
      </c>
    </row>
    <row r="44" spans="1:95" x14ac:dyDescent="0.3">
      <c r="A44">
        <v>21000</v>
      </c>
      <c r="B44">
        <v>8.6999999999999994E-2</v>
      </c>
      <c r="C44">
        <v>3.0089999999999999</v>
      </c>
      <c r="D44">
        <v>8.8999999999999996E-2</v>
      </c>
      <c r="E44">
        <v>0.85</v>
      </c>
      <c r="F44">
        <v>1.109</v>
      </c>
      <c r="G44">
        <v>18865</v>
      </c>
      <c r="H44">
        <v>115027</v>
      </c>
      <c r="I44">
        <v>191066</v>
      </c>
      <c r="J44">
        <v>1858</v>
      </c>
      <c r="K44">
        <v>1723</v>
      </c>
      <c r="L44">
        <v>0</v>
      </c>
      <c r="M44">
        <v>4327</v>
      </c>
      <c r="N44">
        <v>11407</v>
      </c>
      <c r="O44">
        <v>85103</v>
      </c>
      <c r="P44">
        <v>2531</v>
      </c>
      <c r="Q44">
        <v>0</v>
      </c>
      <c r="R44">
        <v>0</v>
      </c>
      <c r="S44">
        <v>0</v>
      </c>
      <c r="T44">
        <v>11341</v>
      </c>
      <c r="U44">
        <v>1206</v>
      </c>
      <c r="V44">
        <v>21462</v>
      </c>
      <c r="W44">
        <v>2660</v>
      </c>
      <c r="X44">
        <v>74</v>
      </c>
      <c r="Y44">
        <v>2506</v>
      </c>
      <c r="Z44">
        <v>21437</v>
      </c>
      <c r="AA44">
        <v>21308</v>
      </c>
      <c r="AB44">
        <v>1</v>
      </c>
      <c r="AC44">
        <v>0</v>
      </c>
      <c r="AD44">
        <v>21437</v>
      </c>
      <c r="AE44">
        <v>14756</v>
      </c>
      <c r="AF44">
        <v>2531</v>
      </c>
      <c r="AG44">
        <v>0</v>
      </c>
      <c r="AH44">
        <v>0</v>
      </c>
      <c r="AI44">
        <v>0</v>
      </c>
      <c r="AJ44">
        <v>3346</v>
      </c>
      <c r="AK44">
        <v>1206</v>
      </c>
      <c r="AL44">
        <v>6429</v>
      </c>
      <c r="AM44">
        <v>5158</v>
      </c>
      <c r="AN44">
        <v>3</v>
      </c>
      <c r="AO44">
        <v>5002</v>
      </c>
      <c r="AP44">
        <v>21308</v>
      </c>
      <c r="AQ44">
        <v>21308</v>
      </c>
      <c r="AR44">
        <v>0</v>
      </c>
      <c r="AS44">
        <v>0</v>
      </c>
      <c r="AT44">
        <v>2501</v>
      </c>
      <c r="AU44">
        <f t="shared" si="37"/>
        <v>14756</v>
      </c>
      <c r="AV44">
        <f t="shared" si="37"/>
        <v>2531</v>
      </c>
      <c r="AW44">
        <f t="shared" si="37"/>
        <v>0</v>
      </c>
      <c r="AX44">
        <f t="shared" si="37"/>
        <v>0</v>
      </c>
      <c r="AY44">
        <f t="shared" si="37"/>
        <v>0</v>
      </c>
      <c r="AZ44">
        <f t="shared" si="37"/>
        <v>3346</v>
      </c>
      <c r="BA44">
        <f t="shared" si="37"/>
        <v>1206</v>
      </c>
      <c r="BB44">
        <f t="shared" si="37"/>
        <v>6429</v>
      </c>
      <c r="BC44">
        <f t="shared" si="37"/>
        <v>2660</v>
      </c>
      <c r="BD44">
        <f t="shared" si="37"/>
        <v>3</v>
      </c>
      <c r="BE44">
        <f t="shared" si="37"/>
        <v>2506</v>
      </c>
      <c r="BF44">
        <f t="shared" si="37"/>
        <v>21308</v>
      </c>
      <c r="BG44">
        <f t="shared" si="37"/>
        <v>21308</v>
      </c>
      <c r="BH44">
        <f t="shared" si="37"/>
        <v>0</v>
      </c>
      <c r="BI44">
        <f t="shared" si="37"/>
        <v>0</v>
      </c>
      <c r="BJ44">
        <f t="shared" si="36"/>
        <v>2501</v>
      </c>
      <c r="BK44">
        <v>2261</v>
      </c>
      <c r="BL44">
        <v>1352</v>
      </c>
      <c r="BM44">
        <v>0</v>
      </c>
      <c r="BN44">
        <v>0</v>
      </c>
      <c r="BO44">
        <v>0</v>
      </c>
      <c r="BP44">
        <v>2664</v>
      </c>
      <c r="BQ44">
        <v>1321</v>
      </c>
      <c r="BR44">
        <v>3888</v>
      </c>
      <c r="BS44">
        <v>6291</v>
      </c>
      <c r="BT44">
        <v>5680</v>
      </c>
      <c r="BU44">
        <v>2076</v>
      </c>
      <c r="BV44">
        <v>2965</v>
      </c>
      <c r="BW44">
        <v>3517</v>
      </c>
      <c r="BX44">
        <v>6716</v>
      </c>
      <c r="BY44">
        <v>0</v>
      </c>
      <c r="BZ44">
        <v>11210</v>
      </c>
      <c r="CA44">
        <f t="shared" si="23"/>
        <v>33363316</v>
      </c>
      <c r="CB44">
        <f t="shared" si="24"/>
        <v>3421912</v>
      </c>
      <c r="CC44">
        <f t="shared" si="25"/>
        <v>0</v>
      </c>
      <c r="CD44">
        <f t="shared" si="26"/>
        <v>0</v>
      </c>
      <c r="CE44">
        <f t="shared" si="27"/>
        <v>0</v>
      </c>
      <c r="CF44">
        <f t="shared" si="28"/>
        <v>8913744</v>
      </c>
      <c r="CG44">
        <f t="shared" si="29"/>
        <v>1593126</v>
      </c>
      <c r="CH44">
        <f t="shared" si="30"/>
        <v>24995952</v>
      </c>
      <c r="CI44">
        <f t="shared" si="31"/>
        <v>32448978</v>
      </c>
      <c r="CJ44">
        <f t="shared" si="32"/>
        <v>17040</v>
      </c>
      <c r="CK44">
        <f t="shared" si="33"/>
        <v>10384152</v>
      </c>
      <c r="CL44">
        <f t="shared" si="34"/>
        <v>63178220</v>
      </c>
      <c r="CM44">
        <f t="shared" si="35"/>
        <v>74940236</v>
      </c>
      <c r="CN44">
        <f t="shared" si="18"/>
        <v>0</v>
      </c>
      <c r="CO44">
        <f t="shared" si="19"/>
        <v>0</v>
      </c>
      <c r="CP44">
        <f t="shared" si="20"/>
        <v>28036210</v>
      </c>
      <c r="CQ44" s="13">
        <f t="shared" si="21"/>
        <v>0.28129288600000002</v>
      </c>
    </row>
    <row r="45" spans="1:95" x14ac:dyDescent="0.3">
      <c r="A45">
        <v>21500</v>
      </c>
      <c r="B45">
        <v>8.8999999999999996E-2</v>
      </c>
      <c r="C45">
        <v>3.0910000000000002</v>
      </c>
      <c r="D45">
        <v>9.5000000000000001E-2</v>
      </c>
      <c r="E45">
        <v>0.95899999999999996</v>
      </c>
      <c r="F45">
        <v>1.1859999999999999</v>
      </c>
      <c r="G45">
        <v>20022</v>
      </c>
      <c r="H45">
        <v>122987</v>
      </c>
      <c r="I45">
        <v>194937</v>
      </c>
      <c r="J45">
        <v>1566</v>
      </c>
      <c r="K45">
        <v>1792</v>
      </c>
      <c r="L45">
        <v>0</v>
      </c>
      <c r="M45">
        <v>4356</v>
      </c>
      <c r="N45">
        <v>11634</v>
      </c>
      <c r="O45">
        <v>87295</v>
      </c>
      <c r="P45">
        <v>2671</v>
      </c>
      <c r="Q45">
        <v>0</v>
      </c>
      <c r="R45">
        <v>0</v>
      </c>
      <c r="S45">
        <v>0</v>
      </c>
      <c r="T45">
        <v>11744</v>
      </c>
      <c r="U45">
        <v>1611</v>
      </c>
      <c r="V45">
        <v>21967</v>
      </c>
      <c r="W45">
        <v>1939</v>
      </c>
      <c r="X45">
        <v>73</v>
      </c>
      <c r="Y45">
        <v>1829</v>
      </c>
      <c r="Z45">
        <v>21975</v>
      </c>
      <c r="AA45">
        <v>21857</v>
      </c>
      <c r="AB45">
        <v>1</v>
      </c>
      <c r="AC45">
        <v>0</v>
      </c>
      <c r="AD45">
        <v>21975</v>
      </c>
      <c r="AE45">
        <v>12505</v>
      </c>
      <c r="AF45">
        <v>2671</v>
      </c>
      <c r="AG45">
        <v>0</v>
      </c>
      <c r="AH45">
        <v>0</v>
      </c>
      <c r="AI45">
        <v>0</v>
      </c>
      <c r="AJ45">
        <v>2215</v>
      </c>
      <c r="AK45">
        <v>1611</v>
      </c>
      <c r="AL45">
        <v>5413</v>
      </c>
      <c r="AM45">
        <v>3705</v>
      </c>
      <c r="AN45">
        <v>4</v>
      </c>
      <c r="AO45">
        <v>3656</v>
      </c>
      <c r="AP45">
        <v>21857</v>
      </c>
      <c r="AQ45">
        <v>21857</v>
      </c>
      <c r="AR45">
        <v>0</v>
      </c>
      <c r="AS45">
        <v>0</v>
      </c>
      <c r="AT45">
        <v>1828</v>
      </c>
      <c r="AU45">
        <f t="shared" si="37"/>
        <v>12505</v>
      </c>
      <c r="AV45">
        <f t="shared" si="37"/>
        <v>2671</v>
      </c>
      <c r="AW45">
        <f t="shared" si="37"/>
        <v>0</v>
      </c>
      <c r="AX45">
        <f t="shared" si="37"/>
        <v>0</v>
      </c>
      <c r="AY45">
        <f t="shared" si="37"/>
        <v>0</v>
      </c>
      <c r="AZ45">
        <f t="shared" si="37"/>
        <v>2215</v>
      </c>
      <c r="BA45">
        <f t="shared" si="37"/>
        <v>1611</v>
      </c>
      <c r="BB45">
        <f t="shared" si="37"/>
        <v>5413</v>
      </c>
      <c r="BC45">
        <f t="shared" si="37"/>
        <v>1939</v>
      </c>
      <c r="BD45">
        <f t="shared" si="37"/>
        <v>4</v>
      </c>
      <c r="BE45">
        <f t="shared" si="37"/>
        <v>1829</v>
      </c>
      <c r="BF45">
        <f t="shared" si="37"/>
        <v>21857</v>
      </c>
      <c r="BG45">
        <f t="shared" si="37"/>
        <v>21857</v>
      </c>
      <c r="BH45">
        <f t="shared" si="37"/>
        <v>0</v>
      </c>
      <c r="BI45">
        <f t="shared" si="37"/>
        <v>0</v>
      </c>
      <c r="BJ45">
        <f t="shared" si="36"/>
        <v>1828</v>
      </c>
      <c r="BK45">
        <v>2289</v>
      </c>
      <c r="BL45">
        <v>1378</v>
      </c>
      <c r="BM45">
        <v>0</v>
      </c>
      <c r="BN45">
        <v>0</v>
      </c>
      <c r="BO45">
        <v>0</v>
      </c>
      <c r="BP45">
        <v>2757</v>
      </c>
      <c r="BQ45">
        <v>1336</v>
      </c>
      <c r="BR45">
        <v>3995</v>
      </c>
      <c r="BS45">
        <v>7177</v>
      </c>
      <c r="BT45">
        <v>6001</v>
      </c>
      <c r="BU45">
        <v>1969</v>
      </c>
      <c r="BV45">
        <v>3021</v>
      </c>
      <c r="BW45">
        <v>6541</v>
      </c>
      <c r="BX45">
        <v>7111</v>
      </c>
      <c r="BY45">
        <v>0</v>
      </c>
      <c r="BZ45">
        <v>1549</v>
      </c>
      <c r="CA45">
        <f t="shared" si="23"/>
        <v>28623945</v>
      </c>
      <c r="CB45">
        <f t="shared" si="24"/>
        <v>3680638</v>
      </c>
      <c r="CC45">
        <f t="shared" si="25"/>
        <v>0</v>
      </c>
      <c r="CD45">
        <f t="shared" si="26"/>
        <v>0</v>
      </c>
      <c r="CE45">
        <f t="shared" si="27"/>
        <v>0</v>
      </c>
      <c r="CF45">
        <f t="shared" si="28"/>
        <v>6106755</v>
      </c>
      <c r="CG45">
        <f t="shared" si="29"/>
        <v>2152296</v>
      </c>
      <c r="CH45">
        <f t="shared" si="30"/>
        <v>21624935</v>
      </c>
      <c r="CI45">
        <f t="shared" si="31"/>
        <v>26590785</v>
      </c>
      <c r="CJ45">
        <f t="shared" si="32"/>
        <v>24004</v>
      </c>
      <c r="CK45">
        <f t="shared" si="33"/>
        <v>7198664</v>
      </c>
      <c r="CL45">
        <f t="shared" si="34"/>
        <v>66029997</v>
      </c>
      <c r="CM45">
        <f t="shared" si="35"/>
        <v>142966637</v>
      </c>
      <c r="CN45">
        <f t="shared" si="18"/>
        <v>0</v>
      </c>
      <c r="CO45">
        <f t="shared" si="19"/>
        <v>0</v>
      </c>
      <c r="CP45">
        <f t="shared" si="20"/>
        <v>2831572</v>
      </c>
      <c r="CQ45" s="13">
        <f t="shared" si="21"/>
        <v>0.30783022799999998</v>
      </c>
    </row>
    <row r="46" spans="1:95" x14ac:dyDescent="0.3">
      <c r="A46">
        <v>22000</v>
      </c>
      <c r="B46">
        <v>0.10299999999999999</v>
      </c>
      <c r="C46">
        <v>3.093</v>
      </c>
      <c r="D46">
        <v>0.105</v>
      </c>
      <c r="E46">
        <v>0.878</v>
      </c>
      <c r="F46">
        <v>1.2849999999999999</v>
      </c>
      <c r="G46">
        <v>21503</v>
      </c>
      <c r="H46">
        <v>133158</v>
      </c>
      <c r="I46">
        <v>195421</v>
      </c>
      <c r="J46">
        <v>1571</v>
      </c>
      <c r="K46">
        <v>1684</v>
      </c>
      <c r="L46">
        <v>0</v>
      </c>
      <c r="M46">
        <v>4327</v>
      </c>
      <c r="N46">
        <v>13450</v>
      </c>
      <c r="O46">
        <v>89134</v>
      </c>
      <c r="P46">
        <v>2817</v>
      </c>
      <c r="Q46">
        <v>0</v>
      </c>
      <c r="R46">
        <v>0</v>
      </c>
      <c r="S46">
        <v>0</v>
      </c>
      <c r="T46">
        <v>11967</v>
      </c>
      <c r="U46">
        <v>617</v>
      </c>
      <c r="V46">
        <v>22208</v>
      </c>
      <c r="W46">
        <v>896</v>
      </c>
      <c r="X46">
        <v>69</v>
      </c>
      <c r="Y46">
        <v>766</v>
      </c>
      <c r="Z46">
        <v>22434</v>
      </c>
      <c r="AA46">
        <v>22078</v>
      </c>
      <c r="AB46">
        <v>1</v>
      </c>
      <c r="AC46">
        <v>0</v>
      </c>
      <c r="AD46">
        <v>22434</v>
      </c>
      <c r="AE46">
        <v>8723</v>
      </c>
      <c r="AF46">
        <v>2817</v>
      </c>
      <c r="AG46">
        <v>0</v>
      </c>
      <c r="AH46">
        <v>0</v>
      </c>
      <c r="AI46">
        <v>0</v>
      </c>
      <c r="AJ46">
        <v>1848</v>
      </c>
      <c r="AK46">
        <v>617</v>
      </c>
      <c r="AL46">
        <v>2387</v>
      </c>
      <c r="AM46">
        <v>1605</v>
      </c>
      <c r="AN46">
        <v>0</v>
      </c>
      <c r="AO46">
        <v>1532</v>
      </c>
      <c r="AP46">
        <v>22078</v>
      </c>
      <c r="AQ46">
        <v>22078</v>
      </c>
      <c r="AR46">
        <v>0</v>
      </c>
      <c r="AS46">
        <v>0</v>
      </c>
      <c r="AT46">
        <v>766</v>
      </c>
      <c r="AU46">
        <f t="shared" si="37"/>
        <v>8723</v>
      </c>
      <c r="AV46">
        <f t="shared" si="37"/>
        <v>2817</v>
      </c>
      <c r="AW46">
        <f t="shared" si="37"/>
        <v>0</v>
      </c>
      <c r="AX46">
        <f t="shared" si="37"/>
        <v>0</v>
      </c>
      <c r="AY46">
        <f t="shared" si="37"/>
        <v>0</v>
      </c>
      <c r="AZ46">
        <f t="shared" si="37"/>
        <v>1848</v>
      </c>
      <c r="BA46">
        <f t="shared" si="37"/>
        <v>617</v>
      </c>
      <c r="BB46">
        <f t="shared" si="37"/>
        <v>2387</v>
      </c>
      <c r="BC46">
        <f t="shared" si="37"/>
        <v>896</v>
      </c>
      <c r="BD46">
        <f t="shared" si="37"/>
        <v>0</v>
      </c>
      <c r="BE46">
        <f t="shared" si="37"/>
        <v>766</v>
      </c>
      <c r="BF46">
        <f t="shared" si="37"/>
        <v>22078</v>
      </c>
      <c r="BG46">
        <f t="shared" si="37"/>
        <v>22078</v>
      </c>
      <c r="BH46">
        <f t="shared" si="37"/>
        <v>0</v>
      </c>
      <c r="BI46">
        <f t="shared" si="37"/>
        <v>0</v>
      </c>
      <c r="BJ46">
        <f t="shared" si="36"/>
        <v>766</v>
      </c>
      <c r="BK46">
        <v>6357</v>
      </c>
      <c r="BL46">
        <v>1348</v>
      </c>
      <c r="BM46">
        <v>0</v>
      </c>
      <c r="BN46">
        <v>0</v>
      </c>
      <c r="BO46">
        <v>0</v>
      </c>
      <c r="BP46">
        <v>2658</v>
      </c>
      <c r="BQ46">
        <v>1219</v>
      </c>
      <c r="BR46">
        <v>3939</v>
      </c>
      <c r="BS46">
        <v>5434</v>
      </c>
      <c r="BT46">
        <v>6177</v>
      </c>
      <c r="BU46">
        <v>2467</v>
      </c>
      <c r="BV46">
        <v>2958</v>
      </c>
      <c r="BW46">
        <v>6384</v>
      </c>
      <c r="BX46">
        <v>6716</v>
      </c>
      <c r="BY46">
        <v>0</v>
      </c>
      <c r="BZ46">
        <v>1542</v>
      </c>
      <c r="CA46">
        <f t="shared" si="23"/>
        <v>55452111</v>
      </c>
      <c r="CB46">
        <f t="shared" si="24"/>
        <v>3797316</v>
      </c>
      <c r="CC46">
        <f t="shared" si="25"/>
        <v>0</v>
      </c>
      <c r="CD46">
        <f t="shared" si="26"/>
        <v>0</v>
      </c>
      <c r="CE46">
        <f t="shared" si="27"/>
        <v>0</v>
      </c>
      <c r="CF46">
        <f t="shared" si="28"/>
        <v>4911984</v>
      </c>
      <c r="CG46">
        <f t="shared" si="29"/>
        <v>752123</v>
      </c>
      <c r="CH46">
        <f t="shared" si="30"/>
        <v>9402393</v>
      </c>
      <c r="CI46">
        <f t="shared" si="31"/>
        <v>8721570</v>
      </c>
      <c r="CJ46">
        <f t="shared" si="32"/>
        <v>0</v>
      </c>
      <c r="CK46">
        <f t="shared" si="33"/>
        <v>3779444</v>
      </c>
      <c r="CL46">
        <f t="shared" si="34"/>
        <v>65306724</v>
      </c>
      <c r="CM46">
        <f t="shared" si="35"/>
        <v>140945952</v>
      </c>
      <c r="CN46">
        <f t="shared" si="18"/>
        <v>0</v>
      </c>
      <c r="CO46">
        <f t="shared" si="19"/>
        <v>0</v>
      </c>
      <c r="CP46">
        <f t="shared" si="20"/>
        <v>1181172</v>
      </c>
      <c r="CQ46" s="13">
        <f t="shared" si="21"/>
        <v>0.29425078900000001</v>
      </c>
    </row>
    <row r="47" spans="1:95" x14ac:dyDescent="0.3">
      <c r="A47">
        <v>22500</v>
      </c>
      <c r="B47">
        <v>8.5000000000000006E-2</v>
      </c>
      <c r="C47">
        <v>3.294</v>
      </c>
      <c r="D47">
        <v>0.09</v>
      </c>
      <c r="E47">
        <v>0.877</v>
      </c>
      <c r="F47">
        <v>1.4330000000000001</v>
      </c>
      <c r="G47">
        <v>19720</v>
      </c>
      <c r="H47">
        <v>119270</v>
      </c>
      <c r="I47">
        <v>206359</v>
      </c>
      <c r="J47">
        <v>1544</v>
      </c>
      <c r="K47">
        <v>1773</v>
      </c>
      <c r="L47">
        <v>0</v>
      </c>
      <c r="M47">
        <v>4274</v>
      </c>
      <c r="N47">
        <v>11569</v>
      </c>
      <c r="O47">
        <v>91281</v>
      </c>
      <c r="P47">
        <v>2672</v>
      </c>
      <c r="Q47">
        <v>0</v>
      </c>
      <c r="R47">
        <v>0</v>
      </c>
      <c r="S47">
        <v>0</v>
      </c>
      <c r="T47">
        <v>12211</v>
      </c>
      <c r="U47">
        <v>1543</v>
      </c>
      <c r="V47">
        <v>23024</v>
      </c>
      <c r="W47">
        <v>3435</v>
      </c>
      <c r="X47">
        <v>91</v>
      </c>
      <c r="Y47">
        <v>3268</v>
      </c>
      <c r="Z47">
        <v>22988</v>
      </c>
      <c r="AA47">
        <v>22857</v>
      </c>
      <c r="AB47">
        <v>1</v>
      </c>
      <c r="AC47">
        <v>0</v>
      </c>
      <c r="AD47">
        <v>22988</v>
      </c>
      <c r="AE47">
        <v>17968</v>
      </c>
      <c r="AF47">
        <v>2672</v>
      </c>
      <c r="AG47">
        <v>0</v>
      </c>
      <c r="AH47">
        <v>0</v>
      </c>
      <c r="AI47">
        <v>0</v>
      </c>
      <c r="AJ47">
        <v>4253</v>
      </c>
      <c r="AK47">
        <v>1543</v>
      </c>
      <c r="AL47">
        <v>8237</v>
      </c>
      <c r="AM47">
        <v>6696</v>
      </c>
      <c r="AN47">
        <v>2</v>
      </c>
      <c r="AO47">
        <v>6526</v>
      </c>
      <c r="AP47">
        <v>22857</v>
      </c>
      <c r="AQ47">
        <v>22857</v>
      </c>
      <c r="AR47">
        <v>0</v>
      </c>
      <c r="AS47">
        <v>0</v>
      </c>
      <c r="AT47">
        <v>3263</v>
      </c>
      <c r="AU47">
        <f t="shared" si="37"/>
        <v>17968</v>
      </c>
      <c r="AV47">
        <f t="shared" si="37"/>
        <v>2672</v>
      </c>
      <c r="AW47">
        <f t="shared" si="37"/>
        <v>0</v>
      </c>
      <c r="AX47">
        <f t="shared" si="37"/>
        <v>0</v>
      </c>
      <c r="AY47">
        <f t="shared" si="37"/>
        <v>0</v>
      </c>
      <c r="AZ47">
        <f t="shared" si="37"/>
        <v>4253</v>
      </c>
      <c r="BA47">
        <f t="shared" si="37"/>
        <v>1543</v>
      </c>
      <c r="BB47">
        <f t="shared" si="37"/>
        <v>8237</v>
      </c>
      <c r="BC47">
        <f t="shared" si="37"/>
        <v>3435</v>
      </c>
      <c r="BD47">
        <f t="shared" si="37"/>
        <v>2</v>
      </c>
      <c r="BE47">
        <f t="shared" si="37"/>
        <v>3268</v>
      </c>
      <c r="BF47">
        <f t="shared" si="37"/>
        <v>22857</v>
      </c>
      <c r="BG47">
        <f t="shared" si="37"/>
        <v>22857</v>
      </c>
      <c r="BH47">
        <f t="shared" si="37"/>
        <v>0</v>
      </c>
      <c r="BI47">
        <f t="shared" si="37"/>
        <v>0</v>
      </c>
      <c r="BJ47">
        <f t="shared" si="36"/>
        <v>3263</v>
      </c>
      <c r="BK47">
        <v>2284</v>
      </c>
      <c r="BL47">
        <v>1293</v>
      </c>
      <c r="BM47">
        <v>0</v>
      </c>
      <c r="BN47">
        <v>0</v>
      </c>
      <c r="BO47">
        <v>0</v>
      </c>
      <c r="BP47">
        <v>2700</v>
      </c>
      <c r="BQ47">
        <v>1224</v>
      </c>
      <c r="BR47">
        <v>3977</v>
      </c>
      <c r="BS47">
        <v>6300</v>
      </c>
      <c r="BT47">
        <v>5652</v>
      </c>
      <c r="BU47">
        <v>2012</v>
      </c>
      <c r="BV47">
        <v>2996</v>
      </c>
      <c r="BW47">
        <v>23501</v>
      </c>
      <c r="BX47">
        <v>7506</v>
      </c>
      <c r="BY47">
        <v>0</v>
      </c>
      <c r="BZ47">
        <v>1597</v>
      </c>
      <c r="CA47">
        <f t="shared" si="23"/>
        <v>41038912</v>
      </c>
      <c r="CB47">
        <f t="shared" si="24"/>
        <v>3454896</v>
      </c>
      <c r="CC47">
        <f t="shared" si="25"/>
        <v>0</v>
      </c>
      <c r="CD47">
        <f t="shared" si="26"/>
        <v>0</v>
      </c>
      <c r="CE47">
        <f t="shared" si="27"/>
        <v>0</v>
      </c>
      <c r="CF47">
        <f t="shared" si="28"/>
        <v>11483100</v>
      </c>
      <c r="CG47">
        <f t="shared" si="29"/>
        <v>1888632</v>
      </c>
      <c r="CH47">
        <f t="shared" si="30"/>
        <v>32758549</v>
      </c>
      <c r="CI47">
        <f t="shared" si="31"/>
        <v>42184800</v>
      </c>
      <c r="CJ47">
        <f t="shared" si="32"/>
        <v>11304</v>
      </c>
      <c r="CK47">
        <f t="shared" si="33"/>
        <v>13130312</v>
      </c>
      <c r="CL47">
        <f t="shared" si="34"/>
        <v>68479572</v>
      </c>
      <c r="CM47">
        <f t="shared" si="35"/>
        <v>537162357</v>
      </c>
      <c r="CN47">
        <f t="shared" si="18"/>
        <v>0</v>
      </c>
      <c r="CO47">
        <f t="shared" si="19"/>
        <v>0</v>
      </c>
      <c r="CP47">
        <f t="shared" si="20"/>
        <v>5211011</v>
      </c>
      <c r="CQ47" s="13">
        <f t="shared" si="21"/>
        <v>0.75680344499999996</v>
      </c>
    </row>
    <row r="48" spans="1:95" x14ac:dyDescent="0.3">
      <c r="A48">
        <v>23000</v>
      </c>
      <c r="B48">
        <v>0.11</v>
      </c>
      <c r="C48">
        <v>3.234</v>
      </c>
      <c r="D48">
        <v>0.111</v>
      </c>
      <c r="E48">
        <v>0.90500000000000003</v>
      </c>
      <c r="F48">
        <v>1.345</v>
      </c>
      <c r="G48">
        <v>22734</v>
      </c>
      <c r="H48">
        <v>141382</v>
      </c>
      <c r="I48">
        <v>204042</v>
      </c>
      <c r="J48">
        <v>1593</v>
      </c>
      <c r="K48">
        <v>1708</v>
      </c>
      <c r="L48">
        <v>0</v>
      </c>
      <c r="M48">
        <v>4296</v>
      </c>
      <c r="N48">
        <v>11101</v>
      </c>
      <c r="O48">
        <v>93242</v>
      </c>
      <c r="P48">
        <v>2877</v>
      </c>
      <c r="Q48">
        <v>0</v>
      </c>
      <c r="R48">
        <v>0</v>
      </c>
      <c r="S48">
        <v>0</v>
      </c>
      <c r="T48">
        <v>12554</v>
      </c>
      <c r="U48">
        <v>767</v>
      </c>
      <c r="V48">
        <v>23196</v>
      </c>
      <c r="W48">
        <v>655</v>
      </c>
      <c r="X48">
        <v>69</v>
      </c>
      <c r="Y48">
        <v>581</v>
      </c>
      <c r="Z48">
        <v>23489</v>
      </c>
      <c r="AA48">
        <v>23122</v>
      </c>
      <c r="AB48">
        <v>1</v>
      </c>
      <c r="AC48">
        <v>0</v>
      </c>
      <c r="AD48">
        <v>23489</v>
      </c>
      <c r="AE48">
        <v>8050</v>
      </c>
      <c r="AF48">
        <v>2877</v>
      </c>
      <c r="AG48">
        <v>0</v>
      </c>
      <c r="AH48">
        <v>0</v>
      </c>
      <c r="AI48">
        <v>0</v>
      </c>
      <c r="AJ48">
        <v>1408</v>
      </c>
      <c r="AK48">
        <v>767</v>
      </c>
      <c r="AL48">
        <v>2054</v>
      </c>
      <c r="AM48">
        <v>1113</v>
      </c>
      <c r="AN48">
        <v>7</v>
      </c>
      <c r="AO48">
        <v>1058</v>
      </c>
      <c r="AP48">
        <v>23122</v>
      </c>
      <c r="AQ48">
        <v>23122</v>
      </c>
      <c r="AR48">
        <v>0</v>
      </c>
      <c r="AS48">
        <v>0</v>
      </c>
      <c r="AT48">
        <v>529</v>
      </c>
      <c r="AU48">
        <f t="shared" si="37"/>
        <v>8050</v>
      </c>
      <c r="AV48">
        <f t="shared" si="37"/>
        <v>2877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1408</v>
      </c>
      <c r="BA48">
        <f t="shared" si="37"/>
        <v>767</v>
      </c>
      <c r="BB48">
        <f t="shared" si="37"/>
        <v>2054</v>
      </c>
      <c r="BC48">
        <f t="shared" si="37"/>
        <v>655</v>
      </c>
      <c r="BD48">
        <f t="shared" si="37"/>
        <v>7</v>
      </c>
      <c r="BE48">
        <f t="shared" si="37"/>
        <v>581</v>
      </c>
      <c r="BF48">
        <f t="shared" si="37"/>
        <v>23122</v>
      </c>
      <c r="BG48">
        <f t="shared" si="37"/>
        <v>23122</v>
      </c>
      <c r="BH48">
        <f t="shared" si="37"/>
        <v>0</v>
      </c>
      <c r="BI48">
        <f t="shared" si="37"/>
        <v>0</v>
      </c>
      <c r="BJ48">
        <f t="shared" si="36"/>
        <v>529</v>
      </c>
      <c r="BK48">
        <v>2851</v>
      </c>
      <c r="BL48">
        <v>1291</v>
      </c>
      <c r="BM48">
        <v>0</v>
      </c>
      <c r="BN48">
        <v>0</v>
      </c>
      <c r="BO48">
        <v>0</v>
      </c>
      <c r="BP48">
        <v>2732</v>
      </c>
      <c r="BQ48">
        <v>1207</v>
      </c>
      <c r="BR48">
        <v>3992</v>
      </c>
      <c r="BS48">
        <v>5448</v>
      </c>
      <c r="BT48">
        <v>6029</v>
      </c>
      <c r="BU48">
        <v>2443</v>
      </c>
      <c r="BV48">
        <v>3017</v>
      </c>
      <c r="BW48">
        <v>6590</v>
      </c>
      <c r="BX48">
        <v>7111</v>
      </c>
      <c r="BY48">
        <v>0</v>
      </c>
      <c r="BZ48">
        <v>14940</v>
      </c>
      <c r="CA48">
        <f t="shared" si="23"/>
        <v>22950550</v>
      </c>
      <c r="CB48">
        <f t="shared" si="24"/>
        <v>3714207</v>
      </c>
      <c r="CC48">
        <f t="shared" si="25"/>
        <v>0</v>
      </c>
      <c r="CD48">
        <f t="shared" si="26"/>
        <v>0</v>
      </c>
      <c r="CE48">
        <f t="shared" si="27"/>
        <v>0</v>
      </c>
      <c r="CF48">
        <f t="shared" si="28"/>
        <v>3846656</v>
      </c>
      <c r="CG48">
        <f t="shared" si="29"/>
        <v>925769</v>
      </c>
      <c r="CH48">
        <f t="shared" si="30"/>
        <v>8199568</v>
      </c>
      <c r="CI48">
        <f t="shared" si="31"/>
        <v>6063624</v>
      </c>
      <c r="CJ48">
        <f t="shared" si="32"/>
        <v>42203</v>
      </c>
      <c r="CK48">
        <f t="shared" si="33"/>
        <v>2584694</v>
      </c>
      <c r="CL48">
        <f t="shared" si="34"/>
        <v>69759074</v>
      </c>
      <c r="CM48">
        <f t="shared" si="35"/>
        <v>152373980</v>
      </c>
      <c r="CN48">
        <f t="shared" si="18"/>
        <v>0</v>
      </c>
      <c r="CO48">
        <f t="shared" si="19"/>
        <v>0</v>
      </c>
      <c r="CP48">
        <f t="shared" si="20"/>
        <v>7903260</v>
      </c>
      <c r="CQ48" s="13">
        <f t="shared" si="21"/>
        <v>0.27836358500000002</v>
      </c>
    </row>
    <row r="49" spans="1:95" x14ac:dyDescent="0.3">
      <c r="A49">
        <v>23500</v>
      </c>
      <c r="B49">
        <v>0.112</v>
      </c>
      <c r="C49">
        <v>3.4729999999999999</v>
      </c>
      <c r="D49">
        <v>0.11600000000000001</v>
      </c>
      <c r="E49">
        <v>0.93</v>
      </c>
      <c r="F49">
        <v>1.107</v>
      </c>
      <c r="G49">
        <v>23527</v>
      </c>
      <c r="H49">
        <v>145408</v>
      </c>
      <c r="I49">
        <v>208832</v>
      </c>
      <c r="J49">
        <v>1555</v>
      </c>
      <c r="K49">
        <v>1674</v>
      </c>
      <c r="L49">
        <v>0</v>
      </c>
      <c r="M49">
        <v>18138</v>
      </c>
      <c r="N49">
        <v>14176</v>
      </c>
      <c r="O49">
        <v>95362</v>
      </c>
      <c r="P49">
        <v>2999</v>
      </c>
      <c r="Q49">
        <v>0</v>
      </c>
      <c r="R49">
        <v>0</v>
      </c>
      <c r="S49">
        <v>0</v>
      </c>
      <c r="T49">
        <v>12788</v>
      </c>
      <c r="U49">
        <v>758</v>
      </c>
      <c r="V49">
        <v>23962</v>
      </c>
      <c r="W49">
        <v>573</v>
      </c>
      <c r="X49">
        <v>78</v>
      </c>
      <c r="Y49">
        <v>439</v>
      </c>
      <c r="Z49">
        <v>24022</v>
      </c>
      <c r="AA49">
        <v>23828</v>
      </c>
      <c r="AB49">
        <v>1</v>
      </c>
      <c r="AC49">
        <v>0</v>
      </c>
      <c r="AD49">
        <v>24022</v>
      </c>
      <c r="AE49">
        <v>7821</v>
      </c>
      <c r="AF49">
        <v>2999</v>
      </c>
      <c r="AG49">
        <v>0</v>
      </c>
      <c r="AH49">
        <v>0</v>
      </c>
      <c r="AI49">
        <v>0</v>
      </c>
      <c r="AJ49">
        <v>1354</v>
      </c>
      <c r="AK49">
        <v>758</v>
      </c>
      <c r="AL49">
        <v>1770</v>
      </c>
      <c r="AM49">
        <v>956</v>
      </c>
      <c r="AN49">
        <v>2</v>
      </c>
      <c r="AO49">
        <v>874</v>
      </c>
      <c r="AP49">
        <v>23828</v>
      </c>
      <c r="AQ49">
        <v>23828</v>
      </c>
      <c r="AR49">
        <v>0</v>
      </c>
      <c r="AS49">
        <v>0</v>
      </c>
      <c r="AT49">
        <v>437</v>
      </c>
      <c r="AU49">
        <f t="shared" si="37"/>
        <v>7821</v>
      </c>
      <c r="AV49">
        <f t="shared" si="37"/>
        <v>2999</v>
      </c>
      <c r="AW49">
        <f t="shared" si="37"/>
        <v>0</v>
      </c>
      <c r="AX49">
        <f t="shared" si="37"/>
        <v>0</v>
      </c>
      <c r="AY49">
        <f t="shared" si="37"/>
        <v>0</v>
      </c>
      <c r="AZ49">
        <f t="shared" si="37"/>
        <v>1354</v>
      </c>
      <c r="BA49">
        <f t="shared" si="37"/>
        <v>758</v>
      </c>
      <c r="BB49">
        <f t="shared" si="37"/>
        <v>1770</v>
      </c>
      <c r="BC49">
        <f t="shared" si="37"/>
        <v>573</v>
      </c>
      <c r="BD49">
        <f t="shared" si="37"/>
        <v>2</v>
      </c>
      <c r="BE49">
        <f t="shared" si="37"/>
        <v>439</v>
      </c>
      <c r="BF49">
        <f t="shared" si="37"/>
        <v>23828</v>
      </c>
      <c r="BG49">
        <f t="shared" si="37"/>
        <v>23828</v>
      </c>
      <c r="BH49">
        <f t="shared" si="37"/>
        <v>0</v>
      </c>
      <c r="BI49">
        <f t="shared" si="37"/>
        <v>0</v>
      </c>
      <c r="BJ49">
        <f t="shared" si="36"/>
        <v>437</v>
      </c>
      <c r="BK49">
        <v>3179</v>
      </c>
      <c r="BL49">
        <v>1388</v>
      </c>
      <c r="BM49">
        <v>0</v>
      </c>
      <c r="BN49">
        <v>0</v>
      </c>
      <c r="BO49">
        <v>0</v>
      </c>
      <c r="BP49">
        <v>2675</v>
      </c>
      <c r="BQ49">
        <v>1150</v>
      </c>
      <c r="BR49">
        <v>7114</v>
      </c>
      <c r="BS49">
        <v>5275</v>
      </c>
      <c r="BT49">
        <v>5470</v>
      </c>
      <c r="BU49">
        <v>2173</v>
      </c>
      <c r="BV49">
        <v>2961</v>
      </c>
      <c r="BW49">
        <v>4672</v>
      </c>
      <c r="BX49">
        <v>5136</v>
      </c>
      <c r="BY49">
        <v>0</v>
      </c>
      <c r="BZ49">
        <v>1543</v>
      </c>
      <c r="CA49">
        <f t="shared" si="23"/>
        <v>24862959</v>
      </c>
      <c r="CB49">
        <f t="shared" si="24"/>
        <v>4162612</v>
      </c>
      <c r="CC49">
        <f t="shared" si="25"/>
        <v>0</v>
      </c>
      <c r="CD49">
        <f t="shared" si="26"/>
        <v>0</v>
      </c>
      <c r="CE49">
        <f t="shared" si="27"/>
        <v>0</v>
      </c>
      <c r="CF49">
        <f t="shared" si="28"/>
        <v>3621950</v>
      </c>
      <c r="CG49">
        <f t="shared" si="29"/>
        <v>871700</v>
      </c>
      <c r="CH49">
        <f t="shared" si="30"/>
        <v>12591780</v>
      </c>
      <c r="CI49">
        <f t="shared" si="31"/>
        <v>5042900</v>
      </c>
      <c r="CJ49">
        <f t="shared" si="32"/>
        <v>10940</v>
      </c>
      <c r="CK49">
        <f t="shared" si="33"/>
        <v>1899202</v>
      </c>
      <c r="CL49">
        <f t="shared" si="34"/>
        <v>70554708</v>
      </c>
      <c r="CM49">
        <f t="shared" si="35"/>
        <v>111324416</v>
      </c>
      <c r="CN49">
        <f t="shared" si="18"/>
        <v>0</v>
      </c>
      <c r="CO49">
        <f t="shared" si="19"/>
        <v>0</v>
      </c>
      <c r="CP49">
        <f t="shared" si="20"/>
        <v>674291</v>
      </c>
      <c r="CQ49" s="13">
        <f t="shared" si="21"/>
        <v>0.235617458</v>
      </c>
    </row>
    <row r="50" spans="1:95" x14ac:dyDescent="0.3">
      <c r="A50">
        <v>24000</v>
      </c>
      <c r="B50">
        <v>0.112</v>
      </c>
      <c r="C50">
        <v>3.706</v>
      </c>
      <c r="D50">
        <v>0.114</v>
      </c>
      <c r="E50">
        <v>0.96599999999999997</v>
      </c>
      <c r="F50">
        <v>1.127</v>
      </c>
      <c r="G50">
        <v>23835</v>
      </c>
      <c r="H50">
        <v>147669</v>
      </c>
      <c r="I50">
        <v>212754</v>
      </c>
      <c r="J50">
        <v>1552</v>
      </c>
      <c r="K50">
        <v>1752</v>
      </c>
      <c r="L50">
        <v>0</v>
      </c>
      <c r="M50">
        <v>4426</v>
      </c>
      <c r="N50">
        <v>11199</v>
      </c>
      <c r="O50">
        <v>97299</v>
      </c>
      <c r="P50">
        <v>2967</v>
      </c>
      <c r="Q50">
        <v>0</v>
      </c>
      <c r="R50">
        <v>0</v>
      </c>
      <c r="S50">
        <v>0</v>
      </c>
      <c r="T50">
        <v>13144</v>
      </c>
      <c r="U50">
        <v>830</v>
      </c>
      <c r="V50">
        <v>24175</v>
      </c>
      <c r="W50">
        <v>657</v>
      </c>
      <c r="X50">
        <v>67</v>
      </c>
      <c r="Y50">
        <v>553</v>
      </c>
      <c r="Z50">
        <v>24495</v>
      </c>
      <c r="AA50">
        <v>24071</v>
      </c>
      <c r="AB50">
        <v>1</v>
      </c>
      <c r="AC50">
        <v>0</v>
      </c>
      <c r="AD50">
        <v>24495</v>
      </c>
      <c r="AE50">
        <v>8380</v>
      </c>
      <c r="AF50">
        <v>2967</v>
      </c>
      <c r="AG50">
        <v>0</v>
      </c>
      <c r="AH50">
        <v>0</v>
      </c>
      <c r="AI50">
        <v>0</v>
      </c>
      <c r="AJ50">
        <v>1427</v>
      </c>
      <c r="AK50">
        <v>830</v>
      </c>
      <c r="AL50">
        <v>2056</v>
      </c>
      <c r="AM50">
        <v>1119</v>
      </c>
      <c r="AN50">
        <v>4</v>
      </c>
      <c r="AO50">
        <v>1084</v>
      </c>
      <c r="AP50">
        <v>24071</v>
      </c>
      <c r="AQ50">
        <v>24071</v>
      </c>
      <c r="AR50">
        <v>0</v>
      </c>
      <c r="AS50">
        <v>0</v>
      </c>
      <c r="AT50">
        <v>542</v>
      </c>
      <c r="AU50">
        <f t="shared" si="37"/>
        <v>8380</v>
      </c>
      <c r="AV50">
        <f t="shared" si="37"/>
        <v>2967</v>
      </c>
      <c r="AW50">
        <f t="shared" si="37"/>
        <v>0</v>
      </c>
      <c r="AX50">
        <f t="shared" si="37"/>
        <v>0</v>
      </c>
      <c r="AY50">
        <f t="shared" si="37"/>
        <v>0</v>
      </c>
      <c r="AZ50">
        <f t="shared" si="37"/>
        <v>1427</v>
      </c>
      <c r="BA50">
        <f t="shared" si="37"/>
        <v>830</v>
      </c>
      <c r="BB50">
        <f t="shared" si="37"/>
        <v>2056</v>
      </c>
      <c r="BC50">
        <f t="shared" si="37"/>
        <v>657</v>
      </c>
      <c r="BD50">
        <f t="shared" si="37"/>
        <v>4</v>
      </c>
      <c r="BE50">
        <f t="shared" si="37"/>
        <v>553</v>
      </c>
      <c r="BF50">
        <f t="shared" si="37"/>
        <v>24071</v>
      </c>
      <c r="BG50">
        <f t="shared" si="37"/>
        <v>24071</v>
      </c>
      <c r="BH50">
        <f t="shared" si="37"/>
        <v>0</v>
      </c>
      <c r="BI50">
        <f t="shared" si="37"/>
        <v>0</v>
      </c>
      <c r="BJ50">
        <f t="shared" si="36"/>
        <v>542</v>
      </c>
      <c r="BK50">
        <v>2588</v>
      </c>
      <c r="BL50">
        <v>1425</v>
      </c>
      <c r="BM50">
        <v>0</v>
      </c>
      <c r="BN50">
        <v>0</v>
      </c>
      <c r="BO50">
        <v>0</v>
      </c>
      <c r="BP50">
        <v>2734</v>
      </c>
      <c r="BQ50">
        <v>1314</v>
      </c>
      <c r="BR50">
        <v>3998</v>
      </c>
      <c r="BS50">
        <v>5311</v>
      </c>
      <c r="BT50">
        <v>5925</v>
      </c>
      <c r="BU50">
        <v>2315</v>
      </c>
      <c r="BV50">
        <v>3002</v>
      </c>
      <c r="BW50">
        <v>7183</v>
      </c>
      <c r="BX50">
        <v>5136</v>
      </c>
      <c r="BY50">
        <v>0</v>
      </c>
      <c r="BZ50">
        <v>1530</v>
      </c>
      <c r="CA50">
        <f t="shared" si="23"/>
        <v>21687440</v>
      </c>
      <c r="CB50">
        <f t="shared" si="24"/>
        <v>4227975</v>
      </c>
      <c r="CC50">
        <f t="shared" si="25"/>
        <v>0</v>
      </c>
      <c r="CD50">
        <f t="shared" si="26"/>
        <v>0</v>
      </c>
      <c r="CE50">
        <f t="shared" si="27"/>
        <v>0</v>
      </c>
      <c r="CF50">
        <f t="shared" si="28"/>
        <v>3901418</v>
      </c>
      <c r="CG50">
        <f t="shared" si="29"/>
        <v>1090620</v>
      </c>
      <c r="CH50">
        <f t="shared" si="30"/>
        <v>8219888</v>
      </c>
      <c r="CI50">
        <f t="shared" si="31"/>
        <v>5943009</v>
      </c>
      <c r="CJ50">
        <f t="shared" si="32"/>
        <v>23700</v>
      </c>
      <c r="CK50">
        <f t="shared" si="33"/>
        <v>2509460</v>
      </c>
      <c r="CL50">
        <f t="shared" si="34"/>
        <v>72261142</v>
      </c>
      <c r="CM50">
        <f t="shared" si="35"/>
        <v>172901993</v>
      </c>
      <c r="CN50">
        <f t="shared" si="18"/>
        <v>0</v>
      </c>
      <c r="CO50">
        <f t="shared" si="19"/>
        <v>0</v>
      </c>
      <c r="CP50">
        <f t="shared" si="20"/>
        <v>829260</v>
      </c>
      <c r="CQ50" s="13">
        <f t="shared" si="21"/>
        <v>0.29359590499999999</v>
      </c>
    </row>
    <row r="51" spans="1:95" x14ac:dyDescent="0.3">
      <c r="A51">
        <v>24500</v>
      </c>
      <c r="B51">
        <v>0.115</v>
      </c>
      <c r="C51">
        <v>3.8540000000000001</v>
      </c>
      <c r="D51">
        <v>0.11799999999999999</v>
      </c>
      <c r="E51">
        <v>0.97399999999999998</v>
      </c>
      <c r="F51">
        <v>1.2649999999999999</v>
      </c>
      <c r="G51">
        <v>24352</v>
      </c>
      <c r="H51">
        <v>151468</v>
      </c>
      <c r="I51">
        <v>217682</v>
      </c>
      <c r="J51">
        <v>1670</v>
      </c>
      <c r="K51">
        <v>1818</v>
      </c>
      <c r="L51">
        <v>0</v>
      </c>
      <c r="M51">
        <v>4740</v>
      </c>
      <c r="N51">
        <v>14019</v>
      </c>
      <c r="O51">
        <v>99623</v>
      </c>
      <c r="P51">
        <v>3035</v>
      </c>
      <c r="Q51">
        <v>0</v>
      </c>
      <c r="R51">
        <v>0</v>
      </c>
      <c r="S51">
        <v>0</v>
      </c>
      <c r="T51">
        <v>13452</v>
      </c>
      <c r="U51">
        <v>728</v>
      </c>
      <c r="V51">
        <v>24839</v>
      </c>
      <c r="W51">
        <v>619</v>
      </c>
      <c r="X51">
        <v>79</v>
      </c>
      <c r="Y51">
        <v>504</v>
      </c>
      <c r="Z51">
        <v>25039</v>
      </c>
      <c r="AA51">
        <v>24724</v>
      </c>
      <c r="AB51">
        <v>1</v>
      </c>
      <c r="AC51">
        <v>0</v>
      </c>
      <c r="AD51">
        <v>25039</v>
      </c>
      <c r="AE51">
        <v>8379</v>
      </c>
      <c r="AF51">
        <v>3035</v>
      </c>
      <c r="AG51">
        <v>0</v>
      </c>
      <c r="AH51">
        <v>0</v>
      </c>
      <c r="AI51">
        <v>0</v>
      </c>
      <c r="AJ51">
        <v>1465</v>
      </c>
      <c r="AK51">
        <v>728</v>
      </c>
      <c r="AL51">
        <v>1962</v>
      </c>
      <c r="AM51">
        <v>1051</v>
      </c>
      <c r="AN51">
        <v>4</v>
      </c>
      <c r="AO51">
        <v>1008</v>
      </c>
      <c r="AP51">
        <v>24724</v>
      </c>
      <c r="AQ51">
        <v>24724</v>
      </c>
      <c r="AR51">
        <v>0</v>
      </c>
      <c r="AS51">
        <v>0</v>
      </c>
      <c r="AT51">
        <v>504</v>
      </c>
      <c r="AU51">
        <f t="shared" si="37"/>
        <v>8379</v>
      </c>
      <c r="AV51">
        <f t="shared" si="37"/>
        <v>3035</v>
      </c>
      <c r="AW51">
        <f t="shared" si="37"/>
        <v>0</v>
      </c>
      <c r="AX51">
        <f t="shared" si="37"/>
        <v>0</v>
      </c>
      <c r="AY51">
        <f t="shared" si="37"/>
        <v>0</v>
      </c>
      <c r="AZ51">
        <f t="shared" si="37"/>
        <v>1465</v>
      </c>
      <c r="BA51">
        <f t="shared" si="37"/>
        <v>728</v>
      </c>
      <c r="BB51">
        <f t="shared" si="37"/>
        <v>1962</v>
      </c>
      <c r="BC51">
        <f t="shared" si="37"/>
        <v>619</v>
      </c>
      <c r="BD51">
        <f t="shared" si="37"/>
        <v>4</v>
      </c>
      <c r="BE51">
        <f t="shared" si="37"/>
        <v>504</v>
      </c>
      <c r="BF51">
        <f t="shared" si="37"/>
        <v>24724</v>
      </c>
      <c r="BG51">
        <f t="shared" si="37"/>
        <v>24724</v>
      </c>
      <c r="BH51">
        <f t="shared" si="37"/>
        <v>0</v>
      </c>
      <c r="BI51">
        <f t="shared" si="37"/>
        <v>0</v>
      </c>
      <c r="BJ51">
        <f t="shared" si="36"/>
        <v>504</v>
      </c>
      <c r="BK51">
        <v>2414</v>
      </c>
      <c r="BL51">
        <v>1409</v>
      </c>
      <c r="BM51">
        <v>0</v>
      </c>
      <c r="BN51">
        <v>0</v>
      </c>
      <c r="BO51">
        <v>0</v>
      </c>
      <c r="BP51">
        <v>2920</v>
      </c>
      <c r="BQ51">
        <v>1188</v>
      </c>
      <c r="BR51">
        <v>8164</v>
      </c>
      <c r="BS51">
        <v>5241</v>
      </c>
      <c r="BT51">
        <v>6005</v>
      </c>
      <c r="BU51">
        <v>2436</v>
      </c>
      <c r="BV51">
        <v>3212</v>
      </c>
      <c r="BW51">
        <v>6378</v>
      </c>
      <c r="BX51">
        <v>5530</v>
      </c>
      <c r="BY51">
        <v>0</v>
      </c>
      <c r="BZ51">
        <v>1782</v>
      </c>
      <c r="CA51">
        <f t="shared" si="23"/>
        <v>20226906</v>
      </c>
      <c r="CB51">
        <f t="shared" si="24"/>
        <v>4276315</v>
      </c>
      <c r="CC51">
        <f t="shared" si="25"/>
        <v>0</v>
      </c>
      <c r="CD51">
        <f t="shared" si="26"/>
        <v>0</v>
      </c>
      <c r="CE51">
        <f t="shared" si="27"/>
        <v>0</v>
      </c>
      <c r="CF51">
        <f t="shared" si="28"/>
        <v>4277800</v>
      </c>
      <c r="CG51">
        <f t="shared" si="29"/>
        <v>864864</v>
      </c>
      <c r="CH51">
        <f t="shared" si="30"/>
        <v>16017768</v>
      </c>
      <c r="CI51">
        <f t="shared" si="31"/>
        <v>5508291</v>
      </c>
      <c r="CJ51">
        <f t="shared" si="32"/>
        <v>24020</v>
      </c>
      <c r="CK51">
        <f t="shared" si="33"/>
        <v>2455488</v>
      </c>
      <c r="CL51">
        <f t="shared" si="34"/>
        <v>79413488</v>
      </c>
      <c r="CM51">
        <f t="shared" si="35"/>
        <v>157689672</v>
      </c>
      <c r="CN51">
        <f t="shared" si="18"/>
        <v>0</v>
      </c>
      <c r="CO51">
        <f t="shared" si="19"/>
        <v>0</v>
      </c>
      <c r="CP51">
        <f t="shared" si="20"/>
        <v>898128</v>
      </c>
      <c r="CQ51" s="13">
        <f t="shared" si="21"/>
        <v>0.29165274000000002</v>
      </c>
    </row>
    <row r="52" spans="1:95" x14ac:dyDescent="0.3">
      <c r="A52">
        <v>25000</v>
      </c>
      <c r="B52">
        <v>0.1</v>
      </c>
      <c r="C52">
        <v>3.851</v>
      </c>
      <c r="D52">
        <v>0.105</v>
      </c>
      <c r="E52">
        <v>0.98599999999999999</v>
      </c>
      <c r="F52">
        <v>1.19</v>
      </c>
      <c r="G52">
        <v>22830</v>
      </c>
      <c r="H52">
        <v>140198</v>
      </c>
      <c r="I52">
        <v>227443</v>
      </c>
      <c r="J52">
        <v>1547</v>
      </c>
      <c r="K52">
        <v>1748</v>
      </c>
      <c r="L52">
        <v>0</v>
      </c>
      <c r="M52">
        <v>4489</v>
      </c>
      <c r="N52">
        <v>11127</v>
      </c>
      <c r="O52">
        <v>101599</v>
      </c>
      <c r="P52">
        <v>3043</v>
      </c>
      <c r="Q52">
        <v>0</v>
      </c>
      <c r="R52">
        <v>0</v>
      </c>
      <c r="S52">
        <v>0</v>
      </c>
      <c r="T52">
        <v>13713</v>
      </c>
      <c r="U52">
        <v>1601</v>
      </c>
      <c r="V52">
        <v>25599</v>
      </c>
      <c r="W52">
        <v>2760</v>
      </c>
      <c r="X52">
        <v>76</v>
      </c>
      <c r="Y52">
        <v>2559</v>
      </c>
      <c r="Z52">
        <v>25547</v>
      </c>
      <c r="AA52">
        <v>25398</v>
      </c>
      <c r="AB52">
        <v>1</v>
      </c>
      <c r="AC52">
        <v>0</v>
      </c>
      <c r="AD52">
        <v>25547</v>
      </c>
      <c r="AE52">
        <v>15980</v>
      </c>
      <c r="AF52">
        <v>3043</v>
      </c>
      <c r="AG52">
        <v>0</v>
      </c>
      <c r="AH52">
        <v>0</v>
      </c>
      <c r="AI52">
        <v>0</v>
      </c>
      <c r="AJ52">
        <v>3489</v>
      </c>
      <c r="AK52">
        <v>1601</v>
      </c>
      <c r="AL52">
        <v>7058</v>
      </c>
      <c r="AM52">
        <v>5299</v>
      </c>
      <c r="AN52">
        <v>5</v>
      </c>
      <c r="AO52">
        <v>5052</v>
      </c>
      <c r="AP52">
        <v>25398</v>
      </c>
      <c r="AQ52">
        <v>25398</v>
      </c>
      <c r="AR52">
        <v>0</v>
      </c>
      <c r="AS52">
        <v>0</v>
      </c>
      <c r="AT52">
        <v>2526</v>
      </c>
      <c r="AU52">
        <f t="shared" ref="AU52:BI66" si="38">IF(AE52&gt;O52,O52,AE52)</f>
        <v>15980</v>
      </c>
      <c r="AV52">
        <f t="shared" si="38"/>
        <v>3043</v>
      </c>
      <c r="AW52">
        <f t="shared" si="38"/>
        <v>0</v>
      </c>
      <c r="AX52">
        <f t="shared" si="38"/>
        <v>0</v>
      </c>
      <c r="AY52">
        <f t="shared" si="38"/>
        <v>0</v>
      </c>
      <c r="AZ52">
        <f t="shared" si="38"/>
        <v>3489</v>
      </c>
      <c r="BA52">
        <f t="shared" si="38"/>
        <v>1601</v>
      </c>
      <c r="BB52">
        <f t="shared" si="38"/>
        <v>7058</v>
      </c>
      <c r="BC52">
        <f t="shared" si="38"/>
        <v>2760</v>
      </c>
      <c r="BD52">
        <f t="shared" si="38"/>
        <v>5</v>
      </c>
      <c r="BE52">
        <f t="shared" si="38"/>
        <v>2559</v>
      </c>
      <c r="BF52">
        <f t="shared" si="38"/>
        <v>25398</v>
      </c>
      <c r="BG52">
        <f t="shared" si="38"/>
        <v>25398</v>
      </c>
      <c r="BH52">
        <f t="shared" si="38"/>
        <v>0</v>
      </c>
      <c r="BI52">
        <f t="shared" si="38"/>
        <v>0</v>
      </c>
      <c r="BJ52">
        <f t="shared" si="36"/>
        <v>2526</v>
      </c>
      <c r="BK52">
        <v>3048</v>
      </c>
      <c r="BL52">
        <v>1400</v>
      </c>
      <c r="BM52">
        <v>0</v>
      </c>
      <c r="BN52">
        <v>0</v>
      </c>
      <c r="BO52">
        <v>0</v>
      </c>
      <c r="BP52">
        <v>2704</v>
      </c>
      <c r="BQ52">
        <v>1411</v>
      </c>
      <c r="BR52">
        <v>3984</v>
      </c>
      <c r="BS52">
        <v>6604</v>
      </c>
      <c r="BT52">
        <v>6918</v>
      </c>
      <c r="BU52">
        <v>2151</v>
      </c>
      <c r="BV52">
        <v>2985</v>
      </c>
      <c r="BW52">
        <v>3697</v>
      </c>
      <c r="BX52">
        <v>5531</v>
      </c>
      <c r="BY52">
        <v>0</v>
      </c>
      <c r="BZ52">
        <v>1564</v>
      </c>
      <c r="CA52">
        <f t="shared" ref="CA52:CA65" si="39">AE52*BK52</f>
        <v>48707040</v>
      </c>
      <c r="CB52">
        <f t="shared" ref="CB52:CB66" si="40">AF52*BL52</f>
        <v>4260200</v>
      </c>
      <c r="CC52">
        <f t="shared" ref="CC52:CC66" si="41">AG52*BM52</f>
        <v>0</v>
      </c>
      <c r="CD52">
        <f t="shared" ref="CD52:CD66" si="42">AH52*BN52</f>
        <v>0</v>
      </c>
      <c r="CE52">
        <f t="shared" ref="CE52:CE66" si="43">AI52*BO52</f>
        <v>0</v>
      </c>
      <c r="CF52">
        <f t="shared" ref="CF52:CF66" si="44">AJ52*BP52</f>
        <v>9434256</v>
      </c>
      <c r="CG52">
        <f t="shared" ref="CG52:CG66" si="45">AK52*BQ52</f>
        <v>2259011</v>
      </c>
      <c r="CH52">
        <f t="shared" ref="CH52:CH66" si="46">AL52*BR52</f>
        <v>28119072</v>
      </c>
      <c r="CI52">
        <f t="shared" ref="CI52:CI66" si="47">AM52*BS52</f>
        <v>34994596</v>
      </c>
      <c r="CJ52">
        <f t="shared" ref="CJ52:CJ66" si="48">AN52*BT52</f>
        <v>34590</v>
      </c>
      <c r="CK52">
        <f t="shared" ref="CK52:CK66" si="49">AO52*BU52</f>
        <v>10866852</v>
      </c>
      <c r="CL52">
        <f t="shared" ref="CL52:CL66" si="50">AP52*BV52</f>
        <v>75813030</v>
      </c>
      <c r="CM52">
        <f t="shared" ref="CM52:CM66" si="51">AQ52*BW52</f>
        <v>93896406</v>
      </c>
      <c r="CN52">
        <f t="shared" si="18"/>
        <v>0</v>
      </c>
      <c r="CO52">
        <f t="shared" si="19"/>
        <v>0</v>
      </c>
      <c r="CP52">
        <f t="shared" si="20"/>
        <v>3950664</v>
      </c>
      <c r="CQ52" s="13">
        <f t="shared" si="21"/>
        <v>0.31233571700000001</v>
      </c>
    </row>
    <row r="53" spans="1:95" x14ac:dyDescent="0.3">
      <c r="A53">
        <v>25500</v>
      </c>
      <c r="B53">
        <v>0.11700000000000001</v>
      </c>
      <c r="C53">
        <v>3.8690000000000002</v>
      </c>
      <c r="D53">
        <v>0.121</v>
      </c>
      <c r="E53">
        <v>1.004</v>
      </c>
      <c r="F53">
        <v>1.2529999999999999</v>
      </c>
      <c r="G53">
        <v>24952</v>
      </c>
      <c r="H53">
        <v>154548</v>
      </c>
      <c r="I53">
        <v>226810</v>
      </c>
      <c r="J53">
        <v>1574</v>
      </c>
      <c r="K53">
        <v>1693</v>
      </c>
      <c r="L53">
        <v>0</v>
      </c>
      <c r="M53">
        <v>4428</v>
      </c>
      <c r="N53">
        <v>11311</v>
      </c>
      <c r="O53">
        <v>103378</v>
      </c>
      <c r="P53">
        <v>3142</v>
      </c>
      <c r="Q53">
        <v>0</v>
      </c>
      <c r="R53">
        <v>0</v>
      </c>
      <c r="S53">
        <v>0</v>
      </c>
      <c r="T53">
        <v>13928</v>
      </c>
      <c r="U53">
        <v>752</v>
      </c>
      <c r="V53">
        <v>25812</v>
      </c>
      <c r="W53">
        <v>1085</v>
      </c>
      <c r="X53">
        <v>85</v>
      </c>
      <c r="Y53">
        <v>924</v>
      </c>
      <c r="Z53">
        <v>26026</v>
      </c>
      <c r="AA53">
        <v>25651</v>
      </c>
      <c r="AB53">
        <v>1</v>
      </c>
      <c r="AC53">
        <v>0</v>
      </c>
      <c r="AD53">
        <v>26026</v>
      </c>
      <c r="AE53">
        <v>10036</v>
      </c>
      <c r="AF53">
        <v>3142</v>
      </c>
      <c r="AG53">
        <v>0</v>
      </c>
      <c r="AH53">
        <v>0</v>
      </c>
      <c r="AI53">
        <v>0</v>
      </c>
      <c r="AJ53">
        <v>2147</v>
      </c>
      <c r="AK53">
        <v>752</v>
      </c>
      <c r="AL53">
        <v>2846</v>
      </c>
      <c r="AM53">
        <v>1945</v>
      </c>
      <c r="AN53">
        <v>2</v>
      </c>
      <c r="AO53">
        <v>1812</v>
      </c>
      <c r="AP53">
        <v>25651</v>
      </c>
      <c r="AQ53">
        <v>25651</v>
      </c>
      <c r="AR53">
        <v>0</v>
      </c>
      <c r="AS53">
        <v>0</v>
      </c>
      <c r="AT53">
        <v>906</v>
      </c>
      <c r="AU53">
        <f t="shared" si="38"/>
        <v>10036</v>
      </c>
      <c r="AV53">
        <f t="shared" si="38"/>
        <v>3142</v>
      </c>
      <c r="AW53">
        <f t="shared" si="38"/>
        <v>0</v>
      </c>
      <c r="AX53">
        <f t="shared" si="38"/>
        <v>0</v>
      </c>
      <c r="AY53">
        <f t="shared" si="38"/>
        <v>0</v>
      </c>
      <c r="AZ53">
        <f t="shared" si="38"/>
        <v>2147</v>
      </c>
      <c r="BA53">
        <f t="shared" si="38"/>
        <v>752</v>
      </c>
      <c r="BB53">
        <f t="shared" si="38"/>
        <v>2846</v>
      </c>
      <c r="BC53">
        <f t="shared" si="38"/>
        <v>1085</v>
      </c>
      <c r="BD53">
        <f t="shared" si="38"/>
        <v>2</v>
      </c>
      <c r="BE53">
        <f t="shared" si="38"/>
        <v>924</v>
      </c>
      <c r="BF53">
        <f t="shared" si="38"/>
        <v>25651</v>
      </c>
      <c r="BG53">
        <f t="shared" si="38"/>
        <v>25651</v>
      </c>
      <c r="BH53">
        <f t="shared" si="38"/>
        <v>0</v>
      </c>
      <c r="BI53">
        <f t="shared" si="38"/>
        <v>0</v>
      </c>
      <c r="BJ53">
        <f t="shared" si="36"/>
        <v>906</v>
      </c>
      <c r="BK53">
        <v>2996</v>
      </c>
      <c r="BL53">
        <v>1375</v>
      </c>
      <c r="BM53">
        <v>0</v>
      </c>
      <c r="BN53">
        <v>0</v>
      </c>
      <c r="BO53">
        <v>0</v>
      </c>
      <c r="BP53">
        <v>2757</v>
      </c>
      <c r="BQ53">
        <v>1190</v>
      </c>
      <c r="BR53">
        <v>4040</v>
      </c>
      <c r="BS53">
        <v>4870</v>
      </c>
      <c r="BT53">
        <v>5786</v>
      </c>
      <c r="BU53">
        <v>2317</v>
      </c>
      <c r="BV53">
        <v>3043</v>
      </c>
      <c r="BW53">
        <v>6586</v>
      </c>
      <c r="BX53">
        <v>5135</v>
      </c>
      <c r="BY53">
        <v>0</v>
      </c>
      <c r="BZ53">
        <v>1578</v>
      </c>
      <c r="CA53">
        <f t="shared" si="39"/>
        <v>30067856</v>
      </c>
      <c r="CB53">
        <f t="shared" si="40"/>
        <v>4320250</v>
      </c>
      <c r="CC53">
        <f t="shared" si="41"/>
        <v>0</v>
      </c>
      <c r="CD53">
        <f t="shared" si="42"/>
        <v>0</v>
      </c>
      <c r="CE53">
        <f t="shared" si="43"/>
        <v>0</v>
      </c>
      <c r="CF53">
        <f t="shared" si="44"/>
        <v>5919279</v>
      </c>
      <c r="CG53">
        <f t="shared" si="45"/>
        <v>894880</v>
      </c>
      <c r="CH53">
        <f t="shared" si="46"/>
        <v>11497840</v>
      </c>
      <c r="CI53">
        <f t="shared" si="47"/>
        <v>9472150</v>
      </c>
      <c r="CJ53">
        <f t="shared" si="48"/>
        <v>11572</v>
      </c>
      <c r="CK53">
        <f t="shared" si="49"/>
        <v>4198404</v>
      </c>
      <c r="CL53">
        <f t="shared" si="50"/>
        <v>78055993</v>
      </c>
      <c r="CM53">
        <f t="shared" si="51"/>
        <v>168937486</v>
      </c>
      <c r="CN53">
        <f t="shared" si="18"/>
        <v>0</v>
      </c>
      <c r="CO53">
        <f t="shared" si="19"/>
        <v>0</v>
      </c>
      <c r="CP53">
        <f t="shared" si="20"/>
        <v>1429668</v>
      </c>
      <c r="CQ53" s="13">
        <f t="shared" si="21"/>
        <v>0.31480537800000002</v>
      </c>
    </row>
    <row r="54" spans="1:95" x14ac:dyDescent="0.3">
      <c r="A54">
        <v>26000</v>
      </c>
      <c r="B54">
        <v>0.123</v>
      </c>
      <c r="C54">
        <v>3.9670000000000001</v>
      </c>
      <c r="D54">
        <v>0.129</v>
      </c>
      <c r="E54">
        <v>1.03</v>
      </c>
      <c r="F54">
        <v>1.234</v>
      </c>
      <c r="G54">
        <v>26001</v>
      </c>
      <c r="H54">
        <v>160406</v>
      </c>
      <c r="I54">
        <v>230889</v>
      </c>
      <c r="J54">
        <v>1582</v>
      </c>
      <c r="K54">
        <v>1706</v>
      </c>
      <c r="L54">
        <v>0</v>
      </c>
      <c r="M54">
        <v>4336</v>
      </c>
      <c r="N54">
        <v>11526</v>
      </c>
      <c r="O54">
        <v>105347</v>
      </c>
      <c r="P54">
        <v>3282</v>
      </c>
      <c r="Q54">
        <v>0</v>
      </c>
      <c r="R54">
        <v>0</v>
      </c>
      <c r="S54">
        <v>0</v>
      </c>
      <c r="T54">
        <v>14210</v>
      </c>
      <c r="U54">
        <v>978</v>
      </c>
      <c r="V54">
        <v>26412</v>
      </c>
      <c r="W54">
        <v>688</v>
      </c>
      <c r="X54">
        <v>101</v>
      </c>
      <c r="Y54">
        <v>527</v>
      </c>
      <c r="Z54">
        <v>26546</v>
      </c>
      <c r="AA54">
        <v>26251</v>
      </c>
      <c r="AB54">
        <v>1</v>
      </c>
      <c r="AC54">
        <v>0</v>
      </c>
      <c r="AD54">
        <v>26546</v>
      </c>
      <c r="AE54">
        <v>8739</v>
      </c>
      <c r="AF54">
        <v>3282</v>
      </c>
      <c r="AG54">
        <v>0</v>
      </c>
      <c r="AH54">
        <v>0</v>
      </c>
      <c r="AI54">
        <v>0</v>
      </c>
      <c r="AJ54">
        <v>1564</v>
      </c>
      <c r="AK54">
        <v>978</v>
      </c>
      <c r="AL54">
        <v>2140</v>
      </c>
      <c r="AM54">
        <v>1144</v>
      </c>
      <c r="AN54">
        <v>0</v>
      </c>
      <c r="AO54">
        <v>1054</v>
      </c>
      <c r="AP54">
        <v>26251</v>
      </c>
      <c r="AQ54">
        <v>26251</v>
      </c>
      <c r="AR54">
        <v>0</v>
      </c>
      <c r="AS54">
        <v>0</v>
      </c>
      <c r="AT54">
        <v>527</v>
      </c>
      <c r="AU54">
        <f t="shared" si="38"/>
        <v>8739</v>
      </c>
      <c r="AV54">
        <f t="shared" si="38"/>
        <v>3282</v>
      </c>
      <c r="AW54">
        <f t="shared" si="38"/>
        <v>0</v>
      </c>
      <c r="AX54">
        <f t="shared" si="38"/>
        <v>0</v>
      </c>
      <c r="AY54">
        <f t="shared" si="38"/>
        <v>0</v>
      </c>
      <c r="AZ54">
        <f t="shared" si="38"/>
        <v>1564</v>
      </c>
      <c r="BA54">
        <f t="shared" si="38"/>
        <v>978</v>
      </c>
      <c r="BB54">
        <f t="shared" si="38"/>
        <v>2140</v>
      </c>
      <c r="BC54">
        <f t="shared" si="38"/>
        <v>688</v>
      </c>
      <c r="BD54">
        <f t="shared" si="38"/>
        <v>0</v>
      </c>
      <c r="BE54">
        <f t="shared" si="38"/>
        <v>527</v>
      </c>
      <c r="BF54">
        <f t="shared" si="38"/>
        <v>26251</v>
      </c>
      <c r="BG54">
        <f t="shared" si="38"/>
        <v>26251</v>
      </c>
      <c r="BH54">
        <f t="shared" si="38"/>
        <v>0</v>
      </c>
      <c r="BI54">
        <f t="shared" si="38"/>
        <v>0</v>
      </c>
      <c r="BJ54">
        <f t="shared" si="36"/>
        <v>527</v>
      </c>
      <c r="BK54">
        <v>3112</v>
      </c>
      <c r="BL54">
        <v>1407</v>
      </c>
      <c r="BM54">
        <v>0</v>
      </c>
      <c r="BN54">
        <v>0</v>
      </c>
      <c r="BO54">
        <v>0</v>
      </c>
      <c r="BP54">
        <v>2673</v>
      </c>
      <c r="BQ54">
        <v>1322</v>
      </c>
      <c r="BR54">
        <v>3883</v>
      </c>
      <c r="BS54">
        <v>5682</v>
      </c>
      <c r="BT54">
        <v>5691</v>
      </c>
      <c r="BU54">
        <v>2319</v>
      </c>
      <c r="BV54">
        <v>2916</v>
      </c>
      <c r="BW54">
        <v>5756</v>
      </c>
      <c r="BX54">
        <v>4740</v>
      </c>
      <c r="BY54">
        <v>0</v>
      </c>
      <c r="BZ54">
        <v>1533</v>
      </c>
      <c r="CA54">
        <f t="shared" si="39"/>
        <v>27195768</v>
      </c>
      <c r="CB54">
        <f t="shared" si="40"/>
        <v>4617774</v>
      </c>
      <c r="CC54">
        <f t="shared" si="41"/>
        <v>0</v>
      </c>
      <c r="CD54">
        <f t="shared" si="42"/>
        <v>0</v>
      </c>
      <c r="CE54">
        <f t="shared" si="43"/>
        <v>0</v>
      </c>
      <c r="CF54">
        <f t="shared" si="44"/>
        <v>4180572</v>
      </c>
      <c r="CG54">
        <f t="shared" si="45"/>
        <v>1292916</v>
      </c>
      <c r="CH54">
        <f t="shared" si="46"/>
        <v>8309620</v>
      </c>
      <c r="CI54">
        <f t="shared" si="47"/>
        <v>6500208</v>
      </c>
      <c r="CJ54">
        <f t="shared" si="48"/>
        <v>0</v>
      </c>
      <c r="CK54">
        <f t="shared" si="49"/>
        <v>2444226</v>
      </c>
      <c r="CL54">
        <f t="shared" si="50"/>
        <v>76547916</v>
      </c>
      <c r="CM54">
        <f t="shared" si="51"/>
        <v>151100756</v>
      </c>
      <c r="CN54">
        <f t="shared" si="18"/>
        <v>0</v>
      </c>
      <c r="CO54">
        <f t="shared" si="19"/>
        <v>0</v>
      </c>
      <c r="CP54">
        <f t="shared" si="20"/>
        <v>807891</v>
      </c>
      <c r="CQ54" s="13">
        <f t="shared" si="21"/>
        <v>0.28299764700000002</v>
      </c>
    </row>
    <row r="55" spans="1:95" x14ac:dyDescent="0.3">
      <c r="A55">
        <v>26500</v>
      </c>
      <c r="B55">
        <v>0.13</v>
      </c>
      <c r="C55">
        <v>4.0350000000000001</v>
      </c>
      <c r="D55">
        <v>0.13600000000000001</v>
      </c>
      <c r="E55">
        <v>1.0760000000000001</v>
      </c>
      <c r="F55">
        <v>1.3340000000000001</v>
      </c>
      <c r="G55">
        <v>26607</v>
      </c>
      <c r="H55">
        <v>165076</v>
      </c>
      <c r="I55">
        <v>235329</v>
      </c>
      <c r="J55">
        <v>1562</v>
      </c>
      <c r="K55">
        <v>1692</v>
      </c>
      <c r="L55">
        <v>0</v>
      </c>
      <c r="M55">
        <v>4409</v>
      </c>
      <c r="N55">
        <v>11230</v>
      </c>
      <c r="O55">
        <v>107707</v>
      </c>
      <c r="P55">
        <v>3364</v>
      </c>
      <c r="Q55">
        <v>0</v>
      </c>
      <c r="R55">
        <v>0</v>
      </c>
      <c r="S55">
        <v>0</v>
      </c>
      <c r="T55">
        <v>14535</v>
      </c>
      <c r="U55">
        <v>1100</v>
      </c>
      <c r="V55">
        <v>26843</v>
      </c>
      <c r="W55">
        <v>447</v>
      </c>
      <c r="X55">
        <v>78</v>
      </c>
      <c r="Y55">
        <v>340</v>
      </c>
      <c r="Z55">
        <v>27089</v>
      </c>
      <c r="AA55">
        <v>26736</v>
      </c>
      <c r="AB55">
        <v>1</v>
      </c>
      <c r="AC55">
        <v>0</v>
      </c>
      <c r="AD55">
        <v>27089</v>
      </c>
      <c r="AE55">
        <v>8329</v>
      </c>
      <c r="AF55">
        <v>3364</v>
      </c>
      <c r="AG55">
        <v>0</v>
      </c>
      <c r="AH55">
        <v>0</v>
      </c>
      <c r="AI55">
        <v>0</v>
      </c>
      <c r="AJ55">
        <v>1189</v>
      </c>
      <c r="AK55">
        <v>1100</v>
      </c>
      <c r="AL55">
        <v>1935</v>
      </c>
      <c r="AM55">
        <v>693</v>
      </c>
      <c r="AN55">
        <v>1</v>
      </c>
      <c r="AO55">
        <v>670</v>
      </c>
      <c r="AP55">
        <v>26736</v>
      </c>
      <c r="AQ55">
        <v>26736</v>
      </c>
      <c r="AR55">
        <v>0</v>
      </c>
      <c r="AS55">
        <v>0</v>
      </c>
      <c r="AT55">
        <v>335</v>
      </c>
      <c r="AU55">
        <f t="shared" si="38"/>
        <v>8329</v>
      </c>
      <c r="AV55">
        <f t="shared" si="38"/>
        <v>3364</v>
      </c>
      <c r="AW55">
        <f t="shared" si="38"/>
        <v>0</v>
      </c>
      <c r="AX55">
        <f t="shared" si="38"/>
        <v>0</v>
      </c>
      <c r="AY55">
        <f t="shared" si="38"/>
        <v>0</v>
      </c>
      <c r="AZ55">
        <f t="shared" si="38"/>
        <v>1189</v>
      </c>
      <c r="BA55">
        <f t="shared" si="38"/>
        <v>1100</v>
      </c>
      <c r="BB55">
        <f t="shared" si="38"/>
        <v>1935</v>
      </c>
      <c r="BC55">
        <f t="shared" si="38"/>
        <v>447</v>
      </c>
      <c r="BD55">
        <f t="shared" si="38"/>
        <v>1</v>
      </c>
      <c r="BE55">
        <f t="shared" si="38"/>
        <v>340</v>
      </c>
      <c r="BF55">
        <f t="shared" si="38"/>
        <v>26736</v>
      </c>
      <c r="BG55">
        <f t="shared" si="38"/>
        <v>26736</v>
      </c>
      <c r="BH55">
        <f t="shared" si="38"/>
        <v>0</v>
      </c>
      <c r="BI55">
        <f t="shared" si="38"/>
        <v>0</v>
      </c>
      <c r="BJ55">
        <f t="shared" si="36"/>
        <v>335</v>
      </c>
      <c r="BK55">
        <v>2272</v>
      </c>
      <c r="BL55">
        <v>1407</v>
      </c>
      <c r="BM55">
        <v>0</v>
      </c>
      <c r="BN55">
        <v>0</v>
      </c>
      <c r="BO55">
        <v>0</v>
      </c>
      <c r="BP55">
        <v>2724</v>
      </c>
      <c r="BQ55">
        <v>1257</v>
      </c>
      <c r="BR55">
        <v>3954</v>
      </c>
      <c r="BS55">
        <v>6633</v>
      </c>
      <c r="BT55">
        <v>6609</v>
      </c>
      <c r="BU55">
        <v>2536</v>
      </c>
      <c r="BV55">
        <v>4778</v>
      </c>
      <c r="BW55">
        <v>6492</v>
      </c>
      <c r="BX55">
        <v>5531</v>
      </c>
      <c r="BY55">
        <v>0</v>
      </c>
      <c r="BZ55">
        <v>1530</v>
      </c>
      <c r="CA55">
        <f t="shared" si="39"/>
        <v>18923488</v>
      </c>
      <c r="CB55">
        <f t="shared" si="40"/>
        <v>4733148</v>
      </c>
      <c r="CC55">
        <f t="shared" si="41"/>
        <v>0</v>
      </c>
      <c r="CD55">
        <f t="shared" si="42"/>
        <v>0</v>
      </c>
      <c r="CE55">
        <f t="shared" si="43"/>
        <v>0</v>
      </c>
      <c r="CF55">
        <f t="shared" si="44"/>
        <v>3238836</v>
      </c>
      <c r="CG55">
        <f t="shared" si="45"/>
        <v>1382700</v>
      </c>
      <c r="CH55">
        <f t="shared" si="46"/>
        <v>7650990</v>
      </c>
      <c r="CI55">
        <f t="shared" si="47"/>
        <v>4596669</v>
      </c>
      <c r="CJ55">
        <f t="shared" si="48"/>
        <v>6609</v>
      </c>
      <c r="CK55">
        <f t="shared" si="49"/>
        <v>1699120</v>
      </c>
      <c r="CL55">
        <f t="shared" si="50"/>
        <v>127744608</v>
      </c>
      <c r="CM55">
        <f t="shared" si="51"/>
        <v>173570112</v>
      </c>
      <c r="CN55">
        <f t="shared" si="18"/>
        <v>0</v>
      </c>
      <c r="CO55">
        <f t="shared" si="19"/>
        <v>0</v>
      </c>
      <c r="CP55">
        <f t="shared" si="20"/>
        <v>512550</v>
      </c>
      <c r="CQ55" s="13">
        <f t="shared" si="21"/>
        <v>0.34405882999999998</v>
      </c>
    </row>
    <row r="56" spans="1:95" x14ac:dyDescent="0.3">
      <c r="A56">
        <v>27000</v>
      </c>
      <c r="B56">
        <v>0.125</v>
      </c>
      <c r="C56">
        <v>4.0949999999999998</v>
      </c>
      <c r="D56">
        <v>0.128</v>
      </c>
      <c r="E56">
        <v>1.071</v>
      </c>
      <c r="F56">
        <v>1.4059999999999999</v>
      </c>
      <c r="G56">
        <v>26669</v>
      </c>
      <c r="H56">
        <v>165335</v>
      </c>
      <c r="I56">
        <v>239021</v>
      </c>
      <c r="J56">
        <v>1559</v>
      </c>
      <c r="K56">
        <v>1658</v>
      </c>
      <c r="L56">
        <v>0</v>
      </c>
      <c r="M56">
        <v>2852</v>
      </c>
      <c r="N56">
        <v>11701</v>
      </c>
      <c r="O56">
        <v>109398</v>
      </c>
      <c r="P56">
        <v>3375</v>
      </c>
      <c r="Q56">
        <v>0</v>
      </c>
      <c r="R56">
        <v>0</v>
      </c>
      <c r="S56">
        <v>0</v>
      </c>
      <c r="T56">
        <v>14567</v>
      </c>
      <c r="U56">
        <v>628</v>
      </c>
      <c r="V56">
        <v>27200</v>
      </c>
      <c r="W56">
        <v>831</v>
      </c>
      <c r="X56">
        <v>76</v>
      </c>
      <c r="Y56">
        <v>734</v>
      </c>
      <c r="Z56">
        <v>27554</v>
      </c>
      <c r="AA56">
        <v>27103</v>
      </c>
      <c r="AB56">
        <v>1</v>
      </c>
      <c r="AC56">
        <v>0</v>
      </c>
      <c r="AD56">
        <v>27554</v>
      </c>
      <c r="AE56">
        <v>9751</v>
      </c>
      <c r="AF56">
        <v>3375</v>
      </c>
      <c r="AG56">
        <v>0</v>
      </c>
      <c r="AH56">
        <v>0</v>
      </c>
      <c r="AI56">
        <v>0</v>
      </c>
      <c r="AJ56">
        <v>1820</v>
      </c>
      <c r="AK56">
        <v>628</v>
      </c>
      <c r="AL56">
        <v>2257</v>
      </c>
      <c r="AM56">
        <v>1478</v>
      </c>
      <c r="AN56">
        <v>5</v>
      </c>
      <c r="AO56">
        <v>1460</v>
      </c>
      <c r="AP56">
        <v>27103</v>
      </c>
      <c r="AQ56">
        <v>27103</v>
      </c>
      <c r="AR56">
        <v>0</v>
      </c>
      <c r="AS56">
        <v>0</v>
      </c>
      <c r="AT56">
        <v>730</v>
      </c>
      <c r="AU56">
        <f t="shared" si="38"/>
        <v>9751</v>
      </c>
      <c r="AV56">
        <f t="shared" si="38"/>
        <v>3375</v>
      </c>
      <c r="AW56">
        <f t="shared" si="38"/>
        <v>0</v>
      </c>
      <c r="AX56">
        <f t="shared" si="38"/>
        <v>0</v>
      </c>
      <c r="AY56">
        <f t="shared" si="38"/>
        <v>0</v>
      </c>
      <c r="AZ56">
        <f t="shared" si="38"/>
        <v>1820</v>
      </c>
      <c r="BA56">
        <f t="shared" si="38"/>
        <v>628</v>
      </c>
      <c r="BB56">
        <f t="shared" si="38"/>
        <v>2257</v>
      </c>
      <c r="BC56">
        <f t="shared" si="38"/>
        <v>831</v>
      </c>
      <c r="BD56">
        <f t="shared" si="38"/>
        <v>5</v>
      </c>
      <c r="BE56">
        <f t="shared" si="38"/>
        <v>734</v>
      </c>
      <c r="BF56">
        <f t="shared" si="38"/>
        <v>27103</v>
      </c>
      <c r="BG56">
        <f t="shared" si="38"/>
        <v>27103</v>
      </c>
      <c r="BH56">
        <f t="shared" si="38"/>
        <v>0</v>
      </c>
      <c r="BI56">
        <f t="shared" si="38"/>
        <v>0</v>
      </c>
      <c r="BJ56">
        <f t="shared" si="36"/>
        <v>730</v>
      </c>
      <c r="BK56">
        <v>2334</v>
      </c>
      <c r="BL56">
        <v>1400</v>
      </c>
      <c r="BM56">
        <v>0</v>
      </c>
      <c r="BN56">
        <v>0</v>
      </c>
      <c r="BO56">
        <v>0</v>
      </c>
      <c r="BP56">
        <v>2810</v>
      </c>
      <c r="BQ56">
        <v>1284</v>
      </c>
      <c r="BR56">
        <v>7056</v>
      </c>
      <c r="BS56">
        <v>5194</v>
      </c>
      <c r="BT56">
        <v>6352</v>
      </c>
      <c r="BU56">
        <v>2376</v>
      </c>
      <c r="BV56">
        <v>3060</v>
      </c>
      <c r="BW56">
        <v>7566</v>
      </c>
      <c r="BX56">
        <v>5136</v>
      </c>
      <c r="BY56">
        <v>0</v>
      </c>
      <c r="BZ56">
        <v>1548</v>
      </c>
      <c r="CA56">
        <f t="shared" si="39"/>
        <v>22758834</v>
      </c>
      <c r="CB56">
        <f t="shared" si="40"/>
        <v>4725000</v>
      </c>
      <c r="CC56">
        <f t="shared" si="41"/>
        <v>0</v>
      </c>
      <c r="CD56">
        <f t="shared" si="42"/>
        <v>0</v>
      </c>
      <c r="CE56">
        <f t="shared" si="43"/>
        <v>0</v>
      </c>
      <c r="CF56">
        <f t="shared" si="44"/>
        <v>5114200</v>
      </c>
      <c r="CG56">
        <f t="shared" si="45"/>
        <v>806352</v>
      </c>
      <c r="CH56">
        <f t="shared" si="46"/>
        <v>15925392</v>
      </c>
      <c r="CI56">
        <f t="shared" si="47"/>
        <v>7676732</v>
      </c>
      <c r="CJ56">
        <f t="shared" si="48"/>
        <v>31760</v>
      </c>
      <c r="CK56">
        <f t="shared" si="49"/>
        <v>3468960</v>
      </c>
      <c r="CL56">
        <f t="shared" si="50"/>
        <v>82935180</v>
      </c>
      <c r="CM56">
        <f t="shared" si="51"/>
        <v>205061298</v>
      </c>
      <c r="CN56">
        <f t="shared" si="18"/>
        <v>0</v>
      </c>
      <c r="CO56">
        <f t="shared" si="19"/>
        <v>0</v>
      </c>
      <c r="CP56">
        <f t="shared" si="20"/>
        <v>1130040</v>
      </c>
      <c r="CQ56" s="13">
        <f t="shared" si="21"/>
        <v>0.34963374800000002</v>
      </c>
    </row>
    <row r="57" spans="1:95" x14ac:dyDescent="0.3">
      <c r="A57">
        <v>27500</v>
      </c>
      <c r="B57">
        <v>0.12</v>
      </c>
      <c r="C57">
        <v>4.2949999999999999</v>
      </c>
      <c r="D57">
        <v>0.124</v>
      </c>
      <c r="E57">
        <v>1.087</v>
      </c>
      <c r="F57">
        <v>1.3160000000000001</v>
      </c>
      <c r="G57">
        <v>25445</v>
      </c>
      <c r="H57">
        <v>156901</v>
      </c>
      <c r="I57">
        <v>249936</v>
      </c>
      <c r="J57">
        <v>1574</v>
      </c>
      <c r="K57">
        <v>1787</v>
      </c>
      <c r="L57">
        <v>0</v>
      </c>
      <c r="M57">
        <v>4460</v>
      </c>
      <c r="N57">
        <v>10857</v>
      </c>
      <c r="O57">
        <v>111642</v>
      </c>
      <c r="P57">
        <v>3409</v>
      </c>
      <c r="Q57">
        <v>0</v>
      </c>
      <c r="R57">
        <v>0</v>
      </c>
      <c r="S57">
        <v>0</v>
      </c>
      <c r="T57">
        <v>15154</v>
      </c>
      <c r="U57">
        <v>2134</v>
      </c>
      <c r="V57">
        <v>28151</v>
      </c>
      <c r="W57">
        <v>2713</v>
      </c>
      <c r="X57">
        <v>90</v>
      </c>
      <c r="Y57">
        <v>2497</v>
      </c>
      <c r="Z57">
        <v>28105</v>
      </c>
      <c r="AA57">
        <v>27935</v>
      </c>
      <c r="AB57">
        <v>1</v>
      </c>
      <c r="AC57">
        <v>0</v>
      </c>
      <c r="AD57">
        <v>28105</v>
      </c>
      <c r="AE57">
        <v>16383</v>
      </c>
      <c r="AF57">
        <v>3409</v>
      </c>
      <c r="AG57">
        <v>0</v>
      </c>
      <c r="AH57">
        <v>0</v>
      </c>
      <c r="AI57">
        <v>0</v>
      </c>
      <c r="AJ57">
        <v>2656</v>
      </c>
      <c r="AK57">
        <v>2134</v>
      </c>
      <c r="AL57">
        <v>7432</v>
      </c>
      <c r="AM57">
        <v>5135</v>
      </c>
      <c r="AN57">
        <v>11</v>
      </c>
      <c r="AO57">
        <v>4852</v>
      </c>
      <c r="AP57">
        <v>27935</v>
      </c>
      <c r="AQ57">
        <v>27935</v>
      </c>
      <c r="AR57">
        <v>0</v>
      </c>
      <c r="AS57">
        <v>0</v>
      </c>
      <c r="AT57">
        <v>2426</v>
      </c>
      <c r="AU57">
        <f t="shared" si="38"/>
        <v>16383</v>
      </c>
      <c r="AV57">
        <f t="shared" si="38"/>
        <v>3409</v>
      </c>
      <c r="AW57">
        <f t="shared" si="38"/>
        <v>0</v>
      </c>
      <c r="AX57">
        <f t="shared" si="38"/>
        <v>0</v>
      </c>
      <c r="AY57">
        <f t="shared" si="38"/>
        <v>0</v>
      </c>
      <c r="AZ57">
        <f t="shared" si="38"/>
        <v>2656</v>
      </c>
      <c r="BA57">
        <f t="shared" si="38"/>
        <v>2134</v>
      </c>
      <c r="BB57">
        <f t="shared" si="38"/>
        <v>7432</v>
      </c>
      <c r="BC57">
        <f t="shared" si="38"/>
        <v>2713</v>
      </c>
      <c r="BD57">
        <f t="shared" si="38"/>
        <v>11</v>
      </c>
      <c r="BE57">
        <f t="shared" si="38"/>
        <v>2497</v>
      </c>
      <c r="BF57">
        <f t="shared" si="38"/>
        <v>27935</v>
      </c>
      <c r="BG57">
        <f t="shared" si="38"/>
        <v>27935</v>
      </c>
      <c r="BH57">
        <f t="shared" si="38"/>
        <v>0</v>
      </c>
      <c r="BI57">
        <f t="shared" si="38"/>
        <v>0</v>
      </c>
      <c r="BJ57">
        <f t="shared" si="36"/>
        <v>2426</v>
      </c>
      <c r="BK57">
        <v>3076</v>
      </c>
      <c r="BL57">
        <v>1387</v>
      </c>
      <c r="BM57">
        <v>0</v>
      </c>
      <c r="BN57">
        <v>0</v>
      </c>
      <c r="BO57">
        <v>0</v>
      </c>
      <c r="BP57">
        <v>2718</v>
      </c>
      <c r="BQ57">
        <v>1345</v>
      </c>
      <c r="BR57">
        <v>4021</v>
      </c>
      <c r="BS57">
        <v>6210</v>
      </c>
      <c r="BT57">
        <v>5969</v>
      </c>
      <c r="BU57">
        <v>1943</v>
      </c>
      <c r="BV57">
        <v>3021</v>
      </c>
      <c r="BW57">
        <v>3875</v>
      </c>
      <c r="BX57">
        <v>5530</v>
      </c>
      <c r="BY57">
        <v>0</v>
      </c>
      <c r="BZ57">
        <v>1576</v>
      </c>
      <c r="CA57">
        <f t="shared" si="39"/>
        <v>50394108</v>
      </c>
      <c r="CB57">
        <f t="shared" si="40"/>
        <v>4728283</v>
      </c>
      <c r="CC57">
        <f t="shared" si="41"/>
        <v>0</v>
      </c>
      <c r="CD57">
        <f t="shared" si="42"/>
        <v>0</v>
      </c>
      <c r="CE57">
        <f t="shared" si="43"/>
        <v>0</v>
      </c>
      <c r="CF57">
        <f t="shared" si="44"/>
        <v>7219008</v>
      </c>
      <c r="CG57">
        <f t="shared" si="45"/>
        <v>2870230</v>
      </c>
      <c r="CH57">
        <f t="shared" si="46"/>
        <v>29884072</v>
      </c>
      <c r="CI57">
        <f t="shared" si="47"/>
        <v>31888350</v>
      </c>
      <c r="CJ57">
        <f t="shared" si="48"/>
        <v>65659</v>
      </c>
      <c r="CK57">
        <f t="shared" si="49"/>
        <v>9427436</v>
      </c>
      <c r="CL57">
        <f t="shared" si="50"/>
        <v>84391635</v>
      </c>
      <c r="CM57">
        <f t="shared" si="51"/>
        <v>108248125</v>
      </c>
      <c r="CN57">
        <f t="shared" si="18"/>
        <v>0</v>
      </c>
      <c r="CO57">
        <f t="shared" si="19"/>
        <v>0</v>
      </c>
      <c r="CP57">
        <f t="shared" si="20"/>
        <v>3823376</v>
      </c>
      <c r="CQ57" s="13">
        <f t="shared" si="21"/>
        <v>0.33294028199999998</v>
      </c>
    </row>
    <row r="58" spans="1:95" x14ac:dyDescent="0.3">
      <c r="A58">
        <v>28000</v>
      </c>
      <c r="B58">
        <v>0.13500000000000001</v>
      </c>
      <c r="C58">
        <v>4.1769999999999996</v>
      </c>
      <c r="D58">
        <v>0.13600000000000001</v>
      </c>
      <c r="E58">
        <v>1.111</v>
      </c>
      <c r="F58">
        <v>1.371</v>
      </c>
      <c r="G58">
        <v>27549</v>
      </c>
      <c r="H58">
        <v>170756</v>
      </c>
      <c r="I58">
        <v>248606</v>
      </c>
      <c r="J58">
        <v>1574</v>
      </c>
      <c r="K58">
        <v>1656</v>
      </c>
      <c r="L58">
        <v>0</v>
      </c>
      <c r="M58">
        <v>4450</v>
      </c>
      <c r="N58">
        <v>11412</v>
      </c>
      <c r="O58">
        <v>113498</v>
      </c>
      <c r="P58">
        <v>3494</v>
      </c>
      <c r="Q58">
        <v>0</v>
      </c>
      <c r="R58">
        <v>0</v>
      </c>
      <c r="S58">
        <v>0</v>
      </c>
      <c r="T58">
        <v>15229</v>
      </c>
      <c r="U58">
        <v>590</v>
      </c>
      <c r="V58">
        <v>28446</v>
      </c>
      <c r="W58">
        <v>1013</v>
      </c>
      <c r="X58">
        <v>80</v>
      </c>
      <c r="Y58">
        <v>854</v>
      </c>
      <c r="Z58">
        <v>28557</v>
      </c>
      <c r="AA58">
        <v>28287</v>
      </c>
      <c r="AB58">
        <v>1</v>
      </c>
      <c r="AC58">
        <v>0</v>
      </c>
      <c r="AD58">
        <v>28557</v>
      </c>
      <c r="AE58">
        <v>10552</v>
      </c>
      <c r="AF58">
        <v>3494</v>
      </c>
      <c r="AG58">
        <v>0</v>
      </c>
      <c r="AH58">
        <v>0</v>
      </c>
      <c r="AI58">
        <v>0</v>
      </c>
      <c r="AJ58">
        <v>2185</v>
      </c>
      <c r="AK58">
        <v>590</v>
      </c>
      <c r="AL58">
        <v>2525</v>
      </c>
      <c r="AM58">
        <v>1798</v>
      </c>
      <c r="AN58">
        <v>2</v>
      </c>
      <c r="AO58">
        <v>1702</v>
      </c>
      <c r="AP58">
        <v>28287</v>
      </c>
      <c r="AQ58">
        <v>28287</v>
      </c>
      <c r="AR58">
        <v>0</v>
      </c>
      <c r="AS58">
        <v>0</v>
      </c>
      <c r="AT58">
        <v>851</v>
      </c>
      <c r="AU58">
        <f t="shared" si="38"/>
        <v>10552</v>
      </c>
      <c r="AV58">
        <f t="shared" si="38"/>
        <v>3494</v>
      </c>
      <c r="AW58">
        <f t="shared" si="38"/>
        <v>0</v>
      </c>
      <c r="AX58">
        <f t="shared" si="38"/>
        <v>0</v>
      </c>
      <c r="AY58">
        <f t="shared" si="38"/>
        <v>0</v>
      </c>
      <c r="AZ58">
        <f t="shared" si="38"/>
        <v>2185</v>
      </c>
      <c r="BA58">
        <f t="shared" si="38"/>
        <v>590</v>
      </c>
      <c r="BB58">
        <f t="shared" si="38"/>
        <v>2525</v>
      </c>
      <c r="BC58">
        <f t="shared" si="38"/>
        <v>1013</v>
      </c>
      <c r="BD58">
        <f t="shared" si="38"/>
        <v>2</v>
      </c>
      <c r="BE58">
        <f t="shared" si="38"/>
        <v>854</v>
      </c>
      <c r="BF58">
        <f t="shared" si="38"/>
        <v>28287</v>
      </c>
      <c r="BG58">
        <f t="shared" si="38"/>
        <v>28287</v>
      </c>
      <c r="BH58">
        <f t="shared" si="38"/>
        <v>0</v>
      </c>
      <c r="BI58">
        <f t="shared" si="38"/>
        <v>0</v>
      </c>
      <c r="BJ58">
        <f t="shared" si="36"/>
        <v>851</v>
      </c>
      <c r="BK58">
        <v>2266</v>
      </c>
      <c r="BL58">
        <v>1428</v>
      </c>
      <c r="BM58">
        <v>0</v>
      </c>
      <c r="BN58">
        <v>0</v>
      </c>
      <c r="BO58">
        <v>0</v>
      </c>
      <c r="BP58">
        <v>2729</v>
      </c>
      <c r="BQ58">
        <v>1432</v>
      </c>
      <c r="BR58">
        <v>3954</v>
      </c>
      <c r="BS58">
        <v>5495</v>
      </c>
      <c r="BT58">
        <v>5916</v>
      </c>
      <c r="BU58">
        <v>2507</v>
      </c>
      <c r="BV58">
        <v>2993</v>
      </c>
      <c r="BW58">
        <v>8381</v>
      </c>
      <c r="BX58">
        <v>5136</v>
      </c>
      <c r="BY58">
        <v>0</v>
      </c>
      <c r="BZ58">
        <v>1518</v>
      </c>
      <c r="CA58">
        <f t="shared" si="39"/>
        <v>23910832</v>
      </c>
      <c r="CB58">
        <f t="shared" si="40"/>
        <v>4989432</v>
      </c>
      <c r="CC58">
        <f t="shared" si="41"/>
        <v>0</v>
      </c>
      <c r="CD58">
        <f t="shared" si="42"/>
        <v>0</v>
      </c>
      <c r="CE58">
        <f t="shared" si="43"/>
        <v>0</v>
      </c>
      <c r="CF58">
        <f t="shared" si="44"/>
        <v>5962865</v>
      </c>
      <c r="CG58">
        <f t="shared" si="45"/>
        <v>844880</v>
      </c>
      <c r="CH58">
        <f t="shared" si="46"/>
        <v>9983850</v>
      </c>
      <c r="CI58">
        <f t="shared" si="47"/>
        <v>9880010</v>
      </c>
      <c r="CJ58">
        <f t="shared" si="48"/>
        <v>11832</v>
      </c>
      <c r="CK58">
        <f t="shared" si="49"/>
        <v>4266914</v>
      </c>
      <c r="CL58">
        <f t="shared" si="50"/>
        <v>84662991</v>
      </c>
      <c r="CM58">
        <f t="shared" si="51"/>
        <v>237073347</v>
      </c>
      <c r="CN58">
        <f t="shared" si="18"/>
        <v>0</v>
      </c>
      <c r="CO58">
        <f t="shared" si="19"/>
        <v>0</v>
      </c>
      <c r="CP58">
        <f t="shared" si="20"/>
        <v>1291818</v>
      </c>
      <c r="CQ58" s="13">
        <f t="shared" si="21"/>
        <v>0.38287877100000001</v>
      </c>
    </row>
    <row r="59" spans="1:95" x14ac:dyDescent="0.3">
      <c r="A59">
        <v>28500</v>
      </c>
      <c r="B59">
        <v>0.129</v>
      </c>
      <c r="C59">
        <v>4.3970000000000002</v>
      </c>
      <c r="D59">
        <v>0.128</v>
      </c>
      <c r="E59">
        <v>1.1200000000000001</v>
      </c>
      <c r="F59">
        <v>1.365</v>
      </c>
      <c r="G59">
        <v>27138</v>
      </c>
      <c r="H59">
        <v>166495</v>
      </c>
      <c r="I59">
        <v>256927</v>
      </c>
      <c r="J59">
        <v>1571</v>
      </c>
      <c r="K59">
        <v>1734</v>
      </c>
      <c r="L59">
        <v>0</v>
      </c>
      <c r="M59">
        <v>4454</v>
      </c>
      <c r="N59">
        <v>11151</v>
      </c>
      <c r="O59">
        <v>115724</v>
      </c>
      <c r="P59">
        <v>3509</v>
      </c>
      <c r="Q59">
        <v>0</v>
      </c>
      <c r="R59">
        <v>0</v>
      </c>
      <c r="S59">
        <v>0</v>
      </c>
      <c r="T59">
        <v>15505</v>
      </c>
      <c r="U59">
        <v>1388</v>
      </c>
      <c r="V59">
        <v>29250</v>
      </c>
      <c r="W59">
        <v>2221</v>
      </c>
      <c r="X59">
        <v>104</v>
      </c>
      <c r="Y59">
        <v>1961</v>
      </c>
      <c r="Z59">
        <v>29137</v>
      </c>
      <c r="AA59">
        <v>28990</v>
      </c>
      <c r="AB59">
        <v>1</v>
      </c>
      <c r="AC59">
        <v>0</v>
      </c>
      <c r="AD59">
        <v>29137</v>
      </c>
      <c r="AE59">
        <v>14788</v>
      </c>
      <c r="AF59">
        <v>3509</v>
      </c>
      <c r="AG59">
        <v>0</v>
      </c>
      <c r="AH59">
        <v>0</v>
      </c>
      <c r="AI59">
        <v>0</v>
      </c>
      <c r="AJ59">
        <v>3007</v>
      </c>
      <c r="AK59">
        <v>1388</v>
      </c>
      <c r="AL59">
        <v>5622</v>
      </c>
      <c r="AM59">
        <v>4197</v>
      </c>
      <c r="AN59">
        <v>1</v>
      </c>
      <c r="AO59">
        <v>3918</v>
      </c>
      <c r="AP59">
        <v>28990</v>
      </c>
      <c r="AQ59">
        <v>28990</v>
      </c>
      <c r="AR59">
        <v>0</v>
      </c>
      <c r="AS59">
        <v>0</v>
      </c>
      <c r="AT59">
        <v>1959</v>
      </c>
      <c r="AU59">
        <f t="shared" si="38"/>
        <v>14788</v>
      </c>
      <c r="AV59">
        <f t="shared" si="38"/>
        <v>3509</v>
      </c>
      <c r="AW59">
        <f t="shared" si="38"/>
        <v>0</v>
      </c>
      <c r="AX59">
        <f t="shared" si="38"/>
        <v>0</v>
      </c>
      <c r="AY59">
        <f t="shared" si="38"/>
        <v>0</v>
      </c>
      <c r="AZ59">
        <f t="shared" si="38"/>
        <v>3007</v>
      </c>
      <c r="BA59">
        <f t="shared" si="38"/>
        <v>1388</v>
      </c>
      <c r="BB59">
        <f t="shared" si="38"/>
        <v>5622</v>
      </c>
      <c r="BC59">
        <f t="shared" si="38"/>
        <v>2221</v>
      </c>
      <c r="BD59">
        <f t="shared" si="38"/>
        <v>1</v>
      </c>
      <c r="BE59">
        <f t="shared" si="38"/>
        <v>1961</v>
      </c>
      <c r="BF59">
        <f t="shared" si="38"/>
        <v>28990</v>
      </c>
      <c r="BG59">
        <f t="shared" si="38"/>
        <v>28990</v>
      </c>
      <c r="BH59">
        <f t="shared" si="38"/>
        <v>0</v>
      </c>
      <c r="BI59">
        <f t="shared" si="38"/>
        <v>0</v>
      </c>
      <c r="BJ59">
        <f t="shared" si="36"/>
        <v>1959</v>
      </c>
      <c r="BK59">
        <v>4241</v>
      </c>
      <c r="BL59">
        <v>1356</v>
      </c>
      <c r="BM59">
        <v>0</v>
      </c>
      <c r="BN59">
        <v>0</v>
      </c>
      <c r="BO59">
        <v>0</v>
      </c>
      <c r="BP59">
        <v>2692</v>
      </c>
      <c r="BQ59">
        <v>1320</v>
      </c>
      <c r="BR59">
        <v>3989</v>
      </c>
      <c r="BS59">
        <v>5904</v>
      </c>
      <c r="BT59">
        <v>5679</v>
      </c>
      <c r="BU59">
        <v>2073</v>
      </c>
      <c r="BV59">
        <v>2969</v>
      </c>
      <c r="BW59">
        <v>3505</v>
      </c>
      <c r="BX59">
        <v>5531</v>
      </c>
      <c r="BY59">
        <v>0</v>
      </c>
      <c r="BZ59">
        <v>1504</v>
      </c>
      <c r="CA59">
        <f t="shared" si="39"/>
        <v>62715908</v>
      </c>
      <c r="CB59">
        <f t="shared" si="40"/>
        <v>4758204</v>
      </c>
      <c r="CC59">
        <f t="shared" si="41"/>
        <v>0</v>
      </c>
      <c r="CD59">
        <f t="shared" si="42"/>
        <v>0</v>
      </c>
      <c r="CE59">
        <f t="shared" si="43"/>
        <v>0</v>
      </c>
      <c r="CF59">
        <f t="shared" si="44"/>
        <v>8094844</v>
      </c>
      <c r="CG59">
        <f t="shared" si="45"/>
        <v>1832160</v>
      </c>
      <c r="CH59">
        <f t="shared" si="46"/>
        <v>22426158</v>
      </c>
      <c r="CI59">
        <f t="shared" si="47"/>
        <v>24779088</v>
      </c>
      <c r="CJ59">
        <f t="shared" si="48"/>
        <v>5679</v>
      </c>
      <c r="CK59">
        <f t="shared" si="49"/>
        <v>8122014</v>
      </c>
      <c r="CL59">
        <f t="shared" si="50"/>
        <v>86071310</v>
      </c>
      <c r="CM59">
        <f t="shared" si="51"/>
        <v>101609950</v>
      </c>
      <c r="CN59">
        <f t="shared" si="18"/>
        <v>0</v>
      </c>
      <c r="CO59">
        <f t="shared" si="19"/>
        <v>0</v>
      </c>
      <c r="CP59">
        <f t="shared" si="20"/>
        <v>2946336</v>
      </c>
      <c r="CQ59" s="13">
        <f t="shared" si="21"/>
        <v>0.32336165100000003</v>
      </c>
    </row>
    <row r="60" spans="1:95" x14ac:dyDescent="0.3">
      <c r="A60">
        <v>29000</v>
      </c>
      <c r="B60">
        <v>0.11600000000000001</v>
      </c>
      <c r="C60">
        <v>4.5369999999999999</v>
      </c>
      <c r="D60">
        <v>0.11700000000000001</v>
      </c>
      <c r="E60">
        <v>1.171</v>
      </c>
      <c r="F60">
        <v>1.373</v>
      </c>
      <c r="G60">
        <v>25786</v>
      </c>
      <c r="H60">
        <v>157336</v>
      </c>
      <c r="I60">
        <v>265151</v>
      </c>
      <c r="J60">
        <v>1579</v>
      </c>
      <c r="K60">
        <v>1907</v>
      </c>
      <c r="L60">
        <v>0</v>
      </c>
      <c r="M60">
        <v>3358</v>
      </c>
      <c r="N60">
        <v>11122</v>
      </c>
      <c r="O60">
        <v>117631</v>
      </c>
      <c r="P60">
        <v>3605</v>
      </c>
      <c r="Q60">
        <v>0</v>
      </c>
      <c r="R60">
        <v>0</v>
      </c>
      <c r="S60">
        <v>0</v>
      </c>
      <c r="T60">
        <v>15561</v>
      </c>
      <c r="U60">
        <v>2135</v>
      </c>
      <c r="V60">
        <v>29714</v>
      </c>
      <c r="W60">
        <v>3933</v>
      </c>
      <c r="X60">
        <v>90</v>
      </c>
      <c r="Y60">
        <v>3702</v>
      </c>
      <c r="Z60">
        <v>29648</v>
      </c>
      <c r="AA60">
        <v>29483</v>
      </c>
      <c r="AB60">
        <v>1</v>
      </c>
      <c r="AC60">
        <v>0</v>
      </c>
      <c r="AD60">
        <v>29648</v>
      </c>
      <c r="AE60">
        <v>21075</v>
      </c>
      <c r="AF60">
        <v>3605</v>
      </c>
      <c r="AG60">
        <v>0</v>
      </c>
      <c r="AH60">
        <v>0</v>
      </c>
      <c r="AI60">
        <v>0</v>
      </c>
      <c r="AJ60">
        <v>4568</v>
      </c>
      <c r="AK60">
        <v>2135</v>
      </c>
      <c r="AL60">
        <v>9903</v>
      </c>
      <c r="AM60">
        <v>7608</v>
      </c>
      <c r="AN60">
        <v>7</v>
      </c>
      <c r="AO60">
        <v>7310</v>
      </c>
      <c r="AP60">
        <v>29483</v>
      </c>
      <c r="AQ60">
        <v>29483</v>
      </c>
      <c r="AR60">
        <v>0</v>
      </c>
      <c r="AS60">
        <v>0</v>
      </c>
      <c r="AT60">
        <v>3655</v>
      </c>
      <c r="AU60">
        <f t="shared" si="38"/>
        <v>21075</v>
      </c>
      <c r="AV60">
        <f t="shared" si="38"/>
        <v>3605</v>
      </c>
      <c r="AW60">
        <f t="shared" si="38"/>
        <v>0</v>
      </c>
      <c r="AX60">
        <f t="shared" si="38"/>
        <v>0</v>
      </c>
      <c r="AY60">
        <f t="shared" si="38"/>
        <v>0</v>
      </c>
      <c r="AZ60">
        <f t="shared" si="38"/>
        <v>4568</v>
      </c>
      <c r="BA60">
        <f t="shared" si="38"/>
        <v>2135</v>
      </c>
      <c r="BB60">
        <f t="shared" si="38"/>
        <v>9903</v>
      </c>
      <c r="BC60">
        <f t="shared" si="38"/>
        <v>3933</v>
      </c>
      <c r="BD60">
        <f t="shared" si="38"/>
        <v>7</v>
      </c>
      <c r="BE60">
        <f t="shared" si="38"/>
        <v>3702</v>
      </c>
      <c r="BF60">
        <f t="shared" si="38"/>
        <v>29483</v>
      </c>
      <c r="BG60">
        <f t="shared" si="38"/>
        <v>29483</v>
      </c>
      <c r="BH60">
        <f t="shared" si="38"/>
        <v>0</v>
      </c>
      <c r="BI60">
        <f t="shared" si="38"/>
        <v>0</v>
      </c>
      <c r="BJ60">
        <f t="shared" si="36"/>
        <v>3655</v>
      </c>
      <c r="BK60">
        <v>2276</v>
      </c>
      <c r="BL60">
        <v>1397</v>
      </c>
      <c r="BM60">
        <v>0</v>
      </c>
      <c r="BN60">
        <v>0</v>
      </c>
      <c r="BO60">
        <v>0</v>
      </c>
      <c r="BP60">
        <v>2692</v>
      </c>
      <c r="BQ60">
        <v>1383</v>
      </c>
      <c r="BR60">
        <v>3942</v>
      </c>
      <c r="BS60">
        <v>6182</v>
      </c>
      <c r="BT60">
        <v>6040</v>
      </c>
      <c r="BU60">
        <v>2084</v>
      </c>
      <c r="BV60">
        <v>6328</v>
      </c>
      <c r="BW60">
        <v>3674</v>
      </c>
      <c r="BX60">
        <v>4741</v>
      </c>
      <c r="BY60">
        <v>0</v>
      </c>
      <c r="BZ60">
        <v>1552</v>
      </c>
      <c r="CA60">
        <f t="shared" si="39"/>
        <v>47966700</v>
      </c>
      <c r="CB60">
        <f t="shared" si="40"/>
        <v>5036185</v>
      </c>
      <c r="CC60">
        <f t="shared" si="41"/>
        <v>0</v>
      </c>
      <c r="CD60">
        <f t="shared" si="42"/>
        <v>0</v>
      </c>
      <c r="CE60">
        <f t="shared" si="43"/>
        <v>0</v>
      </c>
      <c r="CF60">
        <f t="shared" si="44"/>
        <v>12297056</v>
      </c>
      <c r="CG60">
        <f t="shared" si="45"/>
        <v>2952705</v>
      </c>
      <c r="CH60">
        <f t="shared" si="46"/>
        <v>39037626</v>
      </c>
      <c r="CI60">
        <f t="shared" si="47"/>
        <v>47032656</v>
      </c>
      <c r="CJ60">
        <f t="shared" si="48"/>
        <v>42280</v>
      </c>
      <c r="CK60">
        <f t="shared" si="49"/>
        <v>15234040</v>
      </c>
      <c r="CL60">
        <f t="shared" si="50"/>
        <v>186568424</v>
      </c>
      <c r="CM60">
        <f t="shared" si="51"/>
        <v>108320542</v>
      </c>
      <c r="CN60">
        <f t="shared" si="18"/>
        <v>0</v>
      </c>
      <c r="CO60">
        <f t="shared" si="19"/>
        <v>0</v>
      </c>
      <c r="CP60">
        <f t="shared" si="20"/>
        <v>5672560</v>
      </c>
      <c r="CQ60" s="13">
        <f t="shared" si="21"/>
        <v>0.470160774</v>
      </c>
    </row>
    <row r="61" spans="1:95" x14ac:dyDescent="0.3">
      <c r="A61">
        <v>29500</v>
      </c>
      <c r="B61">
        <v>0.13200000000000001</v>
      </c>
      <c r="C61">
        <v>4.5010000000000003</v>
      </c>
      <c r="D61">
        <v>0.13200000000000001</v>
      </c>
      <c r="E61">
        <v>1.145</v>
      </c>
      <c r="F61">
        <v>1.407</v>
      </c>
      <c r="G61">
        <v>28028</v>
      </c>
      <c r="H61">
        <v>171577</v>
      </c>
      <c r="I61">
        <v>265666</v>
      </c>
      <c r="J61">
        <v>1562</v>
      </c>
      <c r="K61">
        <v>1737</v>
      </c>
      <c r="L61">
        <v>0</v>
      </c>
      <c r="M61">
        <v>5576</v>
      </c>
      <c r="N61">
        <v>11150</v>
      </c>
      <c r="O61">
        <v>119669</v>
      </c>
      <c r="P61">
        <v>3612</v>
      </c>
      <c r="Q61">
        <v>0</v>
      </c>
      <c r="R61">
        <v>0</v>
      </c>
      <c r="S61">
        <v>0</v>
      </c>
      <c r="T61">
        <v>16053</v>
      </c>
      <c r="U61">
        <v>1699</v>
      </c>
      <c r="V61">
        <v>30072</v>
      </c>
      <c r="W61">
        <v>2174</v>
      </c>
      <c r="X61">
        <v>106</v>
      </c>
      <c r="Y61">
        <v>2059</v>
      </c>
      <c r="Z61">
        <v>30132</v>
      </c>
      <c r="AA61">
        <v>29957</v>
      </c>
      <c r="AB61">
        <v>1</v>
      </c>
      <c r="AC61">
        <v>0</v>
      </c>
      <c r="AD61">
        <v>30132</v>
      </c>
      <c r="AE61">
        <v>15393</v>
      </c>
      <c r="AF61">
        <v>3612</v>
      </c>
      <c r="AG61">
        <v>0</v>
      </c>
      <c r="AH61">
        <v>0</v>
      </c>
      <c r="AI61">
        <v>0</v>
      </c>
      <c r="AJ61">
        <v>3266</v>
      </c>
      <c r="AK61">
        <v>1699</v>
      </c>
      <c r="AL61">
        <v>5887</v>
      </c>
      <c r="AM61">
        <v>4143</v>
      </c>
      <c r="AN61">
        <v>3</v>
      </c>
      <c r="AO61">
        <v>4112</v>
      </c>
      <c r="AP61">
        <v>29957</v>
      </c>
      <c r="AQ61">
        <v>29957</v>
      </c>
      <c r="AR61">
        <v>0</v>
      </c>
      <c r="AS61">
        <v>0</v>
      </c>
      <c r="AT61">
        <v>2056</v>
      </c>
      <c r="AU61">
        <f t="shared" si="38"/>
        <v>15393</v>
      </c>
      <c r="AV61">
        <f t="shared" si="38"/>
        <v>3612</v>
      </c>
      <c r="AW61">
        <f t="shared" si="38"/>
        <v>0</v>
      </c>
      <c r="AX61">
        <f t="shared" si="38"/>
        <v>0</v>
      </c>
      <c r="AY61">
        <f t="shared" si="38"/>
        <v>0</v>
      </c>
      <c r="AZ61">
        <f t="shared" si="38"/>
        <v>3266</v>
      </c>
      <c r="BA61">
        <f t="shared" si="38"/>
        <v>1699</v>
      </c>
      <c r="BB61">
        <f t="shared" si="38"/>
        <v>5887</v>
      </c>
      <c r="BC61">
        <f t="shared" si="38"/>
        <v>2174</v>
      </c>
      <c r="BD61">
        <f t="shared" si="38"/>
        <v>3</v>
      </c>
      <c r="BE61">
        <f t="shared" si="38"/>
        <v>2059</v>
      </c>
      <c r="BF61">
        <f t="shared" si="38"/>
        <v>29957</v>
      </c>
      <c r="BG61">
        <f t="shared" si="38"/>
        <v>29957</v>
      </c>
      <c r="BH61">
        <f t="shared" si="38"/>
        <v>0</v>
      </c>
      <c r="BI61">
        <f t="shared" si="38"/>
        <v>0</v>
      </c>
      <c r="BJ61">
        <f t="shared" si="36"/>
        <v>2056</v>
      </c>
      <c r="BK61">
        <v>2957</v>
      </c>
      <c r="BL61">
        <v>1356</v>
      </c>
      <c r="BM61">
        <v>0</v>
      </c>
      <c r="BN61">
        <v>0</v>
      </c>
      <c r="BO61">
        <v>0</v>
      </c>
      <c r="BP61">
        <v>2679</v>
      </c>
      <c r="BQ61">
        <v>1291</v>
      </c>
      <c r="BR61">
        <v>3898</v>
      </c>
      <c r="BS61">
        <v>5333</v>
      </c>
      <c r="BT61">
        <v>5698</v>
      </c>
      <c r="BU61">
        <v>2072</v>
      </c>
      <c r="BV61">
        <v>2967</v>
      </c>
      <c r="BW61">
        <v>4580</v>
      </c>
      <c r="BX61">
        <v>5531</v>
      </c>
      <c r="BY61">
        <v>0</v>
      </c>
      <c r="BZ61">
        <v>1536</v>
      </c>
      <c r="CA61">
        <f t="shared" si="39"/>
        <v>45517101</v>
      </c>
      <c r="CB61">
        <f t="shared" si="40"/>
        <v>4897872</v>
      </c>
      <c r="CC61">
        <f t="shared" si="41"/>
        <v>0</v>
      </c>
      <c r="CD61">
        <f t="shared" si="42"/>
        <v>0</v>
      </c>
      <c r="CE61">
        <f t="shared" si="43"/>
        <v>0</v>
      </c>
      <c r="CF61">
        <f t="shared" si="44"/>
        <v>8749614</v>
      </c>
      <c r="CG61">
        <f t="shared" si="45"/>
        <v>2193409</v>
      </c>
      <c r="CH61">
        <f t="shared" si="46"/>
        <v>22947526</v>
      </c>
      <c r="CI61">
        <f t="shared" si="47"/>
        <v>22094619</v>
      </c>
      <c r="CJ61">
        <f t="shared" si="48"/>
        <v>17094</v>
      </c>
      <c r="CK61">
        <f t="shared" si="49"/>
        <v>8520064</v>
      </c>
      <c r="CL61">
        <f t="shared" si="50"/>
        <v>88882419</v>
      </c>
      <c r="CM61">
        <f t="shared" si="51"/>
        <v>137203060</v>
      </c>
      <c r="CN61">
        <f t="shared" si="18"/>
        <v>0</v>
      </c>
      <c r="CO61">
        <f t="shared" si="19"/>
        <v>0</v>
      </c>
      <c r="CP61">
        <f t="shared" si="20"/>
        <v>3158016</v>
      </c>
      <c r="CQ61" s="13">
        <f t="shared" si="21"/>
        <v>0.34418079400000001</v>
      </c>
    </row>
    <row r="62" spans="1:95" x14ac:dyDescent="0.3">
      <c r="A62">
        <v>30000</v>
      </c>
      <c r="B62">
        <v>0.153</v>
      </c>
      <c r="C62">
        <v>4.6890000000000001</v>
      </c>
      <c r="D62">
        <v>0.221</v>
      </c>
      <c r="E62">
        <v>1.1679999999999999</v>
      </c>
      <c r="F62">
        <v>1.464</v>
      </c>
      <c r="G62">
        <v>27404</v>
      </c>
      <c r="H62">
        <v>167487</v>
      </c>
      <c r="I62">
        <v>272259</v>
      </c>
      <c r="J62">
        <v>1665</v>
      </c>
      <c r="K62">
        <v>1700</v>
      </c>
      <c r="L62">
        <v>0</v>
      </c>
      <c r="M62">
        <v>4376</v>
      </c>
      <c r="N62">
        <v>21885</v>
      </c>
      <c r="O62">
        <v>121773</v>
      </c>
      <c r="P62">
        <v>3625</v>
      </c>
      <c r="Q62">
        <v>0</v>
      </c>
      <c r="R62">
        <v>0</v>
      </c>
      <c r="S62">
        <v>0</v>
      </c>
      <c r="T62">
        <v>16436</v>
      </c>
      <c r="U62">
        <v>1096</v>
      </c>
      <c r="V62">
        <v>30729</v>
      </c>
      <c r="W62">
        <v>3453</v>
      </c>
      <c r="X62">
        <v>100</v>
      </c>
      <c r="Y62">
        <v>3222</v>
      </c>
      <c r="Z62">
        <v>30663</v>
      </c>
      <c r="AA62">
        <v>30498</v>
      </c>
      <c r="AB62">
        <v>1</v>
      </c>
      <c r="AC62">
        <v>0</v>
      </c>
      <c r="AD62">
        <v>30663</v>
      </c>
      <c r="AE62">
        <v>19687</v>
      </c>
      <c r="AF62">
        <v>3625</v>
      </c>
      <c r="AG62">
        <v>0</v>
      </c>
      <c r="AH62">
        <v>0</v>
      </c>
      <c r="AI62">
        <v>0</v>
      </c>
      <c r="AJ62">
        <v>5013</v>
      </c>
      <c r="AK62">
        <v>1096</v>
      </c>
      <c r="AL62">
        <v>7738</v>
      </c>
      <c r="AM62">
        <v>6631</v>
      </c>
      <c r="AN62">
        <v>2</v>
      </c>
      <c r="AO62">
        <v>6404</v>
      </c>
      <c r="AP62">
        <v>30498</v>
      </c>
      <c r="AQ62">
        <v>30498</v>
      </c>
      <c r="AR62">
        <v>0</v>
      </c>
      <c r="AS62">
        <v>0</v>
      </c>
      <c r="AT62">
        <v>3202</v>
      </c>
      <c r="AU62">
        <f t="shared" si="38"/>
        <v>19687</v>
      </c>
      <c r="AV62">
        <f t="shared" si="38"/>
        <v>3625</v>
      </c>
      <c r="AW62">
        <f t="shared" si="38"/>
        <v>0</v>
      </c>
      <c r="AX62">
        <f t="shared" si="38"/>
        <v>0</v>
      </c>
      <c r="AY62">
        <f t="shared" si="38"/>
        <v>0</v>
      </c>
      <c r="AZ62">
        <f t="shared" si="38"/>
        <v>5013</v>
      </c>
      <c r="BA62">
        <f t="shared" si="38"/>
        <v>1096</v>
      </c>
      <c r="BB62">
        <f t="shared" si="38"/>
        <v>7738</v>
      </c>
      <c r="BC62">
        <f t="shared" si="38"/>
        <v>3453</v>
      </c>
      <c r="BD62">
        <f t="shared" si="38"/>
        <v>2</v>
      </c>
      <c r="BE62">
        <f t="shared" si="38"/>
        <v>3222</v>
      </c>
      <c r="BF62">
        <f t="shared" si="38"/>
        <v>30498</v>
      </c>
      <c r="BG62">
        <f t="shared" si="38"/>
        <v>30498</v>
      </c>
      <c r="BH62">
        <f t="shared" si="38"/>
        <v>0</v>
      </c>
      <c r="BI62">
        <f t="shared" si="38"/>
        <v>0</v>
      </c>
      <c r="BJ62">
        <f t="shared" si="36"/>
        <v>3202</v>
      </c>
      <c r="BK62">
        <v>2277</v>
      </c>
      <c r="BL62">
        <v>1367</v>
      </c>
      <c r="BM62">
        <v>0</v>
      </c>
      <c r="BN62">
        <v>0</v>
      </c>
      <c r="BO62">
        <v>0</v>
      </c>
      <c r="BP62">
        <v>2745</v>
      </c>
      <c r="BQ62">
        <v>1344</v>
      </c>
      <c r="BR62">
        <v>4024</v>
      </c>
      <c r="BS62">
        <v>5657</v>
      </c>
      <c r="BT62">
        <v>6001</v>
      </c>
      <c r="BU62">
        <v>2184</v>
      </c>
      <c r="BV62">
        <v>5899</v>
      </c>
      <c r="BW62">
        <v>3805</v>
      </c>
      <c r="BX62">
        <v>15013</v>
      </c>
      <c r="BY62">
        <v>0</v>
      </c>
      <c r="BZ62">
        <v>1608</v>
      </c>
      <c r="CA62">
        <f t="shared" si="39"/>
        <v>44827299</v>
      </c>
      <c r="CB62">
        <f t="shared" si="40"/>
        <v>4955375</v>
      </c>
      <c r="CC62">
        <f t="shared" si="41"/>
        <v>0</v>
      </c>
      <c r="CD62">
        <f t="shared" si="42"/>
        <v>0</v>
      </c>
      <c r="CE62">
        <f t="shared" si="43"/>
        <v>0</v>
      </c>
      <c r="CF62">
        <f t="shared" si="44"/>
        <v>13760685</v>
      </c>
      <c r="CG62">
        <f t="shared" si="45"/>
        <v>1473024</v>
      </c>
      <c r="CH62">
        <f t="shared" si="46"/>
        <v>31137712</v>
      </c>
      <c r="CI62">
        <f t="shared" si="47"/>
        <v>37511567</v>
      </c>
      <c r="CJ62">
        <f t="shared" si="48"/>
        <v>12002</v>
      </c>
      <c r="CK62">
        <f t="shared" si="49"/>
        <v>13986336</v>
      </c>
      <c r="CL62">
        <f t="shared" si="50"/>
        <v>179907702</v>
      </c>
      <c r="CM62">
        <f t="shared" si="51"/>
        <v>116044890</v>
      </c>
      <c r="CN62">
        <f t="shared" si="18"/>
        <v>0</v>
      </c>
      <c r="CO62">
        <f t="shared" si="19"/>
        <v>0</v>
      </c>
      <c r="CP62">
        <f t="shared" si="20"/>
        <v>5148816</v>
      </c>
      <c r="CQ62" s="13">
        <f t="shared" si="21"/>
        <v>0.44876540799999998</v>
      </c>
    </row>
    <row r="63" spans="1:95" x14ac:dyDescent="0.3">
      <c r="A63">
        <v>30500</v>
      </c>
      <c r="B63">
        <v>0.151</v>
      </c>
      <c r="C63">
        <v>4.5519999999999996</v>
      </c>
      <c r="D63">
        <v>0.14899999999999999</v>
      </c>
      <c r="E63">
        <v>1.1850000000000001</v>
      </c>
      <c r="F63">
        <v>1.4850000000000001</v>
      </c>
      <c r="G63">
        <v>30758</v>
      </c>
      <c r="H63">
        <v>191939</v>
      </c>
      <c r="I63">
        <v>270537</v>
      </c>
      <c r="J63">
        <v>1569</v>
      </c>
      <c r="K63">
        <v>1703</v>
      </c>
      <c r="L63">
        <v>0</v>
      </c>
      <c r="M63">
        <v>4198</v>
      </c>
      <c r="N63">
        <v>11028</v>
      </c>
      <c r="O63">
        <v>124014</v>
      </c>
      <c r="P63">
        <v>3860</v>
      </c>
      <c r="Q63">
        <v>0</v>
      </c>
      <c r="R63">
        <v>0</v>
      </c>
      <c r="S63">
        <v>0</v>
      </c>
      <c r="T63">
        <v>16660</v>
      </c>
      <c r="U63">
        <v>1049</v>
      </c>
      <c r="V63">
        <v>31125</v>
      </c>
      <c r="W63">
        <v>292</v>
      </c>
      <c r="X63">
        <v>115</v>
      </c>
      <c r="Y63">
        <v>139</v>
      </c>
      <c r="Z63">
        <v>31155</v>
      </c>
      <c r="AA63">
        <v>30972</v>
      </c>
      <c r="AB63">
        <v>1</v>
      </c>
      <c r="AC63">
        <v>0</v>
      </c>
      <c r="AD63">
        <v>31155</v>
      </c>
      <c r="AE63">
        <v>8545</v>
      </c>
      <c r="AF63">
        <v>3860</v>
      </c>
      <c r="AG63">
        <v>0</v>
      </c>
      <c r="AH63">
        <v>0</v>
      </c>
      <c r="AI63">
        <v>0</v>
      </c>
      <c r="AJ63">
        <v>1031</v>
      </c>
      <c r="AK63">
        <v>1049</v>
      </c>
      <c r="AL63">
        <v>1646</v>
      </c>
      <c r="AM63">
        <v>339</v>
      </c>
      <c r="AN63">
        <v>0</v>
      </c>
      <c r="AO63">
        <v>278</v>
      </c>
      <c r="AP63">
        <v>30972</v>
      </c>
      <c r="AQ63">
        <v>30972</v>
      </c>
      <c r="AR63">
        <v>0</v>
      </c>
      <c r="AS63">
        <v>0</v>
      </c>
      <c r="AT63">
        <v>139</v>
      </c>
      <c r="AU63">
        <f t="shared" si="38"/>
        <v>8545</v>
      </c>
      <c r="AV63">
        <f t="shared" si="38"/>
        <v>3860</v>
      </c>
      <c r="AW63">
        <f t="shared" si="38"/>
        <v>0</v>
      </c>
      <c r="AX63">
        <f t="shared" si="38"/>
        <v>0</v>
      </c>
      <c r="AY63">
        <f t="shared" si="38"/>
        <v>0</v>
      </c>
      <c r="AZ63">
        <f t="shared" si="38"/>
        <v>1031</v>
      </c>
      <c r="BA63">
        <f t="shared" si="38"/>
        <v>1049</v>
      </c>
      <c r="BB63">
        <f t="shared" si="38"/>
        <v>1646</v>
      </c>
      <c r="BC63">
        <f t="shared" si="38"/>
        <v>292</v>
      </c>
      <c r="BD63">
        <f t="shared" si="38"/>
        <v>0</v>
      </c>
      <c r="BE63">
        <f t="shared" si="38"/>
        <v>139</v>
      </c>
      <c r="BF63">
        <f t="shared" si="38"/>
        <v>30972</v>
      </c>
      <c r="BG63">
        <f t="shared" si="38"/>
        <v>30972</v>
      </c>
      <c r="BH63">
        <f t="shared" si="38"/>
        <v>0</v>
      </c>
      <c r="BI63">
        <f t="shared" si="38"/>
        <v>0</v>
      </c>
      <c r="BJ63">
        <f t="shared" si="36"/>
        <v>139</v>
      </c>
      <c r="BK63">
        <v>2293</v>
      </c>
      <c r="BL63">
        <v>1359</v>
      </c>
      <c r="BM63">
        <v>0</v>
      </c>
      <c r="BN63">
        <v>0</v>
      </c>
      <c r="BO63">
        <v>0</v>
      </c>
      <c r="BP63">
        <v>6668</v>
      </c>
      <c r="BQ63">
        <v>1212</v>
      </c>
      <c r="BR63">
        <v>6837</v>
      </c>
      <c r="BS63">
        <v>8392</v>
      </c>
      <c r="BT63">
        <v>5609</v>
      </c>
      <c r="BU63">
        <v>3811</v>
      </c>
      <c r="BV63">
        <v>3028</v>
      </c>
      <c r="BW63">
        <v>4961</v>
      </c>
      <c r="BX63">
        <v>5136</v>
      </c>
      <c r="BY63">
        <v>0</v>
      </c>
      <c r="BZ63">
        <v>1569</v>
      </c>
      <c r="CA63">
        <f t="shared" si="39"/>
        <v>19593685</v>
      </c>
      <c r="CB63">
        <f t="shared" si="40"/>
        <v>5245740</v>
      </c>
      <c r="CC63">
        <f t="shared" si="41"/>
        <v>0</v>
      </c>
      <c r="CD63">
        <f t="shared" si="42"/>
        <v>0</v>
      </c>
      <c r="CE63">
        <f t="shared" si="43"/>
        <v>0</v>
      </c>
      <c r="CF63">
        <f t="shared" si="44"/>
        <v>6874708</v>
      </c>
      <c r="CG63">
        <f t="shared" si="45"/>
        <v>1271388</v>
      </c>
      <c r="CH63">
        <f t="shared" si="46"/>
        <v>11253702</v>
      </c>
      <c r="CI63">
        <f t="shared" si="47"/>
        <v>2844888</v>
      </c>
      <c r="CJ63">
        <f t="shared" si="48"/>
        <v>0</v>
      </c>
      <c r="CK63">
        <f t="shared" si="49"/>
        <v>1059458</v>
      </c>
      <c r="CL63">
        <f t="shared" si="50"/>
        <v>93783216</v>
      </c>
      <c r="CM63">
        <f t="shared" si="51"/>
        <v>153652092</v>
      </c>
      <c r="CN63">
        <f t="shared" si="18"/>
        <v>0</v>
      </c>
      <c r="CO63">
        <f t="shared" si="19"/>
        <v>0</v>
      </c>
      <c r="CP63">
        <f t="shared" si="20"/>
        <v>218091</v>
      </c>
      <c r="CQ63" s="13">
        <f t="shared" si="21"/>
        <v>0.29579696799999999</v>
      </c>
    </row>
    <row r="64" spans="1:95" x14ac:dyDescent="0.3">
      <c r="A64">
        <v>31000</v>
      </c>
      <c r="B64">
        <v>0.19600000000000001</v>
      </c>
      <c r="C64">
        <v>4.6440000000000001</v>
      </c>
      <c r="D64">
        <v>0.503</v>
      </c>
      <c r="E64">
        <v>1.2949999999999999</v>
      </c>
      <c r="F64">
        <v>1.5429999999999999</v>
      </c>
      <c r="G64">
        <v>31361</v>
      </c>
      <c r="H64">
        <v>194964</v>
      </c>
      <c r="I64">
        <v>273888</v>
      </c>
      <c r="J64">
        <v>1584</v>
      </c>
      <c r="K64">
        <v>1698</v>
      </c>
      <c r="L64">
        <v>0</v>
      </c>
      <c r="M64">
        <v>4379</v>
      </c>
      <c r="N64">
        <v>11207</v>
      </c>
      <c r="O64">
        <v>125536</v>
      </c>
      <c r="P64">
        <v>3895</v>
      </c>
      <c r="Q64">
        <v>0</v>
      </c>
      <c r="R64">
        <v>0</v>
      </c>
      <c r="S64">
        <v>0</v>
      </c>
      <c r="T64">
        <v>17041</v>
      </c>
      <c r="U64">
        <v>1018</v>
      </c>
      <c r="V64">
        <v>31339</v>
      </c>
      <c r="W64">
        <v>297</v>
      </c>
      <c r="X64">
        <v>111</v>
      </c>
      <c r="Y64">
        <v>147</v>
      </c>
      <c r="Z64">
        <v>31657</v>
      </c>
      <c r="AA64">
        <v>31189</v>
      </c>
      <c r="AB64">
        <v>1</v>
      </c>
      <c r="AC64">
        <v>0</v>
      </c>
      <c r="AD64">
        <v>31657</v>
      </c>
      <c r="AE64">
        <v>8572</v>
      </c>
      <c r="AF64">
        <v>3895</v>
      </c>
      <c r="AG64">
        <v>0</v>
      </c>
      <c r="AH64">
        <v>0</v>
      </c>
      <c r="AI64">
        <v>0</v>
      </c>
      <c r="AJ64">
        <v>1007</v>
      </c>
      <c r="AK64">
        <v>1018</v>
      </c>
      <c r="AL64">
        <v>1524</v>
      </c>
      <c r="AM64">
        <v>357</v>
      </c>
      <c r="AN64">
        <v>1</v>
      </c>
      <c r="AO64">
        <v>292</v>
      </c>
      <c r="AP64">
        <v>31189</v>
      </c>
      <c r="AQ64">
        <v>31189</v>
      </c>
      <c r="AR64">
        <v>0</v>
      </c>
      <c r="AS64">
        <v>0</v>
      </c>
      <c r="AT64">
        <v>146</v>
      </c>
      <c r="AU64">
        <f t="shared" si="38"/>
        <v>8572</v>
      </c>
      <c r="AV64">
        <f t="shared" si="38"/>
        <v>3895</v>
      </c>
      <c r="AW64">
        <f t="shared" si="38"/>
        <v>0</v>
      </c>
      <c r="AX64">
        <f t="shared" si="38"/>
        <v>0</v>
      </c>
      <c r="AY64">
        <f t="shared" si="38"/>
        <v>0</v>
      </c>
      <c r="AZ64">
        <f t="shared" si="38"/>
        <v>1007</v>
      </c>
      <c r="BA64">
        <f t="shared" si="38"/>
        <v>1018</v>
      </c>
      <c r="BB64">
        <f t="shared" si="38"/>
        <v>1524</v>
      </c>
      <c r="BC64">
        <f t="shared" si="38"/>
        <v>297</v>
      </c>
      <c r="BD64">
        <f t="shared" si="38"/>
        <v>1</v>
      </c>
      <c r="BE64">
        <f t="shared" si="38"/>
        <v>147</v>
      </c>
      <c r="BF64">
        <f t="shared" si="38"/>
        <v>31189</v>
      </c>
      <c r="BG64">
        <f t="shared" si="38"/>
        <v>31189</v>
      </c>
      <c r="BH64">
        <f t="shared" si="38"/>
        <v>0</v>
      </c>
      <c r="BI64">
        <f t="shared" si="38"/>
        <v>0</v>
      </c>
      <c r="BJ64">
        <f t="shared" si="36"/>
        <v>146</v>
      </c>
      <c r="BK64">
        <v>2246</v>
      </c>
      <c r="BL64">
        <v>1382</v>
      </c>
      <c r="BM64">
        <v>0</v>
      </c>
      <c r="BN64">
        <v>0</v>
      </c>
      <c r="BO64">
        <v>0</v>
      </c>
      <c r="BP64">
        <v>2713</v>
      </c>
      <c r="BQ64">
        <v>1345</v>
      </c>
      <c r="BR64">
        <v>4011</v>
      </c>
      <c r="BS64">
        <v>9637</v>
      </c>
      <c r="BT64">
        <v>5936</v>
      </c>
      <c r="BU64">
        <v>3179</v>
      </c>
      <c r="BV64">
        <v>2985</v>
      </c>
      <c r="BW64">
        <v>7537</v>
      </c>
      <c r="BX64">
        <v>5531</v>
      </c>
      <c r="BY64">
        <v>0</v>
      </c>
      <c r="BZ64">
        <v>1505</v>
      </c>
      <c r="CA64">
        <f t="shared" si="39"/>
        <v>19252712</v>
      </c>
      <c r="CB64">
        <f t="shared" si="40"/>
        <v>5382890</v>
      </c>
      <c r="CC64">
        <f t="shared" si="41"/>
        <v>0</v>
      </c>
      <c r="CD64">
        <f t="shared" si="42"/>
        <v>0</v>
      </c>
      <c r="CE64">
        <f t="shared" si="43"/>
        <v>0</v>
      </c>
      <c r="CF64">
        <f t="shared" si="44"/>
        <v>2731991</v>
      </c>
      <c r="CG64">
        <f t="shared" si="45"/>
        <v>1369210</v>
      </c>
      <c r="CH64">
        <f t="shared" si="46"/>
        <v>6112764</v>
      </c>
      <c r="CI64">
        <f t="shared" si="47"/>
        <v>3440409</v>
      </c>
      <c r="CJ64">
        <f t="shared" si="48"/>
        <v>5936</v>
      </c>
      <c r="CK64">
        <f t="shared" si="49"/>
        <v>928268</v>
      </c>
      <c r="CL64">
        <f t="shared" si="50"/>
        <v>93099165</v>
      </c>
      <c r="CM64">
        <f t="shared" si="51"/>
        <v>235071493</v>
      </c>
      <c r="CN64">
        <f t="shared" si="18"/>
        <v>0</v>
      </c>
      <c r="CO64">
        <f t="shared" si="19"/>
        <v>0</v>
      </c>
      <c r="CP64">
        <f t="shared" si="20"/>
        <v>219730</v>
      </c>
      <c r="CQ64" s="13">
        <f t="shared" si="21"/>
        <v>0.36761456799999997</v>
      </c>
    </row>
    <row r="65" spans="1:95" x14ac:dyDescent="0.3">
      <c r="A65">
        <v>31500</v>
      </c>
      <c r="B65">
        <v>0.16600000000000001</v>
      </c>
      <c r="C65">
        <v>4.851</v>
      </c>
      <c r="D65">
        <v>0.39200000000000002</v>
      </c>
      <c r="E65">
        <v>1.2829999999999999</v>
      </c>
      <c r="F65">
        <v>1.5269999999999999</v>
      </c>
      <c r="G65">
        <v>29538</v>
      </c>
      <c r="H65">
        <v>181812</v>
      </c>
      <c r="I65">
        <v>284190</v>
      </c>
      <c r="J65">
        <v>1567</v>
      </c>
      <c r="K65">
        <v>1748</v>
      </c>
      <c r="L65">
        <v>0</v>
      </c>
      <c r="M65">
        <v>4537</v>
      </c>
      <c r="N65">
        <v>10980</v>
      </c>
      <c r="O65">
        <v>127826</v>
      </c>
      <c r="P65">
        <v>3805</v>
      </c>
      <c r="Q65">
        <v>0</v>
      </c>
      <c r="R65">
        <v>0</v>
      </c>
      <c r="S65">
        <v>0</v>
      </c>
      <c r="T65">
        <v>17140</v>
      </c>
      <c r="U65">
        <v>1641</v>
      </c>
      <c r="V65">
        <v>32176</v>
      </c>
      <c r="W65">
        <v>2652</v>
      </c>
      <c r="X65">
        <v>95</v>
      </c>
      <c r="Y65">
        <v>2468</v>
      </c>
      <c r="Z65">
        <v>32197</v>
      </c>
      <c r="AA65">
        <v>31992</v>
      </c>
      <c r="AB65">
        <v>1</v>
      </c>
      <c r="AC65">
        <v>0</v>
      </c>
      <c r="AD65">
        <v>32197</v>
      </c>
      <c r="AE65">
        <v>17156</v>
      </c>
      <c r="AF65">
        <v>3805</v>
      </c>
      <c r="AG65">
        <v>0</v>
      </c>
      <c r="AH65">
        <v>0</v>
      </c>
      <c r="AI65">
        <v>0</v>
      </c>
      <c r="AJ65">
        <v>3839</v>
      </c>
      <c r="AK65">
        <v>1641</v>
      </c>
      <c r="AL65">
        <v>6848</v>
      </c>
      <c r="AM65">
        <v>5046</v>
      </c>
      <c r="AN65">
        <v>5</v>
      </c>
      <c r="AO65">
        <v>4848</v>
      </c>
      <c r="AP65">
        <v>31992</v>
      </c>
      <c r="AQ65">
        <v>31992</v>
      </c>
      <c r="AR65">
        <v>0</v>
      </c>
      <c r="AS65">
        <v>0</v>
      </c>
      <c r="AT65">
        <v>2424</v>
      </c>
      <c r="AU65">
        <f t="shared" si="38"/>
        <v>17156</v>
      </c>
      <c r="AV65">
        <f t="shared" si="38"/>
        <v>3805</v>
      </c>
      <c r="AW65">
        <f t="shared" si="38"/>
        <v>0</v>
      </c>
      <c r="AX65">
        <f t="shared" si="38"/>
        <v>0</v>
      </c>
      <c r="AY65">
        <f t="shared" si="38"/>
        <v>0</v>
      </c>
      <c r="AZ65">
        <f t="shared" si="38"/>
        <v>3839</v>
      </c>
      <c r="BA65">
        <f t="shared" si="38"/>
        <v>1641</v>
      </c>
      <c r="BB65">
        <f t="shared" si="38"/>
        <v>6848</v>
      </c>
      <c r="BC65">
        <f t="shared" si="38"/>
        <v>2652</v>
      </c>
      <c r="BD65">
        <f t="shared" si="38"/>
        <v>5</v>
      </c>
      <c r="BE65">
        <f t="shared" si="38"/>
        <v>2468</v>
      </c>
      <c r="BF65">
        <f t="shared" si="38"/>
        <v>31992</v>
      </c>
      <c r="BG65">
        <f t="shared" si="38"/>
        <v>31992</v>
      </c>
      <c r="BH65">
        <f t="shared" si="38"/>
        <v>0</v>
      </c>
      <c r="BI65">
        <f t="shared" si="38"/>
        <v>0</v>
      </c>
      <c r="BJ65">
        <f t="shared" si="36"/>
        <v>2424</v>
      </c>
      <c r="BK65">
        <v>2958</v>
      </c>
      <c r="BL65">
        <v>1415</v>
      </c>
      <c r="BM65">
        <v>0</v>
      </c>
      <c r="BN65">
        <v>0</v>
      </c>
      <c r="BO65">
        <v>0</v>
      </c>
      <c r="BP65">
        <v>2730</v>
      </c>
      <c r="BQ65">
        <v>1391</v>
      </c>
      <c r="BR65">
        <v>4058</v>
      </c>
      <c r="BS65">
        <v>5765</v>
      </c>
      <c r="BT65">
        <v>6404</v>
      </c>
      <c r="BU65">
        <v>2336</v>
      </c>
      <c r="BV65">
        <v>3002</v>
      </c>
      <c r="BW65">
        <v>6213</v>
      </c>
      <c r="BX65">
        <v>5531</v>
      </c>
      <c r="BY65">
        <v>0</v>
      </c>
      <c r="BZ65">
        <v>1536</v>
      </c>
      <c r="CA65">
        <f t="shared" si="39"/>
        <v>50747448</v>
      </c>
      <c r="CB65">
        <f t="shared" si="40"/>
        <v>5384075</v>
      </c>
      <c r="CC65">
        <f t="shared" si="41"/>
        <v>0</v>
      </c>
      <c r="CD65">
        <f t="shared" si="42"/>
        <v>0</v>
      </c>
      <c r="CE65">
        <f t="shared" si="43"/>
        <v>0</v>
      </c>
      <c r="CF65">
        <f t="shared" si="44"/>
        <v>10480470</v>
      </c>
      <c r="CG65">
        <f t="shared" si="45"/>
        <v>2282631</v>
      </c>
      <c r="CH65">
        <f t="shared" si="46"/>
        <v>27789184</v>
      </c>
      <c r="CI65">
        <f t="shared" si="47"/>
        <v>29090190</v>
      </c>
      <c r="CJ65">
        <f t="shared" si="48"/>
        <v>32020</v>
      </c>
      <c r="CK65">
        <f t="shared" si="49"/>
        <v>11324928</v>
      </c>
      <c r="CL65">
        <f t="shared" si="50"/>
        <v>96039984</v>
      </c>
      <c r="CM65">
        <f t="shared" si="51"/>
        <v>198766296</v>
      </c>
      <c r="CN65">
        <f t="shared" si="18"/>
        <v>0</v>
      </c>
      <c r="CO65">
        <f t="shared" si="19"/>
        <v>0</v>
      </c>
      <c r="CP65">
        <f t="shared" si="20"/>
        <v>3723264</v>
      </c>
      <c r="CQ65" s="13">
        <f t="shared" si="21"/>
        <v>0.43566049000000001</v>
      </c>
    </row>
    <row r="66" spans="1:95" x14ac:dyDescent="0.3">
      <c r="A66">
        <v>32000</v>
      </c>
      <c r="B66">
        <v>0.38500000000000001</v>
      </c>
      <c r="C66">
        <v>4.9119999999999999</v>
      </c>
      <c r="D66">
        <v>0.161</v>
      </c>
      <c r="E66">
        <v>1.3149999999999999</v>
      </c>
      <c r="F66">
        <v>1.5549999999999999</v>
      </c>
      <c r="G66">
        <v>31801</v>
      </c>
      <c r="H66">
        <v>196689</v>
      </c>
      <c r="I66">
        <v>284979</v>
      </c>
      <c r="J66">
        <v>1575</v>
      </c>
      <c r="K66">
        <v>1722</v>
      </c>
      <c r="L66">
        <v>0</v>
      </c>
      <c r="M66">
        <v>4534</v>
      </c>
      <c r="N66">
        <v>11561</v>
      </c>
      <c r="O66">
        <v>129962</v>
      </c>
      <c r="P66">
        <v>3986</v>
      </c>
      <c r="Q66">
        <v>0</v>
      </c>
      <c r="R66">
        <v>0</v>
      </c>
      <c r="S66">
        <v>0</v>
      </c>
      <c r="T66">
        <v>17534</v>
      </c>
      <c r="U66">
        <v>1282</v>
      </c>
      <c r="V66">
        <v>32578</v>
      </c>
      <c r="W66">
        <v>933</v>
      </c>
      <c r="X66">
        <v>106</v>
      </c>
      <c r="Y66">
        <v>774</v>
      </c>
      <c r="Z66">
        <v>32702</v>
      </c>
      <c r="AA66">
        <v>32419</v>
      </c>
      <c r="AB66">
        <v>1</v>
      </c>
      <c r="AC66">
        <v>0</v>
      </c>
      <c r="AD66">
        <v>32702</v>
      </c>
      <c r="AE66">
        <v>11251</v>
      </c>
      <c r="AF66">
        <v>3986</v>
      </c>
      <c r="AG66">
        <v>0</v>
      </c>
      <c r="AH66">
        <v>0</v>
      </c>
      <c r="AI66">
        <v>0</v>
      </c>
      <c r="AJ66">
        <v>2127</v>
      </c>
      <c r="AK66">
        <v>1282</v>
      </c>
      <c r="AL66">
        <v>3033</v>
      </c>
      <c r="AM66">
        <v>1624</v>
      </c>
      <c r="AN66">
        <v>3</v>
      </c>
      <c r="AO66">
        <v>1528</v>
      </c>
      <c r="AP66">
        <v>32419</v>
      </c>
      <c r="AQ66">
        <v>32419</v>
      </c>
      <c r="AR66">
        <v>0</v>
      </c>
      <c r="AS66">
        <v>0</v>
      </c>
      <c r="AT66">
        <v>764</v>
      </c>
      <c r="AU66">
        <f t="shared" si="38"/>
        <v>11251</v>
      </c>
      <c r="AV66">
        <f t="shared" si="38"/>
        <v>3986</v>
      </c>
      <c r="AW66">
        <f t="shared" si="38"/>
        <v>0</v>
      </c>
      <c r="AX66">
        <f t="shared" si="38"/>
        <v>0</v>
      </c>
      <c r="AY66">
        <f t="shared" si="38"/>
        <v>0</v>
      </c>
      <c r="AZ66">
        <f t="shared" si="38"/>
        <v>2127</v>
      </c>
      <c r="BA66">
        <f t="shared" si="38"/>
        <v>1282</v>
      </c>
      <c r="BB66">
        <f t="shared" si="38"/>
        <v>3033</v>
      </c>
      <c r="BC66">
        <f t="shared" si="38"/>
        <v>933</v>
      </c>
      <c r="BD66">
        <f t="shared" si="38"/>
        <v>3</v>
      </c>
      <c r="BE66">
        <f t="shared" si="38"/>
        <v>774</v>
      </c>
      <c r="BF66">
        <f t="shared" si="38"/>
        <v>32419</v>
      </c>
      <c r="BG66">
        <f t="shared" si="38"/>
        <v>32419</v>
      </c>
      <c r="BH66">
        <f t="shared" si="38"/>
        <v>0</v>
      </c>
      <c r="BI66">
        <f t="shared" si="38"/>
        <v>0</v>
      </c>
      <c r="BJ66">
        <f t="shared" si="36"/>
        <v>764</v>
      </c>
      <c r="BK66">
        <v>3658</v>
      </c>
      <c r="BL66">
        <v>1515</v>
      </c>
      <c r="BM66">
        <v>0</v>
      </c>
      <c r="BN66">
        <v>0</v>
      </c>
      <c r="BO66">
        <v>0</v>
      </c>
      <c r="BP66">
        <v>2735</v>
      </c>
      <c r="BQ66">
        <v>1323</v>
      </c>
      <c r="BR66">
        <v>4013</v>
      </c>
      <c r="BS66">
        <v>5748</v>
      </c>
      <c r="BT66">
        <v>5840</v>
      </c>
      <c r="BU66">
        <v>2392</v>
      </c>
      <c r="BV66">
        <v>3011</v>
      </c>
      <c r="BW66">
        <v>5766</v>
      </c>
      <c r="BX66">
        <v>15012</v>
      </c>
      <c r="BY66">
        <v>0</v>
      </c>
      <c r="BZ66">
        <v>1570</v>
      </c>
      <c r="CA66">
        <f>AE66*BK66</f>
        <v>41156158</v>
      </c>
      <c r="CB66">
        <f t="shared" si="40"/>
        <v>6038790</v>
      </c>
      <c r="CC66">
        <f t="shared" si="41"/>
        <v>0</v>
      </c>
      <c r="CD66">
        <f t="shared" si="42"/>
        <v>0</v>
      </c>
      <c r="CE66">
        <f t="shared" si="43"/>
        <v>0</v>
      </c>
      <c r="CF66">
        <f t="shared" si="44"/>
        <v>5817345</v>
      </c>
      <c r="CG66">
        <f t="shared" si="45"/>
        <v>1696086</v>
      </c>
      <c r="CH66">
        <f t="shared" si="46"/>
        <v>12171429</v>
      </c>
      <c r="CI66">
        <f t="shared" si="47"/>
        <v>9334752</v>
      </c>
      <c r="CJ66">
        <f t="shared" si="48"/>
        <v>17520</v>
      </c>
      <c r="CK66">
        <f t="shared" si="49"/>
        <v>3654976</v>
      </c>
      <c r="CL66">
        <f t="shared" si="50"/>
        <v>97613609</v>
      </c>
      <c r="CM66">
        <f t="shared" si="51"/>
        <v>186927954</v>
      </c>
      <c r="CN66">
        <f t="shared" si="18"/>
        <v>0</v>
      </c>
      <c r="CO66">
        <f t="shared" si="19"/>
        <v>0</v>
      </c>
      <c r="CP66">
        <f t="shared" si="20"/>
        <v>1199480</v>
      </c>
      <c r="CQ66" s="13">
        <f t="shared" si="21"/>
        <v>0.36562809899999998</v>
      </c>
    </row>
    <row r="67" spans="1:95" x14ac:dyDescent="0.3"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2">
        <f>AVERAGEIFS(BK3:BK66,BK3:BK66,"&lt;8000",BK3:BK66, "&gt;0" )</f>
        <v>2836.6666666666665</v>
      </c>
      <c r="BL67" s="2">
        <f>AVERAGEIFS(BL3:BL66,BL3:BL66,"&lt;2000",BL3:BL66, "&gt;0" )</f>
        <v>1412.8571428571429</v>
      </c>
      <c r="BM67" s="2"/>
      <c r="BN67" s="2"/>
      <c r="BO67" s="2"/>
      <c r="BP67" s="2">
        <f>AVERAGEIFS(BP3:BP66,BP3:BP66,"&lt;8000",BP3:BP66, "&gt;0" )</f>
        <v>2839.3898305084745</v>
      </c>
      <c r="BQ67" s="2">
        <f>AVERAGEIFS(BQ3:BQ66,BQ3:BQ66,"&lt;2000",BQ3:BQ66, "&gt;0" )</f>
        <v>1324.258064516129</v>
      </c>
      <c r="BR67" s="2">
        <f>AVERAGEIFS(BR3:BR66,BR3:BR66,"&lt;7000",BR3:BR66, "&gt;0" )</f>
        <v>4003.6346153846152</v>
      </c>
      <c r="BS67" s="2">
        <f>AVERAGEIFS(BS3:BS66,BS3:BS66,"&lt;8000",BS3:BS66, "&gt;0" )</f>
        <v>5655.1875</v>
      </c>
      <c r="BT67" s="2">
        <f>AVERAGEIFS(BT3:BT66,BT3:BT66,"&lt;7000",BT3:BT66, "&gt;0" )</f>
        <v>6078.2241379310344</v>
      </c>
      <c r="BU67" s="2">
        <f>AVERAGEIFS(BU3:BU66,BU3:BU66,"&lt;8000",BU3:BU66, "&gt;0" )</f>
        <v>2788.0819672131147</v>
      </c>
      <c r="BV67" s="2">
        <f>AVERAGEIFS(BV3:BV66,BV3:BV66,"&lt;16000",BV3:BV66, "&gt;0" )</f>
        <v>3261.016129032258</v>
      </c>
      <c r="BW67" s="2">
        <f>AVERAGEIFS(BW3:BW66,BW3:BW66,"&lt;13000",BW3:BW66, "&gt;0" )</f>
        <v>5166.5245901639346</v>
      </c>
      <c r="BX67" s="2">
        <f>AVERAGEIFS(BX3:BX66,BX3:BX66,"&lt;15000",BX3:BX66, "&gt;0" )</f>
        <v>5886.416666666667</v>
      </c>
      <c r="BY67" s="2"/>
      <c r="BZ67" s="2">
        <f t="shared" ref="BZ67" si="52">AVERAGEIFS(BZ3:BZ66,BZ3:BZ66,"&lt;10000",BZ3:BZ66, "&gt;0" )</f>
        <v>1650.7868852459017</v>
      </c>
    </row>
    <row r="69" spans="1:95" x14ac:dyDescent="0.3">
      <c r="BK69">
        <f>AVERAGEIF(BK3:BK66,"&gt;0")</f>
        <v>2918.28125</v>
      </c>
      <c r="BL69">
        <f t="shared" ref="BL69:BZ69" si="53">AVERAGEIF(BL3:BL66,"&gt;0")</f>
        <v>1434.5625</v>
      </c>
      <c r="BP69">
        <f t="shared" si="53"/>
        <v>3348.390625</v>
      </c>
      <c r="BQ69">
        <f t="shared" si="53"/>
        <v>1355.421875</v>
      </c>
      <c r="BR69">
        <f t="shared" si="53"/>
        <v>5145.5625</v>
      </c>
      <c r="BS69">
        <f t="shared" si="53"/>
        <v>7377.703125</v>
      </c>
      <c r="BT69">
        <f t="shared" si="53"/>
        <v>7104.53125</v>
      </c>
      <c r="BU69">
        <f t="shared" si="53"/>
        <v>3527.90625</v>
      </c>
      <c r="BV69">
        <f t="shared" si="53"/>
        <v>3779.484375</v>
      </c>
      <c r="BW69">
        <f t="shared" si="53"/>
        <v>5796.21875</v>
      </c>
      <c r="BX69">
        <f t="shared" si="53"/>
        <v>7666.65625</v>
      </c>
      <c r="BZ69">
        <f t="shared" si="53"/>
        <v>2163.140625</v>
      </c>
    </row>
    <row r="71" spans="1:95" x14ac:dyDescent="0.3">
      <c r="BK71" s="5" t="s">
        <v>55</v>
      </c>
      <c r="BL71" s="6">
        <v>6078.2241379310344</v>
      </c>
      <c r="BN71" s="5" t="s">
        <v>54</v>
      </c>
      <c r="BO71" s="6">
        <v>7377.703125</v>
      </c>
    </row>
    <row r="72" spans="1:95" x14ac:dyDescent="0.3">
      <c r="BJ72" s="1"/>
      <c r="BK72" s="5" t="s">
        <v>54</v>
      </c>
      <c r="BL72" s="6">
        <v>5655.1875</v>
      </c>
      <c r="BN72" s="5" t="s">
        <v>55</v>
      </c>
      <c r="BO72" s="6">
        <v>7104.53125</v>
      </c>
    </row>
    <row r="73" spans="1:95" x14ac:dyDescent="0.3">
      <c r="BJ73" s="19"/>
      <c r="BK73" s="5" t="s">
        <v>58</v>
      </c>
      <c r="BL73" s="6">
        <v>5166.5245901639346</v>
      </c>
      <c r="BN73" s="5" t="s">
        <v>58</v>
      </c>
      <c r="BO73" s="6">
        <v>5796.21875</v>
      </c>
    </row>
    <row r="74" spans="1:95" x14ac:dyDescent="0.3">
      <c r="BJ74" s="19"/>
      <c r="BK74" s="5" t="s">
        <v>53</v>
      </c>
      <c r="BL74" s="6">
        <v>4003.6346153846152</v>
      </c>
      <c r="BN74" s="5" t="s">
        <v>53</v>
      </c>
      <c r="BO74" s="6">
        <v>5145.5625</v>
      </c>
    </row>
    <row r="75" spans="1:95" x14ac:dyDescent="0.3">
      <c r="BJ75" s="19"/>
      <c r="BK75" s="5" t="s">
        <v>57</v>
      </c>
      <c r="BL75" s="6">
        <v>3261.016129032258</v>
      </c>
      <c r="BN75" s="5" t="s">
        <v>57</v>
      </c>
      <c r="BO75" s="6">
        <v>3779.484375</v>
      </c>
    </row>
    <row r="76" spans="1:95" x14ac:dyDescent="0.3">
      <c r="BJ76" s="19"/>
      <c r="BK76" s="7" t="s">
        <v>51</v>
      </c>
      <c r="BL76" s="8">
        <v>2839.3898305084745</v>
      </c>
      <c r="BN76" s="7" t="s">
        <v>56</v>
      </c>
      <c r="BO76" s="8">
        <v>3527.90625</v>
      </c>
    </row>
    <row r="77" spans="1:95" x14ac:dyDescent="0.3">
      <c r="BJ77" s="19"/>
      <c r="BK77" s="7" t="s">
        <v>46</v>
      </c>
      <c r="BL77" s="8">
        <v>2836.6666666666665</v>
      </c>
      <c r="BN77" s="7" t="s">
        <v>51</v>
      </c>
      <c r="BO77" s="8">
        <v>3348.390625</v>
      </c>
    </row>
    <row r="78" spans="1:95" x14ac:dyDescent="0.3">
      <c r="BJ78" s="19"/>
      <c r="BK78" s="7" t="s">
        <v>56</v>
      </c>
      <c r="BL78" s="8">
        <v>2788.0819672131147</v>
      </c>
      <c r="BN78" s="7" t="s">
        <v>46</v>
      </c>
      <c r="BO78" s="8">
        <v>2918.28125</v>
      </c>
    </row>
    <row r="79" spans="1:95" x14ac:dyDescent="0.3">
      <c r="BJ79" s="19"/>
      <c r="BK79" s="7" t="s">
        <v>61</v>
      </c>
      <c r="BL79" s="8">
        <v>1650.7868852459017</v>
      </c>
      <c r="BN79" s="7" t="s">
        <v>61</v>
      </c>
      <c r="BO79" s="8">
        <v>2163.140625</v>
      </c>
    </row>
    <row r="80" spans="1:95" x14ac:dyDescent="0.3">
      <c r="BJ80" s="19"/>
      <c r="BK80" s="7" t="s">
        <v>47</v>
      </c>
      <c r="BL80" s="8">
        <v>1412.8571428571429</v>
      </c>
      <c r="BN80" s="7" t="s">
        <v>47</v>
      </c>
      <c r="BO80" s="8">
        <v>1434.5625</v>
      </c>
    </row>
    <row r="81" spans="62:67" x14ac:dyDescent="0.3">
      <c r="BJ81" s="19"/>
      <c r="BK81" s="9" t="s">
        <v>52</v>
      </c>
      <c r="BL81" s="10">
        <v>1324.258064516129</v>
      </c>
      <c r="BN81" s="9" t="s">
        <v>52</v>
      </c>
      <c r="BO81" s="10">
        <v>1355.421875</v>
      </c>
    </row>
    <row r="82" spans="62:67" x14ac:dyDescent="0.3">
      <c r="BJ82" s="19"/>
      <c r="BK82" s="9" t="s">
        <v>48</v>
      </c>
      <c r="BL82" s="10"/>
      <c r="BN82" s="9" t="s">
        <v>48</v>
      </c>
      <c r="BO82" s="10"/>
    </row>
    <row r="83" spans="62:67" x14ac:dyDescent="0.3">
      <c r="BJ83" s="19"/>
      <c r="BK83" s="9" t="s">
        <v>49</v>
      </c>
      <c r="BL83" s="10"/>
      <c r="BN83" s="9" t="s">
        <v>49</v>
      </c>
      <c r="BO83" s="10"/>
    </row>
    <row r="84" spans="62:67" x14ac:dyDescent="0.3">
      <c r="BJ84" s="19"/>
      <c r="BK84" s="9" t="s">
        <v>50</v>
      </c>
      <c r="BL84" s="10"/>
      <c r="BN84" s="9" t="s">
        <v>50</v>
      </c>
      <c r="BO84" s="10"/>
    </row>
    <row r="85" spans="62:67" x14ac:dyDescent="0.3">
      <c r="BJ85" s="19"/>
      <c r="BK85" s="9" t="s">
        <v>60</v>
      </c>
      <c r="BL85" s="10"/>
      <c r="BN85" s="9" t="s">
        <v>60</v>
      </c>
      <c r="BO85" s="10"/>
    </row>
    <row r="86" spans="62:67" x14ac:dyDescent="0.3">
      <c r="BJ86" s="19"/>
    </row>
    <row r="87" spans="62:67" x14ac:dyDescent="0.3">
      <c r="BJ87" s="19"/>
    </row>
  </sheetData>
  <sortState ref="BN67:BO73">
    <sortCondition descending="1" ref="BO71:BO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8"/>
  <sheetViews>
    <sheetView topLeftCell="AN61" workbookViewId="0">
      <selection activeCell="AU1" sqref="AU1:BJ78"/>
    </sheetView>
  </sheetViews>
  <sheetFormatPr defaultRowHeight="14.4" x14ac:dyDescent="0.3"/>
  <sheetData>
    <row r="1" spans="1:6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3">
      <c r="A2">
        <v>1</v>
      </c>
      <c r="B2">
        <v>7.8E-2</v>
      </c>
      <c r="C2">
        <v>7.8E-2</v>
      </c>
      <c r="D2">
        <v>6.3E-2</v>
      </c>
      <c r="E2">
        <v>1.4999999999999999E-2</v>
      </c>
      <c r="F2">
        <v>1.6E-2</v>
      </c>
      <c r="G2">
        <v>7</v>
      </c>
      <c r="H2">
        <v>29</v>
      </c>
      <c r="I2">
        <v>29</v>
      </c>
      <c r="J2">
        <v>124640</v>
      </c>
      <c r="K2">
        <v>0</v>
      </c>
      <c r="L2">
        <v>0</v>
      </c>
      <c r="M2">
        <v>0</v>
      </c>
      <c r="N2">
        <v>0</v>
      </c>
      <c r="O2">
        <v>14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7</v>
      </c>
      <c r="AA2">
        <v>0</v>
      </c>
      <c r="AB2">
        <v>1</v>
      </c>
      <c r="AC2">
        <v>0</v>
      </c>
      <c r="AD2">
        <v>7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140273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322052</v>
      </c>
      <c r="BG2">
        <v>0</v>
      </c>
      <c r="BH2">
        <v>479970</v>
      </c>
      <c r="BI2">
        <v>0</v>
      </c>
      <c r="BJ2">
        <v>54366</v>
      </c>
    </row>
    <row r="3" spans="1:62" x14ac:dyDescent="0.3">
      <c r="A3">
        <v>500</v>
      </c>
      <c r="B3">
        <v>4.7E-2</v>
      </c>
      <c r="C3">
        <v>0.437</v>
      </c>
      <c r="D3">
        <v>6.2E-2</v>
      </c>
      <c r="E3">
        <v>9.4E-2</v>
      </c>
      <c r="F3">
        <v>0.20200000000000001</v>
      </c>
      <c r="G3">
        <v>494</v>
      </c>
      <c r="H3">
        <v>3174</v>
      </c>
      <c r="I3">
        <v>4241</v>
      </c>
      <c r="J3">
        <v>11585</v>
      </c>
      <c r="K3">
        <v>17681</v>
      </c>
      <c r="L3">
        <v>0</v>
      </c>
      <c r="M3">
        <v>29753</v>
      </c>
      <c r="N3">
        <v>137805</v>
      </c>
      <c r="O3">
        <v>2043</v>
      </c>
      <c r="P3">
        <v>55</v>
      </c>
      <c r="Q3">
        <v>0</v>
      </c>
      <c r="R3">
        <v>0</v>
      </c>
      <c r="S3">
        <v>0</v>
      </c>
      <c r="T3">
        <v>270</v>
      </c>
      <c r="U3">
        <v>4</v>
      </c>
      <c r="V3">
        <v>416</v>
      </c>
      <c r="W3">
        <v>4</v>
      </c>
      <c r="X3">
        <v>2</v>
      </c>
      <c r="Y3">
        <v>2</v>
      </c>
      <c r="Z3">
        <v>515</v>
      </c>
      <c r="AA3">
        <v>414</v>
      </c>
      <c r="AB3">
        <v>1</v>
      </c>
      <c r="AC3">
        <v>0</v>
      </c>
      <c r="AD3">
        <v>515</v>
      </c>
      <c r="AE3">
        <v>136</v>
      </c>
      <c r="AF3">
        <v>55</v>
      </c>
      <c r="AG3">
        <v>0</v>
      </c>
      <c r="AH3">
        <v>0</v>
      </c>
      <c r="AI3">
        <v>0</v>
      </c>
      <c r="AJ3">
        <v>9</v>
      </c>
      <c r="AK3">
        <v>4</v>
      </c>
      <c r="AL3">
        <v>27</v>
      </c>
      <c r="AM3">
        <v>4</v>
      </c>
      <c r="AN3">
        <v>0</v>
      </c>
      <c r="AO3">
        <v>4</v>
      </c>
      <c r="AP3">
        <v>414</v>
      </c>
      <c r="AQ3">
        <v>414</v>
      </c>
      <c r="AR3">
        <v>0</v>
      </c>
      <c r="AS3">
        <v>0</v>
      </c>
      <c r="AT3">
        <v>2</v>
      </c>
      <c r="AU3">
        <v>29229</v>
      </c>
      <c r="AV3">
        <v>12977</v>
      </c>
      <c r="AW3">
        <v>0</v>
      </c>
      <c r="AX3">
        <v>0</v>
      </c>
      <c r="AY3">
        <v>0</v>
      </c>
      <c r="AZ3">
        <v>29313</v>
      </c>
      <c r="BA3">
        <v>18239</v>
      </c>
      <c r="BB3">
        <v>49296</v>
      </c>
      <c r="BC3">
        <v>104527</v>
      </c>
      <c r="BD3">
        <v>90447</v>
      </c>
      <c r="BE3">
        <v>136951</v>
      </c>
      <c r="BF3">
        <v>43006</v>
      </c>
      <c r="BG3">
        <v>47760</v>
      </c>
      <c r="BH3">
        <v>136952</v>
      </c>
      <c r="BI3">
        <v>0</v>
      </c>
      <c r="BJ3">
        <v>20478</v>
      </c>
    </row>
    <row r="4" spans="1:62" x14ac:dyDescent="0.3">
      <c r="A4">
        <v>1000</v>
      </c>
      <c r="B4">
        <v>3.1E-2</v>
      </c>
      <c r="C4">
        <v>0.32700000000000001</v>
      </c>
      <c r="D4">
        <v>7.8E-2</v>
      </c>
      <c r="E4">
        <v>9.2999999999999999E-2</v>
      </c>
      <c r="F4">
        <v>0.187</v>
      </c>
      <c r="G4">
        <v>1013</v>
      </c>
      <c r="H4">
        <v>6242</v>
      </c>
      <c r="I4">
        <v>8253</v>
      </c>
      <c r="J4">
        <v>4663</v>
      </c>
      <c r="K4">
        <v>6223</v>
      </c>
      <c r="L4">
        <v>0</v>
      </c>
      <c r="M4">
        <v>11934</v>
      </c>
      <c r="N4">
        <v>73951</v>
      </c>
      <c r="O4">
        <v>4048</v>
      </c>
      <c r="P4">
        <v>141</v>
      </c>
      <c r="Q4">
        <v>0</v>
      </c>
      <c r="R4">
        <v>0</v>
      </c>
      <c r="S4">
        <v>0</v>
      </c>
      <c r="T4">
        <v>524</v>
      </c>
      <c r="U4">
        <v>51</v>
      </c>
      <c r="V4">
        <v>708</v>
      </c>
      <c r="W4">
        <v>2</v>
      </c>
      <c r="X4">
        <v>2</v>
      </c>
      <c r="Y4">
        <v>6</v>
      </c>
      <c r="Z4">
        <v>1029</v>
      </c>
      <c r="AA4">
        <v>712</v>
      </c>
      <c r="AB4">
        <v>1</v>
      </c>
      <c r="AC4">
        <v>0</v>
      </c>
      <c r="AD4">
        <v>1029</v>
      </c>
      <c r="AE4">
        <v>291</v>
      </c>
      <c r="AF4">
        <v>141</v>
      </c>
      <c r="AG4">
        <v>0</v>
      </c>
      <c r="AH4">
        <v>0</v>
      </c>
      <c r="AI4">
        <v>0</v>
      </c>
      <c r="AJ4">
        <v>27</v>
      </c>
      <c r="AK4">
        <v>51</v>
      </c>
      <c r="AL4">
        <v>63</v>
      </c>
      <c r="AM4">
        <v>2</v>
      </c>
      <c r="AN4">
        <v>0</v>
      </c>
      <c r="AO4">
        <v>12</v>
      </c>
      <c r="AP4">
        <v>712</v>
      </c>
      <c r="AQ4">
        <v>712</v>
      </c>
      <c r="AR4">
        <v>0</v>
      </c>
      <c r="AS4">
        <v>0</v>
      </c>
      <c r="AT4">
        <v>6</v>
      </c>
      <c r="AU4">
        <v>11942</v>
      </c>
      <c r="AV4">
        <v>13126</v>
      </c>
      <c r="AW4">
        <v>0</v>
      </c>
      <c r="AX4">
        <v>0</v>
      </c>
      <c r="AY4">
        <v>0</v>
      </c>
      <c r="AZ4">
        <v>12843</v>
      </c>
      <c r="BA4">
        <v>5144</v>
      </c>
      <c r="BB4">
        <v>28539</v>
      </c>
      <c r="BC4">
        <v>375870</v>
      </c>
      <c r="BD4">
        <v>338326</v>
      </c>
      <c r="BE4">
        <v>76155</v>
      </c>
      <c r="BF4">
        <v>22493</v>
      </c>
      <c r="BG4">
        <v>14506</v>
      </c>
      <c r="BH4">
        <v>34558</v>
      </c>
      <c r="BI4">
        <v>0</v>
      </c>
      <c r="BJ4">
        <v>11948</v>
      </c>
    </row>
    <row r="5" spans="1:62" x14ac:dyDescent="0.3">
      <c r="A5">
        <v>1500</v>
      </c>
      <c r="B5">
        <v>3.1E-2</v>
      </c>
      <c r="C5">
        <v>0.374</v>
      </c>
      <c r="D5">
        <v>4.7E-2</v>
      </c>
      <c r="E5">
        <v>0.156</v>
      </c>
      <c r="F5">
        <v>0.156</v>
      </c>
      <c r="G5">
        <v>1487</v>
      </c>
      <c r="H5">
        <v>9416</v>
      </c>
      <c r="I5">
        <v>13176</v>
      </c>
      <c r="J5">
        <v>2753</v>
      </c>
      <c r="K5">
        <v>4317</v>
      </c>
      <c r="L5">
        <v>0</v>
      </c>
      <c r="M5">
        <v>8884</v>
      </c>
      <c r="N5">
        <v>90704</v>
      </c>
      <c r="O5">
        <v>6049</v>
      </c>
      <c r="P5">
        <v>182</v>
      </c>
      <c r="Q5">
        <v>0</v>
      </c>
      <c r="R5">
        <v>0</v>
      </c>
      <c r="S5">
        <v>0</v>
      </c>
      <c r="T5">
        <v>868</v>
      </c>
      <c r="U5">
        <v>30</v>
      </c>
      <c r="V5">
        <v>1481</v>
      </c>
      <c r="W5">
        <v>12</v>
      </c>
      <c r="X5">
        <v>2</v>
      </c>
      <c r="Y5">
        <v>10</v>
      </c>
      <c r="Z5">
        <v>1531</v>
      </c>
      <c r="AA5">
        <v>1479</v>
      </c>
      <c r="AB5">
        <v>1</v>
      </c>
      <c r="AC5">
        <v>0</v>
      </c>
      <c r="AD5">
        <v>1531</v>
      </c>
      <c r="AE5">
        <v>425</v>
      </c>
      <c r="AF5">
        <v>182</v>
      </c>
      <c r="AG5">
        <v>0</v>
      </c>
      <c r="AH5">
        <v>0</v>
      </c>
      <c r="AI5">
        <v>0</v>
      </c>
      <c r="AJ5">
        <v>57</v>
      </c>
      <c r="AK5">
        <v>30</v>
      </c>
      <c r="AL5">
        <v>81</v>
      </c>
      <c r="AM5">
        <v>17</v>
      </c>
      <c r="AN5">
        <v>0</v>
      </c>
      <c r="AO5">
        <v>20</v>
      </c>
      <c r="AP5">
        <v>1479</v>
      </c>
      <c r="AQ5">
        <v>1479</v>
      </c>
      <c r="AR5">
        <v>0</v>
      </c>
      <c r="AS5">
        <v>0</v>
      </c>
      <c r="AT5">
        <v>10</v>
      </c>
      <c r="AU5">
        <v>5675</v>
      </c>
      <c r="AV5">
        <v>4003</v>
      </c>
      <c r="AW5">
        <v>0</v>
      </c>
      <c r="AX5">
        <v>0</v>
      </c>
      <c r="AY5">
        <v>0</v>
      </c>
      <c r="AZ5">
        <v>6347</v>
      </c>
      <c r="BA5">
        <v>3057</v>
      </c>
      <c r="BB5">
        <v>14614</v>
      </c>
      <c r="BC5">
        <v>62929</v>
      </c>
      <c r="BD5">
        <v>181322</v>
      </c>
      <c r="BE5">
        <v>28755</v>
      </c>
      <c r="BF5">
        <v>11724</v>
      </c>
      <c r="BG5">
        <v>7147</v>
      </c>
      <c r="BH5">
        <v>20906</v>
      </c>
      <c r="BI5">
        <v>0</v>
      </c>
      <c r="BJ5">
        <v>4963</v>
      </c>
    </row>
    <row r="6" spans="1:62" x14ac:dyDescent="0.3">
      <c r="A6">
        <v>2000</v>
      </c>
      <c r="B6">
        <v>1.6E-2</v>
      </c>
      <c r="C6">
        <v>0.47</v>
      </c>
      <c r="D6">
        <v>4.5999999999999999E-2</v>
      </c>
      <c r="E6">
        <v>0.124</v>
      </c>
      <c r="F6">
        <v>0.20300000000000001</v>
      </c>
      <c r="G6">
        <v>1933</v>
      </c>
      <c r="H6">
        <v>11832</v>
      </c>
      <c r="I6">
        <v>17665</v>
      </c>
      <c r="J6">
        <v>2561</v>
      </c>
      <c r="K6">
        <v>4077</v>
      </c>
      <c r="L6">
        <v>0</v>
      </c>
      <c r="M6">
        <v>8590</v>
      </c>
      <c r="N6">
        <v>47221</v>
      </c>
      <c r="O6">
        <v>8110</v>
      </c>
      <c r="P6">
        <v>242</v>
      </c>
      <c r="Q6">
        <v>0</v>
      </c>
      <c r="R6">
        <v>0</v>
      </c>
      <c r="S6">
        <v>0</v>
      </c>
      <c r="T6">
        <v>1069</v>
      </c>
      <c r="U6">
        <v>46</v>
      </c>
      <c r="V6">
        <v>1924</v>
      </c>
      <c r="W6">
        <v>120</v>
      </c>
      <c r="X6">
        <v>7</v>
      </c>
      <c r="Y6">
        <v>119</v>
      </c>
      <c r="Z6">
        <v>2052</v>
      </c>
      <c r="AA6">
        <v>1923</v>
      </c>
      <c r="AB6">
        <v>1</v>
      </c>
      <c r="AC6">
        <v>0</v>
      </c>
      <c r="AD6">
        <v>2052</v>
      </c>
      <c r="AE6">
        <v>947</v>
      </c>
      <c r="AF6">
        <v>242</v>
      </c>
      <c r="AG6">
        <v>0</v>
      </c>
      <c r="AH6">
        <v>0</v>
      </c>
      <c r="AI6">
        <v>0</v>
      </c>
      <c r="AJ6">
        <v>228</v>
      </c>
      <c r="AK6">
        <v>46</v>
      </c>
      <c r="AL6">
        <v>272</v>
      </c>
      <c r="AM6">
        <v>226</v>
      </c>
      <c r="AN6">
        <v>0</v>
      </c>
      <c r="AO6">
        <v>238</v>
      </c>
      <c r="AP6">
        <v>1923</v>
      </c>
      <c r="AQ6">
        <v>1923</v>
      </c>
      <c r="AR6">
        <v>0</v>
      </c>
      <c r="AS6">
        <v>0</v>
      </c>
      <c r="AT6">
        <v>119</v>
      </c>
      <c r="AU6">
        <v>5607</v>
      </c>
      <c r="AV6">
        <v>3111</v>
      </c>
      <c r="AW6">
        <v>0</v>
      </c>
      <c r="AX6">
        <v>0</v>
      </c>
      <c r="AY6">
        <v>0</v>
      </c>
      <c r="AZ6">
        <v>6674</v>
      </c>
      <c r="BA6">
        <v>3431</v>
      </c>
      <c r="BB6">
        <v>11639</v>
      </c>
      <c r="BC6">
        <v>12184</v>
      </c>
      <c r="BD6">
        <v>93251</v>
      </c>
      <c r="BE6">
        <v>7475</v>
      </c>
      <c r="BF6">
        <v>8617</v>
      </c>
      <c r="BG6">
        <v>20875</v>
      </c>
      <c r="BH6">
        <v>206921</v>
      </c>
      <c r="BI6">
        <v>0</v>
      </c>
      <c r="BJ6">
        <v>6190</v>
      </c>
    </row>
    <row r="7" spans="1:62" x14ac:dyDescent="0.3">
      <c r="A7">
        <v>2500</v>
      </c>
      <c r="B7">
        <v>3.1E-2</v>
      </c>
      <c r="C7">
        <v>0.76600000000000001</v>
      </c>
      <c r="D7">
        <v>4.7E-2</v>
      </c>
      <c r="E7">
        <v>0.156</v>
      </c>
      <c r="F7">
        <v>0.17100000000000001</v>
      </c>
      <c r="G7">
        <v>2535</v>
      </c>
      <c r="H7">
        <v>15772</v>
      </c>
      <c r="I7">
        <v>20731</v>
      </c>
      <c r="J7">
        <v>2705</v>
      </c>
      <c r="K7">
        <v>4217</v>
      </c>
      <c r="L7">
        <v>0</v>
      </c>
      <c r="M7">
        <v>9105</v>
      </c>
      <c r="N7">
        <v>54055</v>
      </c>
      <c r="O7">
        <v>10160</v>
      </c>
      <c r="P7">
        <v>303</v>
      </c>
      <c r="Q7">
        <v>0</v>
      </c>
      <c r="R7">
        <v>0</v>
      </c>
      <c r="S7">
        <v>0</v>
      </c>
      <c r="T7">
        <v>1337</v>
      </c>
      <c r="U7">
        <v>58</v>
      </c>
      <c r="V7">
        <v>1866</v>
      </c>
      <c r="W7">
        <v>19</v>
      </c>
      <c r="X7">
        <v>8</v>
      </c>
      <c r="Y7">
        <v>10</v>
      </c>
      <c r="Z7">
        <v>2556</v>
      </c>
      <c r="AA7">
        <v>1857</v>
      </c>
      <c r="AB7">
        <v>1</v>
      </c>
      <c r="AC7">
        <v>0</v>
      </c>
      <c r="AD7">
        <v>2556</v>
      </c>
      <c r="AE7">
        <v>678</v>
      </c>
      <c r="AF7">
        <v>303</v>
      </c>
      <c r="AG7">
        <v>0</v>
      </c>
      <c r="AH7">
        <v>0</v>
      </c>
      <c r="AI7">
        <v>0</v>
      </c>
      <c r="AJ7">
        <v>79</v>
      </c>
      <c r="AK7">
        <v>58</v>
      </c>
      <c r="AL7">
        <v>90</v>
      </c>
      <c r="AM7">
        <v>21</v>
      </c>
      <c r="AN7">
        <v>0</v>
      </c>
      <c r="AO7">
        <v>20</v>
      </c>
      <c r="AP7">
        <v>1857</v>
      </c>
      <c r="AQ7">
        <v>1857</v>
      </c>
      <c r="AR7">
        <v>0</v>
      </c>
      <c r="AS7">
        <v>0</v>
      </c>
      <c r="AT7">
        <v>10</v>
      </c>
      <c r="AU7">
        <v>4426</v>
      </c>
      <c r="AV7">
        <v>3065</v>
      </c>
      <c r="AW7">
        <v>0</v>
      </c>
      <c r="AX7">
        <v>0</v>
      </c>
      <c r="AY7">
        <v>0</v>
      </c>
      <c r="AZ7">
        <v>5104</v>
      </c>
      <c r="BA7">
        <v>2846</v>
      </c>
      <c r="BB7">
        <v>8121</v>
      </c>
      <c r="BC7">
        <v>12170</v>
      </c>
      <c r="BD7">
        <v>16159</v>
      </c>
      <c r="BE7">
        <v>14335</v>
      </c>
      <c r="BF7">
        <v>5421</v>
      </c>
      <c r="BG7">
        <v>12950</v>
      </c>
      <c r="BH7">
        <v>11946</v>
      </c>
      <c r="BI7">
        <v>0</v>
      </c>
      <c r="BJ7">
        <v>3232</v>
      </c>
    </row>
    <row r="8" spans="1:62" x14ac:dyDescent="0.3">
      <c r="A8">
        <v>3000</v>
      </c>
      <c r="B8">
        <v>1.4999999999999999E-2</v>
      </c>
      <c r="C8">
        <v>0.63900000000000001</v>
      </c>
      <c r="D8">
        <v>4.7E-2</v>
      </c>
      <c r="E8">
        <v>0.219</v>
      </c>
      <c r="F8">
        <v>0.23400000000000001</v>
      </c>
      <c r="G8">
        <v>2735</v>
      </c>
      <c r="H8">
        <v>16695</v>
      </c>
      <c r="I8">
        <v>27230</v>
      </c>
      <c r="J8">
        <v>2380</v>
      </c>
      <c r="K8">
        <v>4497</v>
      </c>
      <c r="L8">
        <v>0</v>
      </c>
      <c r="M8">
        <v>6821</v>
      </c>
      <c r="N8">
        <v>25671</v>
      </c>
      <c r="O8">
        <v>12097</v>
      </c>
      <c r="P8">
        <v>353</v>
      </c>
      <c r="Q8">
        <v>0</v>
      </c>
      <c r="R8">
        <v>0</v>
      </c>
      <c r="S8">
        <v>0</v>
      </c>
      <c r="T8">
        <v>1556</v>
      </c>
      <c r="U8">
        <v>452</v>
      </c>
      <c r="V8">
        <v>3021</v>
      </c>
      <c r="W8">
        <v>314</v>
      </c>
      <c r="X8">
        <v>11</v>
      </c>
      <c r="Y8">
        <v>305</v>
      </c>
      <c r="Z8">
        <v>3054</v>
      </c>
      <c r="AA8">
        <v>3012</v>
      </c>
      <c r="AB8">
        <v>1</v>
      </c>
      <c r="AC8">
        <v>0</v>
      </c>
      <c r="AD8">
        <v>3054</v>
      </c>
      <c r="AE8">
        <v>1905</v>
      </c>
      <c r="AF8">
        <v>353</v>
      </c>
      <c r="AG8">
        <v>0</v>
      </c>
      <c r="AH8">
        <v>0</v>
      </c>
      <c r="AI8">
        <v>0</v>
      </c>
      <c r="AJ8">
        <v>96</v>
      </c>
      <c r="AK8">
        <v>452</v>
      </c>
      <c r="AL8">
        <v>1081</v>
      </c>
      <c r="AM8">
        <v>615</v>
      </c>
      <c r="AN8">
        <v>1</v>
      </c>
      <c r="AO8">
        <v>610</v>
      </c>
      <c r="AP8">
        <v>3012</v>
      </c>
      <c r="AQ8">
        <v>3012</v>
      </c>
      <c r="AR8">
        <v>0</v>
      </c>
      <c r="AS8">
        <v>0</v>
      </c>
      <c r="AT8">
        <v>305</v>
      </c>
      <c r="AU8">
        <v>5183</v>
      </c>
      <c r="AV8">
        <v>3709</v>
      </c>
      <c r="AW8">
        <v>0</v>
      </c>
      <c r="AX8">
        <v>0</v>
      </c>
      <c r="AY8">
        <v>0</v>
      </c>
      <c r="AZ8">
        <v>5483</v>
      </c>
      <c r="BA8">
        <v>3906</v>
      </c>
      <c r="BB8">
        <v>8986</v>
      </c>
      <c r="BC8">
        <v>14363</v>
      </c>
      <c r="BD8">
        <v>19160</v>
      </c>
      <c r="BE8">
        <v>6750</v>
      </c>
      <c r="BF8">
        <v>6277</v>
      </c>
      <c r="BG8">
        <v>5958</v>
      </c>
      <c r="BH8">
        <v>11519</v>
      </c>
      <c r="BI8">
        <v>0</v>
      </c>
      <c r="BJ8">
        <v>3964</v>
      </c>
    </row>
    <row r="9" spans="1:62" x14ac:dyDescent="0.3">
      <c r="A9">
        <v>3500</v>
      </c>
      <c r="B9">
        <v>3.1E-2</v>
      </c>
      <c r="C9">
        <v>0.68700000000000006</v>
      </c>
      <c r="D9">
        <v>1.6E-2</v>
      </c>
      <c r="E9">
        <v>0.219</v>
      </c>
      <c r="F9">
        <v>0.29599999999999999</v>
      </c>
      <c r="G9">
        <v>3559</v>
      </c>
      <c r="H9">
        <v>22030</v>
      </c>
      <c r="I9">
        <v>30486</v>
      </c>
      <c r="J9">
        <v>3411</v>
      </c>
      <c r="K9">
        <v>2670</v>
      </c>
      <c r="L9">
        <v>0</v>
      </c>
      <c r="M9">
        <v>15050</v>
      </c>
      <c r="N9">
        <v>20985</v>
      </c>
      <c r="O9">
        <v>14198</v>
      </c>
      <c r="P9">
        <v>437</v>
      </c>
      <c r="Q9">
        <v>0</v>
      </c>
      <c r="R9">
        <v>0</v>
      </c>
      <c r="S9">
        <v>0</v>
      </c>
      <c r="T9">
        <v>1892</v>
      </c>
      <c r="U9">
        <v>92</v>
      </c>
      <c r="V9">
        <v>3337</v>
      </c>
      <c r="W9">
        <v>32</v>
      </c>
      <c r="X9">
        <v>10</v>
      </c>
      <c r="Y9">
        <v>16</v>
      </c>
      <c r="Z9">
        <v>3575</v>
      </c>
      <c r="AA9">
        <v>3321</v>
      </c>
      <c r="AB9">
        <v>1</v>
      </c>
      <c r="AC9">
        <v>0</v>
      </c>
      <c r="AD9">
        <v>3575</v>
      </c>
      <c r="AE9">
        <v>975</v>
      </c>
      <c r="AF9">
        <v>437</v>
      </c>
      <c r="AG9">
        <v>0</v>
      </c>
      <c r="AH9">
        <v>0</v>
      </c>
      <c r="AI9">
        <v>0</v>
      </c>
      <c r="AJ9">
        <v>122</v>
      </c>
      <c r="AK9">
        <v>92</v>
      </c>
      <c r="AL9">
        <v>128</v>
      </c>
      <c r="AM9">
        <v>36</v>
      </c>
      <c r="AN9">
        <v>0</v>
      </c>
      <c r="AO9">
        <v>32</v>
      </c>
      <c r="AP9">
        <v>3321</v>
      </c>
      <c r="AQ9">
        <v>3321</v>
      </c>
      <c r="AR9">
        <v>0</v>
      </c>
      <c r="AS9">
        <v>0</v>
      </c>
      <c r="AT9">
        <v>16</v>
      </c>
      <c r="AU9">
        <v>5702</v>
      </c>
      <c r="AV9">
        <v>3742</v>
      </c>
      <c r="AW9">
        <v>0</v>
      </c>
      <c r="AX9">
        <v>0</v>
      </c>
      <c r="AY9">
        <v>0</v>
      </c>
      <c r="AZ9">
        <v>5962</v>
      </c>
      <c r="BA9">
        <v>2722</v>
      </c>
      <c r="BB9">
        <v>9821</v>
      </c>
      <c r="BC9">
        <v>17385</v>
      </c>
      <c r="BD9">
        <v>19326</v>
      </c>
      <c r="BE9">
        <v>10905</v>
      </c>
      <c r="BF9">
        <v>6826</v>
      </c>
      <c r="BG9">
        <v>9563</v>
      </c>
      <c r="BH9">
        <v>10239</v>
      </c>
      <c r="BI9">
        <v>0</v>
      </c>
      <c r="BJ9">
        <v>4294</v>
      </c>
    </row>
    <row r="10" spans="1:62" x14ac:dyDescent="0.3">
      <c r="A10">
        <v>4000</v>
      </c>
      <c r="B10">
        <v>3.1E-2</v>
      </c>
      <c r="C10">
        <v>0.71799999999999997</v>
      </c>
      <c r="D10">
        <v>3.1E-2</v>
      </c>
      <c r="E10">
        <v>0.26500000000000001</v>
      </c>
      <c r="F10">
        <v>0.29599999999999999</v>
      </c>
      <c r="G10">
        <v>4041</v>
      </c>
      <c r="H10">
        <v>24920</v>
      </c>
      <c r="I10">
        <v>35013</v>
      </c>
      <c r="J10">
        <v>2796</v>
      </c>
      <c r="K10">
        <v>2399</v>
      </c>
      <c r="L10">
        <v>0</v>
      </c>
      <c r="M10">
        <v>6193</v>
      </c>
      <c r="N10">
        <v>14891</v>
      </c>
      <c r="O10">
        <v>16082</v>
      </c>
      <c r="P10">
        <v>477</v>
      </c>
      <c r="Q10">
        <v>0</v>
      </c>
      <c r="R10">
        <v>0</v>
      </c>
      <c r="S10">
        <v>0</v>
      </c>
      <c r="T10">
        <v>2138</v>
      </c>
      <c r="U10">
        <v>167</v>
      </c>
      <c r="V10">
        <v>3963</v>
      </c>
      <c r="W10">
        <v>39</v>
      </c>
      <c r="X10">
        <v>16</v>
      </c>
      <c r="Y10">
        <v>31</v>
      </c>
      <c r="Z10">
        <v>4072</v>
      </c>
      <c r="AA10">
        <v>3955</v>
      </c>
      <c r="AB10">
        <v>1</v>
      </c>
      <c r="AC10">
        <v>0</v>
      </c>
      <c r="AD10">
        <v>4072</v>
      </c>
      <c r="AE10">
        <v>1099</v>
      </c>
      <c r="AF10">
        <v>477</v>
      </c>
      <c r="AG10">
        <v>0</v>
      </c>
      <c r="AH10">
        <v>0</v>
      </c>
      <c r="AI10">
        <v>0</v>
      </c>
      <c r="AJ10">
        <v>133</v>
      </c>
      <c r="AK10">
        <v>167</v>
      </c>
      <c r="AL10">
        <v>211</v>
      </c>
      <c r="AM10">
        <v>44</v>
      </c>
      <c r="AN10">
        <v>0</v>
      </c>
      <c r="AO10">
        <v>62</v>
      </c>
      <c r="AP10">
        <v>3955</v>
      </c>
      <c r="AQ10">
        <v>3955</v>
      </c>
      <c r="AR10">
        <v>0</v>
      </c>
      <c r="AS10">
        <v>0</v>
      </c>
      <c r="AT10">
        <v>31</v>
      </c>
      <c r="AU10">
        <v>4950</v>
      </c>
      <c r="AV10">
        <v>3838</v>
      </c>
      <c r="AW10">
        <v>0</v>
      </c>
      <c r="AX10">
        <v>0</v>
      </c>
      <c r="AY10">
        <v>0</v>
      </c>
      <c r="AZ10">
        <v>5597</v>
      </c>
      <c r="BA10">
        <v>3236</v>
      </c>
      <c r="BB10">
        <v>8457</v>
      </c>
      <c r="BC10">
        <v>19220</v>
      </c>
      <c r="BD10">
        <v>18052</v>
      </c>
      <c r="BE10">
        <v>9743</v>
      </c>
      <c r="BF10">
        <v>5966</v>
      </c>
      <c r="BG10">
        <v>6669</v>
      </c>
      <c r="BH10">
        <v>7679</v>
      </c>
      <c r="BI10">
        <v>0</v>
      </c>
      <c r="BJ10">
        <v>3767</v>
      </c>
    </row>
    <row r="11" spans="1:62" x14ac:dyDescent="0.3">
      <c r="A11">
        <v>4500</v>
      </c>
      <c r="B11">
        <v>3.1E-2</v>
      </c>
      <c r="C11">
        <v>0.88900000000000001</v>
      </c>
      <c r="D11">
        <v>3.1E-2</v>
      </c>
      <c r="E11">
        <v>0.28000000000000003</v>
      </c>
      <c r="F11">
        <v>0.35899999999999999</v>
      </c>
      <c r="G11">
        <v>4316</v>
      </c>
      <c r="H11">
        <v>26517</v>
      </c>
      <c r="I11">
        <v>40169</v>
      </c>
      <c r="J11">
        <v>2306</v>
      </c>
      <c r="K11">
        <v>2668</v>
      </c>
      <c r="L11">
        <v>0</v>
      </c>
      <c r="M11">
        <v>6878</v>
      </c>
      <c r="N11">
        <v>19331</v>
      </c>
      <c r="O11">
        <v>18285</v>
      </c>
      <c r="P11">
        <v>534</v>
      </c>
      <c r="Q11">
        <v>0</v>
      </c>
      <c r="R11">
        <v>0</v>
      </c>
      <c r="S11">
        <v>0</v>
      </c>
      <c r="T11">
        <v>2433</v>
      </c>
      <c r="U11">
        <v>49</v>
      </c>
      <c r="V11">
        <v>4529</v>
      </c>
      <c r="W11">
        <v>304</v>
      </c>
      <c r="X11">
        <v>13</v>
      </c>
      <c r="Y11">
        <v>291</v>
      </c>
      <c r="Z11">
        <v>4607</v>
      </c>
      <c r="AA11">
        <v>4516</v>
      </c>
      <c r="AB11">
        <v>1</v>
      </c>
      <c r="AC11">
        <v>0</v>
      </c>
      <c r="AD11">
        <v>4607</v>
      </c>
      <c r="AE11">
        <v>2241</v>
      </c>
      <c r="AF11">
        <v>534</v>
      </c>
      <c r="AG11">
        <v>0</v>
      </c>
      <c r="AH11">
        <v>0</v>
      </c>
      <c r="AI11">
        <v>0</v>
      </c>
      <c r="AJ11">
        <v>574</v>
      </c>
      <c r="AK11">
        <v>49</v>
      </c>
      <c r="AL11">
        <v>618</v>
      </c>
      <c r="AM11">
        <v>569</v>
      </c>
      <c r="AN11">
        <v>1</v>
      </c>
      <c r="AO11">
        <v>564</v>
      </c>
      <c r="AP11">
        <v>4516</v>
      </c>
      <c r="AQ11">
        <v>4516</v>
      </c>
      <c r="AR11">
        <v>0</v>
      </c>
      <c r="AS11">
        <v>0</v>
      </c>
      <c r="AT11">
        <v>282</v>
      </c>
      <c r="AU11">
        <v>5306</v>
      </c>
      <c r="AV11">
        <v>4210</v>
      </c>
      <c r="AW11">
        <v>0</v>
      </c>
      <c r="AX11">
        <v>0</v>
      </c>
      <c r="AY11">
        <v>0</v>
      </c>
      <c r="AZ11">
        <v>5652</v>
      </c>
      <c r="BA11">
        <v>3134</v>
      </c>
      <c r="BB11">
        <v>8944</v>
      </c>
      <c r="BC11">
        <v>9859</v>
      </c>
      <c r="BD11">
        <v>17262</v>
      </c>
      <c r="BE11">
        <v>6406</v>
      </c>
      <c r="BF11">
        <v>6367</v>
      </c>
      <c r="BG11">
        <v>6910</v>
      </c>
      <c r="BH11">
        <v>8533</v>
      </c>
      <c r="BI11">
        <v>0</v>
      </c>
      <c r="BJ11">
        <v>4134</v>
      </c>
    </row>
    <row r="12" spans="1:62" x14ac:dyDescent="0.3">
      <c r="A12">
        <v>5000</v>
      </c>
      <c r="B12">
        <v>3.1E-2</v>
      </c>
      <c r="C12">
        <v>0.96699999999999997</v>
      </c>
      <c r="D12">
        <v>3.1E-2</v>
      </c>
      <c r="E12">
        <v>0.32800000000000001</v>
      </c>
      <c r="F12">
        <v>0.39100000000000001</v>
      </c>
      <c r="G12">
        <v>5035</v>
      </c>
      <c r="H12">
        <v>31568</v>
      </c>
      <c r="I12">
        <v>44135</v>
      </c>
      <c r="J12">
        <v>2288</v>
      </c>
      <c r="K12">
        <v>2898</v>
      </c>
      <c r="L12">
        <v>0</v>
      </c>
      <c r="M12">
        <v>6758</v>
      </c>
      <c r="N12">
        <v>20280</v>
      </c>
      <c r="O12">
        <v>20321</v>
      </c>
      <c r="P12">
        <v>626</v>
      </c>
      <c r="Q12">
        <v>0</v>
      </c>
      <c r="R12">
        <v>0</v>
      </c>
      <c r="S12">
        <v>0</v>
      </c>
      <c r="T12">
        <v>2786</v>
      </c>
      <c r="U12">
        <v>104</v>
      </c>
      <c r="V12">
        <v>4984</v>
      </c>
      <c r="W12">
        <v>46</v>
      </c>
      <c r="X12">
        <v>17</v>
      </c>
      <c r="Y12">
        <v>30</v>
      </c>
      <c r="Z12">
        <v>5126</v>
      </c>
      <c r="AA12">
        <v>4968</v>
      </c>
      <c r="AB12">
        <v>1</v>
      </c>
      <c r="AC12">
        <v>0</v>
      </c>
      <c r="AD12">
        <v>5126</v>
      </c>
      <c r="AE12">
        <v>1414</v>
      </c>
      <c r="AF12">
        <v>626</v>
      </c>
      <c r="AG12">
        <v>0</v>
      </c>
      <c r="AH12">
        <v>0</v>
      </c>
      <c r="AI12">
        <v>0</v>
      </c>
      <c r="AJ12">
        <v>170</v>
      </c>
      <c r="AK12">
        <v>104</v>
      </c>
      <c r="AL12">
        <v>215</v>
      </c>
      <c r="AM12">
        <v>50</v>
      </c>
      <c r="AN12">
        <v>0</v>
      </c>
      <c r="AO12">
        <v>60</v>
      </c>
      <c r="AP12">
        <v>4968</v>
      </c>
      <c r="AQ12">
        <v>4968</v>
      </c>
      <c r="AR12">
        <v>0</v>
      </c>
      <c r="AS12">
        <v>0</v>
      </c>
      <c r="AT12">
        <v>30</v>
      </c>
      <c r="AU12">
        <v>5434</v>
      </c>
      <c r="AV12">
        <v>3488</v>
      </c>
      <c r="AW12">
        <v>0</v>
      </c>
      <c r="AX12">
        <v>0</v>
      </c>
      <c r="AY12">
        <v>0</v>
      </c>
      <c r="AZ12">
        <v>5649</v>
      </c>
      <c r="BA12">
        <v>2949</v>
      </c>
      <c r="BB12">
        <v>9354</v>
      </c>
      <c r="BC12">
        <v>27379</v>
      </c>
      <c r="BD12">
        <v>14530</v>
      </c>
      <c r="BE12">
        <v>11519</v>
      </c>
      <c r="BF12">
        <v>6465</v>
      </c>
      <c r="BG12">
        <v>8085</v>
      </c>
      <c r="BH12">
        <v>8532</v>
      </c>
      <c r="BI12">
        <v>0</v>
      </c>
      <c r="BJ12">
        <v>4263</v>
      </c>
    </row>
    <row r="13" spans="1:62" x14ac:dyDescent="0.3">
      <c r="A13">
        <v>5500</v>
      </c>
      <c r="B13">
        <v>4.5999999999999999E-2</v>
      </c>
      <c r="C13">
        <v>1.0760000000000001</v>
      </c>
      <c r="D13">
        <v>3.2000000000000001E-2</v>
      </c>
      <c r="E13">
        <v>0.35899999999999999</v>
      </c>
      <c r="F13">
        <v>0.44</v>
      </c>
      <c r="G13">
        <v>5559</v>
      </c>
      <c r="H13">
        <v>34836</v>
      </c>
      <c r="I13">
        <v>48531</v>
      </c>
      <c r="J13">
        <v>2288</v>
      </c>
      <c r="K13">
        <v>2697</v>
      </c>
      <c r="L13">
        <v>0</v>
      </c>
      <c r="M13">
        <v>6837</v>
      </c>
      <c r="N13">
        <v>21519</v>
      </c>
      <c r="O13">
        <v>22406</v>
      </c>
      <c r="P13">
        <v>638</v>
      </c>
      <c r="Q13">
        <v>0</v>
      </c>
      <c r="R13">
        <v>0</v>
      </c>
      <c r="S13">
        <v>0</v>
      </c>
      <c r="T13">
        <v>2941</v>
      </c>
      <c r="U13">
        <v>27</v>
      </c>
      <c r="V13">
        <v>5614</v>
      </c>
      <c r="W13">
        <v>51</v>
      </c>
      <c r="X13">
        <v>10</v>
      </c>
      <c r="Y13">
        <v>16</v>
      </c>
      <c r="Z13">
        <v>5624</v>
      </c>
      <c r="AA13">
        <v>5579</v>
      </c>
      <c r="AB13">
        <v>1</v>
      </c>
      <c r="AC13">
        <v>0</v>
      </c>
      <c r="AD13">
        <v>5624</v>
      </c>
      <c r="AE13">
        <v>1491</v>
      </c>
      <c r="AF13">
        <v>638</v>
      </c>
      <c r="AG13">
        <v>0</v>
      </c>
      <c r="AH13">
        <v>0</v>
      </c>
      <c r="AI13">
        <v>0</v>
      </c>
      <c r="AJ13">
        <v>171</v>
      </c>
      <c r="AK13">
        <v>27</v>
      </c>
      <c r="AL13">
        <v>135</v>
      </c>
      <c r="AM13">
        <v>59</v>
      </c>
      <c r="AN13">
        <v>0</v>
      </c>
      <c r="AO13">
        <v>32</v>
      </c>
      <c r="AP13">
        <v>5579</v>
      </c>
      <c r="AQ13">
        <v>5579</v>
      </c>
      <c r="AR13">
        <v>0</v>
      </c>
      <c r="AS13">
        <v>0</v>
      </c>
      <c r="AT13">
        <v>16</v>
      </c>
      <c r="AU13">
        <v>5328</v>
      </c>
      <c r="AV13">
        <v>3469</v>
      </c>
      <c r="AW13">
        <v>0</v>
      </c>
      <c r="AX13">
        <v>0</v>
      </c>
      <c r="AY13">
        <v>0</v>
      </c>
      <c r="AZ13">
        <v>5505</v>
      </c>
      <c r="BA13">
        <v>3444</v>
      </c>
      <c r="BB13">
        <v>8984</v>
      </c>
      <c r="BC13">
        <v>16764</v>
      </c>
      <c r="BD13">
        <v>15230</v>
      </c>
      <c r="BE13">
        <v>13652</v>
      </c>
      <c r="BF13">
        <v>6358</v>
      </c>
      <c r="BG13">
        <v>6342</v>
      </c>
      <c r="BH13">
        <v>8532</v>
      </c>
      <c r="BI13">
        <v>0</v>
      </c>
      <c r="BJ13">
        <v>4109</v>
      </c>
    </row>
    <row r="14" spans="1:62" x14ac:dyDescent="0.3">
      <c r="A14">
        <v>6000</v>
      </c>
      <c r="B14">
        <v>4.7E-2</v>
      </c>
      <c r="C14">
        <v>1.17</v>
      </c>
      <c r="D14">
        <v>4.7E-2</v>
      </c>
      <c r="E14">
        <v>0.34300000000000003</v>
      </c>
      <c r="F14">
        <v>0.46800000000000003</v>
      </c>
      <c r="G14">
        <v>6081</v>
      </c>
      <c r="H14">
        <v>37798</v>
      </c>
      <c r="I14">
        <v>53231</v>
      </c>
      <c r="J14">
        <v>2304</v>
      </c>
      <c r="K14">
        <v>2798</v>
      </c>
      <c r="L14">
        <v>0</v>
      </c>
      <c r="M14">
        <v>6253</v>
      </c>
      <c r="N14">
        <v>19610</v>
      </c>
      <c r="O14">
        <v>24378</v>
      </c>
      <c r="P14">
        <v>782</v>
      </c>
      <c r="Q14">
        <v>0</v>
      </c>
      <c r="R14">
        <v>0</v>
      </c>
      <c r="S14">
        <v>0</v>
      </c>
      <c r="T14">
        <v>3280</v>
      </c>
      <c r="U14">
        <v>207</v>
      </c>
      <c r="V14">
        <v>6113</v>
      </c>
      <c r="W14">
        <v>43</v>
      </c>
      <c r="X14">
        <v>21</v>
      </c>
      <c r="Y14">
        <v>27</v>
      </c>
      <c r="Z14">
        <v>6141</v>
      </c>
      <c r="AA14">
        <v>6097</v>
      </c>
      <c r="AB14">
        <v>1</v>
      </c>
      <c r="AC14">
        <v>0</v>
      </c>
      <c r="AD14">
        <v>6141</v>
      </c>
      <c r="AE14">
        <v>1709</v>
      </c>
      <c r="AF14">
        <v>782</v>
      </c>
      <c r="AG14">
        <v>0</v>
      </c>
      <c r="AH14">
        <v>0</v>
      </c>
      <c r="AI14">
        <v>0</v>
      </c>
      <c r="AJ14">
        <v>184</v>
      </c>
      <c r="AK14">
        <v>207</v>
      </c>
      <c r="AL14">
        <v>271</v>
      </c>
      <c r="AM14">
        <v>44</v>
      </c>
      <c r="AN14">
        <v>0</v>
      </c>
      <c r="AO14">
        <v>52</v>
      </c>
      <c r="AP14">
        <v>6097</v>
      </c>
      <c r="AQ14">
        <v>6097</v>
      </c>
      <c r="AR14">
        <v>0</v>
      </c>
      <c r="AS14">
        <v>0</v>
      </c>
      <c r="AT14">
        <v>26</v>
      </c>
      <c r="AU14">
        <v>5352</v>
      </c>
      <c r="AV14">
        <v>3808</v>
      </c>
      <c r="AW14">
        <v>0</v>
      </c>
      <c r="AX14">
        <v>0</v>
      </c>
      <c r="AY14">
        <v>0</v>
      </c>
      <c r="AZ14">
        <v>5654</v>
      </c>
      <c r="BA14">
        <v>2879</v>
      </c>
      <c r="BB14">
        <v>8891</v>
      </c>
      <c r="BC14">
        <v>21669</v>
      </c>
      <c r="BD14">
        <v>15338</v>
      </c>
      <c r="BE14">
        <v>11345</v>
      </c>
      <c r="BF14">
        <v>6361</v>
      </c>
      <c r="BG14">
        <v>6288</v>
      </c>
      <c r="BH14">
        <v>11093</v>
      </c>
      <c r="BI14">
        <v>0</v>
      </c>
      <c r="BJ14">
        <v>4109</v>
      </c>
    </row>
    <row r="15" spans="1:62" x14ac:dyDescent="0.3">
      <c r="A15">
        <v>6500</v>
      </c>
      <c r="B15">
        <v>4.7E-2</v>
      </c>
      <c r="C15">
        <v>1.3260000000000001</v>
      </c>
      <c r="D15">
        <v>3.1E-2</v>
      </c>
      <c r="E15">
        <v>0.34599999999999997</v>
      </c>
      <c r="F15">
        <v>0.63200000000000001</v>
      </c>
      <c r="G15">
        <v>5652</v>
      </c>
      <c r="H15">
        <v>34790</v>
      </c>
      <c r="I15">
        <v>59668</v>
      </c>
      <c r="J15">
        <v>2192</v>
      </c>
      <c r="K15">
        <v>5119</v>
      </c>
      <c r="L15">
        <v>0</v>
      </c>
      <c r="M15">
        <v>7763</v>
      </c>
      <c r="N15">
        <v>22510</v>
      </c>
      <c r="O15">
        <v>26330</v>
      </c>
      <c r="P15">
        <v>823</v>
      </c>
      <c r="Q15">
        <v>0</v>
      </c>
      <c r="R15">
        <v>0</v>
      </c>
      <c r="S15">
        <v>0</v>
      </c>
      <c r="T15">
        <v>3609</v>
      </c>
      <c r="U15">
        <v>510</v>
      </c>
      <c r="V15">
        <v>6606</v>
      </c>
      <c r="W15">
        <v>973</v>
      </c>
      <c r="X15">
        <v>15</v>
      </c>
      <c r="Y15">
        <v>948</v>
      </c>
      <c r="Z15">
        <v>6636</v>
      </c>
      <c r="AA15">
        <v>6581</v>
      </c>
      <c r="AB15">
        <v>1</v>
      </c>
      <c r="AC15">
        <v>0</v>
      </c>
      <c r="AD15">
        <v>6636</v>
      </c>
      <c r="AE15">
        <v>5080</v>
      </c>
      <c r="AF15">
        <v>823</v>
      </c>
      <c r="AG15">
        <v>0</v>
      </c>
      <c r="AH15">
        <v>0</v>
      </c>
      <c r="AI15">
        <v>0</v>
      </c>
      <c r="AJ15">
        <v>1051</v>
      </c>
      <c r="AK15">
        <v>510</v>
      </c>
      <c r="AL15">
        <v>2361</v>
      </c>
      <c r="AM15">
        <v>1851</v>
      </c>
      <c r="AN15">
        <v>4</v>
      </c>
      <c r="AO15">
        <v>1792</v>
      </c>
      <c r="AP15">
        <v>6581</v>
      </c>
      <c r="AQ15">
        <v>6581</v>
      </c>
      <c r="AR15">
        <v>0</v>
      </c>
      <c r="AS15">
        <v>0</v>
      </c>
      <c r="AT15">
        <v>896</v>
      </c>
      <c r="AU15">
        <v>4693</v>
      </c>
      <c r="AV15">
        <v>3479</v>
      </c>
      <c r="AW15">
        <v>0</v>
      </c>
      <c r="AX15">
        <v>0</v>
      </c>
      <c r="AY15">
        <v>0</v>
      </c>
      <c r="AZ15">
        <v>4991</v>
      </c>
      <c r="BA15">
        <v>3359</v>
      </c>
      <c r="BB15">
        <v>8009</v>
      </c>
      <c r="BC15">
        <v>10406</v>
      </c>
      <c r="BD15">
        <v>16098</v>
      </c>
      <c r="BE15">
        <v>5806</v>
      </c>
      <c r="BF15">
        <v>27797</v>
      </c>
      <c r="BG15">
        <v>5825</v>
      </c>
      <c r="BH15">
        <v>11519</v>
      </c>
      <c r="BI15">
        <v>0</v>
      </c>
      <c r="BJ15">
        <v>3622</v>
      </c>
    </row>
    <row r="16" spans="1:62" x14ac:dyDescent="0.3">
      <c r="A16">
        <v>7000</v>
      </c>
      <c r="B16">
        <v>6.2E-2</v>
      </c>
      <c r="C16">
        <v>1.375</v>
      </c>
      <c r="D16">
        <v>4.7E-2</v>
      </c>
      <c r="E16">
        <v>0.45200000000000001</v>
      </c>
      <c r="F16">
        <v>0.56100000000000005</v>
      </c>
      <c r="G16">
        <v>6907</v>
      </c>
      <c r="H16">
        <v>42634</v>
      </c>
      <c r="I16">
        <v>62310</v>
      </c>
      <c r="J16">
        <v>2239</v>
      </c>
      <c r="K16">
        <v>2679</v>
      </c>
      <c r="L16">
        <v>0</v>
      </c>
      <c r="M16">
        <v>5856</v>
      </c>
      <c r="N16">
        <v>19330</v>
      </c>
      <c r="O16">
        <v>28481</v>
      </c>
      <c r="P16">
        <v>867</v>
      </c>
      <c r="Q16">
        <v>0</v>
      </c>
      <c r="R16">
        <v>0</v>
      </c>
      <c r="S16">
        <v>0</v>
      </c>
      <c r="T16">
        <v>3740</v>
      </c>
      <c r="U16">
        <v>155</v>
      </c>
      <c r="V16">
        <v>7119</v>
      </c>
      <c r="W16">
        <v>271</v>
      </c>
      <c r="X16">
        <v>30</v>
      </c>
      <c r="Y16">
        <v>237</v>
      </c>
      <c r="Z16">
        <v>7162</v>
      </c>
      <c r="AA16">
        <v>7085</v>
      </c>
      <c r="AB16">
        <v>1</v>
      </c>
      <c r="AC16">
        <v>0</v>
      </c>
      <c r="AD16">
        <v>7162</v>
      </c>
      <c r="AE16">
        <v>2730</v>
      </c>
      <c r="AF16">
        <v>867</v>
      </c>
      <c r="AG16">
        <v>0</v>
      </c>
      <c r="AH16">
        <v>0</v>
      </c>
      <c r="AI16">
        <v>0</v>
      </c>
      <c r="AJ16">
        <v>565</v>
      </c>
      <c r="AK16">
        <v>155</v>
      </c>
      <c r="AL16">
        <v>666</v>
      </c>
      <c r="AM16">
        <v>493</v>
      </c>
      <c r="AN16">
        <v>0</v>
      </c>
      <c r="AO16">
        <v>474</v>
      </c>
      <c r="AP16">
        <v>7085</v>
      </c>
      <c r="AQ16">
        <v>7085</v>
      </c>
      <c r="AR16">
        <v>0</v>
      </c>
      <c r="AS16">
        <v>0</v>
      </c>
      <c r="AT16">
        <v>237</v>
      </c>
      <c r="AU16">
        <v>5376</v>
      </c>
      <c r="AV16">
        <v>3769</v>
      </c>
      <c r="AW16">
        <v>0</v>
      </c>
      <c r="AX16">
        <v>0</v>
      </c>
      <c r="AY16">
        <v>0</v>
      </c>
      <c r="AZ16">
        <v>5715</v>
      </c>
      <c r="BA16">
        <v>2903</v>
      </c>
      <c r="BB16">
        <v>8978</v>
      </c>
      <c r="BC16">
        <v>10543</v>
      </c>
      <c r="BD16">
        <v>12571</v>
      </c>
      <c r="BE16">
        <v>4824</v>
      </c>
      <c r="BF16">
        <v>6453</v>
      </c>
      <c r="BG16">
        <v>6637</v>
      </c>
      <c r="BH16">
        <v>8533</v>
      </c>
      <c r="BI16">
        <v>0</v>
      </c>
      <c r="BJ16">
        <v>4078</v>
      </c>
    </row>
    <row r="17" spans="1:62" x14ac:dyDescent="0.3">
      <c r="A17">
        <v>7500</v>
      </c>
      <c r="B17">
        <v>7.8E-2</v>
      </c>
      <c r="C17">
        <v>1.4670000000000001</v>
      </c>
      <c r="D17">
        <v>3.2000000000000001E-2</v>
      </c>
      <c r="E17">
        <v>0.46800000000000003</v>
      </c>
      <c r="F17">
        <v>0.59199999999999997</v>
      </c>
      <c r="G17">
        <v>7527</v>
      </c>
      <c r="H17">
        <v>46813</v>
      </c>
      <c r="I17">
        <v>66082</v>
      </c>
      <c r="J17">
        <v>2298</v>
      </c>
      <c r="K17">
        <v>2735</v>
      </c>
      <c r="L17">
        <v>0</v>
      </c>
      <c r="M17">
        <v>6148</v>
      </c>
      <c r="N17">
        <v>15194</v>
      </c>
      <c r="O17">
        <v>30355</v>
      </c>
      <c r="P17">
        <v>929</v>
      </c>
      <c r="Q17">
        <v>0</v>
      </c>
      <c r="R17">
        <v>0</v>
      </c>
      <c r="S17">
        <v>0</v>
      </c>
      <c r="T17">
        <v>3940</v>
      </c>
      <c r="U17">
        <v>282</v>
      </c>
      <c r="V17">
        <v>7582</v>
      </c>
      <c r="W17">
        <v>82</v>
      </c>
      <c r="X17">
        <v>29</v>
      </c>
      <c r="Y17">
        <v>44</v>
      </c>
      <c r="Z17">
        <v>7647</v>
      </c>
      <c r="AA17">
        <v>7544</v>
      </c>
      <c r="AB17">
        <v>1</v>
      </c>
      <c r="AC17">
        <v>0</v>
      </c>
      <c r="AD17">
        <v>7647</v>
      </c>
      <c r="AE17">
        <v>2126</v>
      </c>
      <c r="AF17">
        <v>929</v>
      </c>
      <c r="AG17">
        <v>0</v>
      </c>
      <c r="AH17">
        <v>0</v>
      </c>
      <c r="AI17">
        <v>0</v>
      </c>
      <c r="AJ17">
        <v>234</v>
      </c>
      <c r="AK17">
        <v>282</v>
      </c>
      <c r="AL17">
        <v>453</v>
      </c>
      <c r="AM17">
        <v>95</v>
      </c>
      <c r="AN17">
        <v>0</v>
      </c>
      <c r="AO17">
        <v>88</v>
      </c>
      <c r="AP17">
        <v>7544</v>
      </c>
      <c r="AQ17">
        <v>7544</v>
      </c>
      <c r="AR17">
        <v>0</v>
      </c>
      <c r="AS17">
        <v>0</v>
      </c>
      <c r="AT17">
        <v>44</v>
      </c>
      <c r="AU17">
        <v>5305</v>
      </c>
      <c r="AV17">
        <v>3711</v>
      </c>
      <c r="AW17">
        <v>0</v>
      </c>
      <c r="AX17">
        <v>0</v>
      </c>
      <c r="AY17">
        <v>0</v>
      </c>
      <c r="AZ17">
        <v>5763</v>
      </c>
      <c r="BA17">
        <v>2750</v>
      </c>
      <c r="BB17">
        <v>8947</v>
      </c>
      <c r="BC17">
        <v>14942</v>
      </c>
      <c r="BD17">
        <v>11357</v>
      </c>
      <c r="BE17">
        <v>8717</v>
      </c>
      <c r="BF17">
        <v>6351</v>
      </c>
      <c r="BG17">
        <v>7067</v>
      </c>
      <c r="BH17">
        <v>11520</v>
      </c>
      <c r="BI17">
        <v>0</v>
      </c>
      <c r="BJ17">
        <v>4051</v>
      </c>
    </row>
    <row r="18" spans="1:62" x14ac:dyDescent="0.3">
      <c r="A18">
        <v>8000</v>
      </c>
      <c r="B18">
        <v>4.5999999999999999E-2</v>
      </c>
      <c r="C18">
        <v>1.591</v>
      </c>
      <c r="D18">
        <v>4.7E-2</v>
      </c>
      <c r="E18">
        <v>0.51700000000000002</v>
      </c>
      <c r="F18">
        <v>0.69299999999999995</v>
      </c>
      <c r="G18">
        <v>7834</v>
      </c>
      <c r="H18">
        <v>48399</v>
      </c>
      <c r="I18">
        <v>71121</v>
      </c>
      <c r="J18">
        <v>2318</v>
      </c>
      <c r="K18">
        <v>2748</v>
      </c>
      <c r="L18">
        <v>0</v>
      </c>
      <c r="M18">
        <v>7866</v>
      </c>
      <c r="N18">
        <v>15992</v>
      </c>
      <c r="O18">
        <v>32375</v>
      </c>
      <c r="P18">
        <v>1031</v>
      </c>
      <c r="Q18">
        <v>0</v>
      </c>
      <c r="R18">
        <v>0</v>
      </c>
      <c r="S18">
        <v>0</v>
      </c>
      <c r="T18">
        <v>4382</v>
      </c>
      <c r="U18">
        <v>221</v>
      </c>
      <c r="V18">
        <v>8091</v>
      </c>
      <c r="W18">
        <v>328</v>
      </c>
      <c r="X18">
        <v>23</v>
      </c>
      <c r="Y18">
        <v>290</v>
      </c>
      <c r="Z18">
        <v>8163</v>
      </c>
      <c r="AA18">
        <v>8053</v>
      </c>
      <c r="AB18">
        <v>1</v>
      </c>
      <c r="AC18">
        <v>0</v>
      </c>
      <c r="AD18">
        <v>8163</v>
      </c>
      <c r="AE18">
        <v>3179</v>
      </c>
      <c r="AF18">
        <v>1031</v>
      </c>
      <c r="AG18">
        <v>0</v>
      </c>
      <c r="AH18">
        <v>0</v>
      </c>
      <c r="AI18">
        <v>0</v>
      </c>
      <c r="AJ18">
        <v>689</v>
      </c>
      <c r="AK18">
        <v>221</v>
      </c>
      <c r="AL18">
        <v>856</v>
      </c>
      <c r="AM18">
        <v>596</v>
      </c>
      <c r="AN18">
        <v>0</v>
      </c>
      <c r="AO18">
        <v>580</v>
      </c>
      <c r="AP18">
        <v>8053</v>
      </c>
      <c r="AQ18">
        <v>8053</v>
      </c>
      <c r="AR18">
        <v>0</v>
      </c>
      <c r="AS18">
        <v>0</v>
      </c>
      <c r="AT18">
        <v>290</v>
      </c>
      <c r="AU18">
        <v>5635</v>
      </c>
      <c r="AV18">
        <v>3641</v>
      </c>
      <c r="AW18">
        <v>0</v>
      </c>
      <c r="AX18">
        <v>0</v>
      </c>
      <c r="AY18">
        <v>0</v>
      </c>
      <c r="AZ18">
        <v>5997</v>
      </c>
      <c r="BA18">
        <v>2880</v>
      </c>
      <c r="BB18">
        <v>9983</v>
      </c>
      <c r="BC18">
        <v>12409</v>
      </c>
      <c r="BD18">
        <v>12669</v>
      </c>
      <c r="BE18">
        <v>5219</v>
      </c>
      <c r="BF18">
        <v>6996</v>
      </c>
      <c r="BG18">
        <v>7730</v>
      </c>
      <c r="BH18">
        <v>11946</v>
      </c>
      <c r="BI18">
        <v>0</v>
      </c>
      <c r="BJ18">
        <v>4599</v>
      </c>
    </row>
    <row r="19" spans="1:62" x14ac:dyDescent="0.3">
      <c r="A19">
        <v>8500</v>
      </c>
      <c r="B19">
        <v>3.1E-2</v>
      </c>
      <c r="C19">
        <v>1.8089999999999999</v>
      </c>
      <c r="D19">
        <v>4.7E-2</v>
      </c>
      <c r="E19">
        <v>0.51500000000000001</v>
      </c>
      <c r="F19">
        <v>0.751</v>
      </c>
      <c r="G19">
        <v>6326</v>
      </c>
      <c r="H19">
        <v>38193</v>
      </c>
      <c r="I19">
        <v>79961</v>
      </c>
      <c r="J19">
        <v>2278</v>
      </c>
      <c r="K19">
        <v>2945</v>
      </c>
      <c r="L19">
        <v>0</v>
      </c>
      <c r="M19">
        <v>7149</v>
      </c>
      <c r="N19">
        <v>14064</v>
      </c>
      <c r="O19">
        <v>34436</v>
      </c>
      <c r="P19">
        <v>1001</v>
      </c>
      <c r="Q19">
        <v>0</v>
      </c>
      <c r="R19">
        <v>0</v>
      </c>
      <c r="S19">
        <v>0</v>
      </c>
      <c r="T19">
        <v>4448</v>
      </c>
      <c r="U19">
        <v>877</v>
      </c>
      <c r="V19">
        <v>8659</v>
      </c>
      <c r="W19">
        <v>2298</v>
      </c>
      <c r="X19">
        <v>42</v>
      </c>
      <c r="Y19">
        <v>2253</v>
      </c>
      <c r="Z19">
        <v>8666</v>
      </c>
      <c r="AA19">
        <v>8614</v>
      </c>
      <c r="AB19">
        <v>1</v>
      </c>
      <c r="AC19">
        <v>0</v>
      </c>
      <c r="AD19">
        <v>8666</v>
      </c>
      <c r="AE19">
        <v>10591</v>
      </c>
      <c r="AF19">
        <v>1001</v>
      </c>
      <c r="AG19">
        <v>0</v>
      </c>
      <c r="AH19">
        <v>0</v>
      </c>
      <c r="AI19">
        <v>0</v>
      </c>
      <c r="AJ19">
        <v>2013</v>
      </c>
      <c r="AK19">
        <v>877</v>
      </c>
      <c r="AL19">
        <v>5501</v>
      </c>
      <c r="AM19">
        <v>4539</v>
      </c>
      <c r="AN19">
        <v>7</v>
      </c>
      <c r="AO19">
        <v>4494</v>
      </c>
      <c r="AP19">
        <v>8614</v>
      </c>
      <c r="AQ19">
        <v>8614</v>
      </c>
      <c r="AR19">
        <v>0</v>
      </c>
      <c r="AS19">
        <v>0</v>
      </c>
      <c r="AT19">
        <v>2247</v>
      </c>
      <c r="AU19">
        <v>5213</v>
      </c>
      <c r="AV19">
        <v>2729</v>
      </c>
      <c r="AW19">
        <v>0</v>
      </c>
      <c r="AX19">
        <v>0</v>
      </c>
      <c r="AY19">
        <v>0</v>
      </c>
      <c r="AZ19">
        <v>5633</v>
      </c>
      <c r="BA19">
        <v>3239</v>
      </c>
      <c r="BB19">
        <v>8978</v>
      </c>
      <c r="BC19">
        <v>10488</v>
      </c>
      <c r="BD19">
        <v>9761</v>
      </c>
      <c r="BE19">
        <v>4095</v>
      </c>
      <c r="BF19">
        <v>6479</v>
      </c>
      <c r="BG19">
        <v>6111</v>
      </c>
      <c r="BH19">
        <v>8533</v>
      </c>
      <c r="BI19">
        <v>0</v>
      </c>
      <c r="BJ19">
        <v>4129</v>
      </c>
    </row>
    <row r="20" spans="1:62" x14ac:dyDescent="0.3">
      <c r="A20">
        <v>9000</v>
      </c>
      <c r="B20">
        <v>7.8E-2</v>
      </c>
      <c r="C20">
        <v>2.0659999999999998</v>
      </c>
      <c r="D20">
        <v>4.5999999999999999E-2</v>
      </c>
      <c r="E20">
        <v>0.57799999999999996</v>
      </c>
      <c r="F20">
        <v>0.73299999999999998</v>
      </c>
      <c r="G20">
        <v>8987</v>
      </c>
      <c r="H20">
        <v>55719</v>
      </c>
      <c r="I20">
        <v>79694</v>
      </c>
      <c r="J20">
        <v>2357</v>
      </c>
      <c r="K20">
        <v>2822</v>
      </c>
      <c r="L20">
        <v>0</v>
      </c>
      <c r="M20">
        <v>8809</v>
      </c>
      <c r="N20">
        <v>13669</v>
      </c>
      <c r="O20">
        <v>36453</v>
      </c>
      <c r="P20">
        <v>1155</v>
      </c>
      <c r="Q20">
        <v>0</v>
      </c>
      <c r="R20">
        <v>0</v>
      </c>
      <c r="S20">
        <v>0</v>
      </c>
      <c r="T20">
        <v>4930</v>
      </c>
      <c r="U20">
        <v>255</v>
      </c>
      <c r="V20">
        <v>9097</v>
      </c>
      <c r="W20">
        <v>194</v>
      </c>
      <c r="X20">
        <v>30</v>
      </c>
      <c r="Y20">
        <v>156</v>
      </c>
      <c r="Z20">
        <v>9182</v>
      </c>
      <c r="AA20">
        <v>9059</v>
      </c>
      <c r="AB20">
        <v>1</v>
      </c>
      <c r="AC20">
        <v>0</v>
      </c>
      <c r="AD20">
        <v>9182</v>
      </c>
      <c r="AE20">
        <v>2950</v>
      </c>
      <c r="AF20">
        <v>1155</v>
      </c>
      <c r="AG20">
        <v>0</v>
      </c>
      <c r="AH20">
        <v>0</v>
      </c>
      <c r="AI20">
        <v>0</v>
      </c>
      <c r="AJ20">
        <v>503</v>
      </c>
      <c r="AK20">
        <v>255</v>
      </c>
      <c r="AL20">
        <v>621</v>
      </c>
      <c r="AM20">
        <v>327</v>
      </c>
      <c r="AN20">
        <v>0</v>
      </c>
      <c r="AO20">
        <v>312</v>
      </c>
      <c r="AP20">
        <v>9059</v>
      </c>
      <c r="AQ20">
        <v>9059</v>
      </c>
      <c r="AR20">
        <v>0</v>
      </c>
      <c r="AS20">
        <v>0</v>
      </c>
      <c r="AT20">
        <v>156</v>
      </c>
      <c r="AU20">
        <v>5172</v>
      </c>
      <c r="AV20">
        <v>2983</v>
      </c>
      <c r="AW20">
        <v>0</v>
      </c>
      <c r="AX20">
        <v>0</v>
      </c>
      <c r="AY20">
        <v>0</v>
      </c>
      <c r="AZ20">
        <v>5446</v>
      </c>
      <c r="BA20">
        <v>2447</v>
      </c>
      <c r="BB20">
        <v>8803</v>
      </c>
      <c r="BC20">
        <v>10760</v>
      </c>
      <c r="BD20">
        <v>10936</v>
      </c>
      <c r="BE20">
        <v>5469</v>
      </c>
      <c r="BF20">
        <v>6178</v>
      </c>
      <c r="BG20">
        <v>7099</v>
      </c>
      <c r="BH20">
        <v>7680</v>
      </c>
      <c r="BI20">
        <v>0</v>
      </c>
      <c r="BJ20">
        <v>4150</v>
      </c>
    </row>
    <row r="21" spans="1:62" x14ac:dyDescent="0.3">
      <c r="A21">
        <v>9500</v>
      </c>
      <c r="B21">
        <v>4.7E-2</v>
      </c>
      <c r="C21">
        <v>1.976</v>
      </c>
      <c r="D21">
        <v>4.7E-2</v>
      </c>
      <c r="E21">
        <v>0.56100000000000005</v>
      </c>
      <c r="F21">
        <v>0.81399999999999995</v>
      </c>
      <c r="G21">
        <v>7559</v>
      </c>
      <c r="H21">
        <v>45957</v>
      </c>
      <c r="I21">
        <v>88459</v>
      </c>
      <c r="J21">
        <v>2361</v>
      </c>
      <c r="K21">
        <v>2756</v>
      </c>
      <c r="L21">
        <v>0</v>
      </c>
      <c r="M21">
        <v>6714</v>
      </c>
      <c r="N21">
        <v>12228</v>
      </c>
      <c r="O21">
        <v>38451</v>
      </c>
      <c r="P21">
        <v>1101</v>
      </c>
      <c r="Q21">
        <v>0</v>
      </c>
      <c r="R21">
        <v>0</v>
      </c>
      <c r="S21">
        <v>0</v>
      </c>
      <c r="T21">
        <v>5158</v>
      </c>
      <c r="U21">
        <v>820</v>
      </c>
      <c r="V21">
        <v>9701</v>
      </c>
      <c r="W21">
        <v>2129</v>
      </c>
      <c r="X21">
        <v>32</v>
      </c>
      <c r="Y21">
        <v>2058</v>
      </c>
      <c r="Z21">
        <v>9689</v>
      </c>
      <c r="AA21">
        <v>9630</v>
      </c>
      <c r="AB21">
        <v>1</v>
      </c>
      <c r="AC21">
        <v>0</v>
      </c>
      <c r="AD21">
        <v>9689</v>
      </c>
      <c r="AE21">
        <v>10012</v>
      </c>
      <c r="AF21">
        <v>1101</v>
      </c>
      <c r="AG21">
        <v>0</v>
      </c>
      <c r="AH21">
        <v>0</v>
      </c>
      <c r="AI21">
        <v>0</v>
      </c>
      <c r="AJ21">
        <v>2079</v>
      </c>
      <c r="AK21">
        <v>820</v>
      </c>
      <c r="AL21">
        <v>5055</v>
      </c>
      <c r="AM21">
        <v>4164</v>
      </c>
      <c r="AN21">
        <v>4</v>
      </c>
      <c r="AO21">
        <v>4076</v>
      </c>
      <c r="AP21">
        <v>9630</v>
      </c>
      <c r="AQ21">
        <v>9630</v>
      </c>
      <c r="AR21">
        <v>0</v>
      </c>
      <c r="AS21">
        <v>0</v>
      </c>
      <c r="AT21">
        <v>2038</v>
      </c>
      <c r="AU21">
        <v>5318</v>
      </c>
      <c r="AV21">
        <v>3517</v>
      </c>
      <c r="AW21">
        <v>0</v>
      </c>
      <c r="AX21">
        <v>0</v>
      </c>
      <c r="AY21">
        <v>0</v>
      </c>
      <c r="AZ21">
        <v>9378</v>
      </c>
      <c r="BA21">
        <v>3473</v>
      </c>
      <c r="BB21">
        <v>9078</v>
      </c>
      <c r="BC21">
        <v>10632</v>
      </c>
      <c r="BD21">
        <v>11492</v>
      </c>
      <c r="BE21">
        <v>4454</v>
      </c>
      <c r="BF21">
        <v>6471</v>
      </c>
      <c r="BG21">
        <v>6291</v>
      </c>
      <c r="BH21">
        <v>8106</v>
      </c>
      <c r="BI21">
        <v>0</v>
      </c>
      <c r="BJ21">
        <v>4259</v>
      </c>
    </row>
    <row r="22" spans="1:62" x14ac:dyDescent="0.3">
      <c r="A22">
        <v>10000</v>
      </c>
      <c r="B22">
        <v>4.7E-2</v>
      </c>
      <c r="C22">
        <v>2.1059999999999999</v>
      </c>
      <c r="D22">
        <v>4.5999999999999999E-2</v>
      </c>
      <c r="E22">
        <v>0.57599999999999996</v>
      </c>
      <c r="F22">
        <v>0.89</v>
      </c>
      <c r="G22">
        <v>7754</v>
      </c>
      <c r="H22">
        <v>46667</v>
      </c>
      <c r="I22">
        <v>93691</v>
      </c>
      <c r="J22">
        <v>2298</v>
      </c>
      <c r="K22">
        <v>2735</v>
      </c>
      <c r="L22">
        <v>0</v>
      </c>
      <c r="M22">
        <v>6611</v>
      </c>
      <c r="N22">
        <v>14142</v>
      </c>
      <c r="O22">
        <v>40561</v>
      </c>
      <c r="P22">
        <v>1196</v>
      </c>
      <c r="Q22">
        <v>0</v>
      </c>
      <c r="R22">
        <v>0</v>
      </c>
      <c r="S22">
        <v>0</v>
      </c>
      <c r="T22">
        <v>5448</v>
      </c>
      <c r="U22">
        <v>596</v>
      </c>
      <c r="V22">
        <v>10238</v>
      </c>
      <c r="W22">
        <v>2515</v>
      </c>
      <c r="X22">
        <v>45</v>
      </c>
      <c r="Y22">
        <v>2452</v>
      </c>
      <c r="Z22">
        <v>10232</v>
      </c>
      <c r="AA22">
        <v>10175</v>
      </c>
      <c r="AB22">
        <v>1</v>
      </c>
      <c r="AC22">
        <v>0</v>
      </c>
      <c r="AD22">
        <v>10232</v>
      </c>
      <c r="AE22">
        <v>11576</v>
      </c>
      <c r="AF22">
        <v>1196</v>
      </c>
      <c r="AG22">
        <v>0</v>
      </c>
      <c r="AH22">
        <v>0</v>
      </c>
      <c r="AI22">
        <v>0</v>
      </c>
      <c r="AJ22">
        <v>2833</v>
      </c>
      <c r="AK22">
        <v>596</v>
      </c>
      <c r="AL22">
        <v>5537</v>
      </c>
      <c r="AM22">
        <v>4916</v>
      </c>
      <c r="AN22">
        <v>2</v>
      </c>
      <c r="AO22">
        <v>4824</v>
      </c>
      <c r="AP22">
        <v>10175</v>
      </c>
      <c r="AQ22">
        <v>10175</v>
      </c>
      <c r="AR22">
        <v>0</v>
      </c>
      <c r="AS22">
        <v>0</v>
      </c>
      <c r="AT22">
        <v>2412</v>
      </c>
      <c r="AU22">
        <v>6170</v>
      </c>
      <c r="AV22">
        <v>3085</v>
      </c>
      <c r="AW22">
        <v>0</v>
      </c>
      <c r="AX22">
        <v>0</v>
      </c>
      <c r="AY22">
        <v>0</v>
      </c>
      <c r="AZ22">
        <v>5627</v>
      </c>
      <c r="BA22">
        <v>3083</v>
      </c>
      <c r="BB22">
        <v>8993</v>
      </c>
      <c r="BC22">
        <v>12390</v>
      </c>
      <c r="BD22">
        <v>10912</v>
      </c>
      <c r="BE22">
        <v>4387</v>
      </c>
      <c r="BF22">
        <v>6447</v>
      </c>
      <c r="BG22">
        <v>6420</v>
      </c>
      <c r="BH22">
        <v>8532</v>
      </c>
      <c r="BI22">
        <v>0</v>
      </c>
      <c r="BJ22">
        <v>4075</v>
      </c>
    </row>
    <row r="23" spans="1:62" x14ac:dyDescent="0.3">
      <c r="A23">
        <v>10500</v>
      </c>
      <c r="B23">
        <v>7.8E-2</v>
      </c>
      <c r="C23">
        <v>2.137</v>
      </c>
      <c r="D23">
        <v>6.2E-2</v>
      </c>
      <c r="E23">
        <v>0.65500000000000003</v>
      </c>
      <c r="F23">
        <v>1.1719999999999999</v>
      </c>
      <c r="G23">
        <v>10175</v>
      </c>
      <c r="H23">
        <v>62606</v>
      </c>
      <c r="I23">
        <v>93785</v>
      </c>
      <c r="J23">
        <v>2471</v>
      </c>
      <c r="K23">
        <v>2771</v>
      </c>
      <c r="L23">
        <v>0</v>
      </c>
      <c r="M23">
        <v>6664</v>
      </c>
      <c r="N23">
        <v>17259</v>
      </c>
      <c r="O23">
        <v>42652</v>
      </c>
      <c r="P23">
        <v>1372</v>
      </c>
      <c r="Q23">
        <v>0</v>
      </c>
      <c r="R23">
        <v>0</v>
      </c>
      <c r="S23">
        <v>0</v>
      </c>
      <c r="T23">
        <v>5744</v>
      </c>
      <c r="U23">
        <v>302</v>
      </c>
      <c r="V23">
        <v>10589</v>
      </c>
      <c r="W23">
        <v>555</v>
      </c>
      <c r="X23">
        <v>40</v>
      </c>
      <c r="Y23">
        <v>519</v>
      </c>
      <c r="Z23">
        <v>10729</v>
      </c>
      <c r="AA23">
        <v>10553</v>
      </c>
      <c r="AB23">
        <v>1</v>
      </c>
      <c r="AC23">
        <v>0</v>
      </c>
      <c r="AD23">
        <v>10729</v>
      </c>
      <c r="AE23">
        <v>4782</v>
      </c>
      <c r="AF23">
        <v>1372</v>
      </c>
      <c r="AG23">
        <v>0</v>
      </c>
      <c r="AH23">
        <v>0</v>
      </c>
      <c r="AI23">
        <v>0</v>
      </c>
      <c r="AJ23">
        <v>1132</v>
      </c>
      <c r="AK23">
        <v>302</v>
      </c>
      <c r="AL23">
        <v>1375</v>
      </c>
      <c r="AM23">
        <v>1038</v>
      </c>
      <c r="AN23">
        <v>0</v>
      </c>
      <c r="AO23">
        <v>1038</v>
      </c>
      <c r="AP23">
        <v>10553</v>
      </c>
      <c r="AQ23">
        <v>10553</v>
      </c>
      <c r="AR23">
        <v>0</v>
      </c>
      <c r="AS23">
        <v>0</v>
      </c>
      <c r="AT23">
        <v>519</v>
      </c>
      <c r="AU23">
        <v>5691</v>
      </c>
      <c r="AV23">
        <v>2892</v>
      </c>
      <c r="AW23">
        <v>0</v>
      </c>
      <c r="AX23">
        <v>0</v>
      </c>
      <c r="AY23">
        <v>0</v>
      </c>
      <c r="AZ23">
        <v>6024</v>
      </c>
      <c r="BA23">
        <v>2237</v>
      </c>
      <c r="BB23">
        <v>9841</v>
      </c>
      <c r="BC23">
        <v>12322</v>
      </c>
      <c r="BD23">
        <v>10644</v>
      </c>
      <c r="BE23">
        <v>5351</v>
      </c>
      <c r="BF23">
        <v>6812</v>
      </c>
      <c r="BG23">
        <v>11476</v>
      </c>
      <c r="BH23">
        <v>8959</v>
      </c>
      <c r="BI23">
        <v>0</v>
      </c>
      <c r="BJ23">
        <v>4593</v>
      </c>
    </row>
    <row r="24" spans="1:62" x14ac:dyDescent="0.3">
      <c r="A24">
        <v>11000</v>
      </c>
      <c r="B24">
        <v>7.9000000000000001E-2</v>
      </c>
      <c r="C24">
        <v>2.2120000000000002</v>
      </c>
      <c r="D24">
        <v>7.9000000000000001E-2</v>
      </c>
      <c r="E24">
        <v>0.70199999999999996</v>
      </c>
      <c r="F24">
        <v>0.84499999999999997</v>
      </c>
      <c r="G24">
        <v>10871</v>
      </c>
      <c r="H24">
        <v>67331</v>
      </c>
      <c r="I24">
        <v>97562</v>
      </c>
      <c r="J24">
        <v>2261</v>
      </c>
      <c r="K24">
        <v>2680</v>
      </c>
      <c r="L24">
        <v>0</v>
      </c>
      <c r="M24">
        <v>6692</v>
      </c>
      <c r="N24">
        <v>16973</v>
      </c>
      <c r="O24">
        <v>44549</v>
      </c>
      <c r="P24">
        <v>1354</v>
      </c>
      <c r="Q24">
        <v>0</v>
      </c>
      <c r="R24">
        <v>0</v>
      </c>
      <c r="S24">
        <v>0</v>
      </c>
      <c r="T24">
        <v>6005</v>
      </c>
      <c r="U24">
        <v>310</v>
      </c>
      <c r="V24">
        <v>11150</v>
      </c>
      <c r="W24">
        <v>340</v>
      </c>
      <c r="X24">
        <v>35</v>
      </c>
      <c r="Y24">
        <v>289</v>
      </c>
      <c r="Z24">
        <v>11215</v>
      </c>
      <c r="AA24">
        <v>11099</v>
      </c>
      <c r="AB24">
        <v>1</v>
      </c>
      <c r="AC24">
        <v>0</v>
      </c>
      <c r="AD24">
        <v>11215</v>
      </c>
      <c r="AE24">
        <v>3971</v>
      </c>
      <c r="AF24">
        <v>1354</v>
      </c>
      <c r="AG24">
        <v>0</v>
      </c>
      <c r="AH24">
        <v>0</v>
      </c>
      <c r="AI24">
        <v>0</v>
      </c>
      <c r="AJ24">
        <v>775</v>
      </c>
      <c r="AK24">
        <v>310</v>
      </c>
      <c r="AL24">
        <v>971</v>
      </c>
      <c r="AM24">
        <v>606</v>
      </c>
      <c r="AN24">
        <v>0</v>
      </c>
      <c r="AO24">
        <v>578</v>
      </c>
      <c r="AP24">
        <v>11099</v>
      </c>
      <c r="AQ24">
        <v>11099</v>
      </c>
      <c r="AR24">
        <v>0</v>
      </c>
      <c r="AS24">
        <v>0</v>
      </c>
      <c r="AT24">
        <v>289</v>
      </c>
      <c r="AU24">
        <v>5157</v>
      </c>
      <c r="AV24">
        <v>3574</v>
      </c>
      <c r="AW24">
        <v>0</v>
      </c>
      <c r="AX24">
        <v>0</v>
      </c>
      <c r="AY24">
        <v>0</v>
      </c>
      <c r="AZ24">
        <v>5696</v>
      </c>
      <c r="BA24">
        <v>2767</v>
      </c>
      <c r="BB24">
        <v>8785</v>
      </c>
      <c r="BC24">
        <v>13321</v>
      </c>
      <c r="BD24">
        <v>13140</v>
      </c>
      <c r="BE24">
        <v>5770</v>
      </c>
      <c r="BF24">
        <v>6129</v>
      </c>
      <c r="BG24">
        <v>6697</v>
      </c>
      <c r="BH24">
        <v>45650</v>
      </c>
      <c r="BI24">
        <v>0</v>
      </c>
      <c r="BJ24">
        <v>4229</v>
      </c>
    </row>
    <row r="25" spans="1:62" x14ac:dyDescent="0.3">
      <c r="A25">
        <v>11500</v>
      </c>
      <c r="B25">
        <v>9.4E-2</v>
      </c>
      <c r="C25">
        <v>2.262</v>
      </c>
      <c r="D25">
        <v>6.2E-2</v>
      </c>
      <c r="E25">
        <v>0.72399999999999998</v>
      </c>
      <c r="F25">
        <v>0.91300000000000003</v>
      </c>
      <c r="G25">
        <v>11368</v>
      </c>
      <c r="H25">
        <v>70285</v>
      </c>
      <c r="I25">
        <v>101945</v>
      </c>
      <c r="J25">
        <v>2282</v>
      </c>
      <c r="K25">
        <v>2717</v>
      </c>
      <c r="L25">
        <v>0</v>
      </c>
      <c r="M25">
        <v>6442</v>
      </c>
      <c r="N25">
        <v>16777</v>
      </c>
      <c r="O25">
        <v>46539</v>
      </c>
      <c r="P25">
        <v>1404</v>
      </c>
      <c r="Q25">
        <v>0</v>
      </c>
      <c r="R25">
        <v>0</v>
      </c>
      <c r="S25">
        <v>0</v>
      </c>
      <c r="T25">
        <v>6169</v>
      </c>
      <c r="U25">
        <v>282</v>
      </c>
      <c r="V25">
        <v>11712</v>
      </c>
      <c r="W25">
        <v>382</v>
      </c>
      <c r="X25">
        <v>40</v>
      </c>
      <c r="Y25">
        <v>316</v>
      </c>
      <c r="Z25">
        <v>11727</v>
      </c>
      <c r="AA25">
        <v>11646</v>
      </c>
      <c r="AB25">
        <v>1</v>
      </c>
      <c r="AC25">
        <v>0</v>
      </c>
      <c r="AD25">
        <v>11727</v>
      </c>
      <c r="AE25">
        <v>4155</v>
      </c>
      <c r="AF25">
        <v>1404</v>
      </c>
      <c r="AG25">
        <v>0</v>
      </c>
      <c r="AH25">
        <v>0</v>
      </c>
      <c r="AI25">
        <v>0</v>
      </c>
      <c r="AJ25">
        <v>806</v>
      </c>
      <c r="AK25">
        <v>282</v>
      </c>
      <c r="AL25">
        <v>997</v>
      </c>
      <c r="AM25">
        <v>672</v>
      </c>
      <c r="AN25">
        <v>0</v>
      </c>
      <c r="AO25">
        <v>632</v>
      </c>
      <c r="AP25">
        <v>11646</v>
      </c>
      <c r="AQ25">
        <v>11646</v>
      </c>
      <c r="AR25">
        <v>0</v>
      </c>
      <c r="AS25">
        <v>0</v>
      </c>
      <c r="AT25">
        <v>316</v>
      </c>
      <c r="AU25">
        <v>5305</v>
      </c>
      <c r="AV25">
        <v>3075</v>
      </c>
      <c r="AW25">
        <v>0</v>
      </c>
      <c r="AX25">
        <v>0</v>
      </c>
      <c r="AY25">
        <v>0</v>
      </c>
      <c r="AZ25">
        <v>5742</v>
      </c>
      <c r="BA25">
        <v>2422</v>
      </c>
      <c r="BB25">
        <v>9049</v>
      </c>
      <c r="BC25">
        <v>11556</v>
      </c>
      <c r="BD25">
        <v>10900</v>
      </c>
      <c r="BE25">
        <v>5257</v>
      </c>
      <c r="BF25">
        <v>6436</v>
      </c>
      <c r="BG25">
        <v>6592</v>
      </c>
      <c r="BH25">
        <v>11093</v>
      </c>
      <c r="BI25">
        <v>0</v>
      </c>
      <c r="BJ25">
        <v>4340</v>
      </c>
    </row>
    <row r="26" spans="1:62" x14ac:dyDescent="0.3">
      <c r="A26">
        <v>12000</v>
      </c>
      <c r="B26">
        <v>7.8E-2</v>
      </c>
      <c r="C26">
        <v>2.4249999999999998</v>
      </c>
      <c r="D26">
        <v>6.2E-2</v>
      </c>
      <c r="E26">
        <v>0.89700000000000002</v>
      </c>
      <c r="F26">
        <v>0.95399999999999996</v>
      </c>
      <c r="G26">
        <v>11703</v>
      </c>
      <c r="H26">
        <v>72339</v>
      </c>
      <c r="I26">
        <v>107041</v>
      </c>
      <c r="J26">
        <v>2281</v>
      </c>
      <c r="K26">
        <v>2793</v>
      </c>
      <c r="L26">
        <v>0</v>
      </c>
      <c r="M26">
        <v>6695</v>
      </c>
      <c r="N26">
        <v>16025</v>
      </c>
      <c r="O26">
        <v>48673</v>
      </c>
      <c r="P26">
        <v>1533</v>
      </c>
      <c r="Q26">
        <v>0</v>
      </c>
      <c r="R26">
        <v>0</v>
      </c>
      <c r="S26">
        <v>0</v>
      </c>
      <c r="T26">
        <v>6537</v>
      </c>
      <c r="U26">
        <v>333</v>
      </c>
      <c r="V26">
        <v>12220</v>
      </c>
      <c r="W26">
        <v>554</v>
      </c>
      <c r="X26">
        <v>30</v>
      </c>
      <c r="Y26">
        <v>493</v>
      </c>
      <c r="Z26">
        <v>12254</v>
      </c>
      <c r="AA26">
        <v>12159</v>
      </c>
      <c r="AB26">
        <v>1</v>
      </c>
      <c r="AC26">
        <v>0</v>
      </c>
      <c r="AD26">
        <v>12254</v>
      </c>
      <c r="AE26">
        <v>4985</v>
      </c>
      <c r="AF26">
        <v>1533</v>
      </c>
      <c r="AG26">
        <v>0</v>
      </c>
      <c r="AH26">
        <v>0</v>
      </c>
      <c r="AI26">
        <v>0</v>
      </c>
      <c r="AJ26">
        <v>1094</v>
      </c>
      <c r="AK26">
        <v>333</v>
      </c>
      <c r="AL26">
        <v>1363</v>
      </c>
      <c r="AM26">
        <v>991</v>
      </c>
      <c r="AN26">
        <v>1</v>
      </c>
      <c r="AO26">
        <v>972</v>
      </c>
      <c r="AP26">
        <v>12159</v>
      </c>
      <c r="AQ26">
        <v>12159</v>
      </c>
      <c r="AR26">
        <v>0</v>
      </c>
      <c r="AS26">
        <v>0</v>
      </c>
      <c r="AT26">
        <v>486</v>
      </c>
      <c r="AU26">
        <v>5330</v>
      </c>
      <c r="AV26">
        <v>3256</v>
      </c>
      <c r="AW26">
        <v>0</v>
      </c>
      <c r="AX26">
        <v>0</v>
      </c>
      <c r="AY26">
        <v>0</v>
      </c>
      <c r="AZ26">
        <v>5569</v>
      </c>
      <c r="BA26">
        <v>2839</v>
      </c>
      <c r="BB26">
        <v>9017</v>
      </c>
      <c r="BC26">
        <v>11186</v>
      </c>
      <c r="BD26">
        <v>11618</v>
      </c>
      <c r="BE26">
        <v>5369</v>
      </c>
      <c r="BF26">
        <v>6292</v>
      </c>
      <c r="BG26">
        <v>6599</v>
      </c>
      <c r="BH26">
        <v>11519</v>
      </c>
      <c r="BI26">
        <v>0</v>
      </c>
      <c r="BJ26">
        <v>4145</v>
      </c>
    </row>
    <row r="27" spans="1:62" x14ac:dyDescent="0.3">
      <c r="A27">
        <v>12500</v>
      </c>
      <c r="B27">
        <v>6.3E-2</v>
      </c>
      <c r="C27">
        <v>2.6459999999999999</v>
      </c>
      <c r="D27">
        <v>4.8000000000000001E-2</v>
      </c>
      <c r="E27">
        <v>0.73299999999999998</v>
      </c>
      <c r="F27">
        <v>1.0760000000000001</v>
      </c>
      <c r="G27">
        <v>10157</v>
      </c>
      <c r="H27">
        <v>61473</v>
      </c>
      <c r="I27">
        <v>116582</v>
      </c>
      <c r="J27">
        <v>2265</v>
      </c>
      <c r="K27">
        <v>2801</v>
      </c>
      <c r="L27">
        <v>0</v>
      </c>
      <c r="M27">
        <v>6909</v>
      </c>
      <c r="N27">
        <v>14543</v>
      </c>
      <c r="O27">
        <v>50745</v>
      </c>
      <c r="P27">
        <v>1463</v>
      </c>
      <c r="Q27">
        <v>0</v>
      </c>
      <c r="R27">
        <v>0</v>
      </c>
      <c r="S27">
        <v>0</v>
      </c>
      <c r="T27">
        <v>6791</v>
      </c>
      <c r="U27">
        <v>1043</v>
      </c>
      <c r="V27">
        <v>12836</v>
      </c>
      <c r="W27">
        <v>2723</v>
      </c>
      <c r="X27">
        <v>51</v>
      </c>
      <c r="Y27">
        <v>2609</v>
      </c>
      <c r="Z27">
        <v>12799</v>
      </c>
      <c r="AA27">
        <v>12722</v>
      </c>
      <c r="AB27">
        <v>1</v>
      </c>
      <c r="AC27">
        <v>0</v>
      </c>
      <c r="AD27">
        <v>12799</v>
      </c>
      <c r="AE27">
        <v>12867</v>
      </c>
      <c r="AF27">
        <v>1463</v>
      </c>
      <c r="AG27">
        <v>0</v>
      </c>
      <c r="AH27">
        <v>0</v>
      </c>
      <c r="AI27">
        <v>0</v>
      </c>
      <c r="AJ27">
        <v>2591</v>
      </c>
      <c r="AK27">
        <v>1043</v>
      </c>
      <c r="AL27">
        <v>6401</v>
      </c>
      <c r="AM27">
        <v>5326</v>
      </c>
      <c r="AN27">
        <v>6</v>
      </c>
      <c r="AO27">
        <v>5186</v>
      </c>
      <c r="AP27">
        <v>12722</v>
      </c>
      <c r="AQ27">
        <v>12722</v>
      </c>
      <c r="AR27">
        <v>0</v>
      </c>
      <c r="AS27">
        <v>0</v>
      </c>
      <c r="AT27">
        <v>2593</v>
      </c>
      <c r="AU27">
        <v>5290</v>
      </c>
      <c r="AV27">
        <v>3109</v>
      </c>
      <c r="AW27">
        <v>0</v>
      </c>
      <c r="AX27">
        <v>0</v>
      </c>
      <c r="AY27">
        <v>0</v>
      </c>
      <c r="AZ27">
        <v>5719</v>
      </c>
      <c r="BA27">
        <v>3289</v>
      </c>
      <c r="BB27">
        <v>9192</v>
      </c>
      <c r="BC27">
        <v>10859</v>
      </c>
      <c r="BD27">
        <v>11293</v>
      </c>
      <c r="BE27">
        <v>4072</v>
      </c>
      <c r="BF27">
        <v>6454</v>
      </c>
      <c r="BG27">
        <v>5985</v>
      </c>
      <c r="BH27">
        <v>8533</v>
      </c>
      <c r="BI27">
        <v>0</v>
      </c>
      <c r="BJ27">
        <v>4037</v>
      </c>
    </row>
    <row r="28" spans="1:62" x14ac:dyDescent="0.3">
      <c r="A28">
        <v>13000</v>
      </c>
      <c r="B28">
        <v>0.109</v>
      </c>
      <c r="C28">
        <v>2.6059999999999999</v>
      </c>
      <c r="D28">
        <v>7.8E-2</v>
      </c>
      <c r="E28">
        <v>0.84299999999999997</v>
      </c>
      <c r="F28">
        <v>1.0449999999999999</v>
      </c>
      <c r="G28">
        <v>13024</v>
      </c>
      <c r="H28">
        <v>80639</v>
      </c>
      <c r="I28">
        <v>115525</v>
      </c>
      <c r="J28">
        <v>2253</v>
      </c>
      <c r="K28">
        <v>2806</v>
      </c>
      <c r="L28">
        <v>0</v>
      </c>
      <c r="M28">
        <v>6542</v>
      </c>
      <c r="N28">
        <v>14150</v>
      </c>
      <c r="O28">
        <v>52785</v>
      </c>
      <c r="P28">
        <v>1594</v>
      </c>
      <c r="Q28">
        <v>0</v>
      </c>
      <c r="R28">
        <v>0</v>
      </c>
      <c r="S28">
        <v>0</v>
      </c>
      <c r="T28">
        <v>7125</v>
      </c>
      <c r="U28">
        <v>480</v>
      </c>
      <c r="V28">
        <v>13233</v>
      </c>
      <c r="W28">
        <v>286</v>
      </c>
      <c r="X28">
        <v>42</v>
      </c>
      <c r="Y28">
        <v>224</v>
      </c>
      <c r="Z28">
        <v>13292</v>
      </c>
      <c r="AA28">
        <v>13171</v>
      </c>
      <c r="AB28">
        <v>1</v>
      </c>
      <c r="AC28">
        <v>0</v>
      </c>
      <c r="AD28">
        <v>13292</v>
      </c>
      <c r="AE28">
        <v>4223</v>
      </c>
      <c r="AF28">
        <v>1594</v>
      </c>
      <c r="AG28">
        <v>0</v>
      </c>
      <c r="AH28">
        <v>0</v>
      </c>
      <c r="AI28">
        <v>0</v>
      </c>
      <c r="AJ28">
        <v>701</v>
      </c>
      <c r="AK28">
        <v>480</v>
      </c>
      <c r="AL28">
        <v>998</v>
      </c>
      <c r="AM28">
        <v>475</v>
      </c>
      <c r="AN28">
        <v>1</v>
      </c>
      <c r="AO28">
        <v>448</v>
      </c>
      <c r="AP28">
        <v>13171</v>
      </c>
      <c r="AQ28">
        <v>13171</v>
      </c>
      <c r="AR28">
        <v>0</v>
      </c>
      <c r="AS28">
        <v>0</v>
      </c>
      <c r="AT28">
        <v>224</v>
      </c>
      <c r="AU28">
        <v>5363</v>
      </c>
      <c r="AV28">
        <v>3245</v>
      </c>
      <c r="AW28">
        <v>0</v>
      </c>
      <c r="AX28">
        <v>0</v>
      </c>
      <c r="AY28">
        <v>0</v>
      </c>
      <c r="AZ28">
        <v>5793</v>
      </c>
      <c r="BA28">
        <v>2550</v>
      </c>
      <c r="BB28">
        <v>9352</v>
      </c>
      <c r="BC28">
        <v>14781</v>
      </c>
      <c r="BD28">
        <v>12027</v>
      </c>
      <c r="BE28">
        <v>5725</v>
      </c>
      <c r="BF28">
        <v>6544</v>
      </c>
      <c r="BG28">
        <v>7059</v>
      </c>
      <c r="BH28">
        <v>11520</v>
      </c>
      <c r="BI28">
        <v>0</v>
      </c>
      <c r="BJ28">
        <v>4330</v>
      </c>
    </row>
    <row r="29" spans="1:62" x14ac:dyDescent="0.3">
      <c r="A29">
        <v>13500</v>
      </c>
      <c r="B29">
        <v>9.2999999999999999E-2</v>
      </c>
      <c r="C29">
        <v>2.6850000000000001</v>
      </c>
      <c r="D29">
        <v>9.4E-2</v>
      </c>
      <c r="E29">
        <v>0.89500000000000002</v>
      </c>
      <c r="F29">
        <v>1.0780000000000001</v>
      </c>
      <c r="G29">
        <v>13488</v>
      </c>
      <c r="H29">
        <v>83670</v>
      </c>
      <c r="I29">
        <v>120201</v>
      </c>
      <c r="J29">
        <v>2276</v>
      </c>
      <c r="K29">
        <v>2745</v>
      </c>
      <c r="L29">
        <v>0</v>
      </c>
      <c r="M29">
        <v>6616</v>
      </c>
      <c r="N29">
        <v>13823</v>
      </c>
      <c r="O29">
        <v>54867</v>
      </c>
      <c r="P29">
        <v>1691</v>
      </c>
      <c r="Q29">
        <v>0</v>
      </c>
      <c r="R29">
        <v>0</v>
      </c>
      <c r="S29">
        <v>0</v>
      </c>
      <c r="T29">
        <v>7591</v>
      </c>
      <c r="U29">
        <v>523</v>
      </c>
      <c r="V29">
        <v>13667</v>
      </c>
      <c r="W29">
        <v>319</v>
      </c>
      <c r="X29">
        <v>46</v>
      </c>
      <c r="Y29">
        <v>257</v>
      </c>
      <c r="Z29">
        <v>13817</v>
      </c>
      <c r="AA29">
        <v>13605</v>
      </c>
      <c r="AB29">
        <v>1</v>
      </c>
      <c r="AC29">
        <v>0</v>
      </c>
      <c r="AD29">
        <v>13817</v>
      </c>
      <c r="AE29">
        <v>4552</v>
      </c>
      <c r="AF29">
        <v>1691</v>
      </c>
      <c r="AG29">
        <v>0</v>
      </c>
      <c r="AH29">
        <v>0</v>
      </c>
      <c r="AI29">
        <v>0</v>
      </c>
      <c r="AJ29">
        <v>808</v>
      </c>
      <c r="AK29">
        <v>523</v>
      </c>
      <c r="AL29">
        <v>1126</v>
      </c>
      <c r="AM29">
        <v>531</v>
      </c>
      <c r="AN29">
        <v>0</v>
      </c>
      <c r="AO29">
        <v>514</v>
      </c>
      <c r="AP29">
        <v>13605</v>
      </c>
      <c r="AQ29">
        <v>13605</v>
      </c>
      <c r="AR29">
        <v>0</v>
      </c>
      <c r="AS29">
        <v>0</v>
      </c>
      <c r="AT29">
        <v>257</v>
      </c>
      <c r="AU29">
        <v>5259</v>
      </c>
      <c r="AV29">
        <v>3069</v>
      </c>
      <c r="AW29">
        <v>0</v>
      </c>
      <c r="AX29">
        <v>0</v>
      </c>
      <c r="AY29">
        <v>0</v>
      </c>
      <c r="AZ29">
        <v>5592</v>
      </c>
      <c r="BA29">
        <v>2499</v>
      </c>
      <c r="BB29">
        <v>8984</v>
      </c>
      <c r="BC29">
        <v>13909</v>
      </c>
      <c r="BD29">
        <v>11148</v>
      </c>
      <c r="BE29">
        <v>5111</v>
      </c>
      <c r="BF29">
        <v>6499</v>
      </c>
      <c r="BG29">
        <v>7941</v>
      </c>
      <c r="BH29">
        <v>8959</v>
      </c>
      <c r="BI29">
        <v>0</v>
      </c>
      <c r="BJ29">
        <v>4017</v>
      </c>
    </row>
    <row r="30" spans="1:62" x14ac:dyDescent="0.3">
      <c r="A30">
        <v>14000</v>
      </c>
      <c r="B30">
        <v>0.1</v>
      </c>
      <c r="C30">
        <v>3.8149999999999999</v>
      </c>
      <c r="D30">
        <v>8.5999999999999993E-2</v>
      </c>
      <c r="E30">
        <v>1.028</v>
      </c>
      <c r="F30">
        <v>1.375</v>
      </c>
      <c r="G30">
        <v>12127</v>
      </c>
      <c r="H30">
        <v>73535</v>
      </c>
      <c r="I30">
        <v>128221</v>
      </c>
      <c r="J30">
        <v>3125</v>
      </c>
      <c r="K30">
        <v>3417</v>
      </c>
      <c r="L30">
        <v>0</v>
      </c>
      <c r="M30">
        <v>8310</v>
      </c>
      <c r="N30">
        <v>18226</v>
      </c>
      <c r="O30">
        <v>56813</v>
      </c>
      <c r="P30">
        <v>1692</v>
      </c>
      <c r="Q30">
        <v>0</v>
      </c>
      <c r="R30">
        <v>0</v>
      </c>
      <c r="S30">
        <v>0</v>
      </c>
      <c r="T30">
        <v>7368</v>
      </c>
      <c r="U30">
        <v>774</v>
      </c>
      <c r="V30">
        <v>14336</v>
      </c>
      <c r="W30">
        <v>2237</v>
      </c>
      <c r="X30">
        <v>47</v>
      </c>
      <c r="Y30">
        <v>2127</v>
      </c>
      <c r="Z30">
        <v>14300</v>
      </c>
      <c r="AA30">
        <v>14226</v>
      </c>
      <c r="AB30">
        <v>1</v>
      </c>
      <c r="AC30">
        <v>0</v>
      </c>
      <c r="AD30">
        <v>14300</v>
      </c>
      <c r="AE30">
        <v>11575</v>
      </c>
      <c r="AF30">
        <v>1692</v>
      </c>
      <c r="AG30">
        <v>0</v>
      </c>
      <c r="AH30">
        <v>0</v>
      </c>
      <c r="AI30">
        <v>0</v>
      </c>
      <c r="AJ30">
        <v>2654</v>
      </c>
      <c r="AK30">
        <v>774</v>
      </c>
      <c r="AL30">
        <v>5199</v>
      </c>
      <c r="AM30">
        <v>4379</v>
      </c>
      <c r="AN30">
        <v>1</v>
      </c>
      <c r="AO30">
        <v>4246</v>
      </c>
      <c r="AP30">
        <v>14226</v>
      </c>
      <c r="AQ30">
        <v>14226</v>
      </c>
      <c r="AR30">
        <v>0</v>
      </c>
      <c r="AS30">
        <v>0</v>
      </c>
      <c r="AT30">
        <v>2123</v>
      </c>
      <c r="AU30">
        <v>6671</v>
      </c>
      <c r="AV30">
        <v>3583</v>
      </c>
      <c r="AW30">
        <v>0</v>
      </c>
      <c r="AX30">
        <v>0</v>
      </c>
      <c r="AY30">
        <v>0</v>
      </c>
      <c r="AZ30">
        <v>6627</v>
      </c>
      <c r="BA30">
        <v>3336</v>
      </c>
      <c r="BB30">
        <v>10971</v>
      </c>
      <c r="BC30">
        <v>14231</v>
      </c>
      <c r="BD30">
        <v>15286</v>
      </c>
      <c r="BE30">
        <v>5403</v>
      </c>
      <c r="BF30">
        <v>7609</v>
      </c>
      <c r="BG30">
        <v>7043</v>
      </c>
      <c r="BH30">
        <v>14079</v>
      </c>
      <c r="BI30">
        <v>0</v>
      </c>
      <c r="BJ30">
        <v>4977</v>
      </c>
    </row>
    <row r="31" spans="1:62" x14ac:dyDescent="0.3">
      <c r="A31">
        <v>14500</v>
      </c>
      <c r="B31">
        <v>0.13100000000000001</v>
      </c>
      <c r="C31">
        <v>3.4990000000000001</v>
      </c>
      <c r="D31">
        <v>0.11</v>
      </c>
      <c r="E31">
        <v>1.1000000000000001</v>
      </c>
      <c r="F31">
        <v>1.552</v>
      </c>
      <c r="G31">
        <v>14387</v>
      </c>
      <c r="H31">
        <v>88852</v>
      </c>
      <c r="I31">
        <v>129413</v>
      </c>
      <c r="J31">
        <v>2989</v>
      </c>
      <c r="K31">
        <v>3285</v>
      </c>
      <c r="L31">
        <v>0</v>
      </c>
      <c r="M31">
        <v>8294</v>
      </c>
      <c r="N31">
        <v>14731</v>
      </c>
      <c r="O31">
        <v>58910</v>
      </c>
      <c r="P31">
        <v>1825</v>
      </c>
      <c r="Q31">
        <v>0</v>
      </c>
      <c r="R31">
        <v>0</v>
      </c>
      <c r="S31">
        <v>0</v>
      </c>
      <c r="T31">
        <v>8132</v>
      </c>
      <c r="U31">
        <v>436</v>
      </c>
      <c r="V31">
        <v>14772</v>
      </c>
      <c r="W31">
        <v>498</v>
      </c>
      <c r="X31">
        <v>47</v>
      </c>
      <c r="Y31">
        <v>429</v>
      </c>
      <c r="Z31">
        <v>14830</v>
      </c>
      <c r="AA31">
        <v>14703</v>
      </c>
      <c r="AB31">
        <v>1</v>
      </c>
      <c r="AC31">
        <v>0</v>
      </c>
      <c r="AD31">
        <v>14830</v>
      </c>
      <c r="AE31">
        <v>5458</v>
      </c>
      <c r="AF31">
        <v>1825</v>
      </c>
      <c r="AG31">
        <v>0</v>
      </c>
      <c r="AH31">
        <v>0</v>
      </c>
      <c r="AI31">
        <v>0</v>
      </c>
      <c r="AJ31">
        <v>1138</v>
      </c>
      <c r="AK31">
        <v>436</v>
      </c>
      <c r="AL31">
        <v>1333</v>
      </c>
      <c r="AM31">
        <v>883</v>
      </c>
      <c r="AN31">
        <v>0</v>
      </c>
      <c r="AO31">
        <v>858</v>
      </c>
      <c r="AP31">
        <v>14703</v>
      </c>
      <c r="AQ31">
        <v>14703</v>
      </c>
      <c r="AR31">
        <v>0</v>
      </c>
      <c r="AS31">
        <v>0</v>
      </c>
      <c r="AT31">
        <v>429</v>
      </c>
      <c r="AU31">
        <v>6186</v>
      </c>
      <c r="AV31">
        <v>3644</v>
      </c>
      <c r="AW31">
        <v>0</v>
      </c>
      <c r="AX31">
        <v>0</v>
      </c>
      <c r="AY31">
        <v>0</v>
      </c>
      <c r="AZ31">
        <v>6663</v>
      </c>
      <c r="BA31">
        <v>3107</v>
      </c>
      <c r="BB31">
        <v>10981</v>
      </c>
      <c r="BC31">
        <v>12906</v>
      </c>
      <c r="BD31">
        <v>12290</v>
      </c>
      <c r="BE31">
        <v>5465</v>
      </c>
      <c r="BF31">
        <v>7667</v>
      </c>
      <c r="BG31">
        <v>8418</v>
      </c>
      <c r="BH31">
        <v>11093</v>
      </c>
      <c r="BI31">
        <v>0</v>
      </c>
      <c r="BJ31">
        <v>17791</v>
      </c>
    </row>
    <row r="32" spans="1:62" x14ac:dyDescent="0.3">
      <c r="A32">
        <v>15000</v>
      </c>
      <c r="B32">
        <v>0.121</v>
      </c>
      <c r="C32">
        <v>3.7280000000000002</v>
      </c>
      <c r="D32">
        <v>0.106</v>
      </c>
      <c r="E32">
        <v>1.1579999999999999</v>
      </c>
      <c r="F32">
        <v>1.462</v>
      </c>
      <c r="G32">
        <v>14595</v>
      </c>
      <c r="H32">
        <v>89800</v>
      </c>
      <c r="I32">
        <v>134233</v>
      </c>
      <c r="J32">
        <v>2767</v>
      </c>
      <c r="K32">
        <v>3350</v>
      </c>
      <c r="L32">
        <v>0</v>
      </c>
      <c r="M32">
        <v>8075</v>
      </c>
      <c r="N32">
        <v>15900</v>
      </c>
      <c r="O32">
        <v>60972</v>
      </c>
      <c r="P32">
        <v>1816</v>
      </c>
      <c r="Q32">
        <v>0</v>
      </c>
      <c r="R32">
        <v>0</v>
      </c>
      <c r="S32">
        <v>0</v>
      </c>
      <c r="T32">
        <v>8163</v>
      </c>
      <c r="U32">
        <v>467</v>
      </c>
      <c r="V32">
        <v>15280</v>
      </c>
      <c r="W32">
        <v>819</v>
      </c>
      <c r="X32">
        <v>64</v>
      </c>
      <c r="Y32">
        <v>737</v>
      </c>
      <c r="Z32">
        <v>15358</v>
      </c>
      <c r="AA32">
        <v>15198</v>
      </c>
      <c r="AB32">
        <v>1</v>
      </c>
      <c r="AC32">
        <v>0</v>
      </c>
      <c r="AD32">
        <v>15358</v>
      </c>
      <c r="AE32">
        <v>6601</v>
      </c>
      <c r="AF32">
        <v>1816</v>
      </c>
      <c r="AG32">
        <v>0</v>
      </c>
      <c r="AH32">
        <v>0</v>
      </c>
      <c r="AI32">
        <v>0</v>
      </c>
      <c r="AJ32">
        <v>1589</v>
      </c>
      <c r="AK32">
        <v>467</v>
      </c>
      <c r="AL32">
        <v>1986</v>
      </c>
      <c r="AM32">
        <v>1493</v>
      </c>
      <c r="AN32">
        <v>1</v>
      </c>
      <c r="AO32">
        <v>1432</v>
      </c>
      <c r="AP32">
        <v>15198</v>
      </c>
      <c r="AQ32">
        <v>15198</v>
      </c>
      <c r="AR32">
        <v>0</v>
      </c>
      <c r="AS32">
        <v>0</v>
      </c>
      <c r="AT32">
        <v>716</v>
      </c>
      <c r="AU32">
        <v>6358</v>
      </c>
      <c r="AV32">
        <v>3817</v>
      </c>
      <c r="AW32">
        <v>0</v>
      </c>
      <c r="AX32">
        <v>0</v>
      </c>
      <c r="AY32">
        <v>0</v>
      </c>
      <c r="AZ32">
        <v>6956</v>
      </c>
      <c r="BA32">
        <v>3381</v>
      </c>
      <c r="BB32">
        <v>11364</v>
      </c>
      <c r="BC32">
        <v>12709</v>
      </c>
      <c r="BD32">
        <v>16965</v>
      </c>
      <c r="BE32">
        <v>5630</v>
      </c>
      <c r="BF32">
        <v>7724</v>
      </c>
      <c r="BG32">
        <v>8919</v>
      </c>
      <c r="BH32">
        <v>11519</v>
      </c>
      <c r="BI32">
        <v>0</v>
      </c>
      <c r="BJ32">
        <v>5396</v>
      </c>
    </row>
    <row r="33" spans="1:62" x14ac:dyDescent="0.3">
      <c r="A33">
        <v>15500</v>
      </c>
      <c r="B33">
        <v>0.14299999999999999</v>
      </c>
      <c r="C33">
        <v>3.7679999999999998</v>
      </c>
      <c r="D33">
        <v>0.122</v>
      </c>
      <c r="E33">
        <v>1.1950000000000001</v>
      </c>
      <c r="F33">
        <v>1.486</v>
      </c>
      <c r="G33">
        <v>15667</v>
      </c>
      <c r="H33">
        <v>97721</v>
      </c>
      <c r="I33">
        <v>137009</v>
      </c>
      <c r="J33">
        <v>2782</v>
      </c>
      <c r="K33">
        <v>3306</v>
      </c>
      <c r="L33">
        <v>0</v>
      </c>
      <c r="M33">
        <v>8440</v>
      </c>
      <c r="N33">
        <v>21734</v>
      </c>
      <c r="O33">
        <v>62857</v>
      </c>
      <c r="P33">
        <v>1930</v>
      </c>
      <c r="Q33">
        <v>0</v>
      </c>
      <c r="R33">
        <v>0</v>
      </c>
      <c r="S33">
        <v>0</v>
      </c>
      <c r="T33">
        <v>8678</v>
      </c>
      <c r="U33">
        <v>488</v>
      </c>
      <c r="V33">
        <v>15602</v>
      </c>
      <c r="W33">
        <v>138</v>
      </c>
      <c r="X33">
        <v>45</v>
      </c>
      <c r="Y33">
        <v>70</v>
      </c>
      <c r="Z33">
        <v>15833</v>
      </c>
      <c r="AA33">
        <v>15534</v>
      </c>
      <c r="AB33">
        <v>1</v>
      </c>
      <c r="AC33">
        <v>0</v>
      </c>
      <c r="AD33">
        <v>15833</v>
      </c>
      <c r="AE33">
        <v>4275</v>
      </c>
      <c r="AF33">
        <v>1930</v>
      </c>
      <c r="AG33">
        <v>0</v>
      </c>
      <c r="AH33">
        <v>0</v>
      </c>
      <c r="AI33">
        <v>0</v>
      </c>
      <c r="AJ33">
        <v>527</v>
      </c>
      <c r="AK33">
        <v>488</v>
      </c>
      <c r="AL33">
        <v>748</v>
      </c>
      <c r="AM33">
        <v>164</v>
      </c>
      <c r="AN33">
        <v>0</v>
      </c>
      <c r="AO33">
        <v>140</v>
      </c>
      <c r="AP33">
        <v>15534</v>
      </c>
      <c r="AQ33">
        <v>15534</v>
      </c>
      <c r="AR33">
        <v>0</v>
      </c>
      <c r="AS33">
        <v>0</v>
      </c>
      <c r="AT33">
        <v>70</v>
      </c>
      <c r="AU33">
        <v>6218</v>
      </c>
      <c r="AV33">
        <v>4097</v>
      </c>
      <c r="AW33">
        <v>0</v>
      </c>
      <c r="AX33">
        <v>0</v>
      </c>
      <c r="AY33">
        <v>0</v>
      </c>
      <c r="AZ33">
        <v>6856</v>
      </c>
      <c r="BA33">
        <v>3027</v>
      </c>
      <c r="BB33">
        <v>11092</v>
      </c>
      <c r="BC33">
        <v>26797</v>
      </c>
      <c r="BD33">
        <v>16895</v>
      </c>
      <c r="BE33">
        <v>12549</v>
      </c>
      <c r="BF33">
        <v>7628</v>
      </c>
      <c r="BG33">
        <v>10610</v>
      </c>
      <c r="BH33">
        <v>11520</v>
      </c>
      <c r="BI33">
        <v>0</v>
      </c>
      <c r="BJ33">
        <v>5124</v>
      </c>
    </row>
    <row r="34" spans="1:62" x14ac:dyDescent="0.3">
      <c r="A34">
        <v>16000</v>
      </c>
      <c r="B34">
        <v>0.13700000000000001</v>
      </c>
      <c r="C34">
        <v>3.7890000000000001</v>
      </c>
      <c r="D34">
        <v>0.114</v>
      </c>
      <c r="E34">
        <v>1.2490000000000001</v>
      </c>
      <c r="F34">
        <v>1.577</v>
      </c>
      <c r="G34">
        <v>15974</v>
      </c>
      <c r="H34">
        <v>99284</v>
      </c>
      <c r="I34">
        <v>142396</v>
      </c>
      <c r="J34">
        <v>2695</v>
      </c>
      <c r="K34">
        <v>3340</v>
      </c>
      <c r="L34">
        <v>0</v>
      </c>
      <c r="M34">
        <v>8291</v>
      </c>
      <c r="N34">
        <v>17649</v>
      </c>
      <c r="O34">
        <v>65097</v>
      </c>
      <c r="P34">
        <v>2059</v>
      </c>
      <c r="Q34">
        <v>0</v>
      </c>
      <c r="R34">
        <v>0</v>
      </c>
      <c r="S34">
        <v>0</v>
      </c>
      <c r="T34">
        <v>8841</v>
      </c>
      <c r="U34">
        <v>582</v>
      </c>
      <c r="V34">
        <v>16187</v>
      </c>
      <c r="W34">
        <v>345</v>
      </c>
      <c r="X34">
        <v>52</v>
      </c>
      <c r="Y34">
        <v>305</v>
      </c>
      <c r="Z34">
        <v>16390</v>
      </c>
      <c r="AA34">
        <v>16147</v>
      </c>
      <c r="AB34">
        <v>1</v>
      </c>
      <c r="AC34">
        <v>0</v>
      </c>
      <c r="AD34">
        <v>16390</v>
      </c>
      <c r="AE34">
        <v>5406</v>
      </c>
      <c r="AF34">
        <v>2059</v>
      </c>
      <c r="AG34">
        <v>0</v>
      </c>
      <c r="AH34">
        <v>0</v>
      </c>
      <c r="AI34">
        <v>0</v>
      </c>
      <c r="AJ34">
        <v>804</v>
      </c>
      <c r="AK34">
        <v>582</v>
      </c>
      <c r="AL34">
        <v>1244</v>
      </c>
      <c r="AM34">
        <v>567</v>
      </c>
      <c r="AN34">
        <v>2</v>
      </c>
      <c r="AO34">
        <v>602</v>
      </c>
      <c r="AP34">
        <v>16147</v>
      </c>
      <c r="AQ34">
        <v>16147</v>
      </c>
      <c r="AR34">
        <v>0</v>
      </c>
      <c r="AS34">
        <v>0</v>
      </c>
      <c r="AT34">
        <v>301</v>
      </c>
      <c r="AU34">
        <v>6311</v>
      </c>
      <c r="AV34">
        <v>3958</v>
      </c>
      <c r="AW34">
        <v>0</v>
      </c>
      <c r="AX34">
        <v>0</v>
      </c>
      <c r="AY34">
        <v>0</v>
      </c>
      <c r="AZ34">
        <v>6806</v>
      </c>
      <c r="BA34">
        <v>2842</v>
      </c>
      <c r="BB34">
        <v>11398</v>
      </c>
      <c r="BC34">
        <v>14216</v>
      </c>
      <c r="BD34">
        <v>12676</v>
      </c>
      <c r="BE34">
        <v>6784</v>
      </c>
      <c r="BF34">
        <v>9386</v>
      </c>
      <c r="BG34">
        <v>10159</v>
      </c>
      <c r="BH34">
        <v>11519</v>
      </c>
      <c r="BI34">
        <v>0</v>
      </c>
      <c r="BJ34">
        <v>5176</v>
      </c>
    </row>
    <row r="35" spans="1:62" x14ac:dyDescent="0.3">
      <c r="A35">
        <v>16500</v>
      </c>
      <c r="B35">
        <v>0.115</v>
      </c>
      <c r="C35">
        <v>4.0839999999999996</v>
      </c>
      <c r="D35">
        <v>0.1</v>
      </c>
      <c r="E35">
        <v>1.2150000000000001</v>
      </c>
      <c r="F35">
        <v>1.6519999999999999</v>
      </c>
      <c r="G35">
        <v>14421</v>
      </c>
      <c r="H35">
        <v>87949</v>
      </c>
      <c r="I35">
        <v>151532</v>
      </c>
      <c r="J35">
        <v>2702</v>
      </c>
      <c r="K35">
        <v>3570</v>
      </c>
      <c r="L35">
        <v>0</v>
      </c>
      <c r="M35">
        <v>8977</v>
      </c>
      <c r="N35">
        <v>15973</v>
      </c>
      <c r="O35">
        <v>67069</v>
      </c>
      <c r="P35">
        <v>2060</v>
      </c>
      <c r="Q35">
        <v>0</v>
      </c>
      <c r="R35">
        <v>0</v>
      </c>
      <c r="S35">
        <v>0</v>
      </c>
      <c r="T35">
        <v>8976</v>
      </c>
      <c r="U35">
        <v>1176</v>
      </c>
      <c r="V35">
        <v>16891</v>
      </c>
      <c r="W35">
        <v>2472</v>
      </c>
      <c r="X35">
        <v>58</v>
      </c>
      <c r="Y35">
        <v>2345</v>
      </c>
      <c r="Z35">
        <v>16860</v>
      </c>
      <c r="AA35">
        <v>16764</v>
      </c>
      <c r="AB35">
        <v>1</v>
      </c>
      <c r="AC35">
        <v>0</v>
      </c>
      <c r="AD35">
        <v>16860</v>
      </c>
      <c r="AE35">
        <v>13046</v>
      </c>
      <c r="AF35">
        <v>2060</v>
      </c>
      <c r="AG35">
        <v>0</v>
      </c>
      <c r="AH35">
        <v>0</v>
      </c>
      <c r="AI35">
        <v>0</v>
      </c>
      <c r="AJ35">
        <v>2917</v>
      </c>
      <c r="AK35">
        <v>1176</v>
      </c>
      <c r="AL35">
        <v>6056</v>
      </c>
      <c r="AM35">
        <v>4787</v>
      </c>
      <c r="AN35">
        <v>9</v>
      </c>
      <c r="AO35">
        <v>4634</v>
      </c>
      <c r="AP35">
        <v>16764</v>
      </c>
      <c r="AQ35">
        <v>16764</v>
      </c>
      <c r="AR35">
        <v>0</v>
      </c>
      <c r="AS35">
        <v>0</v>
      </c>
      <c r="AT35">
        <v>2317</v>
      </c>
      <c r="AU35">
        <v>6743</v>
      </c>
      <c r="AV35">
        <v>3951</v>
      </c>
      <c r="AW35">
        <v>0</v>
      </c>
      <c r="AX35">
        <v>0</v>
      </c>
      <c r="AY35">
        <v>0</v>
      </c>
      <c r="AZ35">
        <v>6779</v>
      </c>
      <c r="BA35">
        <v>3516</v>
      </c>
      <c r="BB35">
        <v>11243</v>
      </c>
      <c r="BC35">
        <v>14353</v>
      </c>
      <c r="BD35">
        <v>15697</v>
      </c>
      <c r="BE35">
        <v>6035</v>
      </c>
      <c r="BF35">
        <v>7742</v>
      </c>
      <c r="BG35">
        <v>7704</v>
      </c>
      <c r="BH35">
        <v>11519</v>
      </c>
      <c r="BI35">
        <v>0</v>
      </c>
      <c r="BJ35">
        <v>5214</v>
      </c>
    </row>
    <row r="36" spans="1:62" x14ac:dyDescent="0.3">
      <c r="A36">
        <v>17000</v>
      </c>
      <c r="B36">
        <v>0.14599999999999999</v>
      </c>
      <c r="C36">
        <v>4.0620000000000003</v>
      </c>
      <c r="D36">
        <v>0.124</v>
      </c>
      <c r="E36">
        <v>1.5780000000000001</v>
      </c>
      <c r="F36">
        <v>1.754</v>
      </c>
      <c r="G36">
        <v>17020</v>
      </c>
      <c r="H36">
        <v>105149</v>
      </c>
      <c r="I36">
        <v>151405</v>
      </c>
      <c r="J36">
        <v>2789</v>
      </c>
      <c r="K36">
        <v>3379</v>
      </c>
      <c r="L36">
        <v>0</v>
      </c>
      <c r="M36">
        <v>8084</v>
      </c>
      <c r="N36">
        <v>15724</v>
      </c>
      <c r="O36">
        <v>69134</v>
      </c>
      <c r="P36">
        <v>2102</v>
      </c>
      <c r="Q36">
        <v>0</v>
      </c>
      <c r="R36">
        <v>0</v>
      </c>
      <c r="S36">
        <v>0</v>
      </c>
      <c r="T36">
        <v>9186</v>
      </c>
      <c r="U36">
        <v>572</v>
      </c>
      <c r="V36">
        <v>17390</v>
      </c>
      <c r="W36">
        <v>456</v>
      </c>
      <c r="X36">
        <v>56</v>
      </c>
      <c r="Y36">
        <v>364</v>
      </c>
      <c r="Z36">
        <v>17423</v>
      </c>
      <c r="AA36">
        <v>17298</v>
      </c>
      <c r="AB36">
        <v>1</v>
      </c>
      <c r="AC36">
        <v>0</v>
      </c>
      <c r="AD36">
        <v>17423</v>
      </c>
      <c r="AE36">
        <v>5740</v>
      </c>
      <c r="AF36">
        <v>2102</v>
      </c>
      <c r="AG36">
        <v>0</v>
      </c>
      <c r="AH36">
        <v>0</v>
      </c>
      <c r="AI36">
        <v>0</v>
      </c>
      <c r="AJ36">
        <v>995</v>
      </c>
      <c r="AK36">
        <v>572</v>
      </c>
      <c r="AL36">
        <v>1376</v>
      </c>
      <c r="AM36">
        <v>765</v>
      </c>
      <c r="AN36">
        <v>0</v>
      </c>
      <c r="AO36">
        <v>728</v>
      </c>
      <c r="AP36">
        <v>17298</v>
      </c>
      <c r="AQ36">
        <v>17298</v>
      </c>
      <c r="AR36">
        <v>0</v>
      </c>
      <c r="AS36">
        <v>0</v>
      </c>
      <c r="AT36">
        <v>364</v>
      </c>
      <c r="AU36">
        <v>6808</v>
      </c>
      <c r="AV36">
        <v>3834</v>
      </c>
      <c r="AW36">
        <v>0</v>
      </c>
      <c r="AX36">
        <v>0</v>
      </c>
      <c r="AY36">
        <v>0</v>
      </c>
      <c r="AZ36">
        <v>6816</v>
      </c>
      <c r="BA36">
        <v>3478</v>
      </c>
      <c r="BB36">
        <v>12091</v>
      </c>
      <c r="BC36">
        <v>11470</v>
      </c>
      <c r="BD36">
        <v>11405</v>
      </c>
      <c r="BE36">
        <v>5552</v>
      </c>
      <c r="BF36">
        <v>7973</v>
      </c>
      <c r="BG36">
        <v>10967</v>
      </c>
      <c r="BH36">
        <v>11946</v>
      </c>
      <c r="BI36">
        <v>0</v>
      </c>
      <c r="BJ36">
        <v>5286</v>
      </c>
    </row>
    <row r="37" spans="1:62" x14ac:dyDescent="0.3">
      <c r="A37">
        <v>17500</v>
      </c>
      <c r="B37">
        <v>0.128</v>
      </c>
      <c r="C37">
        <v>4.3330000000000002</v>
      </c>
      <c r="D37">
        <v>0.1</v>
      </c>
      <c r="E37">
        <v>1.298</v>
      </c>
      <c r="F37">
        <v>1.9930000000000001</v>
      </c>
      <c r="G37">
        <v>15345</v>
      </c>
      <c r="H37">
        <v>93507</v>
      </c>
      <c r="I37">
        <v>160394</v>
      </c>
      <c r="J37">
        <v>2804</v>
      </c>
      <c r="K37">
        <v>3469</v>
      </c>
      <c r="L37">
        <v>0</v>
      </c>
      <c r="M37">
        <v>8161</v>
      </c>
      <c r="N37">
        <v>15840</v>
      </c>
      <c r="O37">
        <v>70847</v>
      </c>
      <c r="P37">
        <v>2132</v>
      </c>
      <c r="Q37">
        <v>0</v>
      </c>
      <c r="R37">
        <v>0</v>
      </c>
      <c r="S37">
        <v>0</v>
      </c>
      <c r="T37">
        <v>9508</v>
      </c>
      <c r="U37">
        <v>1574</v>
      </c>
      <c r="V37">
        <v>17869</v>
      </c>
      <c r="W37">
        <v>2543</v>
      </c>
      <c r="X37">
        <v>54</v>
      </c>
      <c r="Y37">
        <v>2414</v>
      </c>
      <c r="Z37">
        <v>17856</v>
      </c>
      <c r="AA37">
        <v>17740</v>
      </c>
      <c r="AB37">
        <v>1</v>
      </c>
      <c r="AC37">
        <v>0</v>
      </c>
      <c r="AD37">
        <v>17856</v>
      </c>
      <c r="AE37">
        <v>13428</v>
      </c>
      <c r="AF37">
        <v>2132</v>
      </c>
      <c r="AG37">
        <v>0</v>
      </c>
      <c r="AH37">
        <v>0</v>
      </c>
      <c r="AI37">
        <v>0</v>
      </c>
      <c r="AJ37">
        <v>2737</v>
      </c>
      <c r="AK37">
        <v>1574</v>
      </c>
      <c r="AL37">
        <v>6602</v>
      </c>
      <c r="AM37">
        <v>4931</v>
      </c>
      <c r="AN37">
        <v>13</v>
      </c>
      <c r="AO37">
        <v>4766</v>
      </c>
      <c r="AP37">
        <v>17740</v>
      </c>
      <c r="AQ37">
        <v>17740</v>
      </c>
      <c r="AR37">
        <v>0</v>
      </c>
      <c r="AS37">
        <v>0</v>
      </c>
      <c r="AT37">
        <v>2383</v>
      </c>
      <c r="AU37">
        <v>6267</v>
      </c>
      <c r="AV37">
        <v>3832</v>
      </c>
      <c r="AW37">
        <v>0</v>
      </c>
      <c r="AX37">
        <v>0</v>
      </c>
      <c r="AY37">
        <v>0</v>
      </c>
      <c r="AZ37">
        <v>6494</v>
      </c>
      <c r="BA37">
        <v>3619</v>
      </c>
      <c r="BB37">
        <v>11211</v>
      </c>
      <c r="BC37">
        <v>11539</v>
      </c>
      <c r="BD37">
        <v>16899</v>
      </c>
      <c r="BE37">
        <v>5084</v>
      </c>
      <c r="BF37">
        <v>7792</v>
      </c>
      <c r="BG37">
        <v>7671</v>
      </c>
      <c r="BH37">
        <v>8533</v>
      </c>
      <c r="BI37">
        <v>0</v>
      </c>
      <c r="BJ37">
        <v>4852</v>
      </c>
    </row>
    <row r="38" spans="1:62" x14ac:dyDescent="0.3">
      <c r="A38">
        <v>18000</v>
      </c>
      <c r="B38">
        <v>0.155</v>
      </c>
      <c r="C38">
        <v>4.3129999999999997</v>
      </c>
      <c r="D38">
        <v>0.123</v>
      </c>
      <c r="E38">
        <v>1.3420000000000001</v>
      </c>
      <c r="F38">
        <v>2.0840000000000001</v>
      </c>
      <c r="G38">
        <v>17545</v>
      </c>
      <c r="H38">
        <v>108740</v>
      </c>
      <c r="I38">
        <v>159929</v>
      </c>
      <c r="J38">
        <v>2732</v>
      </c>
      <c r="K38">
        <v>3290</v>
      </c>
      <c r="L38">
        <v>0</v>
      </c>
      <c r="M38">
        <v>7782</v>
      </c>
      <c r="N38">
        <v>16928</v>
      </c>
      <c r="O38">
        <v>72899</v>
      </c>
      <c r="P38">
        <v>2266</v>
      </c>
      <c r="Q38">
        <v>0</v>
      </c>
      <c r="R38">
        <v>0</v>
      </c>
      <c r="S38">
        <v>0</v>
      </c>
      <c r="T38">
        <v>9808</v>
      </c>
      <c r="U38">
        <v>438</v>
      </c>
      <c r="V38">
        <v>18173</v>
      </c>
      <c r="W38">
        <v>786</v>
      </c>
      <c r="X38">
        <v>43</v>
      </c>
      <c r="Y38">
        <v>697</v>
      </c>
      <c r="Z38">
        <v>18367</v>
      </c>
      <c r="AA38">
        <v>18084</v>
      </c>
      <c r="AB38">
        <v>1</v>
      </c>
      <c r="AC38">
        <v>0</v>
      </c>
      <c r="AD38">
        <v>18367</v>
      </c>
      <c r="AE38">
        <v>7300</v>
      </c>
      <c r="AF38">
        <v>2266</v>
      </c>
      <c r="AG38">
        <v>0</v>
      </c>
      <c r="AH38">
        <v>0</v>
      </c>
      <c r="AI38">
        <v>0</v>
      </c>
      <c r="AJ38">
        <v>1509</v>
      </c>
      <c r="AK38">
        <v>438</v>
      </c>
      <c r="AL38">
        <v>1966</v>
      </c>
      <c r="AM38">
        <v>1403</v>
      </c>
      <c r="AN38">
        <v>1</v>
      </c>
      <c r="AO38">
        <v>1372</v>
      </c>
      <c r="AP38">
        <v>18084</v>
      </c>
      <c r="AQ38">
        <v>18084</v>
      </c>
      <c r="AR38">
        <v>0</v>
      </c>
      <c r="AS38">
        <v>0</v>
      </c>
      <c r="AT38">
        <v>686</v>
      </c>
      <c r="AU38">
        <v>11536</v>
      </c>
      <c r="AV38">
        <v>3433</v>
      </c>
      <c r="AW38">
        <v>0</v>
      </c>
      <c r="AX38">
        <v>0</v>
      </c>
      <c r="AY38">
        <v>0</v>
      </c>
      <c r="AZ38">
        <v>6721</v>
      </c>
      <c r="BA38">
        <v>2656</v>
      </c>
      <c r="BB38">
        <v>10681</v>
      </c>
      <c r="BC38">
        <v>11023</v>
      </c>
      <c r="BD38">
        <v>15795</v>
      </c>
      <c r="BE38">
        <v>6090</v>
      </c>
      <c r="BF38">
        <v>7378</v>
      </c>
      <c r="BG38">
        <v>10086</v>
      </c>
      <c r="BH38">
        <v>11093</v>
      </c>
      <c r="BI38">
        <v>0</v>
      </c>
      <c r="BJ38">
        <v>4703</v>
      </c>
    </row>
    <row r="39" spans="1:62" x14ac:dyDescent="0.3">
      <c r="A39">
        <v>18500</v>
      </c>
      <c r="B39">
        <v>0.16300000000000001</v>
      </c>
      <c r="C39">
        <v>4.53</v>
      </c>
      <c r="D39">
        <v>0.125</v>
      </c>
      <c r="E39">
        <v>1.419</v>
      </c>
      <c r="F39">
        <v>2.06</v>
      </c>
      <c r="G39">
        <v>17998</v>
      </c>
      <c r="H39">
        <v>110536</v>
      </c>
      <c r="I39">
        <v>165606</v>
      </c>
      <c r="J39">
        <v>2826</v>
      </c>
      <c r="K39">
        <v>3403</v>
      </c>
      <c r="L39">
        <v>0</v>
      </c>
      <c r="M39">
        <v>8259</v>
      </c>
      <c r="N39">
        <v>19172</v>
      </c>
      <c r="O39">
        <v>75088</v>
      </c>
      <c r="P39">
        <v>2291</v>
      </c>
      <c r="Q39">
        <v>0</v>
      </c>
      <c r="R39">
        <v>0</v>
      </c>
      <c r="S39">
        <v>0</v>
      </c>
      <c r="T39">
        <v>10294</v>
      </c>
      <c r="U39">
        <v>530</v>
      </c>
      <c r="V39">
        <v>18849</v>
      </c>
      <c r="W39">
        <v>1019</v>
      </c>
      <c r="X39">
        <v>64</v>
      </c>
      <c r="Y39">
        <v>911</v>
      </c>
      <c r="Z39">
        <v>18909</v>
      </c>
      <c r="AA39">
        <v>18741</v>
      </c>
      <c r="AB39">
        <v>1</v>
      </c>
      <c r="AC39">
        <v>0</v>
      </c>
      <c r="AD39">
        <v>18909</v>
      </c>
      <c r="AE39">
        <v>8303</v>
      </c>
      <c r="AF39">
        <v>2291</v>
      </c>
      <c r="AG39">
        <v>0</v>
      </c>
      <c r="AH39">
        <v>0</v>
      </c>
      <c r="AI39">
        <v>0</v>
      </c>
      <c r="AJ39">
        <v>2075</v>
      </c>
      <c r="AK39">
        <v>530</v>
      </c>
      <c r="AL39">
        <v>2420</v>
      </c>
      <c r="AM39">
        <v>1890</v>
      </c>
      <c r="AN39">
        <v>1</v>
      </c>
      <c r="AO39">
        <v>1820</v>
      </c>
      <c r="AP39">
        <v>18741</v>
      </c>
      <c r="AQ39">
        <v>18741</v>
      </c>
      <c r="AR39">
        <v>0</v>
      </c>
      <c r="AS39">
        <v>0</v>
      </c>
      <c r="AT39">
        <v>910</v>
      </c>
      <c r="AU39">
        <v>6280</v>
      </c>
      <c r="AV39">
        <v>4126</v>
      </c>
      <c r="AW39">
        <v>0</v>
      </c>
      <c r="AX39">
        <v>0</v>
      </c>
      <c r="AY39">
        <v>0</v>
      </c>
      <c r="AZ39">
        <v>6724</v>
      </c>
      <c r="BA39">
        <v>3431</v>
      </c>
      <c r="BB39">
        <v>10809</v>
      </c>
      <c r="BC39">
        <v>12136</v>
      </c>
      <c r="BD39">
        <v>13239</v>
      </c>
      <c r="BE39">
        <v>6061</v>
      </c>
      <c r="BF39">
        <v>7450</v>
      </c>
      <c r="BG39">
        <v>8732</v>
      </c>
      <c r="BH39">
        <v>11519</v>
      </c>
      <c r="BI39">
        <v>0</v>
      </c>
      <c r="BJ39">
        <v>4863</v>
      </c>
    </row>
    <row r="40" spans="1:62" x14ac:dyDescent="0.3">
      <c r="A40">
        <v>19000</v>
      </c>
      <c r="B40">
        <v>0.16300000000000001</v>
      </c>
      <c r="C40">
        <v>4.6689999999999996</v>
      </c>
      <c r="D40">
        <v>0.14000000000000001</v>
      </c>
      <c r="E40">
        <v>1.42</v>
      </c>
      <c r="F40">
        <v>2.2799999999999998</v>
      </c>
      <c r="G40">
        <v>18729</v>
      </c>
      <c r="H40">
        <v>115749</v>
      </c>
      <c r="I40">
        <v>169194</v>
      </c>
      <c r="J40">
        <v>2788</v>
      </c>
      <c r="K40">
        <v>3702</v>
      </c>
      <c r="L40">
        <v>0</v>
      </c>
      <c r="M40">
        <v>8417</v>
      </c>
      <c r="N40">
        <v>17709</v>
      </c>
      <c r="O40">
        <v>77105</v>
      </c>
      <c r="P40">
        <v>2388</v>
      </c>
      <c r="Q40">
        <v>0</v>
      </c>
      <c r="R40">
        <v>0</v>
      </c>
      <c r="S40">
        <v>0</v>
      </c>
      <c r="T40">
        <v>10298</v>
      </c>
      <c r="U40">
        <v>748</v>
      </c>
      <c r="V40">
        <v>19260</v>
      </c>
      <c r="W40">
        <v>697</v>
      </c>
      <c r="X40">
        <v>64</v>
      </c>
      <c r="Y40">
        <v>607</v>
      </c>
      <c r="Z40">
        <v>19428</v>
      </c>
      <c r="AA40">
        <v>19170</v>
      </c>
      <c r="AB40">
        <v>1</v>
      </c>
      <c r="AC40">
        <v>0</v>
      </c>
      <c r="AD40">
        <v>19428</v>
      </c>
      <c r="AE40">
        <v>7143</v>
      </c>
      <c r="AF40">
        <v>2388</v>
      </c>
      <c r="AG40">
        <v>0</v>
      </c>
      <c r="AH40">
        <v>0</v>
      </c>
      <c r="AI40">
        <v>0</v>
      </c>
      <c r="AJ40">
        <v>1425</v>
      </c>
      <c r="AK40">
        <v>748</v>
      </c>
      <c r="AL40">
        <v>2071</v>
      </c>
      <c r="AM40">
        <v>1231</v>
      </c>
      <c r="AN40">
        <v>1</v>
      </c>
      <c r="AO40">
        <v>1166</v>
      </c>
      <c r="AP40">
        <v>19170</v>
      </c>
      <c r="AQ40">
        <v>19170</v>
      </c>
      <c r="AR40">
        <v>0</v>
      </c>
      <c r="AS40">
        <v>0</v>
      </c>
      <c r="AT40">
        <v>583</v>
      </c>
      <c r="AU40">
        <v>6212</v>
      </c>
      <c r="AV40">
        <v>3511</v>
      </c>
      <c r="AW40">
        <v>0</v>
      </c>
      <c r="AX40">
        <v>0</v>
      </c>
      <c r="AY40">
        <v>0</v>
      </c>
      <c r="AZ40">
        <v>6707</v>
      </c>
      <c r="BA40">
        <v>2834</v>
      </c>
      <c r="BB40">
        <v>11303</v>
      </c>
      <c r="BC40">
        <v>11193</v>
      </c>
      <c r="BD40">
        <v>12992</v>
      </c>
      <c r="BE40">
        <v>5981</v>
      </c>
      <c r="BF40">
        <v>7574</v>
      </c>
      <c r="BG40">
        <v>10072</v>
      </c>
      <c r="BH40">
        <v>11093</v>
      </c>
      <c r="BI40">
        <v>0</v>
      </c>
      <c r="BJ40">
        <v>4944</v>
      </c>
    </row>
    <row r="41" spans="1:62" x14ac:dyDescent="0.3">
      <c r="A41">
        <v>19500</v>
      </c>
      <c r="B41">
        <v>0.17399999999999999</v>
      </c>
      <c r="C41">
        <v>4.7789999999999999</v>
      </c>
      <c r="D41">
        <v>0.13600000000000001</v>
      </c>
      <c r="E41">
        <v>1.5169999999999999</v>
      </c>
      <c r="F41">
        <v>2.2480000000000002</v>
      </c>
      <c r="G41">
        <v>19484</v>
      </c>
      <c r="H41">
        <v>121052</v>
      </c>
      <c r="I41">
        <v>173097</v>
      </c>
      <c r="J41">
        <v>2846</v>
      </c>
      <c r="K41">
        <v>3583</v>
      </c>
      <c r="L41">
        <v>0</v>
      </c>
      <c r="M41">
        <v>8328</v>
      </c>
      <c r="N41">
        <v>19653</v>
      </c>
      <c r="O41">
        <v>79200</v>
      </c>
      <c r="P41">
        <v>2457</v>
      </c>
      <c r="Q41">
        <v>0</v>
      </c>
      <c r="R41">
        <v>0</v>
      </c>
      <c r="S41">
        <v>0</v>
      </c>
      <c r="T41">
        <v>10591</v>
      </c>
      <c r="U41">
        <v>619</v>
      </c>
      <c r="V41">
        <v>19837</v>
      </c>
      <c r="W41">
        <v>415</v>
      </c>
      <c r="X41">
        <v>71</v>
      </c>
      <c r="Y41">
        <v>310</v>
      </c>
      <c r="Z41">
        <v>19932</v>
      </c>
      <c r="AA41">
        <v>19732</v>
      </c>
      <c r="AB41">
        <v>1</v>
      </c>
      <c r="AC41">
        <v>0</v>
      </c>
      <c r="AD41">
        <v>19932</v>
      </c>
      <c r="AE41">
        <v>6342</v>
      </c>
      <c r="AF41">
        <v>2457</v>
      </c>
      <c r="AG41">
        <v>0</v>
      </c>
      <c r="AH41">
        <v>0</v>
      </c>
      <c r="AI41">
        <v>0</v>
      </c>
      <c r="AJ41">
        <v>1005</v>
      </c>
      <c r="AK41">
        <v>619</v>
      </c>
      <c r="AL41">
        <v>1389</v>
      </c>
      <c r="AM41">
        <v>655</v>
      </c>
      <c r="AN41">
        <v>0</v>
      </c>
      <c r="AO41">
        <v>614</v>
      </c>
      <c r="AP41">
        <v>19732</v>
      </c>
      <c r="AQ41">
        <v>19732</v>
      </c>
      <c r="AR41">
        <v>0</v>
      </c>
      <c r="AS41">
        <v>0</v>
      </c>
      <c r="AT41">
        <v>307</v>
      </c>
      <c r="AU41">
        <v>6324</v>
      </c>
      <c r="AV41">
        <v>3427</v>
      </c>
      <c r="AW41">
        <v>0</v>
      </c>
      <c r="AX41">
        <v>0</v>
      </c>
      <c r="AY41">
        <v>0</v>
      </c>
      <c r="AZ41">
        <v>6801</v>
      </c>
      <c r="BA41">
        <v>3184</v>
      </c>
      <c r="BB41">
        <v>11308</v>
      </c>
      <c r="BC41">
        <v>14753</v>
      </c>
      <c r="BD41">
        <v>16951</v>
      </c>
      <c r="BE41">
        <v>7735</v>
      </c>
      <c r="BF41">
        <v>26632</v>
      </c>
      <c r="BG41">
        <v>9355</v>
      </c>
      <c r="BH41">
        <v>8532</v>
      </c>
      <c r="BI41">
        <v>0</v>
      </c>
      <c r="BJ41">
        <v>4855</v>
      </c>
    </row>
    <row r="42" spans="1:62" x14ac:dyDescent="0.3">
      <c r="A42">
        <v>20000</v>
      </c>
      <c r="B42">
        <v>0.14499999999999999</v>
      </c>
      <c r="C42">
        <v>5.0279999999999996</v>
      </c>
      <c r="D42">
        <v>0.114</v>
      </c>
      <c r="E42">
        <v>1.518</v>
      </c>
      <c r="F42">
        <v>2.2389999999999999</v>
      </c>
      <c r="G42">
        <v>17626</v>
      </c>
      <c r="H42">
        <v>108001</v>
      </c>
      <c r="I42">
        <v>182503</v>
      </c>
      <c r="J42">
        <v>2789</v>
      </c>
      <c r="K42">
        <v>3466</v>
      </c>
      <c r="L42">
        <v>0</v>
      </c>
      <c r="M42">
        <v>7669</v>
      </c>
      <c r="N42">
        <v>18077</v>
      </c>
      <c r="O42">
        <v>81086</v>
      </c>
      <c r="P42">
        <v>2385</v>
      </c>
      <c r="Q42">
        <v>0</v>
      </c>
      <c r="R42">
        <v>0</v>
      </c>
      <c r="S42">
        <v>0</v>
      </c>
      <c r="T42">
        <v>10614</v>
      </c>
      <c r="U42">
        <v>1158</v>
      </c>
      <c r="V42">
        <v>20505</v>
      </c>
      <c r="W42">
        <v>2816</v>
      </c>
      <c r="X42">
        <v>79</v>
      </c>
      <c r="Y42">
        <v>2636</v>
      </c>
      <c r="Z42">
        <v>20449</v>
      </c>
      <c r="AA42">
        <v>20325</v>
      </c>
      <c r="AB42">
        <v>1</v>
      </c>
      <c r="AC42">
        <v>0</v>
      </c>
      <c r="AD42">
        <v>20449</v>
      </c>
      <c r="AE42">
        <v>14902</v>
      </c>
      <c r="AF42">
        <v>2385</v>
      </c>
      <c r="AG42">
        <v>0</v>
      </c>
      <c r="AH42">
        <v>0</v>
      </c>
      <c r="AI42">
        <v>0</v>
      </c>
      <c r="AJ42">
        <v>3150</v>
      </c>
      <c r="AK42">
        <v>1158</v>
      </c>
      <c r="AL42">
        <v>6806</v>
      </c>
      <c r="AM42">
        <v>5466</v>
      </c>
      <c r="AN42">
        <v>11</v>
      </c>
      <c r="AO42">
        <v>5266</v>
      </c>
      <c r="AP42">
        <v>20325</v>
      </c>
      <c r="AQ42">
        <v>20325</v>
      </c>
      <c r="AR42">
        <v>0</v>
      </c>
      <c r="AS42">
        <v>0</v>
      </c>
      <c r="AT42">
        <v>2633</v>
      </c>
      <c r="AU42">
        <v>6520</v>
      </c>
      <c r="AV42">
        <v>3914</v>
      </c>
      <c r="AW42">
        <v>0</v>
      </c>
      <c r="AX42">
        <v>0</v>
      </c>
      <c r="AY42">
        <v>0</v>
      </c>
      <c r="AZ42">
        <v>6704</v>
      </c>
      <c r="BA42">
        <v>3752</v>
      </c>
      <c r="BB42">
        <v>11136</v>
      </c>
      <c r="BC42">
        <v>13180</v>
      </c>
      <c r="BD42">
        <v>22374</v>
      </c>
      <c r="BE42">
        <v>5185</v>
      </c>
      <c r="BF42">
        <v>7713</v>
      </c>
      <c r="BG42">
        <v>8049</v>
      </c>
      <c r="BH42">
        <v>11093</v>
      </c>
      <c r="BI42">
        <v>0</v>
      </c>
      <c r="BJ42">
        <v>4919</v>
      </c>
    </row>
    <row r="43" spans="1:62" x14ac:dyDescent="0.3">
      <c r="A43">
        <v>20500</v>
      </c>
      <c r="B43">
        <v>0.17899999999999999</v>
      </c>
      <c r="C43">
        <v>5.2709999999999999</v>
      </c>
      <c r="D43">
        <v>0.14099999999999999</v>
      </c>
      <c r="E43">
        <v>1.607</v>
      </c>
      <c r="F43">
        <v>1.962</v>
      </c>
      <c r="G43">
        <v>20516</v>
      </c>
      <c r="H43">
        <v>126791</v>
      </c>
      <c r="I43">
        <v>182446</v>
      </c>
      <c r="J43">
        <v>2791</v>
      </c>
      <c r="K43">
        <v>3489</v>
      </c>
      <c r="L43">
        <v>0</v>
      </c>
      <c r="M43">
        <v>8212</v>
      </c>
      <c r="N43">
        <v>23637</v>
      </c>
      <c r="O43">
        <v>83183</v>
      </c>
      <c r="P43">
        <v>2543</v>
      </c>
      <c r="Q43">
        <v>0</v>
      </c>
      <c r="R43">
        <v>0</v>
      </c>
      <c r="S43">
        <v>0</v>
      </c>
      <c r="T43">
        <v>11457</v>
      </c>
      <c r="U43">
        <v>813</v>
      </c>
      <c r="V43">
        <v>20847</v>
      </c>
      <c r="W43">
        <v>503</v>
      </c>
      <c r="X43">
        <v>67</v>
      </c>
      <c r="Y43">
        <v>407</v>
      </c>
      <c r="Z43">
        <v>20937</v>
      </c>
      <c r="AA43">
        <v>20751</v>
      </c>
      <c r="AB43">
        <v>1</v>
      </c>
      <c r="AC43">
        <v>0</v>
      </c>
      <c r="AD43">
        <v>20937</v>
      </c>
      <c r="AE43">
        <v>6960</v>
      </c>
      <c r="AF43">
        <v>2543</v>
      </c>
      <c r="AG43">
        <v>0</v>
      </c>
      <c r="AH43">
        <v>0</v>
      </c>
      <c r="AI43">
        <v>0</v>
      </c>
      <c r="AJ43">
        <v>1198</v>
      </c>
      <c r="AK43">
        <v>813</v>
      </c>
      <c r="AL43">
        <v>1671</v>
      </c>
      <c r="AM43">
        <v>844</v>
      </c>
      <c r="AN43">
        <v>0</v>
      </c>
      <c r="AO43">
        <v>814</v>
      </c>
      <c r="AP43">
        <v>20751</v>
      </c>
      <c r="AQ43">
        <v>20751</v>
      </c>
      <c r="AR43">
        <v>0</v>
      </c>
      <c r="AS43">
        <v>0</v>
      </c>
      <c r="AT43">
        <v>407</v>
      </c>
      <c r="AU43">
        <v>6218</v>
      </c>
      <c r="AV43">
        <v>3546</v>
      </c>
      <c r="AW43">
        <v>0</v>
      </c>
      <c r="AX43">
        <v>0</v>
      </c>
      <c r="AY43">
        <v>0</v>
      </c>
      <c r="AZ43">
        <v>6708</v>
      </c>
      <c r="BA43">
        <v>3024</v>
      </c>
      <c r="BB43">
        <v>10978</v>
      </c>
      <c r="BC43">
        <v>14976</v>
      </c>
      <c r="BD43">
        <v>11869</v>
      </c>
      <c r="BE43">
        <v>5372</v>
      </c>
      <c r="BF43">
        <v>7469</v>
      </c>
      <c r="BG43">
        <v>9069</v>
      </c>
      <c r="BH43">
        <v>11946</v>
      </c>
      <c r="BI43">
        <v>0</v>
      </c>
      <c r="BJ43">
        <v>4835</v>
      </c>
    </row>
    <row r="44" spans="1:62" x14ac:dyDescent="0.3">
      <c r="A44">
        <v>21000</v>
      </c>
      <c r="B44">
        <v>0.19600000000000001</v>
      </c>
      <c r="C44">
        <v>5.0780000000000003</v>
      </c>
      <c r="D44">
        <v>0.157</v>
      </c>
      <c r="E44">
        <v>1.5660000000000001</v>
      </c>
      <c r="F44">
        <v>2.0049999999999999</v>
      </c>
      <c r="G44">
        <v>20826</v>
      </c>
      <c r="H44">
        <v>129203</v>
      </c>
      <c r="I44">
        <v>186490</v>
      </c>
      <c r="J44">
        <v>2803</v>
      </c>
      <c r="K44">
        <v>3255</v>
      </c>
      <c r="L44">
        <v>0</v>
      </c>
      <c r="M44">
        <v>8089</v>
      </c>
      <c r="N44">
        <v>25982</v>
      </c>
      <c r="O44">
        <v>85051</v>
      </c>
      <c r="P44">
        <v>2668</v>
      </c>
      <c r="Q44">
        <v>0</v>
      </c>
      <c r="R44">
        <v>0</v>
      </c>
      <c r="S44">
        <v>0</v>
      </c>
      <c r="T44">
        <v>11585</v>
      </c>
      <c r="U44">
        <v>913</v>
      </c>
      <c r="V44">
        <v>21243</v>
      </c>
      <c r="W44">
        <v>536</v>
      </c>
      <c r="X44">
        <v>74</v>
      </c>
      <c r="Y44">
        <v>446</v>
      </c>
      <c r="Z44">
        <v>21410</v>
      </c>
      <c r="AA44">
        <v>21153</v>
      </c>
      <c r="AB44">
        <v>1</v>
      </c>
      <c r="AC44">
        <v>0</v>
      </c>
      <c r="AD44">
        <v>21410</v>
      </c>
      <c r="AE44">
        <v>7215</v>
      </c>
      <c r="AF44">
        <v>2668</v>
      </c>
      <c r="AG44">
        <v>0</v>
      </c>
      <c r="AH44">
        <v>0</v>
      </c>
      <c r="AI44">
        <v>0</v>
      </c>
      <c r="AJ44">
        <v>1170</v>
      </c>
      <c r="AK44">
        <v>913</v>
      </c>
      <c r="AL44">
        <v>1968</v>
      </c>
      <c r="AM44">
        <v>917</v>
      </c>
      <c r="AN44">
        <v>0</v>
      </c>
      <c r="AO44">
        <v>892</v>
      </c>
      <c r="AP44">
        <v>21153</v>
      </c>
      <c r="AQ44">
        <v>21153</v>
      </c>
      <c r="AR44">
        <v>0</v>
      </c>
      <c r="AS44">
        <v>0</v>
      </c>
      <c r="AT44">
        <v>446</v>
      </c>
      <c r="AU44">
        <v>6150</v>
      </c>
      <c r="AV44">
        <v>3561</v>
      </c>
      <c r="AW44">
        <v>0</v>
      </c>
      <c r="AX44">
        <v>0</v>
      </c>
      <c r="AY44">
        <v>0</v>
      </c>
      <c r="AZ44">
        <v>6538</v>
      </c>
      <c r="BA44">
        <v>2792</v>
      </c>
      <c r="BB44">
        <v>10927</v>
      </c>
      <c r="BC44">
        <v>13397</v>
      </c>
      <c r="BD44">
        <v>12424</v>
      </c>
      <c r="BE44">
        <v>6008</v>
      </c>
      <c r="BF44">
        <v>9229</v>
      </c>
      <c r="BG44">
        <v>10185</v>
      </c>
      <c r="BH44">
        <v>220146</v>
      </c>
      <c r="BI44">
        <v>0</v>
      </c>
      <c r="BJ44">
        <v>4687</v>
      </c>
    </row>
    <row r="45" spans="1:62" x14ac:dyDescent="0.3">
      <c r="A45">
        <v>21500</v>
      </c>
      <c r="B45">
        <v>0.17699999999999999</v>
      </c>
      <c r="C45">
        <v>5.5679999999999996</v>
      </c>
      <c r="D45">
        <v>0.15</v>
      </c>
      <c r="E45">
        <v>1.6910000000000001</v>
      </c>
      <c r="F45">
        <v>2.0790000000000002</v>
      </c>
      <c r="G45">
        <v>21415</v>
      </c>
      <c r="H45">
        <v>132420</v>
      </c>
      <c r="I45">
        <v>190989</v>
      </c>
      <c r="J45">
        <v>2807</v>
      </c>
      <c r="K45">
        <v>3318</v>
      </c>
      <c r="L45">
        <v>0</v>
      </c>
      <c r="M45">
        <v>8468</v>
      </c>
      <c r="N45">
        <v>23389</v>
      </c>
      <c r="O45">
        <v>87304</v>
      </c>
      <c r="P45">
        <v>2644</v>
      </c>
      <c r="Q45">
        <v>0</v>
      </c>
      <c r="R45">
        <v>0</v>
      </c>
      <c r="S45">
        <v>0</v>
      </c>
      <c r="T45">
        <v>11586</v>
      </c>
      <c r="U45">
        <v>586</v>
      </c>
      <c r="V45">
        <v>21936</v>
      </c>
      <c r="W45">
        <v>634</v>
      </c>
      <c r="X45">
        <v>56</v>
      </c>
      <c r="Y45">
        <v>501</v>
      </c>
      <c r="Z45">
        <v>21969</v>
      </c>
      <c r="AA45">
        <v>21803</v>
      </c>
      <c r="AB45">
        <v>1</v>
      </c>
      <c r="AC45">
        <v>0</v>
      </c>
      <c r="AD45">
        <v>21969</v>
      </c>
      <c r="AE45">
        <v>7479</v>
      </c>
      <c r="AF45">
        <v>2644</v>
      </c>
      <c r="AG45">
        <v>0</v>
      </c>
      <c r="AH45">
        <v>0</v>
      </c>
      <c r="AI45">
        <v>0</v>
      </c>
      <c r="AJ45">
        <v>1349</v>
      </c>
      <c r="AK45">
        <v>586</v>
      </c>
      <c r="AL45">
        <v>1696</v>
      </c>
      <c r="AM45">
        <v>1057</v>
      </c>
      <c r="AN45">
        <v>2</v>
      </c>
      <c r="AO45">
        <v>996</v>
      </c>
      <c r="AP45">
        <v>21803</v>
      </c>
      <c r="AQ45">
        <v>21803</v>
      </c>
      <c r="AR45">
        <v>0</v>
      </c>
      <c r="AS45">
        <v>0</v>
      </c>
      <c r="AT45">
        <v>498</v>
      </c>
      <c r="AU45">
        <v>6579</v>
      </c>
      <c r="AV45">
        <v>3876</v>
      </c>
      <c r="AW45">
        <v>0</v>
      </c>
      <c r="AX45">
        <v>0</v>
      </c>
      <c r="AY45">
        <v>0</v>
      </c>
      <c r="AZ45">
        <v>6802</v>
      </c>
      <c r="BA45">
        <v>4271</v>
      </c>
      <c r="BB45">
        <v>11056</v>
      </c>
      <c r="BC45">
        <v>13808</v>
      </c>
      <c r="BD45">
        <v>11123</v>
      </c>
      <c r="BE45">
        <v>7264</v>
      </c>
      <c r="BF45">
        <v>7635</v>
      </c>
      <c r="BG45">
        <v>9023</v>
      </c>
      <c r="BH45">
        <v>11519</v>
      </c>
      <c r="BI45">
        <v>0</v>
      </c>
      <c r="BJ45">
        <v>4978</v>
      </c>
    </row>
    <row r="46" spans="1:62" x14ac:dyDescent="0.3">
      <c r="A46">
        <v>22000</v>
      </c>
      <c r="B46">
        <v>0.16900000000000001</v>
      </c>
      <c r="C46">
        <v>5.3730000000000002</v>
      </c>
      <c r="D46">
        <v>0.13800000000000001</v>
      </c>
      <c r="E46">
        <v>1.6919999999999999</v>
      </c>
      <c r="F46">
        <v>2.323</v>
      </c>
      <c r="G46">
        <v>20580</v>
      </c>
      <c r="H46">
        <v>125954</v>
      </c>
      <c r="I46">
        <v>198919</v>
      </c>
      <c r="J46">
        <v>2903</v>
      </c>
      <c r="K46">
        <v>3520</v>
      </c>
      <c r="L46">
        <v>0</v>
      </c>
      <c r="M46">
        <v>7949</v>
      </c>
      <c r="N46">
        <v>18013</v>
      </c>
      <c r="O46">
        <v>89143</v>
      </c>
      <c r="P46">
        <v>2662</v>
      </c>
      <c r="Q46">
        <v>0</v>
      </c>
      <c r="R46">
        <v>0</v>
      </c>
      <c r="S46">
        <v>0</v>
      </c>
      <c r="T46">
        <v>11915</v>
      </c>
      <c r="U46">
        <v>1561</v>
      </c>
      <c r="V46">
        <v>22441</v>
      </c>
      <c r="W46">
        <v>1947</v>
      </c>
      <c r="X46">
        <v>93</v>
      </c>
      <c r="Y46">
        <v>1850</v>
      </c>
      <c r="Z46">
        <v>22481</v>
      </c>
      <c r="AA46">
        <v>22344</v>
      </c>
      <c r="AB46">
        <v>1</v>
      </c>
      <c r="AC46">
        <v>0</v>
      </c>
      <c r="AD46">
        <v>22481</v>
      </c>
      <c r="AE46">
        <v>12436</v>
      </c>
      <c r="AF46">
        <v>2662</v>
      </c>
      <c r="AG46">
        <v>0</v>
      </c>
      <c r="AH46">
        <v>0</v>
      </c>
      <c r="AI46">
        <v>0</v>
      </c>
      <c r="AJ46">
        <v>2465</v>
      </c>
      <c r="AK46">
        <v>1561</v>
      </c>
      <c r="AL46">
        <v>5338</v>
      </c>
      <c r="AM46">
        <v>3727</v>
      </c>
      <c r="AN46">
        <v>2</v>
      </c>
      <c r="AO46">
        <v>3644</v>
      </c>
      <c r="AP46">
        <v>22344</v>
      </c>
      <c r="AQ46">
        <v>22344</v>
      </c>
      <c r="AR46">
        <v>0</v>
      </c>
      <c r="AS46">
        <v>0</v>
      </c>
      <c r="AT46">
        <v>1822</v>
      </c>
      <c r="AU46">
        <v>8922</v>
      </c>
      <c r="AV46">
        <v>3490</v>
      </c>
      <c r="AW46">
        <v>0</v>
      </c>
      <c r="AX46">
        <v>0</v>
      </c>
      <c r="AY46">
        <v>0</v>
      </c>
      <c r="AZ46">
        <v>6763</v>
      </c>
      <c r="BA46">
        <v>3384</v>
      </c>
      <c r="BB46">
        <v>10888</v>
      </c>
      <c r="BC46">
        <v>12808</v>
      </c>
      <c r="BD46">
        <v>10867</v>
      </c>
      <c r="BE46">
        <v>4996</v>
      </c>
      <c r="BF46">
        <v>7426</v>
      </c>
      <c r="BG46">
        <v>8413</v>
      </c>
      <c r="BH46">
        <v>13226</v>
      </c>
      <c r="BI46">
        <v>0</v>
      </c>
      <c r="BJ46">
        <v>4728</v>
      </c>
    </row>
    <row r="47" spans="1:62" x14ac:dyDescent="0.3">
      <c r="A47">
        <v>22500</v>
      </c>
      <c r="B47">
        <v>0.19500000000000001</v>
      </c>
      <c r="C47">
        <v>5.3879999999999999</v>
      </c>
      <c r="D47">
        <v>0.16</v>
      </c>
      <c r="E47">
        <v>1.8089999999999999</v>
      </c>
      <c r="F47">
        <v>2.157</v>
      </c>
      <c r="G47">
        <v>22501</v>
      </c>
      <c r="H47">
        <v>139074</v>
      </c>
      <c r="I47">
        <v>200031</v>
      </c>
      <c r="J47">
        <v>2791</v>
      </c>
      <c r="K47">
        <v>3437</v>
      </c>
      <c r="L47">
        <v>0</v>
      </c>
      <c r="M47">
        <v>7551</v>
      </c>
      <c r="N47">
        <v>20952</v>
      </c>
      <c r="O47">
        <v>91276</v>
      </c>
      <c r="P47">
        <v>2888</v>
      </c>
      <c r="Q47">
        <v>0</v>
      </c>
      <c r="R47">
        <v>0</v>
      </c>
      <c r="S47">
        <v>0</v>
      </c>
      <c r="T47">
        <v>12347</v>
      </c>
      <c r="U47">
        <v>800</v>
      </c>
      <c r="V47">
        <v>22896</v>
      </c>
      <c r="W47">
        <v>556</v>
      </c>
      <c r="X47">
        <v>85</v>
      </c>
      <c r="Y47">
        <v>445</v>
      </c>
      <c r="Z47">
        <v>22976</v>
      </c>
      <c r="AA47">
        <v>22785</v>
      </c>
      <c r="AB47">
        <v>1</v>
      </c>
      <c r="AC47">
        <v>0</v>
      </c>
      <c r="AD47">
        <v>22976</v>
      </c>
      <c r="AE47">
        <v>7625</v>
      </c>
      <c r="AF47">
        <v>2888</v>
      </c>
      <c r="AG47">
        <v>0</v>
      </c>
      <c r="AH47">
        <v>0</v>
      </c>
      <c r="AI47">
        <v>0</v>
      </c>
      <c r="AJ47">
        <v>1259</v>
      </c>
      <c r="AK47">
        <v>800</v>
      </c>
      <c r="AL47">
        <v>1772</v>
      </c>
      <c r="AM47">
        <v>942</v>
      </c>
      <c r="AN47">
        <v>1</v>
      </c>
      <c r="AO47">
        <v>872</v>
      </c>
      <c r="AP47">
        <v>22785</v>
      </c>
      <c r="AQ47">
        <v>22785</v>
      </c>
      <c r="AR47">
        <v>0</v>
      </c>
      <c r="AS47">
        <v>0</v>
      </c>
      <c r="AT47">
        <v>436</v>
      </c>
      <c r="AU47">
        <v>6538</v>
      </c>
      <c r="AV47">
        <v>3778</v>
      </c>
      <c r="AW47">
        <v>0</v>
      </c>
      <c r="AX47">
        <v>0</v>
      </c>
      <c r="AY47">
        <v>0</v>
      </c>
      <c r="AZ47">
        <v>7036</v>
      </c>
      <c r="BA47">
        <v>2996</v>
      </c>
      <c r="BB47">
        <v>10989</v>
      </c>
      <c r="BC47">
        <v>13958</v>
      </c>
      <c r="BD47">
        <v>13803</v>
      </c>
      <c r="BE47">
        <v>5619</v>
      </c>
      <c r="BF47">
        <v>7718</v>
      </c>
      <c r="BG47">
        <v>9239</v>
      </c>
      <c r="BH47">
        <v>11519</v>
      </c>
      <c r="BI47">
        <v>0</v>
      </c>
      <c r="BJ47">
        <v>4821</v>
      </c>
    </row>
    <row r="48" spans="1:62" x14ac:dyDescent="0.3">
      <c r="A48">
        <v>23000</v>
      </c>
      <c r="B48">
        <v>0.17899999999999999</v>
      </c>
      <c r="C48">
        <v>5.7469999999999999</v>
      </c>
      <c r="D48">
        <v>0.13</v>
      </c>
      <c r="E48">
        <v>1.679</v>
      </c>
      <c r="F48">
        <v>2.4769999999999999</v>
      </c>
      <c r="G48">
        <v>20029</v>
      </c>
      <c r="H48">
        <v>122041</v>
      </c>
      <c r="I48">
        <v>210318</v>
      </c>
      <c r="J48">
        <v>2814</v>
      </c>
      <c r="K48">
        <v>3395</v>
      </c>
      <c r="L48">
        <v>0</v>
      </c>
      <c r="M48">
        <v>8123</v>
      </c>
      <c r="N48">
        <v>17006</v>
      </c>
      <c r="O48">
        <v>93180</v>
      </c>
      <c r="P48">
        <v>2824</v>
      </c>
      <c r="Q48">
        <v>0</v>
      </c>
      <c r="R48">
        <v>0</v>
      </c>
      <c r="S48">
        <v>0</v>
      </c>
      <c r="T48">
        <v>12391</v>
      </c>
      <c r="U48">
        <v>1398</v>
      </c>
      <c r="V48">
        <v>23497</v>
      </c>
      <c r="W48">
        <v>3450</v>
      </c>
      <c r="X48">
        <v>76</v>
      </c>
      <c r="Y48">
        <v>3277</v>
      </c>
      <c r="Z48">
        <v>23450</v>
      </c>
      <c r="AA48">
        <v>23324</v>
      </c>
      <c r="AB48">
        <v>1</v>
      </c>
      <c r="AC48">
        <v>0</v>
      </c>
      <c r="AD48">
        <v>23450</v>
      </c>
      <c r="AE48">
        <v>18228</v>
      </c>
      <c r="AF48">
        <v>2824</v>
      </c>
      <c r="AG48">
        <v>0</v>
      </c>
      <c r="AH48">
        <v>0</v>
      </c>
      <c r="AI48">
        <v>0</v>
      </c>
      <c r="AJ48">
        <v>4220</v>
      </c>
      <c r="AK48">
        <v>1398</v>
      </c>
      <c r="AL48">
        <v>8249</v>
      </c>
      <c r="AM48">
        <v>6707</v>
      </c>
      <c r="AN48">
        <v>7</v>
      </c>
      <c r="AO48">
        <v>6520</v>
      </c>
      <c r="AP48">
        <v>23324</v>
      </c>
      <c r="AQ48">
        <v>23324</v>
      </c>
      <c r="AR48">
        <v>0</v>
      </c>
      <c r="AS48">
        <v>0</v>
      </c>
      <c r="AT48">
        <v>3260</v>
      </c>
      <c r="AU48">
        <v>6231</v>
      </c>
      <c r="AV48">
        <v>3517</v>
      </c>
      <c r="AW48">
        <v>0</v>
      </c>
      <c r="AX48">
        <v>0</v>
      </c>
      <c r="AY48">
        <v>0</v>
      </c>
      <c r="AZ48">
        <v>6545</v>
      </c>
      <c r="BA48">
        <v>31388</v>
      </c>
      <c r="BB48">
        <v>10901</v>
      </c>
      <c r="BC48">
        <v>14525</v>
      </c>
      <c r="BD48">
        <v>10609</v>
      </c>
      <c r="BE48">
        <v>4892</v>
      </c>
      <c r="BF48">
        <v>16615</v>
      </c>
      <c r="BG48">
        <v>7769</v>
      </c>
      <c r="BH48">
        <v>11092</v>
      </c>
      <c r="BI48">
        <v>0</v>
      </c>
      <c r="BJ48">
        <v>4901</v>
      </c>
    </row>
    <row r="49" spans="1:62" x14ac:dyDescent="0.3">
      <c r="A49">
        <v>23500</v>
      </c>
      <c r="B49">
        <v>0.158</v>
      </c>
      <c r="C49">
        <v>6.3639999999999999</v>
      </c>
      <c r="D49">
        <v>0.13</v>
      </c>
      <c r="E49">
        <v>1.7250000000000001</v>
      </c>
      <c r="F49">
        <v>2.379</v>
      </c>
      <c r="G49">
        <v>19776</v>
      </c>
      <c r="H49">
        <v>120075</v>
      </c>
      <c r="I49">
        <v>215944</v>
      </c>
      <c r="J49">
        <v>2779</v>
      </c>
      <c r="K49">
        <v>3383</v>
      </c>
      <c r="L49">
        <v>0</v>
      </c>
      <c r="M49">
        <v>8563</v>
      </c>
      <c r="N49">
        <v>16501</v>
      </c>
      <c r="O49">
        <v>95282</v>
      </c>
      <c r="P49">
        <v>2819</v>
      </c>
      <c r="Q49">
        <v>0</v>
      </c>
      <c r="R49">
        <v>0</v>
      </c>
      <c r="S49">
        <v>0</v>
      </c>
      <c r="T49">
        <v>12420</v>
      </c>
      <c r="U49">
        <v>1120</v>
      </c>
      <c r="V49">
        <v>24052</v>
      </c>
      <c r="W49">
        <v>4281</v>
      </c>
      <c r="X49">
        <v>68</v>
      </c>
      <c r="Y49">
        <v>4072</v>
      </c>
      <c r="Z49">
        <v>23993</v>
      </c>
      <c r="AA49">
        <v>23843</v>
      </c>
      <c r="AB49">
        <v>1</v>
      </c>
      <c r="AC49">
        <v>0</v>
      </c>
      <c r="AD49">
        <v>23993</v>
      </c>
      <c r="AE49">
        <v>21188</v>
      </c>
      <c r="AF49">
        <v>2819</v>
      </c>
      <c r="AG49">
        <v>0</v>
      </c>
      <c r="AH49">
        <v>0</v>
      </c>
      <c r="AI49">
        <v>0</v>
      </c>
      <c r="AJ49">
        <v>5099</v>
      </c>
      <c r="AK49">
        <v>1120</v>
      </c>
      <c r="AL49">
        <v>9640</v>
      </c>
      <c r="AM49">
        <v>8377</v>
      </c>
      <c r="AN49">
        <v>5</v>
      </c>
      <c r="AO49">
        <v>8124</v>
      </c>
      <c r="AP49">
        <v>23843</v>
      </c>
      <c r="AQ49">
        <v>23843</v>
      </c>
      <c r="AR49">
        <v>0</v>
      </c>
      <c r="AS49">
        <v>0</v>
      </c>
      <c r="AT49">
        <v>4062</v>
      </c>
      <c r="AU49">
        <v>6426</v>
      </c>
      <c r="AV49">
        <v>4007</v>
      </c>
      <c r="AW49">
        <v>0</v>
      </c>
      <c r="AX49">
        <v>0</v>
      </c>
      <c r="AY49">
        <v>0</v>
      </c>
      <c r="AZ49">
        <v>6894</v>
      </c>
      <c r="BA49">
        <v>3827</v>
      </c>
      <c r="BB49">
        <v>12539</v>
      </c>
      <c r="BC49">
        <v>16672</v>
      </c>
      <c r="BD49">
        <v>19430</v>
      </c>
      <c r="BE49">
        <v>5069</v>
      </c>
      <c r="BF49">
        <v>7656</v>
      </c>
      <c r="BG49">
        <v>7736</v>
      </c>
      <c r="BH49">
        <v>8534</v>
      </c>
      <c r="BI49">
        <v>0</v>
      </c>
      <c r="BJ49">
        <v>4875</v>
      </c>
    </row>
    <row r="50" spans="1:62" x14ac:dyDescent="0.3">
      <c r="A50">
        <v>24000</v>
      </c>
      <c r="B50">
        <v>0.20899999999999999</v>
      </c>
      <c r="C50">
        <v>5.8179999999999996</v>
      </c>
      <c r="D50">
        <v>0.16600000000000001</v>
      </c>
      <c r="E50">
        <v>1.948</v>
      </c>
      <c r="F50">
        <v>2.415</v>
      </c>
      <c r="G50">
        <v>23803</v>
      </c>
      <c r="H50">
        <v>147391</v>
      </c>
      <c r="I50">
        <v>212972</v>
      </c>
      <c r="J50">
        <v>2795</v>
      </c>
      <c r="K50">
        <v>3295</v>
      </c>
      <c r="L50">
        <v>0</v>
      </c>
      <c r="M50">
        <v>8415</v>
      </c>
      <c r="N50">
        <v>21967</v>
      </c>
      <c r="O50">
        <v>97295</v>
      </c>
      <c r="P50">
        <v>3036</v>
      </c>
      <c r="Q50">
        <v>0</v>
      </c>
      <c r="R50">
        <v>0</v>
      </c>
      <c r="S50">
        <v>0</v>
      </c>
      <c r="T50">
        <v>13104</v>
      </c>
      <c r="U50">
        <v>683</v>
      </c>
      <c r="V50">
        <v>24323</v>
      </c>
      <c r="W50">
        <v>707</v>
      </c>
      <c r="X50">
        <v>67</v>
      </c>
      <c r="Y50">
        <v>586</v>
      </c>
      <c r="Z50">
        <v>24484</v>
      </c>
      <c r="AA50">
        <v>24202</v>
      </c>
      <c r="AB50">
        <v>1</v>
      </c>
      <c r="AC50">
        <v>0</v>
      </c>
      <c r="AD50">
        <v>24484</v>
      </c>
      <c r="AE50">
        <v>8570</v>
      </c>
      <c r="AF50">
        <v>3036</v>
      </c>
      <c r="AG50">
        <v>0</v>
      </c>
      <c r="AH50">
        <v>0</v>
      </c>
      <c r="AI50">
        <v>0</v>
      </c>
      <c r="AJ50">
        <v>1528</v>
      </c>
      <c r="AK50">
        <v>683</v>
      </c>
      <c r="AL50">
        <v>2004</v>
      </c>
      <c r="AM50">
        <v>1226</v>
      </c>
      <c r="AN50">
        <v>2</v>
      </c>
      <c r="AO50">
        <v>1166</v>
      </c>
      <c r="AP50">
        <v>24202</v>
      </c>
      <c r="AQ50">
        <v>24202</v>
      </c>
      <c r="AR50">
        <v>0</v>
      </c>
      <c r="AS50">
        <v>0</v>
      </c>
      <c r="AT50">
        <v>583</v>
      </c>
      <c r="AU50">
        <v>6199</v>
      </c>
      <c r="AV50">
        <v>3635</v>
      </c>
      <c r="AW50">
        <v>0</v>
      </c>
      <c r="AX50">
        <v>0</v>
      </c>
      <c r="AY50">
        <v>0</v>
      </c>
      <c r="AZ50">
        <v>6687</v>
      </c>
      <c r="BA50">
        <v>3382</v>
      </c>
      <c r="BB50">
        <v>10722</v>
      </c>
      <c r="BC50">
        <v>13265</v>
      </c>
      <c r="BD50">
        <v>13314</v>
      </c>
      <c r="BE50">
        <v>6063</v>
      </c>
      <c r="BF50">
        <v>7375</v>
      </c>
      <c r="BG50">
        <v>10238</v>
      </c>
      <c r="BH50">
        <v>11092</v>
      </c>
      <c r="BI50">
        <v>0</v>
      </c>
      <c r="BJ50">
        <v>4680</v>
      </c>
    </row>
    <row r="51" spans="1:62" x14ac:dyDescent="0.3">
      <c r="A51">
        <v>24500</v>
      </c>
      <c r="B51">
        <v>0.19400000000000001</v>
      </c>
      <c r="C51">
        <v>6.02</v>
      </c>
      <c r="D51">
        <v>0.157</v>
      </c>
      <c r="E51">
        <v>1.8380000000000001</v>
      </c>
      <c r="F51">
        <v>2.6219999999999999</v>
      </c>
      <c r="G51">
        <v>22688</v>
      </c>
      <c r="H51">
        <v>138819</v>
      </c>
      <c r="I51">
        <v>221431</v>
      </c>
      <c r="J51">
        <v>2793</v>
      </c>
      <c r="K51">
        <v>3452</v>
      </c>
      <c r="L51">
        <v>0</v>
      </c>
      <c r="M51">
        <v>8553</v>
      </c>
      <c r="N51">
        <v>16819</v>
      </c>
      <c r="O51">
        <v>99286</v>
      </c>
      <c r="P51">
        <v>3058</v>
      </c>
      <c r="Q51">
        <v>0</v>
      </c>
      <c r="R51">
        <v>0</v>
      </c>
      <c r="S51">
        <v>0</v>
      </c>
      <c r="T51">
        <v>13148</v>
      </c>
      <c r="U51">
        <v>1423</v>
      </c>
      <c r="V51">
        <v>24991</v>
      </c>
      <c r="W51">
        <v>2344</v>
      </c>
      <c r="X51">
        <v>83</v>
      </c>
      <c r="Y51">
        <v>2212</v>
      </c>
      <c r="Z51">
        <v>25013</v>
      </c>
      <c r="AA51">
        <v>24859</v>
      </c>
      <c r="AB51">
        <v>1</v>
      </c>
      <c r="AC51">
        <v>0</v>
      </c>
      <c r="AD51">
        <v>25013</v>
      </c>
      <c r="AE51">
        <v>14599</v>
      </c>
      <c r="AF51">
        <v>3058</v>
      </c>
      <c r="AG51">
        <v>0</v>
      </c>
      <c r="AH51">
        <v>0</v>
      </c>
      <c r="AI51">
        <v>0</v>
      </c>
      <c r="AJ51">
        <v>3173</v>
      </c>
      <c r="AK51">
        <v>1423</v>
      </c>
      <c r="AL51">
        <v>6032</v>
      </c>
      <c r="AM51">
        <v>4498</v>
      </c>
      <c r="AN51">
        <v>7</v>
      </c>
      <c r="AO51">
        <v>4418</v>
      </c>
      <c r="AP51">
        <v>24859</v>
      </c>
      <c r="AQ51">
        <v>24859</v>
      </c>
      <c r="AR51">
        <v>0</v>
      </c>
      <c r="AS51">
        <v>0</v>
      </c>
      <c r="AT51">
        <v>2209</v>
      </c>
      <c r="AU51">
        <v>6175</v>
      </c>
      <c r="AV51">
        <v>3546</v>
      </c>
      <c r="AW51">
        <v>0</v>
      </c>
      <c r="AX51">
        <v>0</v>
      </c>
      <c r="AY51">
        <v>0</v>
      </c>
      <c r="AZ51">
        <v>6570</v>
      </c>
      <c r="BA51">
        <v>3294</v>
      </c>
      <c r="BB51">
        <v>21317</v>
      </c>
      <c r="BC51">
        <v>11214</v>
      </c>
      <c r="BD51">
        <v>10804</v>
      </c>
      <c r="BE51">
        <v>4977</v>
      </c>
      <c r="BF51">
        <v>7402</v>
      </c>
      <c r="BG51">
        <v>8501</v>
      </c>
      <c r="BH51">
        <v>11520</v>
      </c>
      <c r="BI51">
        <v>0</v>
      </c>
      <c r="BJ51">
        <v>4792</v>
      </c>
    </row>
    <row r="52" spans="1:62" x14ac:dyDescent="0.3">
      <c r="A52">
        <v>25000</v>
      </c>
      <c r="B52">
        <v>0.188</v>
      </c>
      <c r="C52">
        <v>6.4770000000000003</v>
      </c>
      <c r="D52">
        <v>0.14799999999999999</v>
      </c>
      <c r="E52">
        <v>1.5580000000000001</v>
      </c>
      <c r="F52">
        <v>2.4910000000000001</v>
      </c>
      <c r="G52">
        <v>22346</v>
      </c>
      <c r="H52">
        <v>135780</v>
      </c>
      <c r="I52">
        <v>228179</v>
      </c>
      <c r="J52">
        <v>2708</v>
      </c>
      <c r="K52">
        <v>3437</v>
      </c>
      <c r="L52">
        <v>0</v>
      </c>
      <c r="M52">
        <v>8441</v>
      </c>
      <c r="N52">
        <v>15435</v>
      </c>
      <c r="O52">
        <v>101410</v>
      </c>
      <c r="P52">
        <v>3030</v>
      </c>
      <c r="Q52">
        <v>0</v>
      </c>
      <c r="R52">
        <v>0</v>
      </c>
      <c r="S52">
        <v>0</v>
      </c>
      <c r="T52">
        <v>13589</v>
      </c>
      <c r="U52">
        <v>1416</v>
      </c>
      <c r="V52">
        <v>25591</v>
      </c>
      <c r="W52">
        <v>3369</v>
      </c>
      <c r="X52">
        <v>83</v>
      </c>
      <c r="Y52">
        <v>3186</v>
      </c>
      <c r="Z52">
        <v>25548</v>
      </c>
      <c r="AA52">
        <v>25408</v>
      </c>
      <c r="AB52">
        <v>1</v>
      </c>
      <c r="AC52">
        <v>0</v>
      </c>
      <c r="AD52">
        <v>25548</v>
      </c>
      <c r="AE52">
        <v>18130</v>
      </c>
      <c r="AF52">
        <v>3030</v>
      </c>
      <c r="AG52">
        <v>0</v>
      </c>
      <c r="AH52">
        <v>0</v>
      </c>
      <c r="AI52">
        <v>0</v>
      </c>
      <c r="AJ52">
        <v>4573</v>
      </c>
      <c r="AK52">
        <v>1416</v>
      </c>
      <c r="AL52">
        <v>7923</v>
      </c>
      <c r="AM52">
        <v>6494</v>
      </c>
      <c r="AN52">
        <v>5</v>
      </c>
      <c r="AO52">
        <v>6280</v>
      </c>
      <c r="AP52">
        <v>25408</v>
      </c>
      <c r="AQ52">
        <v>25408</v>
      </c>
      <c r="AR52">
        <v>0</v>
      </c>
      <c r="AS52">
        <v>0</v>
      </c>
      <c r="AT52">
        <v>3140</v>
      </c>
      <c r="AU52">
        <v>6547</v>
      </c>
      <c r="AV52">
        <v>3491</v>
      </c>
      <c r="AW52">
        <v>0</v>
      </c>
      <c r="AX52">
        <v>0</v>
      </c>
      <c r="AY52">
        <v>0</v>
      </c>
      <c r="AZ52">
        <v>6745</v>
      </c>
      <c r="BA52">
        <v>3182</v>
      </c>
      <c r="BB52">
        <v>11085</v>
      </c>
      <c r="BC52">
        <v>12400</v>
      </c>
      <c r="BD52">
        <v>11015</v>
      </c>
      <c r="BE52">
        <v>5185</v>
      </c>
      <c r="BF52">
        <v>7542</v>
      </c>
      <c r="BG52">
        <v>7939</v>
      </c>
      <c r="BH52">
        <v>8959</v>
      </c>
      <c r="BI52">
        <v>0</v>
      </c>
      <c r="BJ52">
        <v>6492</v>
      </c>
    </row>
    <row r="53" spans="1:62" x14ac:dyDescent="0.3">
      <c r="A53">
        <v>25500</v>
      </c>
      <c r="B53">
        <v>0.20599999999999999</v>
      </c>
      <c r="C53">
        <v>6.0069999999999997</v>
      </c>
      <c r="D53">
        <v>0.14899999999999999</v>
      </c>
      <c r="E53">
        <v>1.9710000000000001</v>
      </c>
      <c r="F53">
        <v>2.7040000000000002</v>
      </c>
      <c r="G53">
        <v>24110</v>
      </c>
      <c r="H53">
        <v>148729</v>
      </c>
      <c r="I53">
        <v>230230</v>
      </c>
      <c r="J53">
        <v>2769</v>
      </c>
      <c r="K53">
        <v>3346</v>
      </c>
      <c r="L53">
        <v>0</v>
      </c>
      <c r="M53">
        <v>8356</v>
      </c>
      <c r="N53">
        <v>15079</v>
      </c>
      <c r="O53">
        <v>103425</v>
      </c>
      <c r="P53">
        <v>3227</v>
      </c>
      <c r="Q53">
        <v>0</v>
      </c>
      <c r="R53">
        <v>0</v>
      </c>
      <c r="S53">
        <v>0</v>
      </c>
      <c r="T53">
        <v>14168</v>
      </c>
      <c r="U53">
        <v>1515</v>
      </c>
      <c r="V53">
        <v>26104</v>
      </c>
      <c r="W53">
        <v>1978</v>
      </c>
      <c r="X53">
        <v>74</v>
      </c>
      <c r="Y53">
        <v>1769</v>
      </c>
      <c r="Z53">
        <v>26037</v>
      </c>
      <c r="AA53">
        <v>25895</v>
      </c>
      <c r="AB53">
        <v>1</v>
      </c>
      <c r="AC53">
        <v>0</v>
      </c>
      <c r="AD53">
        <v>26037</v>
      </c>
      <c r="AE53">
        <v>13173</v>
      </c>
      <c r="AF53">
        <v>3227</v>
      </c>
      <c r="AG53">
        <v>0</v>
      </c>
      <c r="AH53">
        <v>0</v>
      </c>
      <c r="AI53">
        <v>0</v>
      </c>
      <c r="AJ53">
        <v>2712</v>
      </c>
      <c r="AK53">
        <v>1515</v>
      </c>
      <c r="AL53">
        <v>5389</v>
      </c>
      <c r="AM53">
        <v>3716</v>
      </c>
      <c r="AN53">
        <v>9</v>
      </c>
      <c r="AO53">
        <v>3464</v>
      </c>
      <c r="AP53">
        <v>25895</v>
      </c>
      <c r="AQ53">
        <v>25895</v>
      </c>
      <c r="AR53">
        <v>0</v>
      </c>
      <c r="AS53">
        <v>0</v>
      </c>
      <c r="AT53">
        <v>1732</v>
      </c>
      <c r="AU53">
        <v>6294</v>
      </c>
      <c r="AV53">
        <v>3534</v>
      </c>
      <c r="AW53">
        <v>0</v>
      </c>
      <c r="AX53">
        <v>0</v>
      </c>
      <c r="AY53">
        <v>0</v>
      </c>
      <c r="AZ53">
        <v>22709</v>
      </c>
      <c r="BA53">
        <v>3310</v>
      </c>
      <c r="BB53">
        <v>11176</v>
      </c>
      <c r="BC53">
        <v>12705</v>
      </c>
      <c r="BD53">
        <v>10665</v>
      </c>
      <c r="BE53">
        <v>5190</v>
      </c>
      <c r="BF53">
        <v>7591</v>
      </c>
      <c r="BG53">
        <v>7755</v>
      </c>
      <c r="BH53">
        <v>11946</v>
      </c>
      <c r="BI53">
        <v>0</v>
      </c>
      <c r="BJ53">
        <v>4769</v>
      </c>
    </row>
    <row r="54" spans="1:62" x14ac:dyDescent="0.3">
      <c r="A54">
        <v>26000</v>
      </c>
      <c r="B54">
        <v>0.23699999999999999</v>
      </c>
      <c r="C54">
        <v>6.133</v>
      </c>
      <c r="D54">
        <v>0.22900000000000001</v>
      </c>
      <c r="E54">
        <v>1.91</v>
      </c>
      <c r="F54">
        <v>2.859</v>
      </c>
      <c r="G54">
        <v>25686</v>
      </c>
      <c r="H54">
        <v>159030</v>
      </c>
      <c r="I54">
        <v>231235</v>
      </c>
      <c r="J54">
        <v>2744</v>
      </c>
      <c r="K54">
        <v>3265</v>
      </c>
      <c r="L54">
        <v>0</v>
      </c>
      <c r="M54">
        <v>7879</v>
      </c>
      <c r="N54">
        <v>15535</v>
      </c>
      <c r="O54">
        <v>105472</v>
      </c>
      <c r="P54">
        <v>3170</v>
      </c>
      <c r="Q54">
        <v>0</v>
      </c>
      <c r="R54">
        <v>0</v>
      </c>
      <c r="S54">
        <v>0</v>
      </c>
      <c r="T54">
        <v>14094</v>
      </c>
      <c r="U54">
        <v>999</v>
      </c>
      <c r="V54">
        <v>26396</v>
      </c>
      <c r="W54">
        <v>869</v>
      </c>
      <c r="X54">
        <v>81</v>
      </c>
      <c r="Y54">
        <v>753</v>
      </c>
      <c r="Z54">
        <v>26560</v>
      </c>
      <c r="AA54">
        <v>26280</v>
      </c>
      <c r="AB54">
        <v>1</v>
      </c>
      <c r="AC54">
        <v>0</v>
      </c>
      <c r="AD54">
        <v>26560</v>
      </c>
      <c r="AE54">
        <v>9412</v>
      </c>
      <c r="AF54">
        <v>3170</v>
      </c>
      <c r="AG54">
        <v>0</v>
      </c>
      <c r="AH54">
        <v>0</v>
      </c>
      <c r="AI54">
        <v>0</v>
      </c>
      <c r="AJ54">
        <v>1836</v>
      </c>
      <c r="AK54">
        <v>999</v>
      </c>
      <c r="AL54">
        <v>2576</v>
      </c>
      <c r="AM54">
        <v>1513</v>
      </c>
      <c r="AN54">
        <v>3</v>
      </c>
      <c r="AO54">
        <v>1428</v>
      </c>
      <c r="AP54">
        <v>26280</v>
      </c>
      <c r="AQ54">
        <v>26280</v>
      </c>
      <c r="AR54">
        <v>0</v>
      </c>
      <c r="AS54">
        <v>0</v>
      </c>
      <c r="AT54">
        <v>714</v>
      </c>
      <c r="AU54">
        <v>9695</v>
      </c>
      <c r="AV54">
        <v>3841</v>
      </c>
      <c r="AW54">
        <v>0</v>
      </c>
      <c r="AX54">
        <v>0</v>
      </c>
      <c r="AY54">
        <v>0</v>
      </c>
      <c r="AZ54">
        <v>6689</v>
      </c>
      <c r="BA54">
        <v>2946</v>
      </c>
      <c r="BB54">
        <v>11362</v>
      </c>
      <c r="BC54">
        <v>11957</v>
      </c>
      <c r="BD54">
        <v>13109</v>
      </c>
      <c r="BE54">
        <v>5759</v>
      </c>
      <c r="BF54">
        <v>7477</v>
      </c>
      <c r="BG54">
        <v>10264</v>
      </c>
      <c r="BH54">
        <v>11946</v>
      </c>
      <c r="BI54">
        <v>0</v>
      </c>
      <c r="BJ54">
        <v>4860</v>
      </c>
    </row>
    <row r="55" spans="1:62" x14ac:dyDescent="0.3">
      <c r="A55">
        <v>26500</v>
      </c>
      <c r="B55">
        <v>0.26100000000000001</v>
      </c>
      <c r="C55">
        <v>6.577</v>
      </c>
      <c r="D55">
        <v>0.20899999999999999</v>
      </c>
      <c r="E55">
        <v>2.282</v>
      </c>
      <c r="F55">
        <v>2.6829999999999998</v>
      </c>
      <c r="G55">
        <v>26795</v>
      </c>
      <c r="H55">
        <v>166833</v>
      </c>
      <c r="I55">
        <v>234718</v>
      </c>
      <c r="J55">
        <v>2731</v>
      </c>
      <c r="K55">
        <v>3298</v>
      </c>
      <c r="L55">
        <v>0</v>
      </c>
      <c r="M55">
        <v>8202</v>
      </c>
      <c r="N55">
        <v>18654</v>
      </c>
      <c r="O55">
        <v>107547</v>
      </c>
      <c r="P55">
        <v>3357</v>
      </c>
      <c r="Q55">
        <v>0</v>
      </c>
      <c r="R55">
        <v>0</v>
      </c>
      <c r="S55">
        <v>0</v>
      </c>
      <c r="T55">
        <v>14597</v>
      </c>
      <c r="U55">
        <v>878</v>
      </c>
      <c r="V55">
        <v>26953</v>
      </c>
      <c r="W55">
        <v>282</v>
      </c>
      <c r="X55">
        <v>82</v>
      </c>
      <c r="Y55">
        <v>116</v>
      </c>
      <c r="Z55">
        <v>27059</v>
      </c>
      <c r="AA55">
        <v>26787</v>
      </c>
      <c r="AB55">
        <v>1</v>
      </c>
      <c r="AC55">
        <v>0</v>
      </c>
      <c r="AD55">
        <v>27059</v>
      </c>
      <c r="AE55">
        <v>7394</v>
      </c>
      <c r="AF55">
        <v>3357</v>
      </c>
      <c r="AG55">
        <v>0</v>
      </c>
      <c r="AH55">
        <v>0</v>
      </c>
      <c r="AI55">
        <v>0</v>
      </c>
      <c r="AJ55">
        <v>864</v>
      </c>
      <c r="AK55">
        <v>878</v>
      </c>
      <c r="AL55">
        <v>1353</v>
      </c>
      <c r="AM55">
        <v>327</v>
      </c>
      <c r="AN55">
        <v>0</v>
      </c>
      <c r="AO55">
        <v>232</v>
      </c>
      <c r="AP55">
        <v>26787</v>
      </c>
      <c r="AQ55">
        <v>26787</v>
      </c>
      <c r="AR55">
        <v>0</v>
      </c>
      <c r="AS55">
        <v>0</v>
      </c>
      <c r="AT55">
        <v>116</v>
      </c>
      <c r="AU55">
        <v>6505</v>
      </c>
      <c r="AV55">
        <v>3413</v>
      </c>
      <c r="AW55">
        <v>0</v>
      </c>
      <c r="AX55">
        <v>0</v>
      </c>
      <c r="AY55">
        <v>0</v>
      </c>
      <c r="AZ55">
        <v>6822</v>
      </c>
      <c r="BA55">
        <v>3797</v>
      </c>
      <c r="BB55">
        <v>11363</v>
      </c>
      <c r="BC55">
        <v>15198</v>
      </c>
      <c r="BD55">
        <v>13673</v>
      </c>
      <c r="BE55">
        <v>8896</v>
      </c>
      <c r="BF55">
        <v>9602</v>
      </c>
      <c r="BG55">
        <v>10594</v>
      </c>
      <c r="BH55">
        <v>11946</v>
      </c>
      <c r="BI55">
        <v>0</v>
      </c>
      <c r="BJ55">
        <v>4756</v>
      </c>
    </row>
    <row r="56" spans="1:62" x14ac:dyDescent="0.3">
      <c r="A56">
        <v>27000</v>
      </c>
      <c r="B56">
        <v>0.221</v>
      </c>
      <c r="C56">
        <v>6.3579999999999997</v>
      </c>
      <c r="D56">
        <v>0.2</v>
      </c>
      <c r="E56">
        <v>2.1480000000000001</v>
      </c>
      <c r="F56">
        <v>2.8279999999999998</v>
      </c>
      <c r="G56">
        <v>27069</v>
      </c>
      <c r="H56">
        <v>167783</v>
      </c>
      <c r="I56">
        <v>239776</v>
      </c>
      <c r="J56">
        <v>2683</v>
      </c>
      <c r="K56">
        <v>3381</v>
      </c>
      <c r="L56">
        <v>0</v>
      </c>
      <c r="M56">
        <v>7845</v>
      </c>
      <c r="N56">
        <v>14894</v>
      </c>
      <c r="O56">
        <v>109631</v>
      </c>
      <c r="P56">
        <v>3382</v>
      </c>
      <c r="Q56">
        <v>0</v>
      </c>
      <c r="R56">
        <v>0</v>
      </c>
      <c r="S56">
        <v>0</v>
      </c>
      <c r="T56">
        <v>14675</v>
      </c>
      <c r="U56">
        <v>1024</v>
      </c>
      <c r="V56">
        <v>27515</v>
      </c>
      <c r="W56">
        <v>527</v>
      </c>
      <c r="X56">
        <v>103</v>
      </c>
      <c r="Y56">
        <v>387</v>
      </c>
      <c r="Z56">
        <v>27578</v>
      </c>
      <c r="AA56">
        <v>27375</v>
      </c>
      <c r="AB56">
        <v>1</v>
      </c>
      <c r="AC56">
        <v>0</v>
      </c>
      <c r="AD56">
        <v>27578</v>
      </c>
      <c r="AE56">
        <v>8597</v>
      </c>
      <c r="AF56">
        <v>3382</v>
      </c>
      <c r="AG56">
        <v>0</v>
      </c>
      <c r="AH56">
        <v>0</v>
      </c>
      <c r="AI56">
        <v>0</v>
      </c>
      <c r="AJ56">
        <v>1277</v>
      </c>
      <c r="AK56">
        <v>1024</v>
      </c>
      <c r="AL56">
        <v>1974</v>
      </c>
      <c r="AM56">
        <v>828</v>
      </c>
      <c r="AN56">
        <v>1</v>
      </c>
      <c r="AO56">
        <v>772</v>
      </c>
      <c r="AP56">
        <v>27375</v>
      </c>
      <c r="AQ56">
        <v>27375</v>
      </c>
      <c r="AR56">
        <v>0</v>
      </c>
      <c r="AS56">
        <v>0</v>
      </c>
      <c r="AT56">
        <v>386</v>
      </c>
      <c r="AU56">
        <v>6489</v>
      </c>
      <c r="AV56">
        <v>3627</v>
      </c>
      <c r="AW56">
        <v>0</v>
      </c>
      <c r="AX56">
        <v>0</v>
      </c>
      <c r="AY56">
        <v>0</v>
      </c>
      <c r="AZ56">
        <v>6686</v>
      </c>
      <c r="BA56">
        <v>2832</v>
      </c>
      <c r="BB56">
        <v>11093</v>
      </c>
      <c r="BC56">
        <v>12861</v>
      </c>
      <c r="BD56">
        <v>11266</v>
      </c>
      <c r="BE56">
        <v>6377</v>
      </c>
      <c r="BF56">
        <v>7492</v>
      </c>
      <c r="BG56">
        <v>9437</v>
      </c>
      <c r="BH56">
        <v>11947</v>
      </c>
      <c r="BI56">
        <v>0</v>
      </c>
      <c r="BJ56">
        <v>4715</v>
      </c>
    </row>
    <row r="57" spans="1:62" x14ac:dyDescent="0.3">
      <c r="A57">
        <v>27500</v>
      </c>
      <c r="B57">
        <v>0.182</v>
      </c>
      <c r="C57">
        <v>6.9829999999999997</v>
      </c>
      <c r="D57">
        <v>0.13</v>
      </c>
      <c r="E57">
        <v>1.982</v>
      </c>
      <c r="F57">
        <v>2.5779999999999998</v>
      </c>
      <c r="G57">
        <v>24194</v>
      </c>
      <c r="H57">
        <v>147239</v>
      </c>
      <c r="I57">
        <v>252038</v>
      </c>
      <c r="J57">
        <v>2642</v>
      </c>
      <c r="K57">
        <v>3214</v>
      </c>
      <c r="L57">
        <v>0</v>
      </c>
      <c r="M57">
        <v>7544</v>
      </c>
      <c r="N57">
        <v>12973</v>
      </c>
      <c r="O57">
        <v>111570</v>
      </c>
      <c r="P57">
        <v>3307</v>
      </c>
      <c r="Q57">
        <v>0</v>
      </c>
      <c r="R57">
        <v>0</v>
      </c>
      <c r="S57">
        <v>0</v>
      </c>
      <c r="T57">
        <v>14967</v>
      </c>
      <c r="U57">
        <v>2038</v>
      </c>
      <c r="V57">
        <v>28151</v>
      </c>
      <c r="W57">
        <v>3989</v>
      </c>
      <c r="X57">
        <v>105</v>
      </c>
      <c r="Y57">
        <v>3784</v>
      </c>
      <c r="Z57">
        <v>28090</v>
      </c>
      <c r="AA57">
        <v>27946</v>
      </c>
      <c r="AB57">
        <v>1</v>
      </c>
      <c r="AC57">
        <v>0</v>
      </c>
      <c r="AD57">
        <v>28090</v>
      </c>
      <c r="AE57">
        <v>21220</v>
      </c>
      <c r="AF57">
        <v>3307</v>
      </c>
      <c r="AG57">
        <v>0</v>
      </c>
      <c r="AH57">
        <v>0</v>
      </c>
      <c r="AI57">
        <v>0</v>
      </c>
      <c r="AJ57">
        <v>4657</v>
      </c>
      <c r="AK57">
        <v>2038</v>
      </c>
      <c r="AL57">
        <v>9897</v>
      </c>
      <c r="AM57">
        <v>7750</v>
      </c>
      <c r="AN57">
        <v>2</v>
      </c>
      <c r="AO57">
        <v>7566</v>
      </c>
      <c r="AP57">
        <v>27946</v>
      </c>
      <c r="AQ57">
        <v>27946</v>
      </c>
      <c r="AR57">
        <v>0</v>
      </c>
      <c r="AS57">
        <v>0</v>
      </c>
      <c r="AT57">
        <v>3783</v>
      </c>
      <c r="AU57">
        <v>6151</v>
      </c>
      <c r="AV57">
        <v>3197</v>
      </c>
      <c r="AW57">
        <v>0</v>
      </c>
      <c r="AX57">
        <v>0</v>
      </c>
      <c r="AY57">
        <v>0</v>
      </c>
      <c r="AZ57">
        <v>6369</v>
      </c>
      <c r="BA57">
        <v>3297</v>
      </c>
      <c r="BB57">
        <v>10806</v>
      </c>
      <c r="BC57">
        <v>12277</v>
      </c>
      <c r="BD57">
        <v>10503</v>
      </c>
      <c r="BE57">
        <v>4863</v>
      </c>
      <c r="BF57">
        <v>8422</v>
      </c>
      <c r="BG57">
        <v>7741</v>
      </c>
      <c r="BH57">
        <v>8532</v>
      </c>
      <c r="BI57">
        <v>0</v>
      </c>
      <c r="BJ57">
        <v>4508</v>
      </c>
    </row>
    <row r="58" spans="1:62" x14ac:dyDescent="0.3">
      <c r="A58">
        <v>28000</v>
      </c>
      <c r="B58">
        <v>0.22</v>
      </c>
      <c r="C58">
        <v>7.2130000000000001</v>
      </c>
      <c r="D58">
        <v>0.19800000000000001</v>
      </c>
      <c r="E58">
        <v>2.1110000000000002</v>
      </c>
      <c r="F58">
        <v>2.7069999999999999</v>
      </c>
      <c r="G58">
        <v>24952</v>
      </c>
      <c r="H58">
        <v>152419</v>
      </c>
      <c r="I58">
        <v>255746</v>
      </c>
      <c r="J58">
        <v>2731</v>
      </c>
      <c r="K58">
        <v>3466</v>
      </c>
      <c r="L58">
        <v>0</v>
      </c>
      <c r="M58">
        <v>8518</v>
      </c>
      <c r="N58">
        <v>15765</v>
      </c>
      <c r="O58">
        <v>113635</v>
      </c>
      <c r="P58">
        <v>3452</v>
      </c>
      <c r="Q58">
        <v>0</v>
      </c>
      <c r="R58">
        <v>0</v>
      </c>
      <c r="S58">
        <v>0</v>
      </c>
      <c r="T58">
        <v>15003</v>
      </c>
      <c r="U58">
        <v>2110</v>
      </c>
      <c r="V58">
        <v>28635</v>
      </c>
      <c r="W58">
        <v>3699</v>
      </c>
      <c r="X58">
        <v>85</v>
      </c>
      <c r="Y58">
        <v>3499</v>
      </c>
      <c r="Z58">
        <v>28596</v>
      </c>
      <c r="AA58">
        <v>28435</v>
      </c>
      <c r="AB58">
        <v>1</v>
      </c>
      <c r="AC58">
        <v>0</v>
      </c>
      <c r="AD58">
        <v>28596</v>
      </c>
      <c r="AE58">
        <v>20253</v>
      </c>
      <c r="AF58">
        <v>3452</v>
      </c>
      <c r="AG58">
        <v>0</v>
      </c>
      <c r="AH58">
        <v>0</v>
      </c>
      <c r="AI58">
        <v>0</v>
      </c>
      <c r="AJ58">
        <v>4065</v>
      </c>
      <c r="AK58">
        <v>2110</v>
      </c>
      <c r="AL58">
        <v>9410</v>
      </c>
      <c r="AM58">
        <v>7155</v>
      </c>
      <c r="AN58">
        <v>12</v>
      </c>
      <c r="AO58">
        <v>6918</v>
      </c>
      <c r="AP58">
        <v>28435</v>
      </c>
      <c r="AQ58">
        <v>28435</v>
      </c>
      <c r="AR58">
        <v>0</v>
      </c>
      <c r="AS58">
        <v>0</v>
      </c>
      <c r="AT58">
        <v>3459</v>
      </c>
      <c r="AU58">
        <v>6552</v>
      </c>
      <c r="AV58">
        <v>3646</v>
      </c>
      <c r="AW58">
        <v>0</v>
      </c>
      <c r="AX58">
        <v>0</v>
      </c>
      <c r="AY58">
        <v>0</v>
      </c>
      <c r="AZ58">
        <v>6617</v>
      </c>
      <c r="BA58">
        <v>3326</v>
      </c>
      <c r="BB58">
        <v>11072</v>
      </c>
      <c r="BC58">
        <v>12982</v>
      </c>
      <c r="BD58">
        <v>11097</v>
      </c>
      <c r="BE58">
        <v>5041</v>
      </c>
      <c r="BF58">
        <v>7419</v>
      </c>
      <c r="BG58">
        <v>8073</v>
      </c>
      <c r="BH58">
        <v>11946</v>
      </c>
      <c r="BI58">
        <v>0</v>
      </c>
      <c r="BJ58">
        <v>4850</v>
      </c>
    </row>
    <row r="59" spans="1:62" x14ac:dyDescent="0.3">
      <c r="A59">
        <v>28500</v>
      </c>
      <c r="B59">
        <v>0.23</v>
      </c>
      <c r="C59">
        <v>7.6790000000000003</v>
      </c>
      <c r="D59">
        <v>0.184</v>
      </c>
      <c r="E59">
        <v>2.1160000000000001</v>
      </c>
      <c r="F59">
        <v>2.843</v>
      </c>
      <c r="G59">
        <v>25376</v>
      </c>
      <c r="H59">
        <v>154779</v>
      </c>
      <c r="I59">
        <v>259953</v>
      </c>
      <c r="J59">
        <v>2920</v>
      </c>
      <c r="K59">
        <v>3405</v>
      </c>
      <c r="L59">
        <v>0</v>
      </c>
      <c r="M59">
        <v>8316</v>
      </c>
      <c r="N59">
        <v>16015</v>
      </c>
      <c r="O59">
        <v>115564</v>
      </c>
      <c r="P59">
        <v>3454</v>
      </c>
      <c r="Q59">
        <v>0</v>
      </c>
      <c r="R59">
        <v>0</v>
      </c>
      <c r="S59">
        <v>0</v>
      </c>
      <c r="T59">
        <v>15535</v>
      </c>
      <c r="U59">
        <v>1590</v>
      </c>
      <c r="V59">
        <v>29173</v>
      </c>
      <c r="W59">
        <v>3844</v>
      </c>
      <c r="X59">
        <v>89</v>
      </c>
      <c r="Y59">
        <v>3597</v>
      </c>
      <c r="Z59">
        <v>29090</v>
      </c>
      <c r="AA59">
        <v>28926</v>
      </c>
      <c r="AB59">
        <v>1</v>
      </c>
      <c r="AC59">
        <v>0</v>
      </c>
      <c r="AD59">
        <v>29090</v>
      </c>
      <c r="AE59">
        <v>20816</v>
      </c>
      <c r="AF59">
        <v>3454</v>
      </c>
      <c r="AG59">
        <v>0</v>
      </c>
      <c r="AH59">
        <v>0</v>
      </c>
      <c r="AI59">
        <v>0</v>
      </c>
      <c r="AJ59">
        <v>4916</v>
      </c>
      <c r="AK59">
        <v>1590</v>
      </c>
      <c r="AL59">
        <v>9152</v>
      </c>
      <c r="AM59">
        <v>7447</v>
      </c>
      <c r="AN59">
        <v>6</v>
      </c>
      <c r="AO59">
        <v>7154</v>
      </c>
      <c r="AP59">
        <v>28926</v>
      </c>
      <c r="AQ59">
        <v>28926</v>
      </c>
      <c r="AR59">
        <v>0</v>
      </c>
      <c r="AS59">
        <v>0</v>
      </c>
      <c r="AT59">
        <v>3577</v>
      </c>
      <c r="AU59">
        <v>6607</v>
      </c>
      <c r="AV59">
        <v>3875</v>
      </c>
      <c r="AW59">
        <v>0</v>
      </c>
      <c r="AX59">
        <v>0</v>
      </c>
      <c r="AY59">
        <v>0</v>
      </c>
      <c r="AZ59">
        <v>6923</v>
      </c>
      <c r="BA59">
        <v>3063</v>
      </c>
      <c r="BB59">
        <v>11446</v>
      </c>
      <c r="BC59">
        <v>13543</v>
      </c>
      <c r="BD59">
        <v>14227</v>
      </c>
      <c r="BE59">
        <v>5210</v>
      </c>
      <c r="BF59">
        <v>7693</v>
      </c>
      <c r="BG59">
        <v>7972</v>
      </c>
      <c r="BH59">
        <v>9812</v>
      </c>
      <c r="BI59">
        <v>0</v>
      </c>
      <c r="BJ59">
        <v>4859</v>
      </c>
    </row>
    <row r="60" spans="1:62" x14ac:dyDescent="0.3">
      <c r="A60">
        <v>29000</v>
      </c>
      <c r="B60">
        <v>0.217</v>
      </c>
      <c r="C60">
        <v>7.7009999999999996</v>
      </c>
      <c r="D60">
        <v>0.17899999999999999</v>
      </c>
      <c r="E60">
        <v>2.1280000000000001</v>
      </c>
      <c r="F60">
        <v>2.9279999999999999</v>
      </c>
      <c r="G60">
        <v>25119</v>
      </c>
      <c r="H60">
        <v>152873</v>
      </c>
      <c r="I60">
        <v>266571</v>
      </c>
      <c r="J60">
        <v>2764</v>
      </c>
      <c r="K60">
        <v>3466</v>
      </c>
      <c r="L60">
        <v>0</v>
      </c>
      <c r="M60">
        <v>8812</v>
      </c>
      <c r="N60">
        <v>19421</v>
      </c>
      <c r="O60">
        <v>117585</v>
      </c>
      <c r="P60">
        <v>3570</v>
      </c>
      <c r="Q60">
        <v>0</v>
      </c>
      <c r="R60">
        <v>0</v>
      </c>
      <c r="S60">
        <v>0</v>
      </c>
      <c r="T60">
        <v>15903</v>
      </c>
      <c r="U60">
        <v>2371</v>
      </c>
      <c r="V60">
        <v>29596</v>
      </c>
      <c r="W60">
        <v>4547</v>
      </c>
      <c r="X60">
        <v>97</v>
      </c>
      <c r="Y60">
        <v>4357</v>
      </c>
      <c r="Z60">
        <v>29569</v>
      </c>
      <c r="AA60">
        <v>29406</v>
      </c>
      <c r="AB60">
        <v>1</v>
      </c>
      <c r="AC60">
        <v>0</v>
      </c>
      <c r="AD60">
        <v>29569</v>
      </c>
      <c r="AE60">
        <v>23653</v>
      </c>
      <c r="AF60">
        <v>3570</v>
      </c>
      <c r="AG60">
        <v>0</v>
      </c>
      <c r="AH60">
        <v>0</v>
      </c>
      <c r="AI60">
        <v>0</v>
      </c>
      <c r="AJ60">
        <v>5117</v>
      </c>
      <c r="AK60">
        <v>2371</v>
      </c>
      <c r="AL60">
        <v>11297</v>
      </c>
      <c r="AM60">
        <v>8835</v>
      </c>
      <c r="AN60">
        <v>9</v>
      </c>
      <c r="AO60">
        <v>8612</v>
      </c>
      <c r="AP60">
        <v>29406</v>
      </c>
      <c r="AQ60">
        <v>29406</v>
      </c>
      <c r="AR60">
        <v>0</v>
      </c>
      <c r="AS60">
        <v>0</v>
      </c>
      <c r="AT60">
        <v>4306</v>
      </c>
      <c r="AU60">
        <v>6362</v>
      </c>
      <c r="AV60">
        <v>3651</v>
      </c>
      <c r="AW60">
        <v>0</v>
      </c>
      <c r="AX60">
        <v>0</v>
      </c>
      <c r="AY60">
        <v>0</v>
      </c>
      <c r="AZ60">
        <v>6905</v>
      </c>
      <c r="BA60">
        <v>3343</v>
      </c>
      <c r="BB60">
        <v>12698</v>
      </c>
      <c r="BC60">
        <v>12441</v>
      </c>
      <c r="BD60">
        <v>12003</v>
      </c>
      <c r="BE60">
        <v>4948</v>
      </c>
      <c r="BF60">
        <v>7597</v>
      </c>
      <c r="BG60">
        <v>8547</v>
      </c>
      <c r="BH60">
        <v>8533</v>
      </c>
      <c r="BI60">
        <v>0</v>
      </c>
      <c r="BJ60">
        <v>4711</v>
      </c>
    </row>
    <row r="61" spans="1:62" x14ac:dyDescent="0.3">
      <c r="A61">
        <v>29500</v>
      </c>
      <c r="B61">
        <v>0.28000000000000003</v>
      </c>
      <c r="C61">
        <v>7.7240000000000002</v>
      </c>
      <c r="D61">
        <v>0.21</v>
      </c>
      <c r="E61">
        <v>2.2829999999999999</v>
      </c>
      <c r="F61">
        <v>2.8690000000000002</v>
      </c>
      <c r="G61">
        <v>28981</v>
      </c>
      <c r="H61">
        <v>178805</v>
      </c>
      <c r="I61">
        <v>263360</v>
      </c>
      <c r="J61">
        <v>2822</v>
      </c>
      <c r="K61">
        <v>3380</v>
      </c>
      <c r="L61">
        <v>0</v>
      </c>
      <c r="M61">
        <v>8540</v>
      </c>
      <c r="N61">
        <v>15057</v>
      </c>
      <c r="O61">
        <v>119816</v>
      </c>
      <c r="P61">
        <v>3667</v>
      </c>
      <c r="Q61">
        <v>0</v>
      </c>
      <c r="R61">
        <v>0</v>
      </c>
      <c r="S61">
        <v>0</v>
      </c>
      <c r="T61">
        <v>16159</v>
      </c>
      <c r="U61">
        <v>868</v>
      </c>
      <c r="V61">
        <v>30128</v>
      </c>
      <c r="W61">
        <v>1244</v>
      </c>
      <c r="X61">
        <v>121</v>
      </c>
      <c r="Y61">
        <v>1087</v>
      </c>
      <c r="Z61">
        <v>30149</v>
      </c>
      <c r="AA61">
        <v>29971</v>
      </c>
      <c r="AB61">
        <v>1</v>
      </c>
      <c r="AC61">
        <v>0</v>
      </c>
      <c r="AD61">
        <v>30149</v>
      </c>
      <c r="AE61">
        <v>11847</v>
      </c>
      <c r="AF61">
        <v>3667</v>
      </c>
      <c r="AG61">
        <v>0</v>
      </c>
      <c r="AH61">
        <v>0</v>
      </c>
      <c r="AI61">
        <v>0</v>
      </c>
      <c r="AJ61">
        <v>2617</v>
      </c>
      <c r="AK61">
        <v>868</v>
      </c>
      <c r="AL61">
        <v>3218</v>
      </c>
      <c r="AM61">
        <v>2269</v>
      </c>
      <c r="AN61">
        <v>3</v>
      </c>
      <c r="AO61">
        <v>2174</v>
      </c>
      <c r="AP61">
        <v>29971</v>
      </c>
      <c r="AQ61">
        <v>29971</v>
      </c>
      <c r="AR61">
        <v>0</v>
      </c>
      <c r="AS61">
        <v>0</v>
      </c>
      <c r="AT61">
        <v>1087</v>
      </c>
      <c r="AU61">
        <v>6221</v>
      </c>
      <c r="AV61">
        <v>3656</v>
      </c>
      <c r="AW61">
        <v>0</v>
      </c>
      <c r="AX61">
        <v>0</v>
      </c>
      <c r="AY61">
        <v>0</v>
      </c>
      <c r="AZ61">
        <v>8861</v>
      </c>
      <c r="BA61">
        <v>3219</v>
      </c>
      <c r="BB61">
        <v>11048</v>
      </c>
      <c r="BC61">
        <v>11219</v>
      </c>
      <c r="BD61">
        <v>10242</v>
      </c>
      <c r="BE61">
        <v>5934</v>
      </c>
      <c r="BF61">
        <v>7612</v>
      </c>
      <c r="BG61">
        <v>9356</v>
      </c>
      <c r="BH61">
        <v>8959</v>
      </c>
      <c r="BI61">
        <v>0</v>
      </c>
      <c r="BJ61">
        <v>4656</v>
      </c>
    </row>
    <row r="62" spans="1:62" x14ac:dyDescent="0.3">
      <c r="A62">
        <v>30000</v>
      </c>
      <c r="B62">
        <v>0.26600000000000001</v>
      </c>
      <c r="C62">
        <v>7.6710000000000003</v>
      </c>
      <c r="D62">
        <v>0.222</v>
      </c>
      <c r="E62">
        <v>2.2690000000000001</v>
      </c>
      <c r="F62">
        <v>2.9350000000000001</v>
      </c>
      <c r="G62">
        <v>29480</v>
      </c>
      <c r="H62">
        <v>182328</v>
      </c>
      <c r="I62">
        <v>267540</v>
      </c>
      <c r="J62">
        <v>2778</v>
      </c>
      <c r="K62">
        <v>3405</v>
      </c>
      <c r="L62">
        <v>0</v>
      </c>
      <c r="M62">
        <v>7910</v>
      </c>
      <c r="N62">
        <v>17230</v>
      </c>
      <c r="O62">
        <v>121731</v>
      </c>
      <c r="P62">
        <v>3786</v>
      </c>
      <c r="Q62">
        <v>0</v>
      </c>
      <c r="R62">
        <v>0</v>
      </c>
      <c r="S62">
        <v>0</v>
      </c>
      <c r="T62">
        <v>16496</v>
      </c>
      <c r="U62">
        <v>1054</v>
      </c>
      <c r="V62">
        <v>30502</v>
      </c>
      <c r="W62">
        <v>1218</v>
      </c>
      <c r="X62">
        <v>112</v>
      </c>
      <c r="Y62">
        <v>1056</v>
      </c>
      <c r="Z62">
        <v>30622</v>
      </c>
      <c r="AA62">
        <v>30340</v>
      </c>
      <c r="AB62">
        <v>1</v>
      </c>
      <c r="AC62">
        <v>0</v>
      </c>
      <c r="AD62">
        <v>30622</v>
      </c>
      <c r="AE62">
        <v>11651</v>
      </c>
      <c r="AF62">
        <v>3786</v>
      </c>
      <c r="AG62">
        <v>0</v>
      </c>
      <c r="AH62">
        <v>0</v>
      </c>
      <c r="AI62">
        <v>0</v>
      </c>
      <c r="AJ62">
        <v>2445</v>
      </c>
      <c r="AK62">
        <v>1054</v>
      </c>
      <c r="AL62">
        <v>3304</v>
      </c>
      <c r="AM62">
        <v>2164</v>
      </c>
      <c r="AN62">
        <v>10</v>
      </c>
      <c r="AO62">
        <v>2010</v>
      </c>
      <c r="AP62">
        <v>30340</v>
      </c>
      <c r="AQ62">
        <v>30340</v>
      </c>
      <c r="AR62">
        <v>0</v>
      </c>
      <c r="AS62">
        <v>0</v>
      </c>
      <c r="AT62">
        <v>1005</v>
      </c>
      <c r="AU62">
        <v>6278</v>
      </c>
      <c r="AV62">
        <v>4212</v>
      </c>
      <c r="AW62">
        <v>0</v>
      </c>
      <c r="AX62">
        <v>0</v>
      </c>
      <c r="AY62">
        <v>0</v>
      </c>
      <c r="AZ62">
        <v>6882</v>
      </c>
      <c r="BA62">
        <v>3013</v>
      </c>
      <c r="BB62">
        <v>12465</v>
      </c>
      <c r="BC62">
        <v>12755</v>
      </c>
      <c r="BD62">
        <v>10296</v>
      </c>
      <c r="BE62">
        <v>5839</v>
      </c>
      <c r="BF62">
        <v>7488</v>
      </c>
      <c r="BG62">
        <v>10379</v>
      </c>
      <c r="BH62">
        <v>9385</v>
      </c>
      <c r="BI62">
        <v>0</v>
      </c>
      <c r="BJ62">
        <v>4700</v>
      </c>
    </row>
    <row r="63" spans="1:62" x14ac:dyDescent="0.3">
      <c r="A63">
        <v>30500</v>
      </c>
      <c r="B63">
        <v>0.23799999999999999</v>
      </c>
      <c r="C63">
        <v>7.0810000000000004</v>
      </c>
      <c r="D63">
        <v>0.191</v>
      </c>
      <c r="E63">
        <v>1.982</v>
      </c>
      <c r="F63">
        <v>2.5960000000000001</v>
      </c>
      <c r="G63">
        <v>27312</v>
      </c>
      <c r="H63">
        <v>166722</v>
      </c>
      <c r="I63">
        <v>278347</v>
      </c>
      <c r="J63">
        <v>2342</v>
      </c>
      <c r="K63">
        <v>2843</v>
      </c>
      <c r="L63">
        <v>0</v>
      </c>
      <c r="M63">
        <v>6975</v>
      </c>
      <c r="N63">
        <v>15443</v>
      </c>
      <c r="O63">
        <v>123698</v>
      </c>
      <c r="P63">
        <v>3713</v>
      </c>
      <c r="Q63">
        <v>0</v>
      </c>
      <c r="R63">
        <v>0</v>
      </c>
      <c r="S63">
        <v>0</v>
      </c>
      <c r="T63">
        <v>16778</v>
      </c>
      <c r="U63">
        <v>2145</v>
      </c>
      <c r="V63">
        <v>31131</v>
      </c>
      <c r="W63">
        <v>3867</v>
      </c>
      <c r="X63">
        <v>104</v>
      </c>
      <c r="Y63">
        <v>3691</v>
      </c>
      <c r="Z63">
        <v>31132</v>
      </c>
      <c r="AA63">
        <v>30955</v>
      </c>
      <c r="AB63">
        <v>1</v>
      </c>
      <c r="AC63">
        <v>0</v>
      </c>
      <c r="AD63">
        <v>31132</v>
      </c>
      <c r="AE63">
        <v>21612</v>
      </c>
      <c r="AF63">
        <v>3713</v>
      </c>
      <c r="AG63">
        <v>0</v>
      </c>
      <c r="AH63">
        <v>0</v>
      </c>
      <c r="AI63">
        <v>0</v>
      </c>
      <c r="AJ63">
        <v>4904</v>
      </c>
      <c r="AK63">
        <v>2145</v>
      </c>
      <c r="AL63">
        <v>9729</v>
      </c>
      <c r="AM63">
        <v>7458</v>
      </c>
      <c r="AN63">
        <v>12</v>
      </c>
      <c r="AO63">
        <v>7324</v>
      </c>
      <c r="AP63">
        <v>30955</v>
      </c>
      <c r="AQ63">
        <v>30955</v>
      </c>
      <c r="AR63">
        <v>0</v>
      </c>
      <c r="AS63">
        <v>0</v>
      </c>
      <c r="AT63">
        <v>3662</v>
      </c>
      <c r="AU63">
        <v>5382</v>
      </c>
      <c r="AV63">
        <v>3289</v>
      </c>
      <c r="AW63">
        <v>0</v>
      </c>
      <c r="AX63">
        <v>0</v>
      </c>
      <c r="AY63">
        <v>0</v>
      </c>
      <c r="AZ63">
        <v>5806</v>
      </c>
      <c r="BA63">
        <v>2936</v>
      </c>
      <c r="BB63">
        <v>10843</v>
      </c>
      <c r="BC63">
        <v>12194</v>
      </c>
      <c r="BD63">
        <v>8901</v>
      </c>
      <c r="BE63">
        <v>4415</v>
      </c>
      <c r="BF63">
        <v>6442</v>
      </c>
      <c r="BG63">
        <v>7715</v>
      </c>
      <c r="BH63">
        <v>12799</v>
      </c>
      <c r="BI63">
        <v>0</v>
      </c>
      <c r="BJ63">
        <v>4037</v>
      </c>
    </row>
    <row r="64" spans="1:62" x14ac:dyDescent="0.3">
      <c r="A64">
        <v>31000</v>
      </c>
      <c r="B64">
        <v>0.218</v>
      </c>
      <c r="C64">
        <v>6.6989999999999998</v>
      </c>
      <c r="D64">
        <v>0.17100000000000001</v>
      </c>
      <c r="E64">
        <v>1.966</v>
      </c>
      <c r="F64">
        <v>2.5739999999999998</v>
      </c>
      <c r="G64">
        <v>29461</v>
      </c>
      <c r="H64">
        <v>180966</v>
      </c>
      <c r="I64">
        <v>279459</v>
      </c>
      <c r="J64">
        <v>2321</v>
      </c>
      <c r="K64">
        <v>2839</v>
      </c>
      <c r="L64">
        <v>0</v>
      </c>
      <c r="M64">
        <v>6861</v>
      </c>
      <c r="N64">
        <v>13879</v>
      </c>
      <c r="O64">
        <v>125685</v>
      </c>
      <c r="P64">
        <v>3917</v>
      </c>
      <c r="Q64">
        <v>0</v>
      </c>
      <c r="R64">
        <v>0</v>
      </c>
      <c r="S64">
        <v>0</v>
      </c>
      <c r="T64">
        <v>16835</v>
      </c>
      <c r="U64">
        <v>2088</v>
      </c>
      <c r="V64">
        <v>31660</v>
      </c>
      <c r="W64">
        <v>2258</v>
      </c>
      <c r="X64">
        <v>109</v>
      </c>
      <c r="Y64">
        <v>2079</v>
      </c>
      <c r="Z64">
        <v>31673</v>
      </c>
      <c r="AA64">
        <v>31481</v>
      </c>
      <c r="AB64">
        <v>1</v>
      </c>
      <c r="AC64">
        <v>0</v>
      </c>
      <c r="AD64">
        <v>31673</v>
      </c>
      <c r="AE64">
        <v>15785</v>
      </c>
      <c r="AF64">
        <v>3917</v>
      </c>
      <c r="AG64">
        <v>0</v>
      </c>
      <c r="AH64">
        <v>0</v>
      </c>
      <c r="AI64">
        <v>0</v>
      </c>
      <c r="AJ64">
        <v>2904</v>
      </c>
      <c r="AK64">
        <v>2088</v>
      </c>
      <c r="AL64">
        <v>6457</v>
      </c>
      <c r="AM64">
        <v>4237</v>
      </c>
      <c r="AN64">
        <v>9</v>
      </c>
      <c r="AO64">
        <v>4100</v>
      </c>
      <c r="AP64">
        <v>31481</v>
      </c>
      <c r="AQ64">
        <v>31481</v>
      </c>
      <c r="AR64">
        <v>0</v>
      </c>
      <c r="AS64">
        <v>0</v>
      </c>
      <c r="AT64">
        <v>2050</v>
      </c>
      <c r="AU64">
        <v>5335</v>
      </c>
      <c r="AV64">
        <v>2937</v>
      </c>
      <c r="AW64">
        <v>0</v>
      </c>
      <c r="AX64">
        <v>0</v>
      </c>
      <c r="AY64">
        <v>0</v>
      </c>
      <c r="AZ64">
        <v>5790</v>
      </c>
      <c r="BA64">
        <v>2621</v>
      </c>
      <c r="BB64">
        <v>9268</v>
      </c>
      <c r="BC64">
        <v>10586</v>
      </c>
      <c r="BD64">
        <v>8419</v>
      </c>
      <c r="BE64">
        <v>4274</v>
      </c>
      <c r="BF64">
        <v>6367</v>
      </c>
      <c r="BG64">
        <v>7607</v>
      </c>
      <c r="BH64">
        <v>11946</v>
      </c>
      <c r="BI64">
        <v>0</v>
      </c>
      <c r="BJ64">
        <v>3990</v>
      </c>
    </row>
    <row r="65" spans="1:62" x14ac:dyDescent="0.3">
      <c r="A65">
        <v>31500</v>
      </c>
      <c r="B65">
        <v>0.23400000000000001</v>
      </c>
      <c r="C65">
        <v>6.9160000000000004</v>
      </c>
      <c r="D65">
        <v>0.17199999999999999</v>
      </c>
      <c r="E65">
        <v>2.0339999999999998</v>
      </c>
      <c r="F65">
        <v>2.6160000000000001</v>
      </c>
      <c r="G65">
        <v>29162</v>
      </c>
      <c r="H65">
        <v>178873</v>
      </c>
      <c r="I65">
        <v>285696</v>
      </c>
      <c r="J65">
        <v>2356</v>
      </c>
      <c r="K65">
        <v>2859</v>
      </c>
      <c r="L65">
        <v>0</v>
      </c>
      <c r="M65">
        <v>6565</v>
      </c>
      <c r="N65">
        <v>13809</v>
      </c>
      <c r="O65">
        <v>127807</v>
      </c>
      <c r="P65">
        <v>3855</v>
      </c>
      <c r="Q65">
        <v>0</v>
      </c>
      <c r="R65">
        <v>0</v>
      </c>
      <c r="S65">
        <v>0</v>
      </c>
      <c r="T65">
        <v>17169</v>
      </c>
      <c r="U65">
        <v>2368</v>
      </c>
      <c r="V65">
        <v>32176</v>
      </c>
      <c r="W65">
        <v>3021</v>
      </c>
      <c r="X65">
        <v>122</v>
      </c>
      <c r="Y65">
        <v>2838</v>
      </c>
      <c r="Z65">
        <v>32173</v>
      </c>
      <c r="AA65">
        <v>31993</v>
      </c>
      <c r="AB65">
        <v>1</v>
      </c>
      <c r="AC65">
        <v>0</v>
      </c>
      <c r="AD65">
        <v>32173</v>
      </c>
      <c r="AE65">
        <v>18836</v>
      </c>
      <c r="AF65">
        <v>3855</v>
      </c>
      <c r="AG65">
        <v>0</v>
      </c>
      <c r="AH65">
        <v>0</v>
      </c>
      <c r="AI65">
        <v>0</v>
      </c>
      <c r="AJ65">
        <v>3522</v>
      </c>
      <c r="AK65">
        <v>2368</v>
      </c>
      <c r="AL65">
        <v>8353</v>
      </c>
      <c r="AM65">
        <v>5813</v>
      </c>
      <c r="AN65">
        <v>7</v>
      </c>
      <c r="AO65">
        <v>5672</v>
      </c>
      <c r="AP65">
        <v>31993</v>
      </c>
      <c r="AQ65">
        <v>31993</v>
      </c>
      <c r="AR65">
        <v>0</v>
      </c>
      <c r="AS65">
        <v>0</v>
      </c>
      <c r="AT65">
        <v>2836</v>
      </c>
      <c r="AU65">
        <v>5567</v>
      </c>
      <c r="AV65">
        <v>3125</v>
      </c>
      <c r="AW65">
        <v>0</v>
      </c>
      <c r="AX65">
        <v>0</v>
      </c>
      <c r="AY65">
        <v>0</v>
      </c>
      <c r="AZ65">
        <v>5751</v>
      </c>
      <c r="BA65">
        <v>2806</v>
      </c>
      <c r="BB65">
        <v>9146</v>
      </c>
      <c r="BC65">
        <v>11740</v>
      </c>
      <c r="BD65">
        <v>9539</v>
      </c>
      <c r="BE65">
        <v>4367</v>
      </c>
      <c r="BF65">
        <v>6292</v>
      </c>
      <c r="BG65">
        <v>7259</v>
      </c>
      <c r="BH65">
        <v>8959</v>
      </c>
      <c r="BI65">
        <v>0</v>
      </c>
      <c r="BJ65">
        <v>3830</v>
      </c>
    </row>
    <row r="66" spans="1:62" x14ac:dyDescent="0.3">
      <c r="A66">
        <v>32000</v>
      </c>
      <c r="B66">
        <v>0.219</v>
      </c>
      <c r="C66">
        <v>6.7779999999999996</v>
      </c>
      <c r="D66">
        <v>0.156</v>
      </c>
      <c r="E66">
        <v>2.0529999999999999</v>
      </c>
      <c r="F66">
        <v>2.7</v>
      </c>
      <c r="G66">
        <v>28854</v>
      </c>
      <c r="H66">
        <v>176846</v>
      </c>
      <c r="I66">
        <v>291633</v>
      </c>
      <c r="J66">
        <v>2208</v>
      </c>
      <c r="K66">
        <v>2859</v>
      </c>
      <c r="L66">
        <v>0</v>
      </c>
      <c r="M66">
        <v>5834</v>
      </c>
      <c r="N66">
        <v>10506</v>
      </c>
      <c r="O66">
        <v>129783</v>
      </c>
      <c r="P66">
        <v>3951</v>
      </c>
      <c r="Q66">
        <v>0</v>
      </c>
      <c r="R66">
        <v>0</v>
      </c>
      <c r="S66">
        <v>0</v>
      </c>
      <c r="T66">
        <v>17377</v>
      </c>
      <c r="U66">
        <v>2314</v>
      </c>
      <c r="V66">
        <v>32695</v>
      </c>
      <c r="W66">
        <v>3866</v>
      </c>
      <c r="X66">
        <v>129</v>
      </c>
      <c r="Y66">
        <v>3667</v>
      </c>
      <c r="Z66">
        <v>32677</v>
      </c>
      <c r="AA66">
        <v>32496</v>
      </c>
      <c r="AB66">
        <v>1</v>
      </c>
      <c r="AC66">
        <v>0</v>
      </c>
      <c r="AD66">
        <v>32677</v>
      </c>
      <c r="AE66">
        <v>21739</v>
      </c>
      <c r="AF66">
        <v>3951</v>
      </c>
      <c r="AG66">
        <v>0</v>
      </c>
      <c r="AH66">
        <v>0</v>
      </c>
      <c r="AI66">
        <v>0</v>
      </c>
      <c r="AJ66">
        <v>4421</v>
      </c>
      <c r="AK66">
        <v>2314</v>
      </c>
      <c r="AL66">
        <v>9866</v>
      </c>
      <c r="AM66">
        <v>7397</v>
      </c>
      <c r="AN66">
        <v>9</v>
      </c>
      <c r="AO66">
        <v>7160</v>
      </c>
      <c r="AP66">
        <v>32496</v>
      </c>
      <c r="AQ66">
        <v>32496</v>
      </c>
      <c r="AR66">
        <v>0</v>
      </c>
      <c r="AS66">
        <v>0</v>
      </c>
      <c r="AT66">
        <v>3580</v>
      </c>
      <c r="AU66">
        <v>5317</v>
      </c>
      <c r="AV66">
        <v>2994</v>
      </c>
      <c r="AW66">
        <v>0</v>
      </c>
      <c r="AX66">
        <v>0</v>
      </c>
      <c r="AY66">
        <v>0</v>
      </c>
      <c r="AZ66">
        <v>5601</v>
      </c>
      <c r="BA66">
        <v>2748</v>
      </c>
      <c r="BB66">
        <v>9156</v>
      </c>
      <c r="BC66">
        <v>10765</v>
      </c>
      <c r="BD66">
        <v>8549</v>
      </c>
      <c r="BE66">
        <v>4254</v>
      </c>
      <c r="BF66">
        <v>7436</v>
      </c>
      <c r="BG66">
        <v>7445</v>
      </c>
      <c r="BH66">
        <v>8960</v>
      </c>
      <c r="BI66">
        <v>0</v>
      </c>
      <c r="BJ66">
        <v>3758</v>
      </c>
    </row>
    <row r="67" spans="1:62" x14ac:dyDescent="0.3">
      <c r="A67">
        <v>32500</v>
      </c>
      <c r="B67">
        <v>0.23400000000000001</v>
      </c>
      <c r="C67">
        <v>6.8949999999999996</v>
      </c>
      <c r="D67">
        <v>0.17399999999999999</v>
      </c>
      <c r="E67">
        <v>2.0760000000000001</v>
      </c>
      <c r="F67">
        <v>2.73</v>
      </c>
      <c r="G67">
        <v>30051</v>
      </c>
      <c r="H67">
        <v>185041</v>
      </c>
      <c r="I67">
        <v>293925</v>
      </c>
      <c r="J67">
        <v>2280</v>
      </c>
      <c r="K67">
        <v>2651</v>
      </c>
      <c r="L67">
        <v>0</v>
      </c>
      <c r="M67">
        <v>6567</v>
      </c>
      <c r="N67">
        <v>13679</v>
      </c>
      <c r="O67">
        <v>131957</v>
      </c>
      <c r="P67">
        <v>4027</v>
      </c>
      <c r="Q67">
        <v>0</v>
      </c>
      <c r="R67">
        <v>0</v>
      </c>
      <c r="S67">
        <v>0</v>
      </c>
      <c r="T67">
        <v>17568</v>
      </c>
      <c r="U67">
        <v>1885</v>
      </c>
      <c r="V67">
        <v>33149</v>
      </c>
      <c r="W67">
        <v>2989</v>
      </c>
      <c r="X67">
        <v>113</v>
      </c>
      <c r="Y67">
        <v>2847</v>
      </c>
      <c r="Z67">
        <v>33191</v>
      </c>
      <c r="AA67">
        <v>33007</v>
      </c>
      <c r="AB67">
        <v>1</v>
      </c>
      <c r="AC67">
        <v>0</v>
      </c>
      <c r="AD67">
        <v>33191</v>
      </c>
      <c r="AE67">
        <v>18954</v>
      </c>
      <c r="AF67">
        <v>4027</v>
      </c>
      <c r="AG67">
        <v>0</v>
      </c>
      <c r="AH67">
        <v>0</v>
      </c>
      <c r="AI67">
        <v>0</v>
      </c>
      <c r="AJ67">
        <v>4259</v>
      </c>
      <c r="AK67">
        <v>1885</v>
      </c>
      <c r="AL67">
        <v>7886</v>
      </c>
      <c r="AM67">
        <v>5708</v>
      </c>
      <c r="AN67">
        <v>11</v>
      </c>
      <c r="AO67">
        <v>5586</v>
      </c>
      <c r="AP67">
        <v>33007</v>
      </c>
      <c r="AQ67">
        <v>33007</v>
      </c>
      <c r="AR67">
        <v>0</v>
      </c>
      <c r="AS67">
        <v>0</v>
      </c>
      <c r="AT67">
        <v>2793</v>
      </c>
      <c r="AU67">
        <v>5540</v>
      </c>
      <c r="AV67">
        <v>2948</v>
      </c>
      <c r="AW67">
        <v>0</v>
      </c>
      <c r="AX67">
        <v>0</v>
      </c>
      <c r="AY67">
        <v>0</v>
      </c>
      <c r="AZ67">
        <v>5714</v>
      </c>
      <c r="BA67">
        <v>2838</v>
      </c>
      <c r="BB67">
        <v>9089</v>
      </c>
      <c r="BC67">
        <v>10268</v>
      </c>
      <c r="BD67">
        <v>8468</v>
      </c>
      <c r="BE67">
        <v>4390</v>
      </c>
      <c r="BF67">
        <v>6238</v>
      </c>
      <c r="BG67">
        <v>7596</v>
      </c>
      <c r="BH67">
        <v>12372</v>
      </c>
      <c r="BI67">
        <v>0</v>
      </c>
      <c r="BJ67">
        <v>3964</v>
      </c>
    </row>
    <row r="68" spans="1:62" x14ac:dyDescent="0.3">
      <c r="A68">
        <v>33000</v>
      </c>
      <c r="B68">
        <v>0.218</v>
      </c>
      <c r="C68">
        <v>7.2160000000000002</v>
      </c>
      <c r="D68">
        <v>0.17199999999999999</v>
      </c>
      <c r="E68">
        <v>2.0819999999999999</v>
      </c>
      <c r="F68">
        <v>2.7829999999999999</v>
      </c>
      <c r="G68">
        <v>29454</v>
      </c>
      <c r="H68">
        <v>180110</v>
      </c>
      <c r="I68">
        <v>301012</v>
      </c>
      <c r="J68">
        <v>2462</v>
      </c>
      <c r="K68">
        <v>3391</v>
      </c>
      <c r="L68">
        <v>0</v>
      </c>
      <c r="M68">
        <v>6881</v>
      </c>
      <c r="N68">
        <v>15404</v>
      </c>
      <c r="O68">
        <v>133913</v>
      </c>
      <c r="P68">
        <v>3966</v>
      </c>
      <c r="Q68">
        <v>0</v>
      </c>
      <c r="R68">
        <v>0</v>
      </c>
      <c r="S68">
        <v>0</v>
      </c>
      <c r="T68">
        <v>17782</v>
      </c>
      <c r="U68">
        <v>2398</v>
      </c>
      <c r="V68">
        <v>33699</v>
      </c>
      <c r="W68">
        <v>4202</v>
      </c>
      <c r="X68">
        <v>106</v>
      </c>
      <c r="Y68">
        <v>4020</v>
      </c>
      <c r="Z68">
        <v>33704</v>
      </c>
      <c r="AA68">
        <v>33517</v>
      </c>
      <c r="AB68">
        <v>1</v>
      </c>
      <c r="AC68">
        <v>0</v>
      </c>
      <c r="AD68">
        <v>33704</v>
      </c>
      <c r="AE68">
        <v>23456</v>
      </c>
      <c r="AF68">
        <v>3966</v>
      </c>
      <c r="AG68">
        <v>0</v>
      </c>
      <c r="AH68">
        <v>0</v>
      </c>
      <c r="AI68">
        <v>0</v>
      </c>
      <c r="AJ68">
        <v>5034</v>
      </c>
      <c r="AK68">
        <v>2398</v>
      </c>
      <c r="AL68">
        <v>10769</v>
      </c>
      <c r="AM68">
        <v>8141</v>
      </c>
      <c r="AN68">
        <v>10</v>
      </c>
      <c r="AO68">
        <v>7972</v>
      </c>
      <c r="AP68">
        <v>33517</v>
      </c>
      <c r="AQ68">
        <v>33517</v>
      </c>
      <c r="AR68">
        <v>0</v>
      </c>
      <c r="AS68">
        <v>0</v>
      </c>
      <c r="AT68">
        <v>3986</v>
      </c>
      <c r="AU68">
        <v>5321</v>
      </c>
      <c r="AV68">
        <v>2806</v>
      </c>
      <c r="AW68">
        <v>0</v>
      </c>
      <c r="AX68">
        <v>0</v>
      </c>
      <c r="AY68">
        <v>0</v>
      </c>
      <c r="AZ68">
        <v>5596</v>
      </c>
      <c r="BA68">
        <v>2607</v>
      </c>
      <c r="BB68">
        <v>9216</v>
      </c>
      <c r="BC68">
        <v>10412</v>
      </c>
      <c r="BD68">
        <v>8013</v>
      </c>
      <c r="BE68">
        <v>3969</v>
      </c>
      <c r="BF68">
        <v>6387</v>
      </c>
      <c r="BG68">
        <v>8717</v>
      </c>
      <c r="BH68">
        <v>9385</v>
      </c>
      <c r="BI68">
        <v>0</v>
      </c>
      <c r="BJ68">
        <v>3889</v>
      </c>
    </row>
    <row r="69" spans="1:62" x14ac:dyDescent="0.3">
      <c r="A69">
        <v>33500</v>
      </c>
      <c r="B69">
        <v>0.23400000000000001</v>
      </c>
      <c r="C69">
        <v>7.2990000000000004</v>
      </c>
      <c r="D69">
        <v>0.187</v>
      </c>
      <c r="E69">
        <v>2.2320000000000002</v>
      </c>
      <c r="F69">
        <v>2.7410000000000001</v>
      </c>
      <c r="G69">
        <v>32071</v>
      </c>
      <c r="H69">
        <v>197938</v>
      </c>
      <c r="I69">
        <v>301560</v>
      </c>
      <c r="J69">
        <v>2361</v>
      </c>
      <c r="K69">
        <v>3079</v>
      </c>
      <c r="L69">
        <v>0</v>
      </c>
      <c r="M69">
        <v>6797</v>
      </c>
      <c r="N69">
        <v>13266</v>
      </c>
      <c r="O69">
        <v>136002</v>
      </c>
      <c r="P69">
        <v>4153</v>
      </c>
      <c r="Q69">
        <v>0</v>
      </c>
      <c r="R69">
        <v>0</v>
      </c>
      <c r="S69">
        <v>0</v>
      </c>
      <c r="T69">
        <v>18283</v>
      </c>
      <c r="U69">
        <v>2101</v>
      </c>
      <c r="V69">
        <v>34260</v>
      </c>
      <c r="W69">
        <v>2196</v>
      </c>
      <c r="X69">
        <v>110</v>
      </c>
      <c r="Y69">
        <v>1974</v>
      </c>
      <c r="Z69">
        <v>34221</v>
      </c>
      <c r="AA69">
        <v>34038</v>
      </c>
      <c r="AB69">
        <v>1</v>
      </c>
      <c r="AC69">
        <v>0</v>
      </c>
      <c r="AD69">
        <v>34221</v>
      </c>
      <c r="AE69">
        <v>15982</v>
      </c>
      <c r="AF69">
        <v>4153</v>
      </c>
      <c r="AG69">
        <v>0</v>
      </c>
      <c r="AH69">
        <v>0</v>
      </c>
      <c r="AI69">
        <v>0</v>
      </c>
      <c r="AJ69">
        <v>2839</v>
      </c>
      <c r="AK69">
        <v>2101</v>
      </c>
      <c r="AL69">
        <v>6302</v>
      </c>
      <c r="AM69">
        <v>4025</v>
      </c>
      <c r="AN69">
        <v>8</v>
      </c>
      <c r="AO69">
        <v>3804</v>
      </c>
      <c r="AP69">
        <v>34038</v>
      </c>
      <c r="AQ69">
        <v>34038</v>
      </c>
      <c r="AR69">
        <v>0</v>
      </c>
      <c r="AS69">
        <v>0</v>
      </c>
      <c r="AT69">
        <v>1902</v>
      </c>
      <c r="AU69">
        <v>5267</v>
      </c>
      <c r="AV69">
        <v>3190</v>
      </c>
      <c r="AW69">
        <v>0</v>
      </c>
      <c r="AX69">
        <v>0</v>
      </c>
      <c r="AY69">
        <v>0</v>
      </c>
      <c r="AZ69">
        <v>5748</v>
      </c>
      <c r="BA69">
        <v>2831</v>
      </c>
      <c r="BB69">
        <v>9166</v>
      </c>
      <c r="BC69">
        <v>11652</v>
      </c>
      <c r="BD69">
        <v>12659</v>
      </c>
      <c r="BE69">
        <v>4029</v>
      </c>
      <c r="BF69">
        <v>6205</v>
      </c>
      <c r="BG69">
        <v>7249</v>
      </c>
      <c r="BH69">
        <v>12372</v>
      </c>
      <c r="BI69">
        <v>0</v>
      </c>
      <c r="BJ69">
        <v>4122</v>
      </c>
    </row>
    <row r="70" spans="1:62" x14ac:dyDescent="0.3">
      <c r="A70">
        <v>34000</v>
      </c>
      <c r="B70">
        <v>0.23400000000000001</v>
      </c>
      <c r="C70">
        <v>7.4880000000000004</v>
      </c>
      <c r="D70">
        <v>0.187</v>
      </c>
      <c r="E70">
        <v>2.16</v>
      </c>
      <c r="F70">
        <v>2.871</v>
      </c>
      <c r="G70">
        <v>31281</v>
      </c>
      <c r="H70">
        <v>191586</v>
      </c>
      <c r="I70">
        <v>308487</v>
      </c>
      <c r="J70">
        <v>2329</v>
      </c>
      <c r="K70">
        <v>2792</v>
      </c>
      <c r="L70">
        <v>0</v>
      </c>
      <c r="M70">
        <v>6843</v>
      </c>
      <c r="N70">
        <v>16181</v>
      </c>
      <c r="O70">
        <v>138039</v>
      </c>
      <c r="P70">
        <v>4169</v>
      </c>
      <c r="Q70">
        <v>0</v>
      </c>
      <c r="R70">
        <v>0</v>
      </c>
      <c r="S70">
        <v>0</v>
      </c>
      <c r="T70">
        <v>18721</v>
      </c>
      <c r="U70">
        <v>1873</v>
      </c>
      <c r="V70">
        <v>34736</v>
      </c>
      <c r="W70">
        <v>3488</v>
      </c>
      <c r="X70">
        <v>102</v>
      </c>
      <c r="Y70">
        <v>3308</v>
      </c>
      <c r="Z70">
        <v>34747</v>
      </c>
      <c r="AA70">
        <v>34556</v>
      </c>
      <c r="AB70">
        <v>1</v>
      </c>
      <c r="AC70">
        <v>0</v>
      </c>
      <c r="AD70">
        <v>34747</v>
      </c>
      <c r="AE70">
        <v>21142</v>
      </c>
      <c r="AF70">
        <v>4169</v>
      </c>
      <c r="AG70">
        <v>0</v>
      </c>
      <c r="AH70">
        <v>0</v>
      </c>
      <c r="AI70">
        <v>0</v>
      </c>
      <c r="AJ70">
        <v>5013</v>
      </c>
      <c r="AK70">
        <v>1873</v>
      </c>
      <c r="AL70">
        <v>8737</v>
      </c>
      <c r="AM70">
        <v>6707</v>
      </c>
      <c r="AN70">
        <v>11</v>
      </c>
      <c r="AO70">
        <v>6582</v>
      </c>
      <c r="AP70">
        <v>34556</v>
      </c>
      <c r="AQ70">
        <v>34556</v>
      </c>
      <c r="AR70">
        <v>0</v>
      </c>
      <c r="AS70">
        <v>0</v>
      </c>
      <c r="AT70">
        <v>3291</v>
      </c>
      <c r="AU70">
        <v>5566</v>
      </c>
      <c r="AV70">
        <v>3034</v>
      </c>
      <c r="AW70">
        <v>0</v>
      </c>
      <c r="AX70">
        <v>0</v>
      </c>
      <c r="AY70">
        <v>0</v>
      </c>
      <c r="AZ70">
        <v>5860</v>
      </c>
      <c r="BA70">
        <v>2767</v>
      </c>
      <c r="BB70">
        <v>9265</v>
      </c>
      <c r="BC70">
        <v>10932</v>
      </c>
      <c r="BD70">
        <v>9875</v>
      </c>
      <c r="BE70">
        <v>4515</v>
      </c>
      <c r="BF70">
        <v>7769</v>
      </c>
      <c r="BG70">
        <v>7737</v>
      </c>
      <c r="BH70">
        <v>12373</v>
      </c>
      <c r="BI70">
        <v>0</v>
      </c>
      <c r="BJ70">
        <v>4129</v>
      </c>
    </row>
    <row r="71" spans="1:62" x14ac:dyDescent="0.3">
      <c r="A71">
        <v>34500</v>
      </c>
      <c r="B71">
        <v>0.23400000000000001</v>
      </c>
      <c r="C71">
        <v>7.7089999999999996</v>
      </c>
      <c r="D71">
        <v>0.187</v>
      </c>
      <c r="E71">
        <v>2.2000000000000002</v>
      </c>
      <c r="F71">
        <v>2.9020000000000001</v>
      </c>
      <c r="G71">
        <v>30884</v>
      </c>
      <c r="H71">
        <v>189262</v>
      </c>
      <c r="I71">
        <v>315185</v>
      </c>
      <c r="J71">
        <v>2340</v>
      </c>
      <c r="K71">
        <v>2780</v>
      </c>
      <c r="L71">
        <v>0</v>
      </c>
      <c r="M71">
        <v>6731</v>
      </c>
      <c r="N71">
        <v>14904</v>
      </c>
      <c r="O71">
        <v>140021</v>
      </c>
      <c r="P71">
        <v>4271</v>
      </c>
      <c r="Q71">
        <v>0</v>
      </c>
      <c r="R71">
        <v>0</v>
      </c>
      <c r="S71">
        <v>0</v>
      </c>
      <c r="T71">
        <v>18648</v>
      </c>
      <c r="U71">
        <v>2435</v>
      </c>
      <c r="V71">
        <v>35383</v>
      </c>
      <c r="W71">
        <v>4524</v>
      </c>
      <c r="X71">
        <v>137</v>
      </c>
      <c r="Y71">
        <v>4195</v>
      </c>
      <c r="Z71">
        <v>35258</v>
      </c>
      <c r="AA71">
        <v>35054</v>
      </c>
      <c r="AB71">
        <v>1</v>
      </c>
      <c r="AC71">
        <v>0</v>
      </c>
      <c r="AD71">
        <v>35258</v>
      </c>
      <c r="AE71">
        <v>24293</v>
      </c>
      <c r="AF71">
        <v>4271</v>
      </c>
      <c r="AG71">
        <v>0</v>
      </c>
      <c r="AH71">
        <v>0</v>
      </c>
      <c r="AI71">
        <v>0</v>
      </c>
      <c r="AJ71">
        <v>4961</v>
      </c>
      <c r="AK71">
        <v>2435</v>
      </c>
      <c r="AL71">
        <v>11267</v>
      </c>
      <c r="AM71">
        <v>8657</v>
      </c>
      <c r="AN71">
        <v>21</v>
      </c>
      <c r="AO71">
        <v>8174</v>
      </c>
      <c r="AP71">
        <v>35054</v>
      </c>
      <c r="AQ71">
        <v>35054</v>
      </c>
      <c r="AR71">
        <v>0</v>
      </c>
      <c r="AS71">
        <v>0</v>
      </c>
      <c r="AT71">
        <v>4087</v>
      </c>
      <c r="AU71">
        <v>5350</v>
      </c>
      <c r="AV71">
        <v>2985</v>
      </c>
      <c r="AW71">
        <v>0</v>
      </c>
      <c r="AX71">
        <v>0</v>
      </c>
      <c r="AY71">
        <v>0</v>
      </c>
      <c r="AZ71">
        <v>5698</v>
      </c>
      <c r="BA71">
        <v>2686</v>
      </c>
      <c r="BB71">
        <v>10344</v>
      </c>
      <c r="BC71">
        <v>11404</v>
      </c>
      <c r="BD71">
        <v>9660</v>
      </c>
      <c r="BE71">
        <v>4126</v>
      </c>
      <c r="BF71">
        <v>6388</v>
      </c>
      <c r="BG71">
        <v>6818</v>
      </c>
      <c r="BH71">
        <v>9386</v>
      </c>
      <c r="BI71">
        <v>0</v>
      </c>
      <c r="BJ71">
        <v>3928</v>
      </c>
    </row>
    <row r="72" spans="1:62" x14ac:dyDescent="0.3">
      <c r="A72">
        <v>35000</v>
      </c>
      <c r="B72">
        <v>0.218</v>
      </c>
      <c r="C72">
        <v>7.5030000000000001</v>
      </c>
      <c r="D72">
        <v>0.188</v>
      </c>
      <c r="E72">
        <v>2.2770000000000001</v>
      </c>
      <c r="F72">
        <v>2.9209999999999998</v>
      </c>
      <c r="G72">
        <v>32048</v>
      </c>
      <c r="H72">
        <v>195640</v>
      </c>
      <c r="I72">
        <v>317288</v>
      </c>
      <c r="J72">
        <v>2358</v>
      </c>
      <c r="K72">
        <v>3593</v>
      </c>
      <c r="L72">
        <v>0</v>
      </c>
      <c r="M72">
        <v>6657</v>
      </c>
      <c r="N72">
        <v>15525</v>
      </c>
      <c r="O72">
        <v>141865</v>
      </c>
      <c r="P72">
        <v>4323</v>
      </c>
      <c r="Q72">
        <v>0</v>
      </c>
      <c r="R72">
        <v>0</v>
      </c>
      <c r="S72">
        <v>0</v>
      </c>
      <c r="T72">
        <v>19023</v>
      </c>
      <c r="U72">
        <v>1888</v>
      </c>
      <c r="V72">
        <v>35749</v>
      </c>
      <c r="W72">
        <v>3819</v>
      </c>
      <c r="X72">
        <v>134</v>
      </c>
      <c r="Y72">
        <v>3574</v>
      </c>
      <c r="Z72">
        <v>35704</v>
      </c>
      <c r="AA72">
        <v>35504</v>
      </c>
      <c r="AB72">
        <v>1</v>
      </c>
      <c r="AC72">
        <v>0</v>
      </c>
      <c r="AD72">
        <v>35704</v>
      </c>
      <c r="AE72">
        <v>22551</v>
      </c>
      <c r="AF72">
        <v>4323</v>
      </c>
      <c r="AG72">
        <v>0</v>
      </c>
      <c r="AH72">
        <v>0</v>
      </c>
      <c r="AI72">
        <v>0</v>
      </c>
      <c r="AJ72">
        <v>5140</v>
      </c>
      <c r="AK72">
        <v>1888</v>
      </c>
      <c r="AL72">
        <v>9344</v>
      </c>
      <c r="AM72">
        <v>7378</v>
      </c>
      <c r="AN72">
        <v>0</v>
      </c>
      <c r="AO72">
        <v>7146</v>
      </c>
      <c r="AP72">
        <v>35504</v>
      </c>
      <c r="AQ72">
        <v>35504</v>
      </c>
      <c r="AR72">
        <v>0</v>
      </c>
      <c r="AS72">
        <v>0</v>
      </c>
      <c r="AT72">
        <v>3573</v>
      </c>
      <c r="AU72">
        <v>5607</v>
      </c>
      <c r="AV72">
        <v>3234</v>
      </c>
      <c r="AW72">
        <v>0</v>
      </c>
      <c r="AX72">
        <v>0</v>
      </c>
      <c r="AY72">
        <v>0</v>
      </c>
      <c r="AZ72">
        <v>5743</v>
      </c>
      <c r="BA72">
        <v>2934</v>
      </c>
      <c r="BB72">
        <v>9212</v>
      </c>
      <c r="BC72">
        <v>12815</v>
      </c>
      <c r="BD72">
        <v>9978</v>
      </c>
      <c r="BE72">
        <v>4432</v>
      </c>
      <c r="BF72">
        <v>6324</v>
      </c>
      <c r="BG72">
        <v>7032</v>
      </c>
      <c r="BH72">
        <v>8959</v>
      </c>
      <c r="BI72">
        <v>0</v>
      </c>
      <c r="BJ72">
        <v>4062</v>
      </c>
    </row>
    <row r="73" spans="1:62" x14ac:dyDescent="0.3">
      <c r="A73">
        <v>35500</v>
      </c>
      <c r="B73">
        <v>0.249</v>
      </c>
      <c r="C73">
        <v>7.7249999999999996</v>
      </c>
      <c r="D73">
        <v>0.20300000000000001</v>
      </c>
      <c r="E73">
        <v>2.2989999999999999</v>
      </c>
      <c r="F73">
        <v>2.9660000000000002</v>
      </c>
      <c r="G73">
        <v>32494</v>
      </c>
      <c r="H73">
        <v>199378</v>
      </c>
      <c r="I73">
        <v>322695</v>
      </c>
      <c r="J73">
        <v>2355</v>
      </c>
      <c r="K73">
        <v>2845</v>
      </c>
      <c r="L73">
        <v>0</v>
      </c>
      <c r="M73">
        <v>6830</v>
      </c>
      <c r="N73">
        <v>14704</v>
      </c>
      <c r="O73">
        <v>144163</v>
      </c>
      <c r="P73">
        <v>4370</v>
      </c>
      <c r="Q73">
        <v>0</v>
      </c>
      <c r="R73">
        <v>0</v>
      </c>
      <c r="S73">
        <v>0</v>
      </c>
      <c r="T73">
        <v>19226</v>
      </c>
      <c r="U73">
        <v>2245</v>
      </c>
      <c r="V73">
        <v>36379</v>
      </c>
      <c r="W73">
        <v>3877</v>
      </c>
      <c r="X73">
        <v>144</v>
      </c>
      <c r="Y73">
        <v>3595</v>
      </c>
      <c r="Z73">
        <v>36299</v>
      </c>
      <c r="AA73">
        <v>36097</v>
      </c>
      <c r="AB73">
        <v>1</v>
      </c>
      <c r="AC73">
        <v>0</v>
      </c>
      <c r="AD73">
        <v>36299</v>
      </c>
      <c r="AE73">
        <v>22631</v>
      </c>
      <c r="AF73">
        <v>4370</v>
      </c>
      <c r="AG73">
        <v>0</v>
      </c>
      <c r="AH73">
        <v>0</v>
      </c>
      <c r="AI73">
        <v>0</v>
      </c>
      <c r="AJ73">
        <v>4488</v>
      </c>
      <c r="AK73">
        <v>2245</v>
      </c>
      <c r="AL73">
        <v>9952</v>
      </c>
      <c r="AM73">
        <v>7497</v>
      </c>
      <c r="AN73">
        <v>8</v>
      </c>
      <c r="AO73">
        <v>7172</v>
      </c>
      <c r="AP73">
        <v>36097</v>
      </c>
      <c r="AQ73">
        <v>36097</v>
      </c>
      <c r="AR73">
        <v>0</v>
      </c>
      <c r="AS73">
        <v>0</v>
      </c>
      <c r="AT73">
        <v>3586</v>
      </c>
      <c r="AU73">
        <v>5877</v>
      </c>
      <c r="AV73">
        <v>3172</v>
      </c>
      <c r="AW73">
        <v>0</v>
      </c>
      <c r="AX73">
        <v>0</v>
      </c>
      <c r="AY73">
        <v>0</v>
      </c>
      <c r="AZ73">
        <v>5823</v>
      </c>
      <c r="BA73">
        <v>2972</v>
      </c>
      <c r="BB73">
        <v>9202</v>
      </c>
      <c r="BC73">
        <v>11414</v>
      </c>
      <c r="BD73">
        <v>9978</v>
      </c>
      <c r="BE73">
        <v>4268</v>
      </c>
      <c r="BF73">
        <v>6312</v>
      </c>
      <c r="BG73">
        <v>6553</v>
      </c>
      <c r="BH73">
        <v>11946</v>
      </c>
      <c r="BI73">
        <v>0</v>
      </c>
      <c r="BJ73">
        <v>4014</v>
      </c>
    </row>
    <row r="74" spans="1:62" x14ac:dyDescent="0.3">
      <c r="A74">
        <v>36000</v>
      </c>
      <c r="B74">
        <v>0.23400000000000001</v>
      </c>
      <c r="C74">
        <v>7.92</v>
      </c>
      <c r="D74">
        <v>0.187</v>
      </c>
      <c r="E74">
        <v>2.3250000000000002</v>
      </c>
      <c r="F74">
        <v>3.0430000000000001</v>
      </c>
      <c r="G74">
        <v>32121</v>
      </c>
      <c r="H74">
        <v>196072</v>
      </c>
      <c r="I74">
        <v>329345</v>
      </c>
      <c r="J74">
        <v>2347</v>
      </c>
      <c r="K74">
        <v>2849</v>
      </c>
      <c r="L74">
        <v>0</v>
      </c>
      <c r="M74">
        <v>6905</v>
      </c>
      <c r="N74">
        <v>12521</v>
      </c>
      <c r="O74">
        <v>145916</v>
      </c>
      <c r="P74">
        <v>4278</v>
      </c>
      <c r="Q74">
        <v>0</v>
      </c>
      <c r="R74">
        <v>0</v>
      </c>
      <c r="S74">
        <v>0</v>
      </c>
      <c r="T74">
        <v>19437</v>
      </c>
      <c r="U74">
        <v>3643</v>
      </c>
      <c r="V74">
        <v>36736</v>
      </c>
      <c r="W74">
        <v>4741</v>
      </c>
      <c r="X74">
        <v>120</v>
      </c>
      <c r="Y74">
        <v>4504</v>
      </c>
      <c r="Z74">
        <v>36735</v>
      </c>
      <c r="AA74">
        <v>36499</v>
      </c>
      <c r="AB74">
        <v>1</v>
      </c>
      <c r="AC74">
        <v>0</v>
      </c>
      <c r="AD74">
        <v>36735</v>
      </c>
      <c r="AE74">
        <v>25810</v>
      </c>
      <c r="AF74">
        <v>4278</v>
      </c>
      <c r="AG74">
        <v>0</v>
      </c>
      <c r="AH74">
        <v>0</v>
      </c>
      <c r="AI74">
        <v>0</v>
      </c>
      <c r="AJ74">
        <v>4622</v>
      </c>
      <c r="AK74">
        <v>3643</v>
      </c>
      <c r="AL74">
        <v>12789</v>
      </c>
      <c r="AM74">
        <v>9090</v>
      </c>
      <c r="AN74">
        <v>7</v>
      </c>
      <c r="AO74">
        <v>8734</v>
      </c>
      <c r="AP74">
        <v>36499</v>
      </c>
      <c r="AQ74">
        <v>36499</v>
      </c>
      <c r="AR74">
        <v>0</v>
      </c>
      <c r="AS74">
        <v>0</v>
      </c>
      <c r="AT74">
        <v>4367</v>
      </c>
      <c r="AU74">
        <v>5270</v>
      </c>
      <c r="AV74">
        <v>2951</v>
      </c>
      <c r="AW74">
        <v>0</v>
      </c>
      <c r="AX74">
        <v>0</v>
      </c>
      <c r="AY74">
        <v>0</v>
      </c>
      <c r="AZ74">
        <v>5699</v>
      </c>
      <c r="BA74">
        <v>2713</v>
      </c>
      <c r="BB74">
        <v>9057</v>
      </c>
      <c r="BC74">
        <v>10957</v>
      </c>
      <c r="BD74">
        <v>9642</v>
      </c>
      <c r="BE74">
        <v>4126</v>
      </c>
      <c r="BF74">
        <v>6265</v>
      </c>
      <c r="BG74">
        <v>7445</v>
      </c>
      <c r="BH74">
        <v>11946</v>
      </c>
      <c r="BI74">
        <v>0</v>
      </c>
      <c r="BJ74">
        <v>4020</v>
      </c>
    </row>
    <row r="75" spans="1:62" x14ac:dyDescent="0.3">
      <c r="A75">
        <v>36500</v>
      </c>
      <c r="B75">
        <v>0.26500000000000001</v>
      </c>
      <c r="C75">
        <v>7.9550000000000001</v>
      </c>
      <c r="D75">
        <v>0.188</v>
      </c>
      <c r="E75">
        <v>2.371</v>
      </c>
      <c r="F75">
        <v>2.9910000000000001</v>
      </c>
      <c r="G75">
        <v>33877</v>
      </c>
      <c r="H75">
        <v>206929</v>
      </c>
      <c r="I75">
        <v>330820</v>
      </c>
      <c r="J75">
        <v>2352</v>
      </c>
      <c r="K75">
        <v>2776</v>
      </c>
      <c r="L75">
        <v>0</v>
      </c>
      <c r="M75">
        <v>6668</v>
      </c>
      <c r="N75">
        <v>13122</v>
      </c>
      <c r="O75">
        <v>147956</v>
      </c>
      <c r="P75">
        <v>4413</v>
      </c>
      <c r="Q75">
        <v>0</v>
      </c>
      <c r="R75">
        <v>0</v>
      </c>
      <c r="S75">
        <v>0</v>
      </c>
      <c r="T75">
        <v>20036</v>
      </c>
      <c r="U75">
        <v>2277</v>
      </c>
      <c r="V75">
        <v>37309</v>
      </c>
      <c r="W75">
        <v>3607</v>
      </c>
      <c r="X75">
        <v>153</v>
      </c>
      <c r="Y75">
        <v>3378</v>
      </c>
      <c r="Z75">
        <v>37305</v>
      </c>
      <c r="AA75">
        <v>37080</v>
      </c>
      <c r="AB75">
        <v>1</v>
      </c>
      <c r="AC75">
        <v>0</v>
      </c>
      <c r="AD75">
        <v>37305</v>
      </c>
      <c r="AE75">
        <v>21774</v>
      </c>
      <c r="AF75">
        <v>4413</v>
      </c>
      <c r="AG75">
        <v>0</v>
      </c>
      <c r="AH75">
        <v>0</v>
      </c>
      <c r="AI75">
        <v>0</v>
      </c>
      <c r="AJ75">
        <v>5071</v>
      </c>
      <c r="AK75">
        <v>2277</v>
      </c>
      <c r="AL75">
        <v>9229</v>
      </c>
      <c r="AM75">
        <v>6902</v>
      </c>
      <c r="AN75">
        <v>11</v>
      </c>
      <c r="AO75">
        <v>6644</v>
      </c>
      <c r="AP75">
        <v>37080</v>
      </c>
      <c r="AQ75">
        <v>37080</v>
      </c>
      <c r="AR75">
        <v>0</v>
      </c>
      <c r="AS75">
        <v>0</v>
      </c>
      <c r="AT75">
        <v>3322</v>
      </c>
      <c r="AU75">
        <v>5231</v>
      </c>
      <c r="AV75">
        <v>3218</v>
      </c>
      <c r="AW75">
        <v>0</v>
      </c>
      <c r="AX75">
        <v>0</v>
      </c>
      <c r="AY75">
        <v>0</v>
      </c>
      <c r="AZ75">
        <v>5589</v>
      </c>
      <c r="BA75">
        <v>2917</v>
      </c>
      <c r="BB75">
        <v>9033</v>
      </c>
      <c r="BC75">
        <v>11172</v>
      </c>
      <c r="BD75">
        <v>10139</v>
      </c>
      <c r="BE75">
        <v>4297</v>
      </c>
      <c r="BF75">
        <v>6225</v>
      </c>
      <c r="BG75">
        <v>7364</v>
      </c>
      <c r="BH75">
        <v>8533</v>
      </c>
      <c r="BI75">
        <v>0</v>
      </c>
      <c r="BJ75">
        <v>3781</v>
      </c>
    </row>
    <row r="76" spans="1:62" x14ac:dyDescent="0.3">
      <c r="A76">
        <v>37000</v>
      </c>
      <c r="B76">
        <v>0.23400000000000001</v>
      </c>
      <c r="C76">
        <v>8.4380000000000006</v>
      </c>
      <c r="D76">
        <v>0.17100000000000001</v>
      </c>
      <c r="E76">
        <v>2.3929999999999998</v>
      </c>
      <c r="F76">
        <v>3.16</v>
      </c>
      <c r="G76">
        <v>31814</v>
      </c>
      <c r="H76">
        <v>193446</v>
      </c>
      <c r="I76">
        <v>339877</v>
      </c>
      <c r="J76">
        <v>2362</v>
      </c>
      <c r="K76">
        <v>2957</v>
      </c>
      <c r="L76">
        <v>0</v>
      </c>
      <c r="M76">
        <v>6998</v>
      </c>
      <c r="N76">
        <v>13731</v>
      </c>
      <c r="O76">
        <v>150105</v>
      </c>
      <c r="P76">
        <v>4450</v>
      </c>
      <c r="Q76">
        <v>0</v>
      </c>
      <c r="R76">
        <v>0</v>
      </c>
      <c r="S76">
        <v>0</v>
      </c>
      <c r="T76">
        <v>19865</v>
      </c>
      <c r="U76">
        <v>2280</v>
      </c>
      <c r="V76">
        <v>37861</v>
      </c>
      <c r="W76">
        <v>6114</v>
      </c>
      <c r="X76">
        <v>124</v>
      </c>
      <c r="Y76">
        <v>5850</v>
      </c>
      <c r="Z76">
        <v>37815</v>
      </c>
      <c r="AA76">
        <v>37597</v>
      </c>
      <c r="AB76">
        <v>1</v>
      </c>
      <c r="AC76">
        <v>0</v>
      </c>
      <c r="AD76">
        <v>37815</v>
      </c>
      <c r="AE76">
        <v>31262</v>
      </c>
      <c r="AF76">
        <v>4450</v>
      </c>
      <c r="AG76">
        <v>0</v>
      </c>
      <c r="AH76">
        <v>0</v>
      </c>
      <c r="AI76">
        <v>0</v>
      </c>
      <c r="AJ76">
        <v>7038</v>
      </c>
      <c r="AK76">
        <v>2280</v>
      </c>
      <c r="AL76">
        <v>14307</v>
      </c>
      <c r="AM76">
        <v>11907</v>
      </c>
      <c r="AN76">
        <v>13</v>
      </c>
      <c r="AO76">
        <v>11578</v>
      </c>
      <c r="AP76">
        <v>37597</v>
      </c>
      <c r="AQ76">
        <v>37597</v>
      </c>
      <c r="AR76">
        <v>0</v>
      </c>
      <c r="AS76">
        <v>0</v>
      </c>
      <c r="AT76">
        <v>5789</v>
      </c>
      <c r="AU76">
        <v>5699</v>
      </c>
      <c r="AV76">
        <v>2982</v>
      </c>
      <c r="AW76">
        <v>0</v>
      </c>
      <c r="AX76">
        <v>0</v>
      </c>
      <c r="AY76">
        <v>0</v>
      </c>
      <c r="AZ76">
        <v>5641</v>
      </c>
      <c r="BA76">
        <v>2811</v>
      </c>
      <c r="BB76">
        <v>9279</v>
      </c>
      <c r="BC76">
        <v>10686</v>
      </c>
      <c r="BD76">
        <v>9977</v>
      </c>
      <c r="BE76">
        <v>4155</v>
      </c>
      <c r="BF76">
        <v>7530</v>
      </c>
      <c r="BG76">
        <v>7257</v>
      </c>
      <c r="BH76">
        <v>8533</v>
      </c>
      <c r="BI76">
        <v>0</v>
      </c>
      <c r="BJ76">
        <v>3905</v>
      </c>
    </row>
    <row r="77" spans="1:62" x14ac:dyDescent="0.3">
      <c r="A77">
        <v>37500</v>
      </c>
      <c r="B77">
        <v>0.30299999999999999</v>
      </c>
      <c r="C77">
        <v>7.8730000000000002</v>
      </c>
      <c r="D77">
        <v>0.218</v>
      </c>
      <c r="E77">
        <v>2.452</v>
      </c>
      <c r="F77">
        <v>3.0960000000000001</v>
      </c>
      <c r="G77">
        <v>36488</v>
      </c>
      <c r="H77">
        <v>225407</v>
      </c>
      <c r="I77">
        <v>334379</v>
      </c>
      <c r="J77">
        <v>2356</v>
      </c>
      <c r="K77">
        <v>2689</v>
      </c>
      <c r="L77">
        <v>0</v>
      </c>
      <c r="M77">
        <v>5934</v>
      </c>
      <c r="N77">
        <v>14082</v>
      </c>
      <c r="O77">
        <v>151991</v>
      </c>
      <c r="P77">
        <v>4621</v>
      </c>
      <c r="Q77">
        <v>0</v>
      </c>
      <c r="R77">
        <v>0</v>
      </c>
      <c r="S77">
        <v>0</v>
      </c>
      <c r="T77">
        <v>20397</v>
      </c>
      <c r="U77">
        <v>1202</v>
      </c>
      <c r="V77">
        <v>38188</v>
      </c>
      <c r="W77">
        <v>1763</v>
      </c>
      <c r="X77">
        <v>133</v>
      </c>
      <c r="Y77">
        <v>1583</v>
      </c>
      <c r="Z77">
        <v>38246</v>
      </c>
      <c r="AA77">
        <v>38008</v>
      </c>
      <c r="AB77">
        <v>1</v>
      </c>
      <c r="AC77">
        <v>0</v>
      </c>
      <c r="AD77">
        <v>38246</v>
      </c>
      <c r="AE77">
        <v>15567</v>
      </c>
      <c r="AF77">
        <v>4621</v>
      </c>
      <c r="AG77">
        <v>0</v>
      </c>
      <c r="AH77">
        <v>0</v>
      </c>
      <c r="AI77">
        <v>0</v>
      </c>
      <c r="AJ77">
        <v>3556</v>
      </c>
      <c r="AK77">
        <v>1202</v>
      </c>
      <c r="AL77">
        <v>4606</v>
      </c>
      <c r="AM77">
        <v>3229</v>
      </c>
      <c r="AN77">
        <v>7</v>
      </c>
      <c r="AO77">
        <v>3100</v>
      </c>
      <c r="AP77">
        <v>38008</v>
      </c>
      <c r="AQ77">
        <v>38008</v>
      </c>
      <c r="AR77">
        <v>0</v>
      </c>
      <c r="AS77">
        <v>0</v>
      </c>
      <c r="AT77">
        <v>1550</v>
      </c>
      <c r="AU77">
        <v>5264</v>
      </c>
      <c r="AV77">
        <v>2874</v>
      </c>
      <c r="AW77">
        <v>0</v>
      </c>
      <c r="AX77">
        <v>0</v>
      </c>
      <c r="AY77">
        <v>0</v>
      </c>
      <c r="AZ77">
        <v>5576</v>
      </c>
      <c r="BA77">
        <v>2426</v>
      </c>
      <c r="BB77">
        <v>10113</v>
      </c>
      <c r="BC77">
        <v>9996</v>
      </c>
      <c r="BD77">
        <v>9831</v>
      </c>
      <c r="BE77">
        <v>5177</v>
      </c>
      <c r="BF77">
        <v>6276</v>
      </c>
      <c r="BG77">
        <v>8341</v>
      </c>
      <c r="BH77">
        <v>12373</v>
      </c>
      <c r="BI77">
        <v>0</v>
      </c>
      <c r="BJ77">
        <v>3806</v>
      </c>
    </row>
    <row r="78" spans="1:62" x14ac:dyDescent="0.3">
      <c r="A78">
        <v>38000</v>
      </c>
      <c r="B78">
        <v>0.26500000000000001</v>
      </c>
      <c r="C78">
        <v>7.7359999999999998</v>
      </c>
      <c r="D78">
        <v>0.20300000000000001</v>
      </c>
      <c r="E78">
        <v>2.3149999999999999</v>
      </c>
      <c r="F78">
        <v>2.78</v>
      </c>
      <c r="G78">
        <v>34680</v>
      </c>
      <c r="H78">
        <v>212284</v>
      </c>
      <c r="I78">
        <v>344853</v>
      </c>
      <c r="J78">
        <v>2080</v>
      </c>
      <c r="K78">
        <v>2477</v>
      </c>
      <c r="L78">
        <v>0</v>
      </c>
      <c r="M78">
        <v>6375</v>
      </c>
      <c r="N78">
        <v>12528</v>
      </c>
      <c r="O78">
        <v>154215</v>
      </c>
      <c r="P78">
        <v>4538</v>
      </c>
      <c r="Q78">
        <v>0</v>
      </c>
      <c r="R78">
        <v>0</v>
      </c>
      <c r="S78">
        <v>0</v>
      </c>
      <c r="T78">
        <v>20444</v>
      </c>
      <c r="U78">
        <v>2227</v>
      </c>
      <c r="V78">
        <v>38865</v>
      </c>
      <c r="W78">
        <v>4281</v>
      </c>
      <c r="X78">
        <v>138</v>
      </c>
      <c r="Y78">
        <v>3985</v>
      </c>
      <c r="Z78">
        <v>38795</v>
      </c>
      <c r="AA78">
        <v>38569</v>
      </c>
      <c r="AB78">
        <v>1</v>
      </c>
      <c r="AC78">
        <v>0</v>
      </c>
      <c r="AD78">
        <v>38795</v>
      </c>
      <c r="AE78">
        <v>24766</v>
      </c>
      <c r="AF78">
        <v>4538</v>
      </c>
      <c r="AG78">
        <v>0</v>
      </c>
      <c r="AH78">
        <v>0</v>
      </c>
      <c r="AI78">
        <v>0</v>
      </c>
      <c r="AJ78">
        <v>5059</v>
      </c>
      <c r="AK78">
        <v>2227</v>
      </c>
      <c r="AL78">
        <v>10633</v>
      </c>
      <c r="AM78">
        <v>8276</v>
      </c>
      <c r="AN78">
        <v>2</v>
      </c>
      <c r="AO78">
        <v>7946</v>
      </c>
      <c r="AP78">
        <v>38569</v>
      </c>
      <c r="AQ78">
        <v>38569</v>
      </c>
      <c r="AR78">
        <v>0</v>
      </c>
      <c r="AS78">
        <v>0</v>
      </c>
      <c r="AT78">
        <v>3973</v>
      </c>
      <c r="AU78">
        <v>4582</v>
      </c>
      <c r="AV78">
        <v>2727</v>
      </c>
      <c r="AW78">
        <v>0</v>
      </c>
      <c r="AX78">
        <v>0</v>
      </c>
      <c r="AY78">
        <v>0</v>
      </c>
      <c r="AZ78">
        <v>4983</v>
      </c>
      <c r="BA78">
        <v>2618</v>
      </c>
      <c r="BB78">
        <v>8071</v>
      </c>
      <c r="BC78">
        <v>10532</v>
      </c>
      <c r="BD78">
        <v>8842</v>
      </c>
      <c r="BE78">
        <v>3937</v>
      </c>
      <c r="BF78">
        <v>6754</v>
      </c>
      <c r="BG78">
        <v>5864</v>
      </c>
      <c r="BH78">
        <v>8532</v>
      </c>
      <c r="BI78">
        <v>0</v>
      </c>
      <c r="BJ78">
        <v>3352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98"/>
  <sheetViews>
    <sheetView zoomScale="65" zoomScaleNormal="6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G78" sqref="G78"/>
    </sheetView>
  </sheetViews>
  <sheetFormatPr defaultRowHeight="14.4" x14ac:dyDescent="0.3"/>
  <cols>
    <col min="63" max="63" width="12" bestFit="1" customWidth="1"/>
  </cols>
  <sheetData>
    <row r="1" spans="1:9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9" t="s">
        <v>78</v>
      </c>
      <c r="AV1" s="9" t="s">
        <v>77</v>
      </c>
      <c r="AW1" s="9" t="s">
        <v>63</v>
      </c>
      <c r="AX1" s="9" t="s">
        <v>64</v>
      </c>
      <c r="AY1" s="9" t="s">
        <v>65</v>
      </c>
      <c r="AZ1" s="9" t="s">
        <v>66</v>
      </c>
      <c r="BA1" s="9" t="s">
        <v>67</v>
      </c>
      <c r="BB1" s="9" t="s">
        <v>68</v>
      </c>
      <c r="BC1" s="9" t="s">
        <v>69</v>
      </c>
      <c r="BD1" s="9" t="s">
        <v>70</v>
      </c>
      <c r="BE1" s="9" t="s">
        <v>71</v>
      </c>
      <c r="BF1" s="9" t="s">
        <v>72</v>
      </c>
      <c r="BG1" s="9" t="s">
        <v>73</v>
      </c>
      <c r="BH1" s="9" t="s">
        <v>74</v>
      </c>
      <c r="BI1" s="9" t="s">
        <v>75</v>
      </c>
      <c r="BJ1" s="9" t="s">
        <v>76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  <c r="BZ1" s="1" t="s">
        <v>61</v>
      </c>
      <c r="CA1" s="12" t="s">
        <v>62</v>
      </c>
      <c r="CB1" s="12" t="s">
        <v>79</v>
      </c>
      <c r="CC1" s="12" t="s">
        <v>48</v>
      </c>
      <c r="CD1" s="12" t="s">
        <v>49</v>
      </c>
      <c r="CE1" s="12" t="s">
        <v>50</v>
      </c>
      <c r="CF1" s="12" t="s">
        <v>51</v>
      </c>
      <c r="CG1" s="12" t="s">
        <v>52</v>
      </c>
      <c r="CH1" s="12" t="s">
        <v>53</v>
      </c>
      <c r="CI1" s="12" t="s">
        <v>54</v>
      </c>
      <c r="CJ1" s="12" t="s">
        <v>55</v>
      </c>
      <c r="CK1" s="12" t="s">
        <v>56</v>
      </c>
      <c r="CL1" s="12" t="s">
        <v>57</v>
      </c>
      <c r="CM1" s="12" t="s">
        <v>58</v>
      </c>
      <c r="CN1" s="12" t="s">
        <v>59</v>
      </c>
      <c r="CO1" s="12" t="s">
        <v>60</v>
      </c>
      <c r="CP1" s="12" t="s">
        <v>61</v>
      </c>
    </row>
    <row r="2" spans="1:95" x14ac:dyDescent="0.3">
      <c r="A2">
        <v>1</v>
      </c>
      <c r="B2">
        <v>7.8E-2</v>
      </c>
      <c r="C2">
        <v>7.8E-2</v>
      </c>
      <c r="D2">
        <v>6.3E-2</v>
      </c>
      <c r="E2">
        <v>1.4999999999999999E-2</v>
      </c>
      <c r="F2">
        <v>1.6E-2</v>
      </c>
      <c r="G2">
        <v>7</v>
      </c>
      <c r="H2">
        <v>29</v>
      </c>
      <c r="I2">
        <v>29</v>
      </c>
      <c r="J2">
        <v>124640</v>
      </c>
      <c r="K2">
        <v>0</v>
      </c>
      <c r="L2">
        <v>0</v>
      </c>
      <c r="M2">
        <v>0</v>
      </c>
      <c r="N2">
        <v>0</v>
      </c>
      <c r="O2" s="21">
        <v>14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7</v>
      </c>
      <c r="AA2" s="21">
        <v>0</v>
      </c>
      <c r="AB2" s="21">
        <v>1</v>
      </c>
      <c r="AC2" s="21">
        <v>0</v>
      </c>
      <c r="AD2" s="21">
        <v>7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10">
        <f>IF(AE2&gt;O2,O2,AE2)</f>
        <v>0</v>
      </c>
      <c r="AV2" s="10">
        <f t="shared" ref="AV2:BJ17" si="0">IF(AF2&gt;P2,P2,AF2)</f>
        <v>0</v>
      </c>
      <c r="AW2" s="10">
        <f t="shared" si="0"/>
        <v>0</v>
      </c>
      <c r="AX2" s="10">
        <f t="shared" si="0"/>
        <v>0</v>
      </c>
      <c r="AY2" s="10">
        <f t="shared" si="0"/>
        <v>0</v>
      </c>
      <c r="AZ2" s="10">
        <f t="shared" si="0"/>
        <v>0</v>
      </c>
      <c r="BA2" s="10">
        <f t="shared" si="0"/>
        <v>0</v>
      </c>
      <c r="BB2" s="10">
        <f t="shared" si="0"/>
        <v>0</v>
      </c>
      <c r="BC2" s="10">
        <f t="shared" si="0"/>
        <v>0</v>
      </c>
      <c r="BD2" s="10">
        <f t="shared" si="0"/>
        <v>0</v>
      </c>
      <c r="BE2" s="10">
        <f t="shared" si="0"/>
        <v>0</v>
      </c>
      <c r="BF2" s="10">
        <f t="shared" si="0"/>
        <v>0</v>
      </c>
      <c r="BG2" s="10">
        <f t="shared" si="0"/>
        <v>0</v>
      </c>
      <c r="BH2" s="10">
        <f t="shared" si="0"/>
        <v>0</v>
      </c>
      <c r="BI2" s="10">
        <f t="shared" si="0"/>
        <v>0</v>
      </c>
      <c r="BJ2" s="10">
        <f t="shared" si="0"/>
        <v>0</v>
      </c>
      <c r="BK2">
        <v>140273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322052</v>
      </c>
      <c r="BW2">
        <v>0</v>
      </c>
      <c r="BX2">
        <v>479970</v>
      </c>
      <c r="BY2">
        <v>0</v>
      </c>
      <c r="BZ2">
        <v>54366</v>
      </c>
      <c r="CA2" s="25">
        <f>AU2*BK2</f>
        <v>0</v>
      </c>
      <c r="CB2" s="25">
        <f t="shared" ref="CB2:CP2" si="1">AV2*BL2</f>
        <v>0</v>
      </c>
      <c r="CC2" s="25">
        <f t="shared" si="1"/>
        <v>0</v>
      </c>
      <c r="CD2" s="25">
        <f t="shared" si="1"/>
        <v>0</v>
      </c>
      <c r="CE2" s="25">
        <f t="shared" si="1"/>
        <v>0</v>
      </c>
      <c r="CF2" s="25">
        <f t="shared" si="1"/>
        <v>0</v>
      </c>
      <c r="CG2" s="25">
        <f t="shared" si="1"/>
        <v>0</v>
      </c>
      <c r="CH2" s="25">
        <f t="shared" si="1"/>
        <v>0</v>
      </c>
      <c r="CI2" s="25">
        <f t="shared" si="1"/>
        <v>0</v>
      </c>
      <c r="CJ2" s="25">
        <f t="shared" si="1"/>
        <v>0</v>
      </c>
      <c r="CK2" s="25">
        <f t="shared" si="1"/>
        <v>0</v>
      </c>
      <c r="CL2" s="25">
        <f t="shared" si="1"/>
        <v>0</v>
      </c>
      <c r="CM2" s="25">
        <f t="shared" si="1"/>
        <v>0</v>
      </c>
      <c r="CN2" s="25">
        <f t="shared" si="1"/>
        <v>0</v>
      </c>
      <c r="CO2" s="25">
        <f t="shared" si="1"/>
        <v>0</v>
      </c>
      <c r="CP2" s="25">
        <f t="shared" si="1"/>
        <v>0</v>
      </c>
      <c r="CQ2" s="13">
        <f>SUM(CA2:CP2)/1000000000</f>
        <v>0</v>
      </c>
    </row>
    <row r="3" spans="1:95" x14ac:dyDescent="0.3">
      <c r="A3">
        <v>500</v>
      </c>
      <c r="B3">
        <v>4.7E-2</v>
      </c>
      <c r="C3">
        <v>0.437</v>
      </c>
      <c r="D3">
        <v>6.2E-2</v>
      </c>
      <c r="E3">
        <v>9.4E-2</v>
      </c>
      <c r="F3">
        <v>0.20200000000000001</v>
      </c>
      <c r="G3">
        <v>494</v>
      </c>
      <c r="H3">
        <v>3174</v>
      </c>
      <c r="I3">
        <v>4241</v>
      </c>
      <c r="J3">
        <v>11585</v>
      </c>
      <c r="K3">
        <v>17681</v>
      </c>
      <c r="L3">
        <v>0</v>
      </c>
      <c r="M3">
        <v>29753</v>
      </c>
      <c r="N3">
        <v>137805</v>
      </c>
      <c r="O3" s="21">
        <v>2043</v>
      </c>
      <c r="P3" s="21">
        <v>55</v>
      </c>
      <c r="Q3" s="21">
        <v>0</v>
      </c>
      <c r="R3" s="21">
        <v>0</v>
      </c>
      <c r="S3" s="21">
        <v>0</v>
      </c>
      <c r="T3" s="21">
        <v>270</v>
      </c>
      <c r="U3" s="21">
        <v>4</v>
      </c>
      <c r="V3" s="21">
        <v>416</v>
      </c>
      <c r="W3" s="21">
        <v>4</v>
      </c>
      <c r="X3" s="21">
        <v>2</v>
      </c>
      <c r="Y3" s="21">
        <v>2</v>
      </c>
      <c r="Z3" s="21">
        <v>515</v>
      </c>
      <c r="AA3" s="21">
        <v>414</v>
      </c>
      <c r="AB3" s="21">
        <v>1</v>
      </c>
      <c r="AC3" s="21">
        <v>0</v>
      </c>
      <c r="AD3" s="21">
        <v>515</v>
      </c>
      <c r="AE3" s="23">
        <v>136</v>
      </c>
      <c r="AF3" s="23">
        <v>55</v>
      </c>
      <c r="AG3" s="23">
        <v>0</v>
      </c>
      <c r="AH3" s="23">
        <v>0</v>
      </c>
      <c r="AI3" s="23">
        <v>0</v>
      </c>
      <c r="AJ3" s="23">
        <v>9</v>
      </c>
      <c r="AK3" s="23">
        <v>4</v>
      </c>
      <c r="AL3" s="23">
        <v>27</v>
      </c>
      <c r="AM3" s="23">
        <v>4</v>
      </c>
      <c r="AN3" s="23">
        <v>0</v>
      </c>
      <c r="AO3" s="23">
        <v>4</v>
      </c>
      <c r="AP3" s="23">
        <v>414</v>
      </c>
      <c r="AQ3" s="23">
        <v>414</v>
      </c>
      <c r="AR3" s="23">
        <v>0</v>
      </c>
      <c r="AS3" s="23">
        <v>0</v>
      </c>
      <c r="AT3" s="23">
        <v>2</v>
      </c>
      <c r="AU3" s="10">
        <f t="shared" ref="AU3:BJ18" si="2">IF(AE3&gt;O3,O3,AE3)</f>
        <v>136</v>
      </c>
      <c r="AV3" s="10">
        <f t="shared" si="0"/>
        <v>55</v>
      </c>
      <c r="AW3" s="10">
        <f t="shared" si="0"/>
        <v>0</v>
      </c>
      <c r="AX3" s="10">
        <f t="shared" si="0"/>
        <v>0</v>
      </c>
      <c r="AY3" s="10">
        <f t="shared" si="0"/>
        <v>0</v>
      </c>
      <c r="AZ3" s="10">
        <f t="shared" si="0"/>
        <v>9</v>
      </c>
      <c r="BA3" s="10">
        <f t="shared" si="0"/>
        <v>4</v>
      </c>
      <c r="BB3" s="10">
        <f t="shared" si="0"/>
        <v>27</v>
      </c>
      <c r="BC3" s="10">
        <f t="shared" si="0"/>
        <v>4</v>
      </c>
      <c r="BD3" s="10">
        <f t="shared" si="0"/>
        <v>0</v>
      </c>
      <c r="BE3" s="10">
        <f t="shared" si="0"/>
        <v>2</v>
      </c>
      <c r="BF3" s="10">
        <f t="shared" si="0"/>
        <v>414</v>
      </c>
      <c r="BG3" s="10">
        <f t="shared" si="0"/>
        <v>414</v>
      </c>
      <c r="BH3" s="10">
        <f t="shared" si="0"/>
        <v>0</v>
      </c>
      <c r="BI3" s="10">
        <f t="shared" si="0"/>
        <v>0</v>
      </c>
      <c r="BJ3" s="10">
        <f t="shared" si="0"/>
        <v>2</v>
      </c>
      <c r="BK3">
        <v>29229</v>
      </c>
      <c r="BL3">
        <v>12977</v>
      </c>
      <c r="BM3">
        <v>0</v>
      </c>
      <c r="BN3">
        <v>0</v>
      </c>
      <c r="BO3">
        <v>0</v>
      </c>
      <c r="BP3">
        <v>29313</v>
      </c>
      <c r="BQ3">
        <v>18239</v>
      </c>
      <c r="BR3">
        <v>49296</v>
      </c>
      <c r="BS3">
        <v>104527</v>
      </c>
      <c r="BT3">
        <v>90447</v>
      </c>
      <c r="BU3">
        <v>136951</v>
      </c>
      <c r="BV3">
        <v>43006</v>
      </c>
      <c r="BW3">
        <v>47760</v>
      </c>
      <c r="BX3">
        <v>136952</v>
      </c>
      <c r="BY3">
        <v>0</v>
      </c>
      <c r="BZ3">
        <v>20478</v>
      </c>
      <c r="CA3" s="25">
        <f t="shared" ref="CA3:CA66" si="3">AU3*BK3</f>
        <v>3975144</v>
      </c>
      <c r="CB3" s="25">
        <f t="shared" ref="CB3:CB66" si="4">AV3*BL3</f>
        <v>713735</v>
      </c>
      <c r="CC3" s="25">
        <f t="shared" ref="CC3:CC66" si="5">AW3*BM3</f>
        <v>0</v>
      </c>
      <c r="CD3" s="25">
        <f t="shared" ref="CD3:CD66" si="6">AX3*BN3</f>
        <v>0</v>
      </c>
      <c r="CE3" s="25">
        <f t="shared" ref="CE3:CE66" si="7">AY3*BO3</f>
        <v>0</v>
      </c>
      <c r="CF3" s="25">
        <f t="shared" ref="CF3:CF66" si="8">AZ3*BP3</f>
        <v>263817</v>
      </c>
      <c r="CG3" s="25">
        <f t="shared" ref="CG3:CG66" si="9">BA3*BQ3</f>
        <v>72956</v>
      </c>
      <c r="CH3" s="25">
        <f t="shared" ref="CH3:CH66" si="10">BB3*BR3</f>
        <v>1330992</v>
      </c>
      <c r="CI3" s="25">
        <f t="shared" ref="CI3:CI66" si="11">BC3*BS3</f>
        <v>418108</v>
      </c>
      <c r="CJ3" s="25">
        <f t="shared" ref="CJ3:CJ66" si="12">BD3*BT3</f>
        <v>0</v>
      </c>
      <c r="CK3" s="25">
        <f t="shared" ref="CK3:CK66" si="13">BE3*BU3</f>
        <v>273902</v>
      </c>
      <c r="CL3" s="25">
        <f t="shared" ref="CL3:CL66" si="14">BF3*BV3</f>
        <v>17804484</v>
      </c>
      <c r="CM3" s="25">
        <f t="shared" ref="CM3:CM66" si="15">BG3*BW3</f>
        <v>19772640</v>
      </c>
      <c r="CN3" s="25">
        <f t="shared" ref="CN3:CN66" si="16">BH3*BX3</f>
        <v>0</v>
      </c>
      <c r="CO3" s="25">
        <f t="shared" ref="CO3:CO66" si="17">BI3*BY3</f>
        <v>0</v>
      </c>
      <c r="CP3" s="25">
        <f t="shared" ref="CP3:CP66" si="18">BJ3*BZ3</f>
        <v>40956</v>
      </c>
      <c r="CQ3" s="13">
        <f t="shared" ref="CQ3:CQ66" si="19">SUM(CA3:CP3)/1000000000</f>
        <v>4.4666734E-2</v>
      </c>
    </row>
    <row r="4" spans="1:95" x14ac:dyDescent="0.3">
      <c r="A4">
        <v>1000</v>
      </c>
      <c r="B4">
        <v>3.1E-2</v>
      </c>
      <c r="C4">
        <v>0.32700000000000001</v>
      </c>
      <c r="D4">
        <v>7.8E-2</v>
      </c>
      <c r="E4">
        <v>9.2999999999999999E-2</v>
      </c>
      <c r="F4">
        <v>0.187</v>
      </c>
      <c r="G4">
        <v>1013</v>
      </c>
      <c r="H4">
        <v>6242</v>
      </c>
      <c r="I4">
        <v>8253</v>
      </c>
      <c r="J4">
        <v>4663</v>
      </c>
      <c r="K4">
        <v>6223</v>
      </c>
      <c r="L4">
        <v>0</v>
      </c>
      <c r="M4">
        <v>11934</v>
      </c>
      <c r="N4">
        <v>73951</v>
      </c>
      <c r="O4" s="21">
        <v>4048</v>
      </c>
      <c r="P4" s="21">
        <v>141</v>
      </c>
      <c r="Q4" s="21">
        <v>0</v>
      </c>
      <c r="R4" s="21">
        <v>0</v>
      </c>
      <c r="S4" s="21">
        <v>0</v>
      </c>
      <c r="T4" s="21">
        <v>524</v>
      </c>
      <c r="U4" s="21">
        <v>51</v>
      </c>
      <c r="V4" s="21">
        <v>708</v>
      </c>
      <c r="W4" s="21">
        <v>2</v>
      </c>
      <c r="X4" s="21">
        <v>2</v>
      </c>
      <c r="Y4" s="21">
        <v>6</v>
      </c>
      <c r="Z4" s="21">
        <v>1029</v>
      </c>
      <c r="AA4" s="21">
        <v>712</v>
      </c>
      <c r="AB4" s="21">
        <v>1</v>
      </c>
      <c r="AC4" s="21">
        <v>0</v>
      </c>
      <c r="AD4" s="21">
        <v>1029</v>
      </c>
      <c r="AE4" s="23">
        <v>291</v>
      </c>
      <c r="AF4" s="23">
        <v>141</v>
      </c>
      <c r="AG4" s="23">
        <v>0</v>
      </c>
      <c r="AH4" s="23">
        <v>0</v>
      </c>
      <c r="AI4" s="23">
        <v>0</v>
      </c>
      <c r="AJ4" s="23">
        <v>27</v>
      </c>
      <c r="AK4" s="23">
        <v>51</v>
      </c>
      <c r="AL4" s="23">
        <v>63</v>
      </c>
      <c r="AM4" s="23">
        <v>2</v>
      </c>
      <c r="AN4" s="23">
        <v>0</v>
      </c>
      <c r="AO4" s="23">
        <v>12</v>
      </c>
      <c r="AP4" s="23">
        <v>712</v>
      </c>
      <c r="AQ4" s="23">
        <v>712</v>
      </c>
      <c r="AR4" s="23">
        <v>0</v>
      </c>
      <c r="AS4" s="23">
        <v>0</v>
      </c>
      <c r="AT4" s="23">
        <v>6</v>
      </c>
      <c r="AU4" s="10">
        <f t="shared" si="2"/>
        <v>291</v>
      </c>
      <c r="AV4" s="10">
        <f t="shared" si="0"/>
        <v>141</v>
      </c>
      <c r="AW4" s="10">
        <f t="shared" si="0"/>
        <v>0</v>
      </c>
      <c r="AX4" s="10">
        <f t="shared" si="0"/>
        <v>0</v>
      </c>
      <c r="AY4" s="10">
        <f t="shared" si="0"/>
        <v>0</v>
      </c>
      <c r="AZ4" s="10">
        <f t="shared" si="0"/>
        <v>27</v>
      </c>
      <c r="BA4" s="10">
        <f t="shared" si="0"/>
        <v>51</v>
      </c>
      <c r="BB4" s="10">
        <f t="shared" si="0"/>
        <v>63</v>
      </c>
      <c r="BC4" s="10">
        <f t="shared" si="0"/>
        <v>2</v>
      </c>
      <c r="BD4" s="10">
        <f t="shared" si="0"/>
        <v>0</v>
      </c>
      <c r="BE4" s="10">
        <f t="shared" si="0"/>
        <v>6</v>
      </c>
      <c r="BF4" s="10">
        <f t="shared" si="0"/>
        <v>712</v>
      </c>
      <c r="BG4" s="10">
        <f t="shared" si="0"/>
        <v>712</v>
      </c>
      <c r="BH4" s="10">
        <f t="shared" si="0"/>
        <v>0</v>
      </c>
      <c r="BI4" s="10">
        <f t="shared" si="0"/>
        <v>0</v>
      </c>
      <c r="BJ4" s="10">
        <f t="shared" si="0"/>
        <v>6</v>
      </c>
      <c r="BK4">
        <v>11942</v>
      </c>
      <c r="BL4">
        <v>13126</v>
      </c>
      <c r="BM4">
        <v>0</v>
      </c>
      <c r="BN4">
        <v>0</v>
      </c>
      <c r="BO4">
        <v>0</v>
      </c>
      <c r="BP4">
        <v>12843</v>
      </c>
      <c r="BQ4">
        <v>5144</v>
      </c>
      <c r="BR4">
        <v>28539</v>
      </c>
      <c r="BS4">
        <v>375870</v>
      </c>
      <c r="BT4">
        <v>338326</v>
      </c>
      <c r="BU4">
        <v>76155</v>
      </c>
      <c r="BV4">
        <v>22493</v>
      </c>
      <c r="BW4">
        <v>14506</v>
      </c>
      <c r="BX4">
        <v>34558</v>
      </c>
      <c r="BY4">
        <v>0</v>
      </c>
      <c r="BZ4">
        <v>11948</v>
      </c>
      <c r="CA4" s="25">
        <f t="shared" si="3"/>
        <v>3475122</v>
      </c>
      <c r="CB4" s="25">
        <f t="shared" si="4"/>
        <v>1850766</v>
      </c>
      <c r="CC4" s="25">
        <f t="shared" si="5"/>
        <v>0</v>
      </c>
      <c r="CD4" s="25">
        <f t="shared" si="6"/>
        <v>0</v>
      </c>
      <c r="CE4" s="25">
        <f t="shared" si="7"/>
        <v>0</v>
      </c>
      <c r="CF4" s="25">
        <f t="shared" si="8"/>
        <v>346761</v>
      </c>
      <c r="CG4" s="25">
        <f t="shared" si="9"/>
        <v>262344</v>
      </c>
      <c r="CH4" s="25">
        <f t="shared" si="10"/>
        <v>1797957</v>
      </c>
      <c r="CI4" s="25">
        <f t="shared" si="11"/>
        <v>751740</v>
      </c>
      <c r="CJ4" s="25">
        <f t="shared" si="12"/>
        <v>0</v>
      </c>
      <c r="CK4" s="25">
        <f t="shared" si="13"/>
        <v>456930</v>
      </c>
      <c r="CL4" s="25">
        <f t="shared" si="14"/>
        <v>16015016</v>
      </c>
      <c r="CM4" s="25">
        <f t="shared" si="15"/>
        <v>10328272</v>
      </c>
      <c r="CN4" s="25">
        <f t="shared" si="16"/>
        <v>0</v>
      </c>
      <c r="CO4" s="25">
        <f t="shared" si="17"/>
        <v>0</v>
      </c>
      <c r="CP4" s="25">
        <f t="shared" si="18"/>
        <v>71688</v>
      </c>
      <c r="CQ4" s="13">
        <f t="shared" si="19"/>
        <v>3.5356595999999997E-2</v>
      </c>
    </row>
    <row r="5" spans="1:95" x14ac:dyDescent="0.3">
      <c r="A5">
        <v>1500</v>
      </c>
      <c r="B5">
        <v>3.1E-2</v>
      </c>
      <c r="C5">
        <v>0.374</v>
      </c>
      <c r="D5">
        <v>4.7E-2</v>
      </c>
      <c r="E5">
        <v>0.156</v>
      </c>
      <c r="F5">
        <v>0.156</v>
      </c>
      <c r="G5">
        <v>1487</v>
      </c>
      <c r="H5">
        <v>9416</v>
      </c>
      <c r="I5">
        <v>13176</v>
      </c>
      <c r="J5">
        <v>2753</v>
      </c>
      <c r="K5">
        <v>4317</v>
      </c>
      <c r="L5">
        <v>0</v>
      </c>
      <c r="M5">
        <v>8884</v>
      </c>
      <c r="N5">
        <v>90704</v>
      </c>
      <c r="O5" s="21">
        <v>6049</v>
      </c>
      <c r="P5" s="21">
        <v>182</v>
      </c>
      <c r="Q5" s="21">
        <v>0</v>
      </c>
      <c r="R5" s="21">
        <v>0</v>
      </c>
      <c r="S5" s="21">
        <v>0</v>
      </c>
      <c r="T5" s="21">
        <v>868</v>
      </c>
      <c r="U5" s="21">
        <v>30</v>
      </c>
      <c r="V5" s="21">
        <v>1481</v>
      </c>
      <c r="W5" s="21">
        <v>12</v>
      </c>
      <c r="X5" s="21">
        <v>2</v>
      </c>
      <c r="Y5" s="21">
        <v>10</v>
      </c>
      <c r="Z5" s="21">
        <v>1531</v>
      </c>
      <c r="AA5" s="21">
        <v>1479</v>
      </c>
      <c r="AB5" s="21">
        <v>1</v>
      </c>
      <c r="AC5" s="21">
        <v>0</v>
      </c>
      <c r="AD5" s="21">
        <v>1531</v>
      </c>
      <c r="AE5" s="23">
        <v>425</v>
      </c>
      <c r="AF5" s="23">
        <v>182</v>
      </c>
      <c r="AG5" s="23">
        <v>0</v>
      </c>
      <c r="AH5" s="23">
        <v>0</v>
      </c>
      <c r="AI5" s="23">
        <v>0</v>
      </c>
      <c r="AJ5" s="23">
        <v>57</v>
      </c>
      <c r="AK5" s="23">
        <v>30</v>
      </c>
      <c r="AL5" s="23">
        <v>81</v>
      </c>
      <c r="AM5" s="23">
        <v>17</v>
      </c>
      <c r="AN5" s="23">
        <v>0</v>
      </c>
      <c r="AO5" s="23">
        <v>20</v>
      </c>
      <c r="AP5" s="23">
        <v>1479</v>
      </c>
      <c r="AQ5" s="23">
        <v>1479</v>
      </c>
      <c r="AR5" s="23">
        <v>0</v>
      </c>
      <c r="AS5" s="23">
        <v>0</v>
      </c>
      <c r="AT5" s="23">
        <v>10</v>
      </c>
      <c r="AU5" s="10">
        <f t="shared" si="2"/>
        <v>425</v>
      </c>
      <c r="AV5" s="10">
        <f t="shared" si="0"/>
        <v>182</v>
      </c>
      <c r="AW5" s="10">
        <f t="shared" si="0"/>
        <v>0</v>
      </c>
      <c r="AX5" s="10">
        <f t="shared" si="0"/>
        <v>0</v>
      </c>
      <c r="AY5" s="10">
        <f t="shared" si="0"/>
        <v>0</v>
      </c>
      <c r="AZ5" s="10">
        <f t="shared" si="0"/>
        <v>57</v>
      </c>
      <c r="BA5" s="10">
        <f t="shared" si="0"/>
        <v>30</v>
      </c>
      <c r="BB5" s="10">
        <f t="shared" si="0"/>
        <v>81</v>
      </c>
      <c r="BC5" s="10">
        <f t="shared" si="0"/>
        <v>12</v>
      </c>
      <c r="BD5" s="10">
        <f t="shared" si="0"/>
        <v>0</v>
      </c>
      <c r="BE5" s="10">
        <f t="shared" si="0"/>
        <v>10</v>
      </c>
      <c r="BF5" s="10">
        <f t="shared" si="0"/>
        <v>1479</v>
      </c>
      <c r="BG5" s="10">
        <f t="shared" si="0"/>
        <v>1479</v>
      </c>
      <c r="BH5" s="10">
        <f t="shared" si="0"/>
        <v>0</v>
      </c>
      <c r="BI5" s="10">
        <f t="shared" si="0"/>
        <v>0</v>
      </c>
      <c r="BJ5" s="10">
        <f t="shared" si="0"/>
        <v>10</v>
      </c>
      <c r="BK5">
        <v>5675</v>
      </c>
      <c r="BL5">
        <v>4003</v>
      </c>
      <c r="BM5">
        <v>0</v>
      </c>
      <c r="BN5">
        <v>0</v>
      </c>
      <c r="BO5">
        <v>0</v>
      </c>
      <c r="BP5">
        <v>6347</v>
      </c>
      <c r="BQ5">
        <v>3057</v>
      </c>
      <c r="BR5">
        <v>14614</v>
      </c>
      <c r="BS5">
        <v>62929</v>
      </c>
      <c r="BT5">
        <v>181322</v>
      </c>
      <c r="BU5">
        <v>28755</v>
      </c>
      <c r="BV5">
        <v>11724</v>
      </c>
      <c r="BW5">
        <v>7147</v>
      </c>
      <c r="BX5">
        <v>20906</v>
      </c>
      <c r="BY5">
        <v>0</v>
      </c>
      <c r="BZ5">
        <v>4963</v>
      </c>
      <c r="CA5" s="25">
        <f t="shared" si="3"/>
        <v>2411875</v>
      </c>
      <c r="CB5" s="25">
        <f t="shared" si="4"/>
        <v>728546</v>
      </c>
      <c r="CC5" s="25">
        <f t="shared" si="5"/>
        <v>0</v>
      </c>
      <c r="CD5" s="25">
        <f t="shared" si="6"/>
        <v>0</v>
      </c>
      <c r="CE5" s="25">
        <f t="shared" si="7"/>
        <v>0</v>
      </c>
      <c r="CF5" s="25">
        <f t="shared" si="8"/>
        <v>361779</v>
      </c>
      <c r="CG5" s="25">
        <f t="shared" si="9"/>
        <v>91710</v>
      </c>
      <c r="CH5" s="25">
        <f t="shared" si="10"/>
        <v>1183734</v>
      </c>
      <c r="CI5" s="25">
        <f t="shared" si="11"/>
        <v>755148</v>
      </c>
      <c r="CJ5" s="25">
        <f t="shared" si="12"/>
        <v>0</v>
      </c>
      <c r="CK5" s="25">
        <f t="shared" si="13"/>
        <v>287550</v>
      </c>
      <c r="CL5" s="25">
        <f t="shared" si="14"/>
        <v>17339796</v>
      </c>
      <c r="CM5" s="25">
        <f t="shared" si="15"/>
        <v>10570413</v>
      </c>
      <c r="CN5" s="25">
        <f t="shared" si="16"/>
        <v>0</v>
      </c>
      <c r="CO5" s="25">
        <f t="shared" si="17"/>
        <v>0</v>
      </c>
      <c r="CP5" s="25">
        <f t="shared" si="18"/>
        <v>49630</v>
      </c>
      <c r="CQ5" s="13">
        <f t="shared" si="19"/>
        <v>3.3780180999999999E-2</v>
      </c>
    </row>
    <row r="6" spans="1:95" x14ac:dyDescent="0.3">
      <c r="A6">
        <v>2000</v>
      </c>
      <c r="B6">
        <v>1.6E-2</v>
      </c>
      <c r="C6">
        <v>0.47</v>
      </c>
      <c r="D6">
        <v>4.5999999999999999E-2</v>
      </c>
      <c r="E6">
        <v>0.124</v>
      </c>
      <c r="F6">
        <v>0.20300000000000001</v>
      </c>
      <c r="G6">
        <v>1933</v>
      </c>
      <c r="H6">
        <v>11832</v>
      </c>
      <c r="I6">
        <v>17665</v>
      </c>
      <c r="J6">
        <v>2561</v>
      </c>
      <c r="K6">
        <v>4077</v>
      </c>
      <c r="L6">
        <v>0</v>
      </c>
      <c r="M6">
        <v>8590</v>
      </c>
      <c r="N6">
        <v>47221</v>
      </c>
      <c r="O6" s="21">
        <v>8110</v>
      </c>
      <c r="P6" s="21">
        <v>242</v>
      </c>
      <c r="Q6" s="21">
        <v>0</v>
      </c>
      <c r="R6" s="21">
        <v>0</v>
      </c>
      <c r="S6" s="21">
        <v>0</v>
      </c>
      <c r="T6" s="21">
        <v>1069</v>
      </c>
      <c r="U6" s="21">
        <v>46</v>
      </c>
      <c r="V6" s="21">
        <v>1924</v>
      </c>
      <c r="W6" s="21">
        <v>120</v>
      </c>
      <c r="X6" s="21">
        <v>7</v>
      </c>
      <c r="Y6" s="21">
        <v>119</v>
      </c>
      <c r="Z6" s="21">
        <v>2052</v>
      </c>
      <c r="AA6" s="21">
        <v>1923</v>
      </c>
      <c r="AB6" s="21">
        <v>1</v>
      </c>
      <c r="AC6" s="21">
        <v>0</v>
      </c>
      <c r="AD6" s="21">
        <v>2052</v>
      </c>
      <c r="AE6" s="23">
        <v>947</v>
      </c>
      <c r="AF6" s="23">
        <v>242</v>
      </c>
      <c r="AG6" s="23">
        <v>0</v>
      </c>
      <c r="AH6" s="23">
        <v>0</v>
      </c>
      <c r="AI6" s="23">
        <v>0</v>
      </c>
      <c r="AJ6" s="23">
        <v>228</v>
      </c>
      <c r="AK6" s="23">
        <v>46</v>
      </c>
      <c r="AL6" s="23">
        <v>272</v>
      </c>
      <c r="AM6" s="23">
        <v>226</v>
      </c>
      <c r="AN6" s="23">
        <v>0</v>
      </c>
      <c r="AO6" s="23">
        <v>238</v>
      </c>
      <c r="AP6" s="23">
        <v>1923</v>
      </c>
      <c r="AQ6" s="23">
        <v>1923</v>
      </c>
      <c r="AR6" s="23">
        <v>0</v>
      </c>
      <c r="AS6" s="23">
        <v>0</v>
      </c>
      <c r="AT6" s="23">
        <v>119</v>
      </c>
      <c r="AU6" s="10">
        <f t="shared" si="2"/>
        <v>947</v>
      </c>
      <c r="AV6" s="10">
        <f t="shared" si="0"/>
        <v>242</v>
      </c>
      <c r="AW6" s="10">
        <f t="shared" si="0"/>
        <v>0</v>
      </c>
      <c r="AX6" s="10">
        <f t="shared" si="0"/>
        <v>0</v>
      </c>
      <c r="AY6" s="10">
        <f t="shared" si="0"/>
        <v>0</v>
      </c>
      <c r="AZ6" s="10">
        <f t="shared" si="0"/>
        <v>228</v>
      </c>
      <c r="BA6" s="10">
        <f t="shared" si="0"/>
        <v>46</v>
      </c>
      <c r="BB6" s="10">
        <f t="shared" si="0"/>
        <v>272</v>
      </c>
      <c r="BC6" s="10">
        <f t="shared" si="0"/>
        <v>120</v>
      </c>
      <c r="BD6" s="10">
        <f t="shared" si="0"/>
        <v>0</v>
      </c>
      <c r="BE6" s="10">
        <f t="shared" si="0"/>
        <v>119</v>
      </c>
      <c r="BF6" s="10">
        <f t="shared" si="0"/>
        <v>1923</v>
      </c>
      <c r="BG6" s="10">
        <f t="shared" si="0"/>
        <v>1923</v>
      </c>
      <c r="BH6" s="10">
        <f t="shared" si="0"/>
        <v>0</v>
      </c>
      <c r="BI6" s="10">
        <f t="shared" si="0"/>
        <v>0</v>
      </c>
      <c r="BJ6" s="10">
        <f t="shared" si="0"/>
        <v>119</v>
      </c>
      <c r="BK6">
        <v>5607</v>
      </c>
      <c r="BL6">
        <v>3111</v>
      </c>
      <c r="BM6">
        <v>0</v>
      </c>
      <c r="BN6">
        <v>0</v>
      </c>
      <c r="BO6">
        <v>0</v>
      </c>
      <c r="BP6">
        <v>6674</v>
      </c>
      <c r="BQ6">
        <v>3431</v>
      </c>
      <c r="BR6">
        <v>11639</v>
      </c>
      <c r="BS6">
        <v>12184</v>
      </c>
      <c r="BT6">
        <v>93251</v>
      </c>
      <c r="BU6">
        <v>7475</v>
      </c>
      <c r="BV6">
        <v>8617</v>
      </c>
      <c r="BW6">
        <v>20875</v>
      </c>
      <c r="BX6">
        <v>206921</v>
      </c>
      <c r="BY6">
        <v>0</v>
      </c>
      <c r="BZ6">
        <v>6190</v>
      </c>
      <c r="CA6" s="25">
        <f t="shared" si="3"/>
        <v>5309829</v>
      </c>
      <c r="CB6" s="25">
        <f t="shared" si="4"/>
        <v>752862</v>
      </c>
      <c r="CC6" s="25">
        <f t="shared" si="5"/>
        <v>0</v>
      </c>
      <c r="CD6" s="25">
        <f t="shared" si="6"/>
        <v>0</v>
      </c>
      <c r="CE6" s="25">
        <f t="shared" si="7"/>
        <v>0</v>
      </c>
      <c r="CF6" s="25">
        <f t="shared" si="8"/>
        <v>1521672</v>
      </c>
      <c r="CG6" s="25">
        <f t="shared" si="9"/>
        <v>157826</v>
      </c>
      <c r="CH6" s="25">
        <f t="shared" si="10"/>
        <v>3165808</v>
      </c>
      <c r="CI6" s="25">
        <f t="shared" si="11"/>
        <v>1462080</v>
      </c>
      <c r="CJ6" s="25">
        <f t="shared" si="12"/>
        <v>0</v>
      </c>
      <c r="CK6" s="25">
        <f t="shared" si="13"/>
        <v>889525</v>
      </c>
      <c r="CL6" s="25">
        <f t="shared" si="14"/>
        <v>16570491</v>
      </c>
      <c r="CM6" s="25">
        <f t="shared" si="15"/>
        <v>40142625</v>
      </c>
      <c r="CN6" s="25">
        <f t="shared" si="16"/>
        <v>0</v>
      </c>
      <c r="CO6" s="25">
        <f t="shared" si="17"/>
        <v>0</v>
      </c>
      <c r="CP6" s="25">
        <f t="shared" si="18"/>
        <v>736610</v>
      </c>
      <c r="CQ6" s="13">
        <f t="shared" si="19"/>
        <v>7.0709328000000002E-2</v>
      </c>
    </row>
    <row r="7" spans="1:95" x14ac:dyDescent="0.3">
      <c r="A7">
        <v>2500</v>
      </c>
      <c r="B7">
        <v>3.1E-2</v>
      </c>
      <c r="C7">
        <v>0.76600000000000001</v>
      </c>
      <c r="D7">
        <v>4.7E-2</v>
      </c>
      <c r="E7">
        <v>0.156</v>
      </c>
      <c r="F7">
        <v>0.17100000000000001</v>
      </c>
      <c r="G7">
        <v>2535</v>
      </c>
      <c r="H7">
        <v>15772</v>
      </c>
      <c r="I7">
        <v>20731</v>
      </c>
      <c r="J7">
        <v>2705</v>
      </c>
      <c r="K7">
        <v>4217</v>
      </c>
      <c r="L7">
        <v>0</v>
      </c>
      <c r="M7">
        <v>9105</v>
      </c>
      <c r="N7">
        <v>54055</v>
      </c>
      <c r="O7" s="21">
        <v>10160</v>
      </c>
      <c r="P7" s="21">
        <v>303</v>
      </c>
      <c r="Q7" s="21">
        <v>0</v>
      </c>
      <c r="R7" s="21">
        <v>0</v>
      </c>
      <c r="S7" s="21">
        <v>0</v>
      </c>
      <c r="T7" s="21">
        <v>1337</v>
      </c>
      <c r="U7" s="21">
        <v>58</v>
      </c>
      <c r="V7" s="21">
        <v>1866</v>
      </c>
      <c r="W7" s="21">
        <v>19</v>
      </c>
      <c r="X7" s="21">
        <v>8</v>
      </c>
      <c r="Y7" s="21">
        <v>10</v>
      </c>
      <c r="Z7" s="21">
        <v>2556</v>
      </c>
      <c r="AA7" s="21">
        <v>1857</v>
      </c>
      <c r="AB7" s="21">
        <v>1</v>
      </c>
      <c r="AC7" s="21">
        <v>0</v>
      </c>
      <c r="AD7" s="21">
        <v>2556</v>
      </c>
      <c r="AE7" s="23">
        <v>678</v>
      </c>
      <c r="AF7" s="23">
        <v>303</v>
      </c>
      <c r="AG7" s="23">
        <v>0</v>
      </c>
      <c r="AH7" s="23">
        <v>0</v>
      </c>
      <c r="AI7" s="23">
        <v>0</v>
      </c>
      <c r="AJ7" s="23">
        <v>79</v>
      </c>
      <c r="AK7" s="23">
        <v>58</v>
      </c>
      <c r="AL7" s="23">
        <v>90</v>
      </c>
      <c r="AM7" s="23">
        <v>21</v>
      </c>
      <c r="AN7" s="23">
        <v>0</v>
      </c>
      <c r="AO7" s="23">
        <v>20</v>
      </c>
      <c r="AP7" s="23">
        <v>1857</v>
      </c>
      <c r="AQ7" s="23">
        <v>1857</v>
      </c>
      <c r="AR7" s="23">
        <v>0</v>
      </c>
      <c r="AS7" s="23">
        <v>0</v>
      </c>
      <c r="AT7" s="23">
        <v>10</v>
      </c>
      <c r="AU7" s="10">
        <f t="shared" si="2"/>
        <v>678</v>
      </c>
      <c r="AV7" s="10">
        <f t="shared" si="0"/>
        <v>303</v>
      </c>
      <c r="AW7" s="10">
        <f t="shared" si="0"/>
        <v>0</v>
      </c>
      <c r="AX7" s="10">
        <f t="shared" si="0"/>
        <v>0</v>
      </c>
      <c r="AY7" s="10">
        <f t="shared" si="0"/>
        <v>0</v>
      </c>
      <c r="AZ7" s="10">
        <f t="shared" si="0"/>
        <v>79</v>
      </c>
      <c r="BA7" s="10">
        <f t="shared" si="0"/>
        <v>58</v>
      </c>
      <c r="BB7" s="10">
        <f t="shared" si="0"/>
        <v>90</v>
      </c>
      <c r="BC7" s="10">
        <f t="shared" si="0"/>
        <v>19</v>
      </c>
      <c r="BD7" s="10">
        <f t="shared" si="0"/>
        <v>0</v>
      </c>
      <c r="BE7" s="10">
        <f t="shared" si="0"/>
        <v>10</v>
      </c>
      <c r="BF7" s="10">
        <f t="shared" si="0"/>
        <v>1857</v>
      </c>
      <c r="BG7" s="10">
        <f t="shared" si="0"/>
        <v>1857</v>
      </c>
      <c r="BH7" s="10">
        <f t="shared" si="0"/>
        <v>0</v>
      </c>
      <c r="BI7" s="10">
        <f t="shared" si="0"/>
        <v>0</v>
      </c>
      <c r="BJ7" s="10">
        <f t="shared" si="0"/>
        <v>10</v>
      </c>
      <c r="BK7">
        <v>4426</v>
      </c>
      <c r="BL7">
        <v>3065</v>
      </c>
      <c r="BM7">
        <v>0</v>
      </c>
      <c r="BN7">
        <v>0</v>
      </c>
      <c r="BO7">
        <v>0</v>
      </c>
      <c r="BP7">
        <v>5104</v>
      </c>
      <c r="BQ7">
        <v>2846</v>
      </c>
      <c r="BR7">
        <v>8121</v>
      </c>
      <c r="BS7">
        <v>12170</v>
      </c>
      <c r="BT7">
        <v>16159</v>
      </c>
      <c r="BU7">
        <v>14335</v>
      </c>
      <c r="BV7">
        <v>5421</v>
      </c>
      <c r="BW7">
        <v>12950</v>
      </c>
      <c r="BX7">
        <v>11946</v>
      </c>
      <c r="BY7">
        <v>0</v>
      </c>
      <c r="BZ7">
        <v>3232</v>
      </c>
      <c r="CA7" s="25">
        <f t="shared" si="3"/>
        <v>3000828</v>
      </c>
      <c r="CB7" s="25">
        <f t="shared" si="4"/>
        <v>928695</v>
      </c>
      <c r="CC7" s="25">
        <f t="shared" si="5"/>
        <v>0</v>
      </c>
      <c r="CD7" s="25">
        <f t="shared" si="6"/>
        <v>0</v>
      </c>
      <c r="CE7" s="25">
        <f t="shared" si="7"/>
        <v>0</v>
      </c>
      <c r="CF7" s="25">
        <f t="shared" si="8"/>
        <v>403216</v>
      </c>
      <c r="CG7" s="25">
        <f t="shared" si="9"/>
        <v>165068</v>
      </c>
      <c r="CH7" s="25">
        <f t="shared" si="10"/>
        <v>730890</v>
      </c>
      <c r="CI7" s="25">
        <f t="shared" si="11"/>
        <v>231230</v>
      </c>
      <c r="CJ7" s="25">
        <f t="shared" si="12"/>
        <v>0</v>
      </c>
      <c r="CK7" s="25">
        <f t="shared" si="13"/>
        <v>143350</v>
      </c>
      <c r="CL7" s="25">
        <f t="shared" si="14"/>
        <v>10066797</v>
      </c>
      <c r="CM7" s="25">
        <f t="shared" si="15"/>
        <v>24048150</v>
      </c>
      <c r="CN7" s="25">
        <f t="shared" si="16"/>
        <v>0</v>
      </c>
      <c r="CO7" s="25">
        <f t="shared" si="17"/>
        <v>0</v>
      </c>
      <c r="CP7" s="25">
        <f t="shared" si="18"/>
        <v>32320</v>
      </c>
      <c r="CQ7" s="13">
        <f t="shared" si="19"/>
        <v>3.9750543999999999E-2</v>
      </c>
    </row>
    <row r="8" spans="1:95" x14ac:dyDescent="0.3">
      <c r="A8">
        <v>3000</v>
      </c>
      <c r="B8">
        <v>1.4999999999999999E-2</v>
      </c>
      <c r="C8">
        <v>0.63900000000000001</v>
      </c>
      <c r="D8">
        <v>4.7E-2</v>
      </c>
      <c r="E8">
        <v>0.219</v>
      </c>
      <c r="F8">
        <v>0.23400000000000001</v>
      </c>
      <c r="G8">
        <v>2735</v>
      </c>
      <c r="H8">
        <v>16695</v>
      </c>
      <c r="I8">
        <v>27230</v>
      </c>
      <c r="J8">
        <v>2380</v>
      </c>
      <c r="K8">
        <v>4497</v>
      </c>
      <c r="L8">
        <v>0</v>
      </c>
      <c r="M8">
        <v>6821</v>
      </c>
      <c r="N8">
        <v>25671</v>
      </c>
      <c r="O8" s="21">
        <v>12097</v>
      </c>
      <c r="P8" s="21">
        <v>353</v>
      </c>
      <c r="Q8" s="21">
        <v>0</v>
      </c>
      <c r="R8" s="21">
        <v>0</v>
      </c>
      <c r="S8" s="21">
        <v>0</v>
      </c>
      <c r="T8" s="21">
        <v>1556</v>
      </c>
      <c r="U8" s="21">
        <v>452</v>
      </c>
      <c r="V8" s="21">
        <v>3021</v>
      </c>
      <c r="W8" s="21">
        <v>314</v>
      </c>
      <c r="X8" s="21">
        <v>11</v>
      </c>
      <c r="Y8" s="21">
        <v>305</v>
      </c>
      <c r="Z8" s="21">
        <v>3054</v>
      </c>
      <c r="AA8" s="21">
        <v>3012</v>
      </c>
      <c r="AB8" s="21">
        <v>1</v>
      </c>
      <c r="AC8" s="21">
        <v>0</v>
      </c>
      <c r="AD8" s="21">
        <v>3054</v>
      </c>
      <c r="AE8" s="23">
        <v>1905</v>
      </c>
      <c r="AF8" s="23">
        <v>353</v>
      </c>
      <c r="AG8" s="23">
        <v>0</v>
      </c>
      <c r="AH8" s="23">
        <v>0</v>
      </c>
      <c r="AI8" s="23">
        <v>0</v>
      </c>
      <c r="AJ8" s="23">
        <v>96</v>
      </c>
      <c r="AK8" s="23">
        <v>452</v>
      </c>
      <c r="AL8" s="23">
        <v>1081</v>
      </c>
      <c r="AM8" s="23">
        <v>615</v>
      </c>
      <c r="AN8" s="23">
        <v>1</v>
      </c>
      <c r="AO8" s="23">
        <v>610</v>
      </c>
      <c r="AP8" s="23">
        <v>3012</v>
      </c>
      <c r="AQ8" s="23">
        <v>3012</v>
      </c>
      <c r="AR8" s="23">
        <v>0</v>
      </c>
      <c r="AS8" s="23">
        <v>0</v>
      </c>
      <c r="AT8" s="23">
        <v>305</v>
      </c>
      <c r="AU8" s="10">
        <f t="shared" si="2"/>
        <v>1905</v>
      </c>
      <c r="AV8" s="10">
        <f t="shared" si="0"/>
        <v>353</v>
      </c>
      <c r="AW8" s="10">
        <f t="shared" si="0"/>
        <v>0</v>
      </c>
      <c r="AX8" s="10">
        <f t="shared" si="0"/>
        <v>0</v>
      </c>
      <c r="AY8" s="10">
        <f t="shared" si="0"/>
        <v>0</v>
      </c>
      <c r="AZ8" s="10">
        <f t="shared" si="0"/>
        <v>96</v>
      </c>
      <c r="BA8" s="10">
        <f t="shared" si="0"/>
        <v>452</v>
      </c>
      <c r="BB8" s="10">
        <f t="shared" si="0"/>
        <v>1081</v>
      </c>
      <c r="BC8" s="10">
        <f t="shared" si="0"/>
        <v>314</v>
      </c>
      <c r="BD8" s="10">
        <f t="shared" si="0"/>
        <v>1</v>
      </c>
      <c r="BE8" s="10">
        <f t="shared" si="0"/>
        <v>305</v>
      </c>
      <c r="BF8" s="10">
        <f t="shared" si="0"/>
        <v>3012</v>
      </c>
      <c r="BG8" s="10">
        <f t="shared" si="0"/>
        <v>3012</v>
      </c>
      <c r="BH8" s="10">
        <f t="shared" si="0"/>
        <v>0</v>
      </c>
      <c r="BI8" s="10">
        <f t="shared" si="0"/>
        <v>0</v>
      </c>
      <c r="BJ8" s="10">
        <f t="shared" si="0"/>
        <v>305</v>
      </c>
      <c r="BK8">
        <v>5183</v>
      </c>
      <c r="BL8">
        <v>3709</v>
      </c>
      <c r="BM8">
        <v>0</v>
      </c>
      <c r="BN8">
        <v>0</v>
      </c>
      <c r="BO8">
        <v>0</v>
      </c>
      <c r="BP8">
        <v>5483</v>
      </c>
      <c r="BQ8">
        <v>3906</v>
      </c>
      <c r="BR8">
        <v>8986</v>
      </c>
      <c r="BS8">
        <v>14363</v>
      </c>
      <c r="BT8">
        <v>19160</v>
      </c>
      <c r="BU8">
        <v>6750</v>
      </c>
      <c r="BV8">
        <v>6277</v>
      </c>
      <c r="BW8">
        <v>5958</v>
      </c>
      <c r="BX8">
        <v>11519</v>
      </c>
      <c r="BY8">
        <v>0</v>
      </c>
      <c r="BZ8">
        <v>3964</v>
      </c>
      <c r="CA8" s="25">
        <f t="shared" si="3"/>
        <v>9873615</v>
      </c>
      <c r="CB8" s="25">
        <f t="shared" si="4"/>
        <v>1309277</v>
      </c>
      <c r="CC8" s="25">
        <f t="shared" si="5"/>
        <v>0</v>
      </c>
      <c r="CD8" s="25">
        <f t="shared" si="6"/>
        <v>0</v>
      </c>
      <c r="CE8" s="25">
        <f t="shared" si="7"/>
        <v>0</v>
      </c>
      <c r="CF8" s="25">
        <f t="shared" si="8"/>
        <v>526368</v>
      </c>
      <c r="CG8" s="25">
        <f t="shared" si="9"/>
        <v>1765512</v>
      </c>
      <c r="CH8" s="25">
        <f t="shared" si="10"/>
        <v>9713866</v>
      </c>
      <c r="CI8" s="25">
        <f t="shared" si="11"/>
        <v>4509982</v>
      </c>
      <c r="CJ8" s="25">
        <f t="shared" si="12"/>
        <v>19160</v>
      </c>
      <c r="CK8" s="25">
        <f t="shared" si="13"/>
        <v>2058750</v>
      </c>
      <c r="CL8" s="25">
        <f t="shared" si="14"/>
        <v>18906324</v>
      </c>
      <c r="CM8" s="25">
        <f t="shared" si="15"/>
        <v>17945496</v>
      </c>
      <c r="CN8" s="25">
        <f t="shared" si="16"/>
        <v>0</v>
      </c>
      <c r="CO8" s="25">
        <f t="shared" si="17"/>
        <v>0</v>
      </c>
      <c r="CP8" s="25">
        <f t="shared" si="18"/>
        <v>1209020</v>
      </c>
      <c r="CQ8" s="13">
        <f t="shared" si="19"/>
        <v>6.7837369999999994E-2</v>
      </c>
    </row>
    <row r="9" spans="1:95" x14ac:dyDescent="0.3">
      <c r="A9">
        <v>3500</v>
      </c>
      <c r="B9">
        <v>3.1E-2</v>
      </c>
      <c r="C9">
        <v>0.68700000000000006</v>
      </c>
      <c r="D9">
        <v>1.6E-2</v>
      </c>
      <c r="E9">
        <v>0.219</v>
      </c>
      <c r="F9">
        <v>0.29599999999999999</v>
      </c>
      <c r="G9">
        <v>3559</v>
      </c>
      <c r="H9">
        <v>22030</v>
      </c>
      <c r="I9">
        <v>30486</v>
      </c>
      <c r="J9">
        <v>3411</v>
      </c>
      <c r="K9">
        <v>2670</v>
      </c>
      <c r="L9">
        <v>0</v>
      </c>
      <c r="M9">
        <v>15050</v>
      </c>
      <c r="N9">
        <v>20985</v>
      </c>
      <c r="O9" s="21">
        <v>14198</v>
      </c>
      <c r="P9" s="21">
        <v>437</v>
      </c>
      <c r="Q9" s="21">
        <v>0</v>
      </c>
      <c r="R9" s="21">
        <v>0</v>
      </c>
      <c r="S9" s="21">
        <v>0</v>
      </c>
      <c r="T9" s="21">
        <v>1892</v>
      </c>
      <c r="U9" s="21">
        <v>92</v>
      </c>
      <c r="V9" s="21">
        <v>3337</v>
      </c>
      <c r="W9" s="21">
        <v>32</v>
      </c>
      <c r="X9" s="21">
        <v>10</v>
      </c>
      <c r="Y9" s="21">
        <v>16</v>
      </c>
      <c r="Z9" s="21">
        <v>3575</v>
      </c>
      <c r="AA9" s="21">
        <v>3321</v>
      </c>
      <c r="AB9" s="21">
        <v>1</v>
      </c>
      <c r="AC9" s="21">
        <v>0</v>
      </c>
      <c r="AD9" s="21">
        <v>3575</v>
      </c>
      <c r="AE9" s="23">
        <v>975</v>
      </c>
      <c r="AF9" s="23">
        <v>437</v>
      </c>
      <c r="AG9" s="23">
        <v>0</v>
      </c>
      <c r="AH9" s="23">
        <v>0</v>
      </c>
      <c r="AI9" s="23">
        <v>0</v>
      </c>
      <c r="AJ9" s="23">
        <v>122</v>
      </c>
      <c r="AK9" s="23">
        <v>92</v>
      </c>
      <c r="AL9" s="23">
        <v>128</v>
      </c>
      <c r="AM9" s="23">
        <v>36</v>
      </c>
      <c r="AN9" s="23">
        <v>0</v>
      </c>
      <c r="AO9" s="23">
        <v>32</v>
      </c>
      <c r="AP9" s="23">
        <v>3321</v>
      </c>
      <c r="AQ9" s="23">
        <v>3321</v>
      </c>
      <c r="AR9" s="23">
        <v>0</v>
      </c>
      <c r="AS9" s="23">
        <v>0</v>
      </c>
      <c r="AT9" s="23">
        <v>16</v>
      </c>
      <c r="AU9" s="10">
        <f t="shared" si="2"/>
        <v>975</v>
      </c>
      <c r="AV9" s="10">
        <f t="shared" si="0"/>
        <v>437</v>
      </c>
      <c r="AW9" s="10">
        <f t="shared" si="0"/>
        <v>0</v>
      </c>
      <c r="AX9" s="10">
        <f t="shared" si="0"/>
        <v>0</v>
      </c>
      <c r="AY9" s="10">
        <f t="shared" si="0"/>
        <v>0</v>
      </c>
      <c r="AZ9" s="10">
        <f t="shared" si="0"/>
        <v>122</v>
      </c>
      <c r="BA9" s="10">
        <f t="shared" si="0"/>
        <v>92</v>
      </c>
      <c r="BB9" s="10">
        <f t="shared" si="0"/>
        <v>128</v>
      </c>
      <c r="BC9" s="10">
        <f t="shared" si="0"/>
        <v>32</v>
      </c>
      <c r="BD9" s="10">
        <f t="shared" si="0"/>
        <v>0</v>
      </c>
      <c r="BE9" s="10">
        <f t="shared" si="0"/>
        <v>16</v>
      </c>
      <c r="BF9" s="10">
        <f t="shared" si="0"/>
        <v>3321</v>
      </c>
      <c r="BG9" s="10">
        <f t="shared" si="0"/>
        <v>3321</v>
      </c>
      <c r="BH9" s="10">
        <f t="shared" si="0"/>
        <v>0</v>
      </c>
      <c r="BI9" s="10">
        <f t="shared" si="0"/>
        <v>0</v>
      </c>
      <c r="BJ9" s="10">
        <f t="shared" si="0"/>
        <v>16</v>
      </c>
      <c r="BK9">
        <v>5702</v>
      </c>
      <c r="BL9">
        <v>3742</v>
      </c>
      <c r="BM9">
        <v>0</v>
      </c>
      <c r="BN9">
        <v>0</v>
      </c>
      <c r="BO9">
        <v>0</v>
      </c>
      <c r="BP9">
        <v>5962</v>
      </c>
      <c r="BQ9">
        <v>2722</v>
      </c>
      <c r="BR9">
        <v>9821</v>
      </c>
      <c r="BS9">
        <v>17385</v>
      </c>
      <c r="BT9">
        <v>19326</v>
      </c>
      <c r="BU9">
        <v>10905</v>
      </c>
      <c r="BV9">
        <v>6826</v>
      </c>
      <c r="BW9">
        <v>9563</v>
      </c>
      <c r="BX9">
        <v>10239</v>
      </c>
      <c r="BY9">
        <v>0</v>
      </c>
      <c r="BZ9">
        <v>4294</v>
      </c>
      <c r="CA9" s="25">
        <f t="shared" si="3"/>
        <v>5559450</v>
      </c>
      <c r="CB9" s="25">
        <f t="shared" si="4"/>
        <v>1635254</v>
      </c>
      <c r="CC9" s="25">
        <f t="shared" si="5"/>
        <v>0</v>
      </c>
      <c r="CD9" s="25">
        <f t="shared" si="6"/>
        <v>0</v>
      </c>
      <c r="CE9" s="25">
        <f t="shared" si="7"/>
        <v>0</v>
      </c>
      <c r="CF9" s="25">
        <f t="shared" si="8"/>
        <v>727364</v>
      </c>
      <c r="CG9" s="25">
        <f t="shared" si="9"/>
        <v>250424</v>
      </c>
      <c r="CH9" s="25">
        <f t="shared" si="10"/>
        <v>1257088</v>
      </c>
      <c r="CI9" s="25">
        <f t="shared" si="11"/>
        <v>556320</v>
      </c>
      <c r="CJ9" s="25">
        <f t="shared" si="12"/>
        <v>0</v>
      </c>
      <c r="CK9" s="25">
        <f t="shared" si="13"/>
        <v>174480</v>
      </c>
      <c r="CL9" s="25">
        <f t="shared" si="14"/>
        <v>22669146</v>
      </c>
      <c r="CM9" s="25">
        <f t="shared" si="15"/>
        <v>31758723</v>
      </c>
      <c r="CN9" s="25">
        <f t="shared" si="16"/>
        <v>0</v>
      </c>
      <c r="CO9" s="25">
        <f t="shared" si="17"/>
        <v>0</v>
      </c>
      <c r="CP9" s="25">
        <f t="shared" si="18"/>
        <v>68704</v>
      </c>
      <c r="CQ9" s="13">
        <f t="shared" si="19"/>
        <v>6.4656953000000003E-2</v>
      </c>
    </row>
    <row r="10" spans="1:95" x14ac:dyDescent="0.3">
      <c r="A10">
        <v>4000</v>
      </c>
      <c r="B10">
        <v>3.1E-2</v>
      </c>
      <c r="C10">
        <v>0.71799999999999997</v>
      </c>
      <c r="D10">
        <v>3.1E-2</v>
      </c>
      <c r="E10">
        <v>0.26500000000000001</v>
      </c>
      <c r="F10">
        <v>0.29599999999999999</v>
      </c>
      <c r="G10">
        <v>4041</v>
      </c>
      <c r="H10">
        <v>24920</v>
      </c>
      <c r="I10">
        <v>35013</v>
      </c>
      <c r="J10">
        <v>2796</v>
      </c>
      <c r="K10">
        <v>2399</v>
      </c>
      <c r="L10">
        <v>0</v>
      </c>
      <c r="M10">
        <v>6193</v>
      </c>
      <c r="N10">
        <v>14891</v>
      </c>
      <c r="O10" s="21">
        <v>16082</v>
      </c>
      <c r="P10" s="21">
        <v>477</v>
      </c>
      <c r="Q10" s="21">
        <v>0</v>
      </c>
      <c r="R10" s="21">
        <v>0</v>
      </c>
      <c r="S10" s="21">
        <v>0</v>
      </c>
      <c r="T10" s="21">
        <v>2138</v>
      </c>
      <c r="U10" s="21">
        <v>167</v>
      </c>
      <c r="V10" s="21">
        <v>3963</v>
      </c>
      <c r="W10" s="21">
        <v>39</v>
      </c>
      <c r="X10" s="21">
        <v>16</v>
      </c>
      <c r="Y10" s="21">
        <v>31</v>
      </c>
      <c r="Z10" s="21">
        <v>4072</v>
      </c>
      <c r="AA10" s="21">
        <v>3955</v>
      </c>
      <c r="AB10" s="21">
        <v>1</v>
      </c>
      <c r="AC10" s="21">
        <v>0</v>
      </c>
      <c r="AD10" s="21">
        <v>4072</v>
      </c>
      <c r="AE10" s="23">
        <v>1099</v>
      </c>
      <c r="AF10" s="23">
        <v>477</v>
      </c>
      <c r="AG10" s="23">
        <v>0</v>
      </c>
      <c r="AH10" s="23">
        <v>0</v>
      </c>
      <c r="AI10" s="23">
        <v>0</v>
      </c>
      <c r="AJ10" s="23">
        <v>133</v>
      </c>
      <c r="AK10" s="23">
        <v>167</v>
      </c>
      <c r="AL10" s="23">
        <v>211</v>
      </c>
      <c r="AM10" s="23">
        <v>44</v>
      </c>
      <c r="AN10" s="23">
        <v>0</v>
      </c>
      <c r="AO10" s="23">
        <v>62</v>
      </c>
      <c r="AP10" s="23">
        <v>3955</v>
      </c>
      <c r="AQ10" s="23">
        <v>3955</v>
      </c>
      <c r="AR10" s="23">
        <v>0</v>
      </c>
      <c r="AS10" s="23">
        <v>0</v>
      </c>
      <c r="AT10" s="23">
        <v>31</v>
      </c>
      <c r="AU10" s="10">
        <f t="shared" si="2"/>
        <v>1099</v>
      </c>
      <c r="AV10" s="10">
        <f t="shared" si="0"/>
        <v>477</v>
      </c>
      <c r="AW10" s="10">
        <f t="shared" si="0"/>
        <v>0</v>
      </c>
      <c r="AX10" s="10">
        <f t="shared" si="0"/>
        <v>0</v>
      </c>
      <c r="AY10" s="10">
        <f t="shared" si="0"/>
        <v>0</v>
      </c>
      <c r="AZ10" s="10">
        <f t="shared" si="0"/>
        <v>133</v>
      </c>
      <c r="BA10" s="10">
        <f t="shared" si="0"/>
        <v>167</v>
      </c>
      <c r="BB10" s="10">
        <f t="shared" si="0"/>
        <v>211</v>
      </c>
      <c r="BC10" s="10">
        <f t="shared" si="0"/>
        <v>39</v>
      </c>
      <c r="BD10" s="10">
        <f t="shared" si="0"/>
        <v>0</v>
      </c>
      <c r="BE10" s="10">
        <f t="shared" si="0"/>
        <v>31</v>
      </c>
      <c r="BF10" s="10">
        <f t="shared" si="0"/>
        <v>3955</v>
      </c>
      <c r="BG10" s="10">
        <f t="shared" si="0"/>
        <v>3955</v>
      </c>
      <c r="BH10" s="10">
        <f t="shared" si="0"/>
        <v>0</v>
      </c>
      <c r="BI10" s="10">
        <f t="shared" si="0"/>
        <v>0</v>
      </c>
      <c r="BJ10" s="10">
        <f t="shared" si="0"/>
        <v>31</v>
      </c>
      <c r="BK10">
        <v>4950</v>
      </c>
      <c r="BL10">
        <v>3838</v>
      </c>
      <c r="BM10">
        <v>0</v>
      </c>
      <c r="BN10">
        <v>0</v>
      </c>
      <c r="BO10">
        <v>0</v>
      </c>
      <c r="BP10">
        <v>5597</v>
      </c>
      <c r="BQ10">
        <v>3236</v>
      </c>
      <c r="BR10">
        <v>8457</v>
      </c>
      <c r="BS10">
        <v>19220</v>
      </c>
      <c r="BT10">
        <v>18052</v>
      </c>
      <c r="BU10">
        <v>9743</v>
      </c>
      <c r="BV10">
        <v>5966</v>
      </c>
      <c r="BW10">
        <v>6669</v>
      </c>
      <c r="BX10">
        <v>7679</v>
      </c>
      <c r="BY10">
        <v>0</v>
      </c>
      <c r="BZ10">
        <v>3767</v>
      </c>
      <c r="CA10" s="25">
        <f t="shared" si="3"/>
        <v>5440050</v>
      </c>
      <c r="CB10" s="25">
        <f t="shared" si="4"/>
        <v>1830726</v>
      </c>
      <c r="CC10" s="25">
        <f t="shared" si="5"/>
        <v>0</v>
      </c>
      <c r="CD10" s="25">
        <f t="shared" si="6"/>
        <v>0</v>
      </c>
      <c r="CE10" s="25">
        <f t="shared" si="7"/>
        <v>0</v>
      </c>
      <c r="CF10" s="25">
        <f t="shared" si="8"/>
        <v>744401</v>
      </c>
      <c r="CG10" s="25">
        <f t="shared" si="9"/>
        <v>540412</v>
      </c>
      <c r="CH10" s="25">
        <f t="shared" si="10"/>
        <v>1784427</v>
      </c>
      <c r="CI10" s="25">
        <f t="shared" si="11"/>
        <v>749580</v>
      </c>
      <c r="CJ10" s="25">
        <f t="shared" si="12"/>
        <v>0</v>
      </c>
      <c r="CK10" s="25">
        <f t="shared" si="13"/>
        <v>302033</v>
      </c>
      <c r="CL10" s="25">
        <f t="shared" si="14"/>
        <v>23595530</v>
      </c>
      <c r="CM10" s="25">
        <f t="shared" si="15"/>
        <v>26375895</v>
      </c>
      <c r="CN10" s="25">
        <f t="shared" si="16"/>
        <v>0</v>
      </c>
      <c r="CO10" s="25">
        <f t="shared" si="17"/>
        <v>0</v>
      </c>
      <c r="CP10" s="25">
        <f t="shared" si="18"/>
        <v>116777</v>
      </c>
      <c r="CQ10" s="13">
        <f t="shared" si="19"/>
        <v>6.1479830999999999E-2</v>
      </c>
    </row>
    <row r="11" spans="1:95" x14ac:dyDescent="0.3">
      <c r="A11">
        <v>4500</v>
      </c>
      <c r="B11">
        <v>3.1E-2</v>
      </c>
      <c r="C11">
        <v>0.88900000000000001</v>
      </c>
      <c r="D11">
        <v>3.1E-2</v>
      </c>
      <c r="E11">
        <v>0.28000000000000003</v>
      </c>
      <c r="F11">
        <v>0.35899999999999999</v>
      </c>
      <c r="G11">
        <v>4316</v>
      </c>
      <c r="H11">
        <v>26517</v>
      </c>
      <c r="I11">
        <v>40169</v>
      </c>
      <c r="J11">
        <v>2306</v>
      </c>
      <c r="K11">
        <v>2668</v>
      </c>
      <c r="L11">
        <v>0</v>
      </c>
      <c r="M11">
        <v>6878</v>
      </c>
      <c r="N11">
        <v>19331</v>
      </c>
      <c r="O11" s="21">
        <v>18285</v>
      </c>
      <c r="P11" s="21">
        <v>534</v>
      </c>
      <c r="Q11" s="21">
        <v>0</v>
      </c>
      <c r="R11" s="21">
        <v>0</v>
      </c>
      <c r="S11" s="21">
        <v>0</v>
      </c>
      <c r="T11" s="21">
        <v>2433</v>
      </c>
      <c r="U11" s="21">
        <v>49</v>
      </c>
      <c r="V11" s="21">
        <v>4529</v>
      </c>
      <c r="W11" s="21">
        <v>304</v>
      </c>
      <c r="X11" s="21">
        <v>13</v>
      </c>
      <c r="Y11" s="21">
        <v>291</v>
      </c>
      <c r="Z11" s="21">
        <v>4607</v>
      </c>
      <c r="AA11" s="21">
        <v>4516</v>
      </c>
      <c r="AB11" s="21">
        <v>1</v>
      </c>
      <c r="AC11" s="21">
        <v>0</v>
      </c>
      <c r="AD11" s="21">
        <v>4607</v>
      </c>
      <c r="AE11" s="23">
        <v>2241</v>
      </c>
      <c r="AF11" s="23">
        <v>534</v>
      </c>
      <c r="AG11" s="23">
        <v>0</v>
      </c>
      <c r="AH11" s="23">
        <v>0</v>
      </c>
      <c r="AI11" s="23">
        <v>0</v>
      </c>
      <c r="AJ11" s="23">
        <v>574</v>
      </c>
      <c r="AK11" s="23">
        <v>49</v>
      </c>
      <c r="AL11" s="23">
        <v>618</v>
      </c>
      <c r="AM11" s="23">
        <v>569</v>
      </c>
      <c r="AN11" s="23">
        <v>1</v>
      </c>
      <c r="AO11" s="23">
        <v>564</v>
      </c>
      <c r="AP11" s="23">
        <v>4516</v>
      </c>
      <c r="AQ11" s="23">
        <v>4516</v>
      </c>
      <c r="AR11" s="23">
        <v>0</v>
      </c>
      <c r="AS11" s="23">
        <v>0</v>
      </c>
      <c r="AT11" s="23">
        <v>282</v>
      </c>
      <c r="AU11" s="10">
        <f t="shared" si="2"/>
        <v>2241</v>
      </c>
      <c r="AV11" s="10">
        <f t="shared" si="0"/>
        <v>534</v>
      </c>
      <c r="AW11" s="10">
        <f t="shared" si="0"/>
        <v>0</v>
      </c>
      <c r="AX11" s="10">
        <f t="shared" si="0"/>
        <v>0</v>
      </c>
      <c r="AY11" s="10">
        <f t="shared" si="0"/>
        <v>0</v>
      </c>
      <c r="AZ11" s="10">
        <f t="shared" si="0"/>
        <v>574</v>
      </c>
      <c r="BA11" s="10">
        <f t="shared" si="0"/>
        <v>49</v>
      </c>
      <c r="BB11" s="10">
        <f t="shared" si="0"/>
        <v>618</v>
      </c>
      <c r="BC11" s="10">
        <f t="shared" si="0"/>
        <v>304</v>
      </c>
      <c r="BD11" s="10">
        <f t="shared" si="0"/>
        <v>1</v>
      </c>
      <c r="BE11" s="10">
        <f t="shared" si="0"/>
        <v>291</v>
      </c>
      <c r="BF11" s="10">
        <f t="shared" si="0"/>
        <v>4516</v>
      </c>
      <c r="BG11" s="10">
        <f t="shared" si="0"/>
        <v>4516</v>
      </c>
      <c r="BH11" s="10">
        <f t="shared" si="0"/>
        <v>0</v>
      </c>
      <c r="BI11" s="10">
        <f t="shared" si="0"/>
        <v>0</v>
      </c>
      <c r="BJ11" s="10">
        <f t="shared" si="0"/>
        <v>282</v>
      </c>
      <c r="BK11">
        <v>5306</v>
      </c>
      <c r="BL11">
        <v>4210</v>
      </c>
      <c r="BM11">
        <v>0</v>
      </c>
      <c r="BN11">
        <v>0</v>
      </c>
      <c r="BO11">
        <v>0</v>
      </c>
      <c r="BP11">
        <v>5652</v>
      </c>
      <c r="BQ11">
        <v>3134</v>
      </c>
      <c r="BR11">
        <v>8944</v>
      </c>
      <c r="BS11">
        <v>9859</v>
      </c>
      <c r="BT11">
        <v>17262</v>
      </c>
      <c r="BU11">
        <v>6406</v>
      </c>
      <c r="BV11">
        <v>6367</v>
      </c>
      <c r="BW11">
        <v>6910</v>
      </c>
      <c r="BX11">
        <v>8533</v>
      </c>
      <c r="BY11">
        <v>0</v>
      </c>
      <c r="BZ11">
        <v>4134</v>
      </c>
      <c r="CA11" s="25">
        <f t="shared" si="3"/>
        <v>11890746</v>
      </c>
      <c r="CB11" s="25">
        <f t="shared" si="4"/>
        <v>2248140</v>
      </c>
      <c r="CC11" s="25">
        <f t="shared" si="5"/>
        <v>0</v>
      </c>
      <c r="CD11" s="25">
        <f t="shared" si="6"/>
        <v>0</v>
      </c>
      <c r="CE11" s="25">
        <f t="shared" si="7"/>
        <v>0</v>
      </c>
      <c r="CF11" s="25">
        <f t="shared" si="8"/>
        <v>3244248</v>
      </c>
      <c r="CG11" s="25">
        <f t="shared" si="9"/>
        <v>153566</v>
      </c>
      <c r="CH11" s="25">
        <f t="shared" si="10"/>
        <v>5527392</v>
      </c>
      <c r="CI11" s="25">
        <f t="shared" si="11"/>
        <v>2997136</v>
      </c>
      <c r="CJ11" s="25">
        <f t="shared" si="12"/>
        <v>17262</v>
      </c>
      <c r="CK11" s="25">
        <f t="shared" si="13"/>
        <v>1864146</v>
      </c>
      <c r="CL11" s="25">
        <f t="shared" si="14"/>
        <v>28753372</v>
      </c>
      <c r="CM11" s="25">
        <f t="shared" si="15"/>
        <v>31205560</v>
      </c>
      <c r="CN11" s="25">
        <f t="shared" si="16"/>
        <v>0</v>
      </c>
      <c r="CO11" s="25">
        <f t="shared" si="17"/>
        <v>0</v>
      </c>
      <c r="CP11" s="25">
        <f t="shared" si="18"/>
        <v>1165788</v>
      </c>
      <c r="CQ11" s="13">
        <f t="shared" si="19"/>
        <v>8.9067356E-2</v>
      </c>
    </row>
    <row r="12" spans="1:95" x14ac:dyDescent="0.3">
      <c r="A12">
        <v>5000</v>
      </c>
      <c r="B12">
        <v>3.1E-2</v>
      </c>
      <c r="C12">
        <v>0.96699999999999997</v>
      </c>
      <c r="D12">
        <v>3.1E-2</v>
      </c>
      <c r="E12">
        <v>0.32800000000000001</v>
      </c>
      <c r="F12">
        <v>0.39100000000000001</v>
      </c>
      <c r="G12">
        <v>5035</v>
      </c>
      <c r="H12">
        <v>31568</v>
      </c>
      <c r="I12">
        <v>44135</v>
      </c>
      <c r="J12">
        <v>2288</v>
      </c>
      <c r="K12">
        <v>2898</v>
      </c>
      <c r="L12">
        <v>0</v>
      </c>
      <c r="M12">
        <v>6758</v>
      </c>
      <c r="N12">
        <v>20280</v>
      </c>
      <c r="O12" s="21">
        <v>20321</v>
      </c>
      <c r="P12" s="21">
        <v>626</v>
      </c>
      <c r="Q12" s="21">
        <v>0</v>
      </c>
      <c r="R12" s="21">
        <v>0</v>
      </c>
      <c r="S12" s="21">
        <v>0</v>
      </c>
      <c r="T12" s="21">
        <v>2786</v>
      </c>
      <c r="U12" s="21">
        <v>104</v>
      </c>
      <c r="V12" s="21">
        <v>4984</v>
      </c>
      <c r="W12" s="21">
        <v>46</v>
      </c>
      <c r="X12" s="21">
        <v>17</v>
      </c>
      <c r="Y12" s="21">
        <v>30</v>
      </c>
      <c r="Z12" s="21">
        <v>5126</v>
      </c>
      <c r="AA12" s="21">
        <v>4968</v>
      </c>
      <c r="AB12" s="21">
        <v>1</v>
      </c>
      <c r="AC12" s="21">
        <v>0</v>
      </c>
      <c r="AD12" s="21">
        <v>5126</v>
      </c>
      <c r="AE12" s="23">
        <v>1414</v>
      </c>
      <c r="AF12" s="23">
        <v>626</v>
      </c>
      <c r="AG12" s="23">
        <v>0</v>
      </c>
      <c r="AH12" s="23">
        <v>0</v>
      </c>
      <c r="AI12" s="23">
        <v>0</v>
      </c>
      <c r="AJ12" s="23">
        <v>170</v>
      </c>
      <c r="AK12" s="23">
        <v>104</v>
      </c>
      <c r="AL12" s="23">
        <v>215</v>
      </c>
      <c r="AM12" s="23">
        <v>50</v>
      </c>
      <c r="AN12" s="23">
        <v>0</v>
      </c>
      <c r="AO12" s="23">
        <v>60</v>
      </c>
      <c r="AP12" s="23">
        <v>4968</v>
      </c>
      <c r="AQ12" s="23">
        <v>4968</v>
      </c>
      <c r="AR12" s="23">
        <v>0</v>
      </c>
      <c r="AS12" s="23">
        <v>0</v>
      </c>
      <c r="AT12" s="23">
        <v>30</v>
      </c>
      <c r="AU12" s="10">
        <f t="shared" si="2"/>
        <v>1414</v>
      </c>
      <c r="AV12" s="10">
        <f t="shared" si="0"/>
        <v>626</v>
      </c>
      <c r="AW12" s="10">
        <f t="shared" si="0"/>
        <v>0</v>
      </c>
      <c r="AX12" s="10">
        <f t="shared" si="0"/>
        <v>0</v>
      </c>
      <c r="AY12" s="10">
        <f t="shared" si="0"/>
        <v>0</v>
      </c>
      <c r="AZ12" s="10">
        <f t="shared" si="0"/>
        <v>170</v>
      </c>
      <c r="BA12" s="10">
        <f t="shared" si="0"/>
        <v>104</v>
      </c>
      <c r="BB12" s="10">
        <f t="shared" si="0"/>
        <v>215</v>
      </c>
      <c r="BC12" s="10">
        <f t="shared" si="0"/>
        <v>46</v>
      </c>
      <c r="BD12" s="10">
        <f t="shared" si="0"/>
        <v>0</v>
      </c>
      <c r="BE12" s="10">
        <f t="shared" si="0"/>
        <v>30</v>
      </c>
      <c r="BF12" s="10">
        <f t="shared" si="0"/>
        <v>4968</v>
      </c>
      <c r="BG12" s="10">
        <f t="shared" si="0"/>
        <v>4968</v>
      </c>
      <c r="BH12" s="10">
        <f t="shared" si="0"/>
        <v>0</v>
      </c>
      <c r="BI12" s="10">
        <f t="shared" si="0"/>
        <v>0</v>
      </c>
      <c r="BJ12" s="10">
        <f t="shared" si="0"/>
        <v>30</v>
      </c>
      <c r="BK12">
        <v>5434</v>
      </c>
      <c r="BL12">
        <v>3488</v>
      </c>
      <c r="BM12">
        <v>0</v>
      </c>
      <c r="BN12">
        <v>0</v>
      </c>
      <c r="BO12">
        <v>0</v>
      </c>
      <c r="BP12">
        <v>5649</v>
      </c>
      <c r="BQ12">
        <v>2949</v>
      </c>
      <c r="BR12">
        <v>9354</v>
      </c>
      <c r="BS12">
        <v>27379</v>
      </c>
      <c r="BT12">
        <v>14530</v>
      </c>
      <c r="BU12">
        <v>11519</v>
      </c>
      <c r="BV12">
        <v>6465</v>
      </c>
      <c r="BW12">
        <v>8085</v>
      </c>
      <c r="BX12">
        <v>8532</v>
      </c>
      <c r="BY12">
        <v>0</v>
      </c>
      <c r="BZ12">
        <v>4263</v>
      </c>
      <c r="CA12" s="25">
        <f t="shared" si="3"/>
        <v>7683676</v>
      </c>
      <c r="CB12" s="25">
        <f t="shared" si="4"/>
        <v>2183488</v>
      </c>
      <c r="CC12" s="25">
        <f t="shared" si="5"/>
        <v>0</v>
      </c>
      <c r="CD12" s="25">
        <f t="shared" si="6"/>
        <v>0</v>
      </c>
      <c r="CE12" s="25">
        <f t="shared" si="7"/>
        <v>0</v>
      </c>
      <c r="CF12" s="25">
        <f t="shared" si="8"/>
        <v>960330</v>
      </c>
      <c r="CG12" s="25">
        <f t="shared" si="9"/>
        <v>306696</v>
      </c>
      <c r="CH12" s="25">
        <f t="shared" si="10"/>
        <v>2011110</v>
      </c>
      <c r="CI12" s="25">
        <f t="shared" si="11"/>
        <v>1259434</v>
      </c>
      <c r="CJ12" s="25">
        <f t="shared" si="12"/>
        <v>0</v>
      </c>
      <c r="CK12" s="25">
        <f t="shared" si="13"/>
        <v>345570</v>
      </c>
      <c r="CL12" s="25">
        <f t="shared" si="14"/>
        <v>32118120</v>
      </c>
      <c r="CM12" s="25">
        <f t="shared" si="15"/>
        <v>40166280</v>
      </c>
      <c r="CN12" s="25">
        <f t="shared" si="16"/>
        <v>0</v>
      </c>
      <c r="CO12" s="25">
        <f t="shared" si="17"/>
        <v>0</v>
      </c>
      <c r="CP12" s="25">
        <f t="shared" si="18"/>
        <v>127890</v>
      </c>
      <c r="CQ12" s="13">
        <f t="shared" si="19"/>
        <v>8.7162593999999996E-2</v>
      </c>
    </row>
    <row r="13" spans="1:95" x14ac:dyDescent="0.3">
      <c r="A13">
        <v>5500</v>
      </c>
      <c r="B13">
        <v>4.5999999999999999E-2</v>
      </c>
      <c r="C13">
        <v>1.0760000000000001</v>
      </c>
      <c r="D13">
        <v>3.2000000000000001E-2</v>
      </c>
      <c r="E13">
        <v>0.35899999999999999</v>
      </c>
      <c r="F13">
        <v>0.44</v>
      </c>
      <c r="G13">
        <v>5559</v>
      </c>
      <c r="H13">
        <v>34836</v>
      </c>
      <c r="I13">
        <v>48531</v>
      </c>
      <c r="J13">
        <v>2288</v>
      </c>
      <c r="K13">
        <v>2697</v>
      </c>
      <c r="L13">
        <v>0</v>
      </c>
      <c r="M13">
        <v>6837</v>
      </c>
      <c r="N13">
        <v>21519</v>
      </c>
      <c r="O13" s="21">
        <v>22406</v>
      </c>
      <c r="P13" s="21">
        <v>638</v>
      </c>
      <c r="Q13" s="21">
        <v>0</v>
      </c>
      <c r="R13" s="21">
        <v>0</v>
      </c>
      <c r="S13" s="21">
        <v>0</v>
      </c>
      <c r="T13" s="21">
        <v>2941</v>
      </c>
      <c r="U13" s="21">
        <v>27</v>
      </c>
      <c r="V13" s="21">
        <v>5614</v>
      </c>
      <c r="W13" s="21">
        <v>51</v>
      </c>
      <c r="X13" s="21">
        <v>10</v>
      </c>
      <c r="Y13" s="21">
        <v>16</v>
      </c>
      <c r="Z13" s="21">
        <v>5624</v>
      </c>
      <c r="AA13" s="21">
        <v>5579</v>
      </c>
      <c r="AB13" s="21">
        <v>1</v>
      </c>
      <c r="AC13" s="21">
        <v>0</v>
      </c>
      <c r="AD13" s="21">
        <v>5624</v>
      </c>
      <c r="AE13" s="23">
        <v>1491</v>
      </c>
      <c r="AF13" s="23">
        <v>638</v>
      </c>
      <c r="AG13" s="23">
        <v>0</v>
      </c>
      <c r="AH13" s="23">
        <v>0</v>
      </c>
      <c r="AI13" s="23">
        <v>0</v>
      </c>
      <c r="AJ13" s="23">
        <v>171</v>
      </c>
      <c r="AK13" s="23">
        <v>27</v>
      </c>
      <c r="AL13" s="23">
        <v>135</v>
      </c>
      <c r="AM13" s="23">
        <v>59</v>
      </c>
      <c r="AN13" s="23">
        <v>0</v>
      </c>
      <c r="AO13" s="23">
        <v>32</v>
      </c>
      <c r="AP13" s="23">
        <v>5579</v>
      </c>
      <c r="AQ13" s="23">
        <v>5579</v>
      </c>
      <c r="AR13" s="23">
        <v>0</v>
      </c>
      <c r="AS13" s="23">
        <v>0</v>
      </c>
      <c r="AT13" s="23">
        <v>16</v>
      </c>
      <c r="AU13" s="10">
        <f t="shared" si="2"/>
        <v>1491</v>
      </c>
      <c r="AV13" s="10">
        <f t="shared" si="0"/>
        <v>638</v>
      </c>
      <c r="AW13" s="10">
        <f t="shared" si="0"/>
        <v>0</v>
      </c>
      <c r="AX13" s="10">
        <f t="shared" si="0"/>
        <v>0</v>
      </c>
      <c r="AY13" s="10">
        <f t="shared" si="0"/>
        <v>0</v>
      </c>
      <c r="AZ13" s="10">
        <f t="shared" si="0"/>
        <v>171</v>
      </c>
      <c r="BA13" s="10">
        <f t="shared" si="0"/>
        <v>27</v>
      </c>
      <c r="BB13" s="10">
        <f t="shared" si="0"/>
        <v>135</v>
      </c>
      <c r="BC13" s="10">
        <f t="shared" si="0"/>
        <v>51</v>
      </c>
      <c r="BD13" s="10">
        <f t="shared" si="0"/>
        <v>0</v>
      </c>
      <c r="BE13" s="10">
        <f t="shared" si="0"/>
        <v>16</v>
      </c>
      <c r="BF13" s="10">
        <f t="shared" si="0"/>
        <v>5579</v>
      </c>
      <c r="BG13" s="10">
        <f t="shared" si="0"/>
        <v>5579</v>
      </c>
      <c r="BH13" s="10">
        <f t="shared" si="0"/>
        <v>0</v>
      </c>
      <c r="BI13" s="10">
        <f t="shared" si="0"/>
        <v>0</v>
      </c>
      <c r="BJ13" s="10">
        <f t="shared" si="0"/>
        <v>16</v>
      </c>
      <c r="BK13">
        <v>5328</v>
      </c>
      <c r="BL13">
        <v>3469</v>
      </c>
      <c r="BM13">
        <v>0</v>
      </c>
      <c r="BN13">
        <v>0</v>
      </c>
      <c r="BO13">
        <v>0</v>
      </c>
      <c r="BP13">
        <v>5505</v>
      </c>
      <c r="BQ13">
        <v>3444</v>
      </c>
      <c r="BR13">
        <v>8984</v>
      </c>
      <c r="BS13">
        <v>16764</v>
      </c>
      <c r="BT13">
        <v>15230</v>
      </c>
      <c r="BU13">
        <v>13652</v>
      </c>
      <c r="BV13">
        <v>6358</v>
      </c>
      <c r="BW13">
        <v>6342</v>
      </c>
      <c r="BX13">
        <v>8532</v>
      </c>
      <c r="BY13">
        <v>0</v>
      </c>
      <c r="BZ13">
        <v>4109</v>
      </c>
      <c r="CA13" s="25">
        <f t="shared" si="3"/>
        <v>7944048</v>
      </c>
      <c r="CB13" s="25">
        <f t="shared" si="4"/>
        <v>2213222</v>
      </c>
      <c r="CC13" s="25">
        <f t="shared" si="5"/>
        <v>0</v>
      </c>
      <c r="CD13" s="25">
        <f t="shared" si="6"/>
        <v>0</v>
      </c>
      <c r="CE13" s="25">
        <f t="shared" si="7"/>
        <v>0</v>
      </c>
      <c r="CF13" s="25">
        <f t="shared" si="8"/>
        <v>941355</v>
      </c>
      <c r="CG13" s="25">
        <f t="shared" si="9"/>
        <v>92988</v>
      </c>
      <c r="CH13" s="25">
        <f t="shared" si="10"/>
        <v>1212840</v>
      </c>
      <c r="CI13" s="25">
        <f t="shared" si="11"/>
        <v>854964</v>
      </c>
      <c r="CJ13" s="25">
        <f t="shared" si="12"/>
        <v>0</v>
      </c>
      <c r="CK13" s="25">
        <f t="shared" si="13"/>
        <v>218432</v>
      </c>
      <c r="CL13" s="25">
        <f t="shared" si="14"/>
        <v>35471282</v>
      </c>
      <c r="CM13" s="25">
        <f t="shared" si="15"/>
        <v>35382018</v>
      </c>
      <c r="CN13" s="25">
        <f t="shared" si="16"/>
        <v>0</v>
      </c>
      <c r="CO13" s="25">
        <f t="shared" si="17"/>
        <v>0</v>
      </c>
      <c r="CP13" s="25">
        <f t="shared" si="18"/>
        <v>65744</v>
      </c>
      <c r="CQ13" s="13">
        <f t="shared" si="19"/>
        <v>8.4396893000000001E-2</v>
      </c>
    </row>
    <row r="14" spans="1:95" x14ac:dyDescent="0.3">
      <c r="A14">
        <v>6000</v>
      </c>
      <c r="B14">
        <v>4.7E-2</v>
      </c>
      <c r="C14">
        <v>1.17</v>
      </c>
      <c r="D14">
        <v>4.7E-2</v>
      </c>
      <c r="E14">
        <v>0.34300000000000003</v>
      </c>
      <c r="F14">
        <v>0.46800000000000003</v>
      </c>
      <c r="G14">
        <v>6081</v>
      </c>
      <c r="H14">
        <v>37798</v>
      </c>
      <c r="I14">
        <v>53231</v>
      </c>
      <c r="J14">
        <v>2304</v>
      </c>
      <c r="K14">
        <v>2798</v>
      </c>
      <c r="L14">
        <v>0</v>
      </c>
      <c r="M14">
        <v>6253</v>
      </c>
      <c r="N14">
        <v>19610</v>
      </c>
      <c r="O14" s="21">
        <v>24378</v>
      </c>
      <c r="P14" s="21">
        <v>782</v>
      </c>
      <c r="Q14" s="21">
        <v>0</v>
      </c>
      <c r="R14" s="21">
        <v>0</v>
      </c>
      <c r="S14" s="21">
        <v>0</v>
      </c>
      <c r="T14" s="21">
        <v>3280</v>
      </c>
      <c r="U14" s="21">
        <v>207</v>
      </c>
      <c r="V14" s="21">
        <v>6113</v>
      </c>
      <c r="W14" s="21">
        <v>43</v>
      </c>
      <c r="X14" s="21">
        <v>21</v>
      </c>
      <c r="Y14" s="21">
        <v>27</v>
      </c>
      <c r="Z14" s="21">
        <v>6141</v>
      </c>
      <c r="AA14" s="21">
        <v>6097</v>
      </c>
      <c r="AB14" s="21">
        <v>1</v>
      </c>
      <c r="AC14" s="21">
        <v>0</v>
      </c>
      <c r="AD14" s="21">
        <v>6141</v>
      </c>
      <c r="AE14" s="23">
        <v>1709</v>
      </c>
      <c r="AF14" s="23">
        <v>782</v>
      </c>
      <c r="AG14" s="23">
        <v>0</v>
      </c>
      <c r="AH14" s="23">
        <v>0</v>
      </c>
      <c r="AI14" s="23">
        <v>0</v>
      </c>
      <c r="AJ14" s="23">
        <v>184</v>
      </c>
      <c r="AK14" s="23">
        <v>207</v>
      </c>
      <c r="AL14" s="23">
        <v>271</v>
      </c>
      <c r="AM14" s="23">
        <v>44</v>
      </c>
      <c r="AN14" s="23">
        <v>0</v>
      </c>
      <c r="AO14" s="23">
        <v>52</v>
      </c>
      <c r="AP14" s="23">
        <v>6097</v>
      </c>
      <c r="AQ14" s="23">
        <v>6097</v>
      </c>
      <c r="AR14" s="23">
        <v>0</v>
      </c>
      <c r="AS14" s="23">
        <v>0</v>
      </c>
      <c r="AT14" s="23">
        <v>26</v>
      </c>
      <c r="AU14" s="10">
        <f t="shared" si="2"/>
        <v>1709</v>
      </c>
      <c r="AV14" s="10">
        <f t="shared" si="0"/>
        <v>782</v>
      </c>
      <c r="AW14" s="10">
        <f t="shared" si="0"/>
        <v>0</v>
      </c>
      <c r="AX14" s="10">
        <f t="shared" si="0"/>
        <v>0</v>
      </c>
      <c r="AY14" s="10">
        <f t="shared" si="0"/>
        <v>0</v>
      </c>
      <c r="AZ14" s="10">
        <f t="shared" si="0"/>
        <v>184</v>
      </c>
      <c r="BA14" s="10">
        <f t="shared" si="0"/>
        <v>207</v>
      </c>
      <c r="BB14" s="10">
        <f t="shared" si="0"/>
        <v>271</v>
      </c>
      <c r="BC14" s="10">
        <f t="shared" si="0"/>
        <v>43</v>
      </c>
      <c r="BD14" s="10">
        <f t="shared" si="0"/>
        <v>0</v>
      </c>
      <c r="BE14" s="10">
        <f t="shared" si="0"/>
        <v>27</v>
      </c>
      <c r="BF14" s="10">
        <f t="shared" si="0"/>
        <v>6097</v>
      </c>
      <c r="BG14" s="10">
        <f t="shared" si="0"/>
        <v>6097</v>
      </c>
      <c r="BH14" s="10">
        <f t="shared" si="0"/>
        <v>0</v>
      </c>
      <c r="BI14" s="10">
        <f t="shared" si="0"/>
        <v>0</v>
      </c>
      <c r="BJ14" s="10">
        <f t="shared" si="0"/>
        <v>26</v>
      </c>
      <c r="BK14">
        <v>5352</v>
      </c>
      <c r="BL14">
        <v>3808</v>
      </c>
      <c r="BM14">
        <v>0</v>
      </c>
      <c r="BN14">
        <v>0</v>
      </c>
      <c r="BO14">
        <v>0</v>
      </c>
      <c r="BP14">
        <v>5654</v>
      </c>
      <c r="BQ14">
        <v>2879</v>
      </c>
      <c r="BR14">
        <v>8891</v>
      </c>
      <c r="BS14">
        <v>21669</v>
      </c>
      <c r="BT14">
        <v>15338</v>
      </c>
      <c r="BU14">
        <v>11345</v>
      </c>
      <c r="BV14">
        <v>6361</v>
      </c>
      <c r="BW14">
        <v>6288</v>
      </c>
      <c r="BX14">
        <v>11093</v>
      </c>
      <c r="BY14">
        <v>0</v>
      </c>
      <c r="BZ14">
        <v>4109</v>
      </c>
      <c r="CA14" s="25">
        <f t="shared" si="3"/>
        <v>9146568</v>
      </c>
      <c r="CB14" s="25">
        <f t="shared" si="4"/>
        <v>2977856</v>
      </c>
      <c r="CC14" s="25">
        <f t="shared" si="5"/>
        <v>0</v>
      </c>
      <c r="CD14" s="25">
        <f t="shared" si="6"/>
        <v>0</v>
      </c>
      <c r="CE14" s="25">
        <f t="shared" si="7"/>
        <v>0</v>
      </c>
      <c r="CF14" s="25">
        <f t="shared" si="8"/>
        <v>1040336</v>
      </c>
      <c r="CG14" s="25">
        <f t="shared" si="9"/>
        <v>595953</v>
      </c>
      <c r="CH14" s="25">
        <f t="shared" si="10"/>
        <v>2409461</v>
      </c>
      <c r="CI14" s="25">
        <f t="shared" si="11"/>
        <v>931767</v>
      </c>
      <c r="CJ14" s="25">
        <f t="shared" si="12"/>
        <v>0</v>
      </c>
      <c r="CK14" s="25">
        <f t="shared" si="13"/>
        <v>306315</v>
      </c>
      <c r="CL14" s="25">
        <f t="shared" si="14"/>
        <v>38783017</v>
      </c>
      <c r="CM14" s="25">
        <f t="shared" si="15"/>
        <v>38337936</v>
      </c>
      <c r="CN14" s="25">
        <f t="shared" si="16"/>
        <v>0</v>
      </c>
      <c r="CO14" s="25">
        <f t="shared" si="17"/>
        <v>0</v>
      </c>
      <c r="CP14" s="25">
        <f t="shared" si="18"/>
        <v>106834</v>
      </c>
      <c r="CQ14" s="13">
        <f t="shared" si="19"/>
        <v>9.4636043000000003E-2</v>
      </c>
    </row>
    <row r="15" spans="1:95" x14ac:dyDescent="0.3">
      <c r="A15">
        <v>6500</v>
      </c>
      <c r="B15">
        <v>4.7E-2</v>
      </c>
      <c r="C15">
        <v>1.3260000000000001</v>
      </c>
      <c r="D15">
        <v>3.1E-2</v>
      </c>
      <c r="E15">
        <v>0.34599999999999997</v>
      </c>
      <c r="F15">
        <v>0.63200000000000001</v>
      </c>
      <c r="G15">
        <v>5652</v>
      </c>
      <c r="H15">
        <v>34790</v>
      </c>
      <c r="I15">
        <v>59668</v>
      </c>
      <c r="J15">
        <v>2192</v>
      </c>
      <c r="K15">
        <v>5119</v>
      </c>
      <c r="L15">
        <v>0</v>
      </c>
      <c r="M15">
        <v>7763</v>
      </c>
      <c r="N15">
        <v>22510</v>
      </c>
      <c r="O15" s="21">
        <v>26330</v>
      </c>
      <c r="P15" s="21">
        <v>823</v>
      </c>
      <c r="Q15" s="21">
        <v>0</v>
      </c>
      <c r="R15" s="21">
        <v>0</v>
      </c>
      <c r="S15" s="21">
        <v>0</v>
      </c>
      <c r="T15" s="21">
        <v>3609</v>
      </c>
      <c r="U15" s="21">
        <v>510</v>
      </c>
      <c r="V15" s="21">
        <v>6606</v>
      </c>
      <c r="W15" s="21">
        <v>973</v>
      </c>
      <c r="X15" s="21">
        <v>15</v>
      </c>
      <c r="Y15" s="21">
        <v>948</v>
      </c>
      <c r="Z15" s="21">
        <v>6636</v>
      </c>
      <c r="AA15" s="21">
        <v>6581</v>
      </c>
      <c r="AB15" s="21">
        <v>1</v>
      </c>
      <c r="AC15" s="21">
        <v>0</v>
      </c>
      <c r="AD15" s="21">
        <v>6636</v>
      </c>
      <c r="AE15" s="23">
        <v>5080</v>
      </c>
      <c r="AF15" s="23">
        <v>823</v>
      </c>
      <c r="AG15" s="23">
        <v>0</v>
      </c>
      <c r="AH15" s="23">
        <v>0</v>
      </c>
      <c r="AI15" s="23">
        <v>0</v>
      </c>
      <c r="AJ15" s="23">
        <v>1051</v>
      </c>
      <c r="AK15" s="23">
        <v>510</v>
      </c>
      <c r="AL15" s="23">
        <v>2361</v>
      </c>
      <c r="AM15" s="23">
        <v>1851</v>
      </c>
      <c r="AN15" s="23">
        <v>4</v>
      </c>
      <c r="AO15" s="23">
        <v>1792</v>
      </c>
      <c r="AP15" s="23">
        <v>6581</v>
      </c>
      <c r="AQ15" s="23">
        <v>6581</v>
      </c>
      <c r="AR15" s="23">
        <v>0</v>
      </c>
      <c r="AS15" s="23">
        <v>0</v>
      </c>
      <c r="AT15" s="23">
        <v>896</v>
      </c>
      <c r="AU15" s="10">
        <f t="shared" si="2"/>
        <v>5080</v>
      </c>
      <c r="AV15" s="10">
        <f t="shared" si="0"/>
        <v>823</v>
      </c>
      <c r="AW15" s="10">
        <f t="shared" si="0"/>
        <v>0</v>
      </c>
      <c r="AX15" s="10">
        <f t="shared" si="0"/>
        <v>0</v>
      </c>
      <c r="AY15" s="10">
        <f t="shared" si="0"/>
        <v>0</v>
      </c>
      <c r="AZ15" s="10">
        <f t="shared" si="0"/>
        <v>1051</v>
      </c>
      <c r="BA15" s="10">
        <f t="shared" si="0"/>
        <v>510</v>
      </c>
      <c r="BB15" s="10">
        <f t="shared" si="0"/>
        <v>2361</v>
      </c>
      <c r="BC15" s="10">
        <f t="shared" si="0"/>
        <v>973</v>
      </c>
      <c r="BD15" s="10">
        <f t="shared" si="0"/>
        <v>4</v>
      </c>
      <c r="BE15" s="10">
        <f t="shared" si="0"/>
        <v>948</v>
      </c>
      <c r="BF15" s="10">
        <f t="shared" si="0"/>
        <v>6581</v>
      </c>
      <c r="BG15" s="10">
        <f t="shared" si="0"/>
        <v>6581</v>
      </c>
      <c r="BH15" s="10">
        <f t="shared" si="0"/>
        <v>0</v>
      </c>
      <c r="BI15" s="10">
        <f t="shared" si="0"/>
        <v>0</v>
      </c>
      <c r="BJ15" s="10">
        <f t="shared" si="0"/>
        <v>896</v>
      </c>
      <c r="BK15">
        <v>4693</v>
      </c>
      <c r="BL15">
        <v>3479</v>
      </c>
      <c r="BM15">
        <v>0</v>
      </c>
      <c r="BN15">
        <v>0</v>
      </c>
      <c r="BO15">
        <v>0</v>
      </c>
      <c r="BP15">
        <v>4991</v>
      </c>
      <c r="BQ15">
        <v>3359</v>
      </c>
      <c r="BR15">
        <v>8009</v>
      </c>
      <c r="BS15">
        <v>10406</v>
      </c>
      <c r="BT15">
        <v>16098</v>
      </c>
      <c r="BU15">
        <v>5806</v>
      </c>
      <c r="BV15">
        <v>27797</v>
      </c>
      <c r="BW15">
        <v>5825</v>
      </c>
      <c r="BX15">
        <v>11519</v>
      </c>
      <c r="BY15">
        <v>0</v>
      </c>
      <c r="BZ15">
        <v>3622</v>
      </c>
      <c r="CA15" s="25">
        <f t="shared" si="3"/>
        <v>23840440</v>
      </c>
      <c r="CB15" s="25">
        <f t="shared" si="4"/>
        <v>2863217</v>
      </c>
      <c r="CC15" s="25">
        <f t="shared" si="5"/>
        <v>0</v>
      </c>
      <c r="CD15" s="25">
        <f t="shared" si="6"/>
        <v>0</v>
      </c>
      <c r="CE15" s="25">
        <f t="shared" si="7"/>
        <v>0</v>
      </c>
      <c r="CF15" s="25">
        <f t="shared" si="8"/>
        <v>5245541</v>
      </c>
      <c r="CG15" s="25">
        <f t="shared" si="9"/>
        <v>1713090</v>
      </c>
      <c r="CH15" s="25">
        <f t="shared" si="10"/>
        <v>18909249</v>
      </c>
      <c r="CI15" s="25">
        <f t="shared" si="11"/>
        <v>10125038</v>
      </c>
      <c r="CJ15" s="25">
        <f t="shared" si="12"/>
        <v>64392</v>
      </c>
      <c r="CK15" s="25">
        <f t="shared" si="13"/>
        <v>5504088</v>
      </c>
      <c r="CL15" s="25">
        <f t="shared" si="14"/>
        <v>182932057</v>
      </c>
      <c r="CM15" s="25">
        <f t="shared" si="15"/>
        <v>38334325</v>
      </c>
      <c r="CN15" s="25">
        <f t="shared" si="16"/>
        <v>0</v>
      </c>
      <c r="CO15" s="25">
        <f t="shared" si="17"/>
        <v>0</v>
      </c>
      <c r="CP15" s="25">
        <f t="shared" si="18"/>
        <v>3245312</v>
      </c>
      <c r="CQ15" s="13">
        <f t="shared" si="19"/>
        <v>0.292776749</v>
      </c>
    </row>
    <row r="16" spans="1:95" x14ac:dyDescent="0.3">
      <c r="A16">
        <v>7000</v>
      </c>
      <c r="B16">
        <v>6.2E-2</v>
      </c>
      <c r="C16">
        <v>1.375</v>
      </c>
      <c r="D16">
        <v>4.7E-2</v>
      </c>
      <c r="E16">
        <v>0.45200000000000001</v>
      </c>
      <c r="F16">
        <v>0.56100000000000005</v>
      </c>
      <c r="G16">
        <v>6907</v>
      </c>
      <c r="H16">
        <v>42634</v>
      </c>
      <c r="I16">
        <v>62310</v>
      </c>
      <c r="J16">
        <v>2239</v>
      </c>
      <c r="K16">
        <v>2679</v>
      </c>
      <c r="L16">
        <v>0</v>
      </c>
      <c r="M16">
        <v>5856</v>
      </c>
      <c r="N16">
        <v>19330</v>
      </c>
      <c r="O16" s="21">
        <v>28481</v>
      </c>
      <c r="P16" s="21">
        <v>867</v>
      </c>
      <c r="Q16" s="21">
        <v>0</v>
      </c>
      <c r="R16" s="21">
        <v>0</v>
      </c>
      <c r="S16" s="21">
        <v>0</v>
      </c>
      <c r="T16" s="21">
        <v>3740</v>
      </c>
      <c r="U16" s="21">
        <v>155</v>
      </c>
      <c r="V16" s="21">
        <v>7119</v>
      </c>
      <c r="W16" s="21">
        <v>271</v>
      </c>
      <c r="X16" s="21">
        <v>30</v>
      </c>
      <c r="Y16" s="21">
        <v>237</v>
      </c>
      <c r="Z16" s="21">
        <v>7162</v>
      </c>
      <c r="AA16" s="21">
        <v>7085</v>
      </c>
      <c r="AB16" s="21">
        <v>1</v>
      </c>
      <c r="AC16" s="21">
        <v>0</v>
      </c>
      <c r="AD16" s="21">
        <v>7162</v>
      </c>
      <c r="AE16" s="23">
        <v>2730</v>
      </c>
      <c r="AF16" s="23">
        <v>867</v>
      </c>
      <c r="AG16" s="23">
        <v>0</v>
      </c>
      <c r="AH16" s="23">
        <v>0</v>
      </c>
      <c r="AI16" s="23">
        <v>0</v>
      </c>
      <c r="AJ16" s="23">
        <v>565</v>
      </c>
      <c r="AK16" s="23">
        <v>155</v>
      </c>
      <c r="AL16" s="23">
        <v>666</v>
      </c>
      <c r="AM16" s="23">
        <v>493</v>
      </c>
      <c r="AN16" s="23">
        <v>0</v>
      </c>
      <c r="AO16" s="23">
        <v>474</v>
      </c>
      <c r="AP16" s="23">
        <v>7085</v>
      </c>
      <c r="AQ16" s="23">
        <v>7085</v>
      </c>
      <c r="AR16" s="23">
        <v>0</v>
      </c>
      <c r="AS16" s="23">
        <v>0</v>
      </c>
      <c r="AT16" s="23">
        <v>237</v>
      </c>
      <c r="AU16" s="10">
        <f t="shared" si="2"/>
        <v>2730</v>
      </c>
      <c r="AV16" s="10">
        <f t="shared" si="0"/>
        <v>867</v>
      </c>
      <c r="AW16" s="10">
        <f t="shared" si="0"/>
        <v>0</v>
      </c>
      <c r="AX16" s="10">
        <f t="shared" si="0"/>
        <v>0</v>
      </c>
      <c r="AY16" s="10">
        <f t="shared" si="0"/>
        <v>0</v>
      </c>
      <c r="AZ16" s="10">
        <f t="shared" si="0"/>
        <v>565</v>
      </c>
      <c r="BA16" s="10">
        <f t="shared" si="0"/>
        <v>155</v>
      </c>
      <c r="BB16" s="10">
        <f t="shared" si="0"/>
        <v>666</v>
      </c>
      <c r="BC16" s="10">
        <f t="shared" si="0"/>
        <v>271</v>
      </c>
      <c r="BD16" s="10">
        <f t="shared" si="0"/>
        <v>0</v>
      </c>
      <c r="BE16" s="10">
        <f t="shared" si="0"/>
        <v>237</v>
      </c>
      <c r="BF16" s="10">
        <f t="shared" si="0"/>
        <v>7085</v>
      </c>
      <c r="BG16" s="10">
        <f t="shared" si="0"/>
        <v>7085</v>
      </c>
      <c r="BH16" s="10">
        <f t="shared" si="0"/>
        <v>0</v>
      </c>
      <c r="BI16" s="10">
        <f t="shared" si="0"/>
        <v>0</v>
      </c>
      <c r="BJ16" s="10">
        <f t="shared" si="0"/>
        <v>237</v>
      </c>
      <c r="BK16">
        <v>5376</v>
      </c>
      <c r="BL16">
        <v>3769</v>
      </c>
      <c r="BM16">
        <v>0</v>
      </c>
      <c r="BN16">
        <v>0</v>
      </c>
      <c r="BO16">
        <v>0</v>
      </c>
      <c r="BP16">
        <v>5715</v>
      </c>
      <c r="BQ16">
        <v>2903</v>
      </c>
      <c r="BR16">
        <v>8978</v>
      </c>
      <c r="BS16">
        <v>10543</v>
      </c>
      <c r="BT16">
        <v>12571</v>
      </c>
      <c r="BU16">
        <v>4824</v>
      </c>
      <c r="BV16">
        <v>6453</v>
      </c>
      <c r="BW16">
        <v>6637</v>
      </c>
      <c r="BX16">
        <v>8533</v>
      </c>
      <c r="BY16">
        <v>0</v>
      </c>
      <c r="BZ16">
        <v>4078</v>
      </c>
      <c r="CA16" s="25">
        <f t="shared" si="3"/>
        <v>14676480</v>
      </c>
      <c r="CB16" s="25">
        <f t="shared" si="4"/>
        <v>3267723</v>
      </c>
      <c r="CC16" s="25">
        <f t="shared" si="5"/>
        <v>0</v>
      </c>
      <c r="CD16" s="25">
        <f t="shared" si="6"/>
        <v>0</v>
      </c>
      <c r="CE16" s="25">
        <f t="shared" si="7"/>
        <v>0</v>
      </c>
      <c r="CF16" s="25">
        <f t="shared" si="8"/>
        <v>3228975</v>
      </c>
      <c r="CG16" s="25">
        <f t="shared" si="9"/>
        <v>449965</v>
      </c>
      <c r="CH16" s="25">
        <f t="shared" si="10"/>
        <v>5979348</v>
      </c>
      <c r="CI16" s="25">
        <f t="shared" si="11"/>
        <v>2857153</v>
      </c>
      <c r="CJ16" s="25">
        <f t="shared" si="12"/>
        <v>0</v>
      </c>
      <c r="CK16" s="25">
        <f t="shared" si="13"/>
        <v>1143288</v>
      </c>
      <c r="CL16" s="25">
        <f t="shared" si="14"/>
        <v>45719505</v>
      </c>
      <c r="CM16" s="25">
        <f t="shared" si="15"/>
        <v>47023145</v>
      </c>
      <c r="CN16" s="25">
        <f t="shared" si="16"/>
        <v>0</v>
      </c>
      <c r="CO16" s="25">
        <f t="shared" si="17"/>
        <v>0</v>
      </c>
      <c r="CP16" s="25">
        <f t="shared" si="18"/>
        <v>966486</v>
      </c>
      <c r="CQ16" s="13">
        <f t="shared" si="19"/>
        <v>0.125312068</v>
      </c>
    </row>
    <row r="17" spans="1:95" x14ac:dyDescent="0.3">
      <c r="A17">
        <v>7500</v>
      </c>
      <c r="B17">
        <v>7.8E-2</v>
      </c>
      <c r="C17">
        <v>1.4670000000000001</v>
      </c>
      <c r="D17">
        <v>3.2000000000000001E-2</v>
      </c>
      <c r="E17">
        <v>0.46800000000000003</v>
      </c>
      <c r="F17">
        <v>0.59199999999999997</v>
      </c>
      <c r="G17">
        <v>7527</v>
      </c>
      <c r="H17">
        <v>46813</v>
      </c>
      <c r="I17">
        <v>66082</v>
      </c>
      <c r="J17">
        <v>2298</v>
      </c>
      <c r="K17">
        <v>2735</v>
      </c>
      <c r="L17">
        <v>0</v>
      </c>
      <c r="M17">
        <v>6148</v>
      </c>
      <c r="N17">
        <v>15194</v>
      </c>
      <c r="O17" s="21">
        <v>30355</v>
      </c>
      <c r="P17" s="21">
        <v>929</v>
      </c>
      <c r="Q17" s="21">
        <v>0</v>
      </c>
      <c r="R17" s="21">
        <v>0</v>
      </c>
      <c r="S17" s="21">
        <v>0</v>
      </c>
      <c r="T17" s="21">
        <v>3940</v>
      </c>
      <c r="U17" s="21">
        <v>282</v>
      </c>
      <c r="V17" s="21">
        <v>7582</v>
      </c>
      <c r="W17" s="21">
        <v>82</v>
      </c>
      <c r="X17" s="21">
        <v>29</v>
      </c>
      <c r="Y17" s="21">
        <v>44</v>
      </c>
      <c r="Z17" s="21">
        <v>7647</v>
      </c>
      <c r="AA17" s="21">
        <v>7544</v>
      </c>
      <c r="AB17" s="21">
        <v>1</v>
      </c>
      <c r="AC17" s="21">
        <v>0</v>
      </c>
      <c r="AD17" s="21">
        <v>7647</v>
      </c>
      <c r="AE17" s="23">
        <v>2126</v>
      </c>
      <c r="AF17" s="23">
        <v>929</v>
      </c>
      <c r="AG17" s="23">
        <v>0</v>
      </c>
      <c r="AH17" s="23">
        <v>0</v>
      </c>
      <c r="AI17" s="23">
        <v>0</v>
      </c>
      <c r="AJ17" s="23">
        <v>234</v>
      </c>
      <c r="AK17" s="23">
        <v>282</v>
      </c>
      <c r="AL17" s="23">
        <v>453</v>
      </c>
      <c r="AM17" s="23">
        <v>95</v>
      </c>
      <c r="AN17" s="23">
        <v>0</v>
      </c>
      <c r="AO17" s="23">
        <v>88</v>
      </c>
      <c r="AP17" s="23">
        <v>7544</v>
      </c>
      <c r="AQ17" s="23">
        <v>7544</v>
      </c>
      <c r="AR17" s="23">
        <v>0</v>
      </c>
      <c r="AS17" s="23">
        <v>0</v>
      </c>
      <c r="AT17" s="23">
        <v>44</v>
      </c>
      <c r="AU17" s="10">
        <f t="shared" si="2"/>
        <v>2126</v>
      </c>
      <c r="AV17" s="10">
        <f t="shared" si="0"/>
        <v>929</v>
      </c>
      <c r="AW17" s="10">
        <f t="shared" si="0"/>
        <v>0</v>
      </c>
      <c r="AX17" s="10">
        <f t="shared" si="0"/>
        <v>0</v>
      </c>
      <c r="AY17" s="10">
        <f t="shared" si="0"/>
        <v>0</v>
      </c>
      <c r="AZ17" s="10">
        <f t="shared" si="0"/>
        <v>234</v>
      </c>
      <c r="BA17" s="10">
        <f t="shared" si="0"/>
        <v>282</v>
      </c>
      <c r="BB17" s="10">
        <f t="shared" si="0"/>
        <v>453</v>
      </c>
      <c r="BC17" s="10">
        <f t="shared" si="0"/>
        <v>82</v>
      </c>
      <c r="BD17" s="10">
        <f t="shared" si="0"/>
        <v>0</v>
      </c>
      <c r="BE17" s="10">
        <f t="shared" si="0"/>
        <v>44</v>
      </c>
      <c r="BF17" s="10">
        <f t="shared" si="0"/>
        <v>7544</v>
      </c>
      <c r="BG17" s="10">
        <f t="shared" si="0"/>
        <v>7544</v>
      </c>
      <c r="BH17" s="10">
        <f t="shared" si="0"/>
        <v>0</v>
      </c>
      <c r="BI17" s="10">
        <f t="shared" si="0"/>
        <v>0</v>
      </c>
      <c r="BJ17" s="10">
        <f t="shared" si="0"/>
        <v>44</v>
      </c>
      <c r="BK17">
        <v>5305</v>
      </c>
      <c r="BL17">
        <v>3711</v>
      </c>
      <c r="BM17">
        <v>0</v>
      </c>
      <c r="BN17">
        <v>0</v>
      </c>
      <c r="BO17">
        <v>0</v>
      </c>
      <c r="BP17">
        <v>5763</v>
      </c>
      <c r="BQ17">
        <v>2750</v>
      </c>
      <c r="BR17">
        <v>8947</v>
      </c>
      <c r="BS17">
        <v>14942</v>
      </c>
      <c r="BT17">
        <v>11357</v>
      </c>
      <c r="BU17">
        <v>8717</v>
      </c>
      <c r="BV17">
        <v>6351</v>
      </c>
      <c r="BW17">
        <v>7067</v>
      </c>
      <c r="BX17">
        <v>11520</v>
      </c>
      <c r="BY17">
        <v>0</v>
      </c>
      <c r="BZ17">
        <v>4051</v>
      </c>
      <c r="CA17" s="25">
        <f t="shared" si="3"/>
        <v>11278430</v>
      </c>
      <c r="CB17" s="25">
        <f t="shared" si="4"/>
        <v>3447519</v>
      </c>
      <c r="CC17" s="25">
        <f t="shared" si="5"/>
        <v>0</v>
      </c>
      <c r="CD17" s="25">
        <f t="shared" si="6"/>
        <v>0</v>
      </c>
      <c r="CE17" s="25">
        <f t="shared" si="7"/>
        <v>0</v>
      </c>
      <c r="CF17" s="25">
        <f t="shared" si="8"/>
        <v>1348542</v>
      </c>
      <c r="CG17" s="25">
        <f t="shared" si="9"/>
        <v>775500</v>
      </c>
      <c r="CH17" s="25">
        <f t="shared" si="10"/>
        <v>4052991</v>
      </c>
      <c r="CI17" s="25">
        <f t="shared" si="11"/>
        <v>1225244</v>
      </c>
      <c r="CJ17" s="25">
        <f t="shared" si="12"/>
        <v>0</v>
      </c>
      <c r="CK17" s="25">
        <f t="shared" si="13"/>
        <v>383548</v>
      </c>
      <c r="CL17" s="25">
        <f t="shared" si="14"/>
        <v>47911944</v>
      </c>
      <c r="CM17" s="25">
        <f t="shared" si="15"/>
        <v>53313448</v>
      </c>
      <c r="CN17" s="25">
        <f t="shared" si="16"/>
        <v>0</v>
      </c>
      <c r="CO17" s="25">
        <f t="shared" si="17"/>
        <v>0</v>
      </c>
      <c r="CP17" s="25">
        <f t="shared" si="18"/>
        <v>178244</v>
      </c>
      <c r="CQ17" s="13">
        <f t="shared" si="19"/>
        <v>0.12391541</v>
      </c>
    </row>
    <row r="18" spans="1:95" x14ac:dyDescent="0.3">
      <c r="A18">
        <v>8000</v>
      </c>
      <c r="B18">
        <v>4.5999999999999999E-2</v>
      </c>
      <c r="C18">
        <v>1.591</v>
      </c>
      <c r="D18">
        <v>4.7E-2</v>
      </c>
      <c r="E18">
        <v>0.51700000000000002</v>
      </c>
      <c r="F18">
        <v>0.69299999999999995</v>
      </c>
      <c r="G18">
        <v>7834</v>
      </c>
      <c r="H18">
        <v>48399</v>
      </c>
      <c r="I18">
        <v>71121</v>
      </c>
      <c r="J18">
        <v>2318</v>
      </c>
      <c r="K18">
        <v>2748</v>
      </c>
      <c r="L18">
        <v>0</v>
      </c>
      <c r="M18">
        <v>7866</v>
      </c>
      <c r="N18">
        <v>15992</v>
      </c>
      <c r="O18" s="21">
        <v>32375</v>
      </c>
      <c r="P18" s="21">
        <v>1031</v>
      </c>
      <c r="Q18" s="21">
        <v>0</v>
      </c>
      <c r="R18" s="21">
        <v>0</v>
      </c>
      <c r="S18" s="21">
        <v>0</v>
      </c>
      <c r="T18" s="21">
        <v>4382</v>
      </c>
      <c r="U18" s="21">
        <v>221</v>
      </c>
      <c r="V18" s="21">
        <v>8091</v>
      </c>
      <c r="W18" s="21">
        <v>328</v>
      </c>
      <c r="X18" s="21">
        <v>23</v>
      </c>
      <c r="Y18" s="21">
        <v>290</v>
      </c>
      <c r="Z18" s="21">
        <v>8163</v>
      </c>
      <c r="AA18" s="21">
        <v>8053</v>
      </c>
      <c r="AB18" s="21">
        <v>1</v>
      </c>
      <c r="AC18" s="21">
        <v>0</v>
      </c>
      <c r="AD18" s="21">
        <v>8163</v>
      </c>
      <c r="AE18" s="23">
        <v>3179</v>
      </c>
      <c r="AF18" s="23">
        <v>1031</v>
      </c>
      <c r="AG18" s="23">
        <v>0</v>
      </c>
      <c r="AH18" s="23">
        <v>0</v>
      </c>
      <c r="AI18" s="23">
        <v>0</v>
      </c>
      <c r="AJ18" s="23">
        <v>689</v>
      </c>
      <c r="AK18" s="23">
        <v>221</v>
      </c>
      <c r="AL18" s="23">
        <v>856</v>
      </c>
      <c r="AM18" s="23">
        <v>596</v>
      </c>
      <c r="AN18" s="23">
        <v>0</v>
      </c>
      <c r="AO18" s="23">
        <v>580</v>
      </c>
      <c r="AP18" s="23">
        <v>8053</v>
      </c>
      <c r="AQ18" s="23">
        <v>8053</v>
      </c>
      <c r="AR18" s="23">
        <v>0</v>
      </c>
      <c r="AS18" s="23">
        <v>0</v>
      </c>
      <c r="AT18" s="23">
        <v>290</v>
      </c>
      <c r="AU18" s="10">
        <f t="shared" si="2"/>
        <v>3179</v>
      </c>
      <c r="AV18" s="10">
        <f t="shared" si="2"/>
        <v>1031</v>
      </c>
      <c r="AW18" s="10">
        <f t="shared" si="2"/>
        <v>0</v>
      </c>
      <c r="AX18" s="10">
        <f t="shared" si="2"/>
        <v>0</v>
      </c>
      <c r="AY18" s="10">
        <f t="shared" si="2"/>
        <v>0</v>
      </c>
      <c r="AZ18" s="10">
        <f t="shared" si="2"/>
        <v>689</v>
      </c>
      <c r="BA18" s="10">
        <f t="shared" si="2"/>
        <v>221</v>
      </c>
      <c r="BB18" s="10">
        <f t="shared" si="2"/>
        <v>856</v>
      </c>
      <c r="BC18" s="10">
        <f t="shared" si="2"/>
        <v>328</v>
      </c>
      <c r="BD18" s="10">
        <f t="shared" si="2"/>
        <v>0</v>
      </c>
      <c r="BE18" s="10">
        <f t="shared" si="2"/>
        <v>290</v>
      </c>
      <c r="BF18" s="10">
        <f t="shared" si="2"/>
        <v>8053</v>
      </c>
      <c r="BG18" s="10">
        <f t="shared" si="2"/>
        <v>8053</v>
      </c>
      <c r="BH18" s="10">
        <f t="shared" si="2"/>
        <v>0</v>
      </c>
      <c r="BI18" s="10">
        <f t="shared" si="2"/>
        <v>0</v>
      </c>
      <c r="BJ18" s="10">
        <f t="shared" si="2"/>
        <v>290</v>
      </c>
      <c r="BK18">
        <v>5635</v>
      </c>
      <c r="BL18">
        <v>3641</v>
      </c>
      <c r="BM18">
        <v>0</v>
      </c>
      <c r="BN18">
        <v>0</v>
      </c>
      <c r="BO18">
        <v>0</v>
      </c>
      <c r="BP18">
        <v>5997</v>
      </c>
      <c r="BQ18">
        <v>2880</v>
      </c>
      <c r="BR18">
        <v>9983</v>
      </c>
      <c r="BS18">
        <v>12409</v>
      </c>
      <c r="BT18">
        <v>12669</v>
      </c>
      <c r="BU18">
        <v>5219</v>
      </c>
      <c r="BV18">
        <v>6996</v>
      </c>
      <c r="BW18">
        <v>7730</v>
      </c>
      <c r="BX18">
        <v>11946</v>
      </c>
      <c r="BY18">
        <v>0</v>
      </c>
      <c r="BZ18">
        <v>4599</v>
      </c>
      <c r="CA18" s="25">
        <f t="shared" si="3"/>
        <v>17913665</v>
      </c>
      <c r="CB18" s="25">
        <f t="shared" si="4"/>
        <v>3753871</v>
      </c>
      <c r="CC18" s="25">
        <f t="shared" si="5"/>
        <v>0</v>
      </c>
      <c r="CD18" s="25">
        <f t="shared" si="6"/>
        <v>0</v>
      </c>
      <c r="CE18" s="25">
        <f t="shared" si="7"/>
        <v>0</v>
      </c>
      <c r="CF18" s="25">
        <f t="shared" si="8"/>
        <v>4131933</v>
      </c>
      <c r="CG18" s="25">
        <f t="shared" si="9"/>
        <v>636480</v>
      </c>
      <c r="CH18" s="25">
        <f t="shared" si="10"/>
        <v>8545448</v>
      </c>
      <c r="CI18" s="25">
        <f t="shared" si="11"/>
        <v>4070152</v>
      </c>
      <c r="CJ18" s="25">
        <f t="shared" si="12"/>
        <v>0</v>
      </c>
      <c r="CK18" s="25">
        <f t="shared" si="13"/>
        <v>1513510</v>
      </c>
      <c r="CL18" s="25">
        <f t="shared" si="14"/>
        <v>56338788</v>
      </c>
      <c r="CM18" s="25">
        <f t="shared" si="15"/>
        <v>62249690</v>
      </c>
      <c r="CN18" s="25">
        <f t="shared" si="16"/>
        <v>0</v>
      </c>
      <c r="CO18" s="25">
        <f t="shared" si="17"/>
        <v>0</v>
      </c>
      <c r="CP18" s="25">
        <f t="shared" si="18"/>
        <v>1333710</v>
      </c>
      <c r="CQ18" s="13">
        <f t="shared" si="19"/>
        <v>0.160487247</v>
      </c>
    </row>
    <row r="19" spans="1:95" x14ac:dyDescent="0.3">
      <c r="A19">
        <v>8500</v>
      </c>
      <c r="B19">
        <v>3.1E-2</v>
      </c>
      <c r="C19">
        <v>1.8089999999999999</v>
      </c>
      <c r="D19">
        <v>4.7E-2</v>
      </c>
      <c r="E19">
        <v>0.51500000000000001</v>
      </c>
      <c r="F19">
        <v>0.751</v>
      </c>
      <c r="G19">
        <v>6326</v>
      </c>
      <c r="H19">
        <v>38193</v>
      </c>
      <c r="I19">
        <v>79961</v>
      </c>
      <c r="J19">
        <v>2278</v>
      </c>
      <c r="K19">
        <v>2945</v>
      </c>
      <c r="L19">
        <v>0</v>
      </c>
      <c r="M19">
        <v>7149</v>
      </c>
      <c r="N19">
        <v>14064</v>
      </c>
      <c r="O19" s="21">
        <v>34436</v>
      </c>
      <c r="P19" s="21">
        <v>1001</v>
      </c>
      <c r="Q19" s="21">
        <v>0</v>
      </c>
      <c r="R19" s="21">
        <v>0</v>
      </c>
      <c r="S19" s="21">
        <v>0</v>
      </c>
      <c r="T19" s="21">
        <v>4448</v>
      </c>
      <c r="U19" s="21">
        <v>877</v>
      </c>
      <c r="V19" s="21">
        <v>8659</v>
      </c>
      <c r="W19" s="21">
        <v>2298</v>
      </c>
      <c r="X19" s="21">
        <v>42</v>
      </c>
      <c r="Y19" s="21">
        <v>2253</v>
      </c>
      <c r="Z19" s="21">
        <v>8666</v>
      </c>
      <c r="AA19" s="21">
        <v>8614</v>
      </c>
      <c r="AB19" s="21">
        <v>1</v>
      </c>
      <c r="AC19" s="21">
        <v>0</v>
      </c>
      <c r="AD19" s="21">
        <v>8666</v>
      </c>
      <c r="AE19" s="23">
        <v>10591</v>
      </c>
      <c r="AF19" s="23">
        <v>1001</v>
      </c>
      <c r="AG19" s="23">
        <v>0</v>
      </c>
      <c r="AH19" s="23">
        <v>0</v>
      </c>
      <c r="AI19" s="23">
        <v>0</v>
      </c>
      <c r="AJ19" s="23">
        <v>2013</v>
      </c>
      <c r="AK19" s="23">
        <v>877</v>
      </c>
      <c r="AL19" s="23">
        <v>5501</v>
      </c>
      <c r="AM19" s="23">
        <v>4539</v>
      </c>
      <c r="AN19" s="23">
        <v>7</v>
      </c>
      <c r="AO19" s="23">
        <v>4494</v>
      </c>
      <c r="AP19" s="23">
        <v>8614</v>
      </c>
      <c r="AQ19" s="23">
        <v>8614</v>
      </c>
      <c r="AR19" s="23">
        <v>0</v>
      </c>
      <c r="AS19" s="23">
        <v>0</v>
      </c>
      <c r="AT19" s="23">
        <v>2247</v>
      </c>
      <c r="AU19" s="10">
        <f t="shared" ref="AU19:BJ34" si="20">IF(AE19&gt;O19,O19,AE19)</f>
        <v>10591</v>
      </c>
      <c r="AV19" s="10">
        <f t="shared" si="20"/>
        <v>1001</v>
      </c>
      <c r="AW19" s="10">
        <f t="shared" si="20"/>
        <v>0</v>
      </c>
      <c r="AX19" s="10">
        <f t="shared" si="20"/>
        <v>0</v>
      </c>
      <c r="AY19" s="10">
        <f t="shared" si="20"/>
        <v>0</v>
      </c>
      <c r="AZ19" s="10">
        <f t="shared" si="20"/>
        <v>2013</v>
      </c>
      <c r="BA19" s="10">
        <f t="shared" si="20"/>
        <v>877</v>
      </c>
      <c r="BB19" s="10">
        <f t="shared" si="20"/>
        <v>5501</v>
      </c>
      <c r="BC19" s="10">
        <f t="shared" si="20"/>
        <v>2298</v>
      </c>
      <c r="BD19" s="10">
        <f t="shared" si="20"/>
        <v>7</v>
      </c>
      <c r="BE19" s="10">
        <f t="shared" si="20"/>
        <v>2253</v>
      </c>
      <c r="BF19" s="10">
        <f t="shared" si="20"/>
        <v>8614</v>
      </c>
      <c r="BG19" s="10">
        <f t="shared" si="20"/>
        <v>8614</v>
      </c>
      <c r="BH19" s="10">
        <f t="shared" si="20"/>
        <v>0</v>
      </c>
      <c r="BI19" s="10">
        <f t="shared" si="20"/>
        <v>0</v>
      </c>
      <c r="BJ19" s="10">
        <f t="shared" si="20"/>
        <v>2247</v>
      </c>
      <c r="BK19">
        <v>5213</v>
      </c>
      <c r="BL19">
        <v>2729</v>
      </c>
      <c r="BM19">
        <v>0</v>
      </c>
      <c r="BN19">
        <v>0</v>
      </c>
      <c r="BO19">
        <v>0</v>
      </c>
      <c r="BP19">
        <v>5633</v>
      </c>
      <c r="BQ19">
        <v>3239</v>
      </c>
      <c r="BR19">
        <v>8978</v>
      </c>
      <c r="BS19">
        <v>10488</v>
      </c>
      <c r="BT19">
        <v>9761</v>
      </c>
      <c r="BU19">
        <v>4095</v>
      </c>
      <c r="BV19">
        <v>6479</v>
      </c>
      <c r="BW19">
        <v>6111</v>
      </c>
      <c r="BX19">
        <v>8533</v>
      </c>
      <c r="BY19">
        <v>0</v>
      </c>
      <c r="BZ19">
        <v>4129</v>
      </c>
      <c r="CA19" s="25">
        <f t="shared" si="3"/>
        <v>55210883</v>
      </c>
      <c r="CB19" s="25">
        <f t="shared" si="4"/>
        <v>2731729</v>
      </c>
      <c r="CC19" s="25">
        <f t="shared" si="5"/>
        <v>0</v>
      </c>
      <c r="CD19" s="25">
        <f t="shared" si="6"/>
        <v>0</v>
      </c>
      <c r="CE19" s="25">
        <f t="shared" si="7"/>
        <v>0</v>
      </c>
      <c r="CF19" s="25">
        <f t="shared" si="8"/>
        <v>11339229</v>
      </c>
      <c r="CG19" s="25">
        <f t="shared" si="9"/>
        <v>2840603</v>
      </c>
      <c r="CH19" s="25">
        <f t="shared" si="10"/>
        <v>49387978</v>
      </c>
      <c r="CI19" s="25">
        <f t="shared" si="11"/>
        <v>24101424</v>
      </c>
      <c r="CJ19" s="25">
        <f t="shared" si="12"/>
        <v>68327</v>
      </c>
      <c r="CK19" s="25">
        <f t="shared" si="13"/>
        <v>9226035</v>
      </c>
      <c r="CL19" s="25">
        <f t="shared" si="14"/>
        <v>55810106</v>
      </c>
      <c r="CM19" s="25">
        <f t="shared" si="15"/>
        <v>52640154</v>
      </c>
      <c r="CN19" s="25">
        <f t="shared" si="16"/>
        <v>0</v>
      </c>
      <c r="CO19" s="25">
        <f t="shared" si="17"/>
        <v>0</v>
      </c>
      <c r="CP19" s="25">
        <f t="shared" si="18"/>
        <v>9277863</v>
      </c>
      <c r="CQ19" s="13">
        <f t="shared" si="19"/>
        <v>0.27263433100000001</v>
      </c>
    </row>
    <row r="20" spans="1:95" x14ac:dyDescent="0.3">
      <c r="A20">
        <v>9000</v>
      </c>
      <c r="B20">
        <v>7.8E-2</v>
      </c>
      <c r="C20">
        <v>2.0659999999999998</v>
      </c>
      <c r="D20">
        <v>4.5999999999999999E-2</v>
      </c>
      <c r="E20">
        <v>0.57799999999999996</v>
      </c>
      <c r="F20">
        <v>0.73299999999999998</v>
      </c>
      <c r="G20">
        <v>8987</v>
      </c>
      <c r="H20">
        <v>55719</v>
      </c>
      <c r="I20">
        <v>79694</v>
      </c>
      <c r="J20">
        <v>2357</v>
      </c>
      <c r="K20">
        <v>2822</v>
      </c>
      <c r="L20">
        <v>0</v>
      </c>
      <c r="M20">
        <v>8809</v>
      </c>
      <c r="N20">
        <v>13669</v>
      </c>
      <c r="O20" s="21">
        <v>36453</v>
      </c>
      <c r="P20" s="21">
        <v>1155</v>
      </c>
      <c r="Q20" s="21">
        <v>0</v>
      </c>
      <c r="R20" s="21">
        <v>0</v>
      </c>
      <c r="S20" s="21">
        <v>0</v>
      </c>
      <c r="T20" s="21">
        <v>4930</v>
      </c>
      <c r="U20" s="21">
        <v>255</v>
      </c>
      <c r="V20" s="21">
        <v>9097</v>
      </c>
      <c r="W20" s="21">
        <v>194</v>
      </c>
      <c r="X20" s="21">
        <v>30</v>
      </c>
      <c r="Y20" s="21">
        <v>156</v>
      </c>
      <c r="Z20" s="21">
        <v>9182</v>
      </c>
      <c r="AA20" s="21">
        <v>9059</v>
      </c>
      <c r="AB20" s="21">
        <v>1</v>
      </c>
      <c r="AC20" s="21">
        <v>0</v>
      </c>
      <c r="AD20" s="21">
        <v>9182</v>
      </c>
      <c r="AE20" s="23">
        <v>2950</v>
      </c>
      <c r="AF20" s="23">
        <v>1155</v>
      </c>
      <c r="AG20" s="23">
        <v>0</v>
      </c>
      <c r="AH20" s="23">
        <v>0</v>
      </c>
      <c r="AI20" s="23">
        <v>0</v>
      </c>
      <c r="AJ20" s="23">
        <v>503</v>
      </c>
      <c r="AK20" s="23">
        <v>255</v>
      </c>
      <c r="AL20" s="23">
        <v>621</v>
      </c>
      <c r="AM20" s="23">
        <v>327</v>
      </c>
      <c r="AN20" s="23">
        <v>0</v>
      </c>
      <c r="AO20" s="23">
        <v>312</v>
      </c>
      <c r="AP20" s="23">
        <v>9059</v>
      </c>
      <c r="AQ20" s="23">
        <v>9059</v>
      </c>
      <c r="AR20" s="23">
        <v>0</v>
      </c>
      <c r="AS20" s="23">
        <v>0</v>
      </c>
      <c r="AT20" s="23">
        <v>156</v>
      </c>
      <c r="AU20" s="10">
        <f t="shared" si="20"/>
        <v>2950</v>
      </c>
      <c r="AV20" s="10">
        <f t="shared" si="20"/>
        <v>1155</v>
      </c>
      <c r="AW20" s="10">
        <f t="shared" si="20"/>
        <v>0</v>
      </c>
      <c r="AX20" s="10">
        <f t="shared" si="20"/>
        <v>0</v>
      </c>
      <c r="AY20" s="10">
        <f t="shared" si="20"/>
        <v>0</v>
      </c>
      <c r="AZ20" s="10">
        <f t="shared" si="20"/>
        <v>503</v>
      </c>
      <c r="BA20" s="10">
        <f t="shared" si="20"/>
        <v>255</v>
      </c>
      <c r="BB20" s="10">
        <f t="shared" si="20"/>
        <v>621</v>
      </c>
      <c r="BC20" s="10">
        <f t="shared" si="20"/>
        <v>194</v>
      </c>
      <c r="BD20" s="10">
        <f t="shared" si="20"/>
        <v>0</v>
      </c>
      <c r="BE20" s="10">
        <f t="shared" si="20"/>
        <v>156</v>
      </c>
      <c r="BF20" s="10">
        <f t="shared" si="20"/>
        <v>9059</v>
      </c>
      <c r="BG20" s="10">
        <f t="shared" si="20"/>
        <v>9059</v>
      </c>
      <c r="BH20" s="10">
        <f t="shared" si="20"/>
        <v>0</v>
      </c>
      <c r="BI20" s="10">
        <f t="shared" si="20"/>
        <v>0</v>
      </c>
      <c r="BJ20" s="10">
        <f t="shared" si="20"/>
        <v>156</v>
      </c>
      <c r="BK20">
        <v>5172</v>
      </c>
      <c r="BL20">
        <v>2983</v>
      </c>
      <c r="BM20">
        <v>0</v>
      </c>
      <c r="BN20">
        <v>0</v>
      </c>
      <c r="BO20">
        <v>0</v>
      </c>
      <c r="BP20">
        <v>5446</v>
      </c>
      <c r="BQ20">
        <v>2447</v>
      </c>
      <c r="BR20">
        <v>8803</v>
      </c>
      <c r="BS20">
        <v>10760</v>
      </c>
      <c r="BT20">
        <v>10936</v>
      </c>
      <c r="BU20">
        <v>5469</v>
      </c>
      <c r="BV20">
        <v>6178</v>
      </c>
      <c r="BW20">
        <v>7099</v>
      </c>
      <c r="BX20">
        <v>7680</v>
      </c>
      <c r="BY20">
        <v>0</v>
      </c>
      <c r="BZ20">
        <v>4150</v>
      </c>
      <c r="CA20" s="25">
        <f t="shared" si="3"/>
        <v>15257400</v>
      </c>
      <c r="CB20" s="25">
        <f t="shared" si="4"/>
        <v>3445365</v>
      </c>
      <c r="CC20" s="25">
        <f t="shared" si="5"/>
        <v>0</v>
      </c>
      <c r="CD20" s="25">
        <f t="shared" si="6"/>
        <v>0</v>
      </c>
      <c r="CE20" s="25">
        <f t="shared" si="7"/>
        <v>0</v>
      </c>
      <c r="CF20" s="25">
        <f t="shared" si="8"/>
        <v>2739338</v>
      </c>
      <c r="CG20" s="25">
        <f t="shared" si="9"/>
        <v>623985</v>
      </c>
      <c r="CH20" s="25">
        <f t="shared" si="10"/>
        <v>5466663</v>
      </c>
      <c r="CI20" s="25">
        <f t="shared" si="11"/>
        <v>2087440</v>
      </c>
      <c r="CJ20" s="25">
        <f t="shared" si="12"/>
        <v>0</v>
      </c>
      <c r="CK20" s="25">
        <f t="shared" si="13"/>
        <v>853164</v>
      </c>
      <c r="CL20" s="25">
        <f t="shared" si="14"/>
        <v>55966502</v>
      </c>
      <c r="CM20" s="25">
        <f t="shared" si="15"/>
        <v>64309841</v>
      </c>
      <c r="CN20" s="25">
        <f t="shared" si="16"/>
        <v>0</v>
      </c>
      <c r="CO20" s="25">
        <f t="shared" si="17"/>
        <v>0</v>
      </c>
      <c r="CP20" s="25">
        <f t="shared" si="18"/>
        <v>647400</v>
      </c>
      <c r="CQ20" s="13">
        <f t="shared" si="19"/>
        <v>0.15139709800000001</v>
      </c>
    </row>
    <row r="21" spans="1:95" x14ac:dyDescent="0.3">
      <c r="A21">
        <v>9500</v>
      </c>
      <c r="B21">
        <v>4.7E-2</v>
      </c>
      <c r="C21">
        <v>1.976</v>
      </c>
      <c r="D21">
        <v>4.7E-2</v>
      </c>
      <c r="E21">
        <v>0.56100000000000005</v>
      </c>
      <c r="F21">
        <v>0.81399999999999995</v>
      </c>
      <c r="G21">
        <v>7559</v>
      </c>
      <c r="H21">
        <v>45957</v>
      </c>
      <c r="I21">
        <v>88459</v>
      </c>
      <c r="J21">
        <v>2361</v>
      </c>
      <c r="K21">
        <v>2756</v>
      </c>
      <c r="L21">
        <v>0</v>
      </c>
      <c r="M21">
        <v>6714</v>
      </c>
      <c r="N21">
        <v>12228</v>
      </c>
      <c r="O21" s="21">
        <v>38451</v>
      </c>
      <c r="P21" s="21">
        <v>1101</v>
      </c>
      <c r="Q21" s="21">
        <v>0</v>
      </c>
      <c r="R21" s="21">
        <v>0</v>
      </c>
      <c r="S21" s="21">
        <v>0</v>
      </c>
      <c r="T21" s="21">
        <v>5158</v>
      </c>
      <c r="U21" s="21">
        <v>820</v>
      </c>
      <c r="V21" s="21">
        <v>9701</v>
      </c>
      <c r="W21" s="21">
        <v>2129</v>
      </c>
      <c r="X21" s="21">
        <v>32</v>
      </c>
      <c r="Y21" s="21">
        <v>2058</v>
      </c>
      <c r="Z21" s="21">
        <v>9689</v>
      </c>
      <c r="AA21" s="21">
        <v>9630</v>
      </c>
      <c r="AB21" s="21">
        <v>1</v>
      </c>
      <c r="AC21" s="21">
        <v>0</v>
      </c>
      <c r="AD21" s="21">
        <v>9689</v>
      </c>
      <c r="AE21" s="23">
        <v>10012</v>
      </c>
      <c r="AF21" s="23">
        <v>1101</v>
      </c>
      <c r="AG21" s="23">
        <v>0</v>
      </c>
      <c r="AH21" s="23">
        <v>0</v>
      </c>
      <c r="AI21" s="23">
        <v>0</v>
      </c>
      <c r="AJ21" s="23">
        <v>2079</v>
      </c>
      <c r="AK21" s="23">
        <v>820</v>
      </c>
      <c r="AL21" s="23">
        <v>5055</v>
      </c>
      <c r="AM21" s="23">
        <v>4164</v>
      </c>
      <c r="AN21" s="23">
        <v>4</v>
      </c>
      <c r="AO21" s="23">
        <v>4076</v>
      </c>
      <c r="AP21" s="23">
        <v>9630</v>
      </c>
      <c r="AQ21" s="23">
        <v>9630</v>
      </c>
      <c r="AR21" s="23">
        <v>0</v>
      </c>
      <c r="AS21" s="23">
        <v>0</v>
      </c>
      <c r="AT21" s="23">
        <v>2038</v>
      </c>
      <c r="AU21" s="10">
        <f t="shared" si="20"/>
        <v>10012</v>
      </c>
      <c r="AV21" s="10">
        <f t="shared" si="20"/>
        <v>1101</v>
      </c>
      <c r="AW21" s="10">
        <f t="shared" si="20"/>
        <v>0</v>
      </c>
      <c r="AX21" s="10">
        <f t="shared" si="20"/>
        <v>0</v>
      </c>
      <c r="AY21" s="10">
        <f t="shared" si="20"/>
        <v>0</v>
      </c>
      <c r="AZ21" s="10">
        <f t="shared" si="20"/>
        <v>2079</v>
      </c>
      <c r="BA21" s="10">
        <f t="shared" si="20"/>
        <v>820</v>
      </c>
      <c r="BB21" s="10">
        <f t="shared" si="20"/>
        <v>5055</v>
      </c>
      <c r="BC21" s="10">
        <f t="shared" si="20"/>
        <v>2129</v>
      </c>
      <c r="BD21" s="10">
        <f t="shared" si="20"/>
        <v>4</v>
      </c>
      <c r="BE21" s="10">
        <f t="shared" si="20"/>
        <v>2058</v>
      </c>
      <c r="BF21" s="10">
        <f t="shared" si="20"/>
        <v>9630</v>
      </c>
      <c r="BG21" s="10">
        <f t="shared" si="20"/>
        <v>9630</v>
      </c>
      <c r="BH21" s="10">
        <f t="shared" si="20"/>
        <v>0</v>
      </c>
      <c r="BI21" s="10">
        <f t="shared" si="20"/>
        <v>0</v>
      </c>
      <c r="BJ21" s="10">
        <f t="shared" si="20"/>
        <v>2038</v>
      </c>
      <c r="BK21">
        <v>5318</v>
      </c>
      <c r="BL21">
        <v>3517</v>
      </c>
      <c r="BM21">
        <v>0</v>
      </c>
      <c r="BN21">
        <v>0</v>
      </c>
      <c r="BO21">
        <v>0</v>
      </c>
      <c r="BP21">
        <v>9378</v>
      </c>
      <c r="BQ21">
        <v>3473</v>
      </c>
      <c r="BR21">
        <v>9078</v>
      </c>
      <c r="BS21">
        <v>10632</v>
      </c>
      <c r="BT21">
        <v>11492</v>
      </c>
      <c r="BU21">
        <v>4454</v>
      </c>
      <c r="BV21">
        <v>6471</v>
      </c>
      <c r="BW21">
        <v>6291</v>
      </c>
      <c r="BX21">
        <v>8106</v>
      </c>
      <c r="BY21">
        <v>0</v>
      </c>
      <c r="BZ21">
        <v>4259</v>
      </c>
      <c r="CA21" s="25">
        <f t="shared" si="3"/>
        <v>53243816</v>
      </c>
      <c r="CB21" s="25">
        <f t="shared" si="4"/>
        <v>3872217</v>
      </c>
      <c r="CC21" s="25">
        <f t="shared" si="5"/>
        <v>0</v>
      </c>
      <c r="CD21" s="25">
        <f t="shared" si="6"/>
        <v>0</v>
      </c>
      <c r="CE21" s="25">
        <f t="shared" si="7"/>
        <v>0</v>
      </c>
      <c r="CF21" s="25">
        <f t="shared" si="8"/>
        <v>19496862</v>
      </c>
      <c r="CG21" s="25">
        <f t="shared" si="9"/>
        <v>2847860</v>
      </c>
      <c r="CH21" s="25">
        <f t="shared" si="10"/>
        <v>45889290</v>
      </c>
      <c r="CI21" s="25">
        <f t="shared" si="11"/>
        <v>22635528</v>
      </c>
      <c r="CJ21" s="25">
        <f t="shared" si="12"/>
        <v>45968</v>
      </c>
      <c r="CK21" s="25">
        <f t="shared" si="13"/>
        <v>9166332</v>
      </c>
      <c r="CL21" s="25">
        <f t="shared" si="14"/>
        <v>62315730</v>
      </c>
      <c r="CM21" s="25">
        <f t="shared" si="15"/>
        <v>60582330</v>
      </c>
      <c r="CN21" s="25">
        <f t="shared" si="16"/>
        <v>0</v>
      </c>
      <c r="CO21" s="25">
        <f t="shared" si="17"/>
        <v>0</v>
      </c>
      <c r="CP21" s="25">
        <f t="shared" si="18"/>
        <v>8679842</v>
      </c>
      <c r="CQ21" s="13">
        <f t="shared" si="19"/>
        <v>0.28877577500000001</v>
      </c>
    </row>
    <row r="22" spans="1:95" x14ac:dyDescent="0.3">
      <c r="A22">
        <v>10000</v>
      </c>
      <c r="B22">
        <v>4.7E-2</v>
      </c>
      <c r="C22">
        <v>2.1059999999999999</v>
      </c>
      <c r="D22">
        <v>4.5999999999999999E-2</v>
      </c>
      <c r="E22">
        <v>0.57599999999999996</v>
      </c>
      <c r="F22">
        <v>0.89</v>
      </c>
      <c r="G22">
        <v>7754</v>
      </c>
      <c r="H22">
        <v>46667</v>
      </c>
      <c r="I22">
        <v>93691</v>
      </c>
      <c r="J22">
        <v>2298</v>
      </c>
      <c r="K22">
        <v>2735</v>
      </c>
      <c r="L22">
        <v>0</v>
      </c>
      <c r="M22">
        <v>6611</v>
      </c>
      <c r="N22">
        <v>14142</v>
      </c>
      <c r="O22" s="21">
        <v>40561</v>
      </c>
      <c r="P22" s="21">
        <v>1196</v>
      </c>
      <c r="Q22" s="21">
        <v>0</v>
      </c>
      <c r="R22" s="21">
        <v>0</v>
      </c>
      <c r="S22" s="21">
        <v>0</v>
      </c>
      <c r="T22" s="21">
        <v>5448</v>
      </c>
      <c r="U22" s="21">
        <v>596</v>
      </c>
      <c r="V22" s="21">
        <v>10238</v>
      </c>
      <c r="W22" s="21">
        <v>2515</v>
      </c>
      <c r="X22" s="21">
        <v>45</v>
      </c>
      <c r="Y22" s="21">
        <v>2452</v>
      </c>
      <c r="Z22" s="21">
        <v>10232</v>
      </c>
      <c r="AA22" s="21">
        <v>10175</v>
      </c>
      <c r="AB22" s="21">
        <v>1</v>
      </c>
      <c r="AC22" s="21">
        <v>0</v>
      </c>
      <c r="AD22" s="21">
        <v>10232</v>
      </c>
      <c r="AE22" s="23">
        <v>11576</v>
      </c>
      <c r="AF22" s="23">
        <v>1196</v>
      </c>
      <c r="AG22" s="23">
        <v>0</v>
      </c>
      <c r="AH22" s="23">
        <v>0</v>
      </c>
      <c r="AI22" s="23">
        <v>0</v>
      </c>
      <c r="AJ22" s="23">
        <v>2833</v>
      </c>
      <c r="AK22" s="23">
        <v>596</v>
      </c>
      <c r="AL22" s="23">
        <v>5537</v>
      </c>
      <c r="AM22" s="23">
        <v>4916</v>
      </c>
      <c r="AN22" s="23">
        <v>2</v>
      </c>
      <c r="AO22" s="23">
        <v>4824</v>
      </c>
      <c r="AP22" s="23">
        <v>10175</v>
      </c>
      <c r="AQ22" s="23">
        <v>10175</v>
      </c>
      <c r="AR22" s="23">
        <v>0</v>
      </c>
      <c r="AS22" s="23">
        <v>0</v>
      </c>
      <c r="AT22" s="23">
        <v>2412</v>
      </c>
      <c r="AU22" s="10">
        <f t="shared" si="20"/>
        <v>11576</v>
      </c>
      <c r="AV22" s="10">
        <f t="shared" si="20"/>
        <v>1196</v>
      </c>
      <c r="AW22" s="10">
        <f t="shared" si="20"/>
        <v>0</v>
      </c>
      <c r="AX22" s="10">
        <f t="shared" si="20"/>
        <v>0</v>
      </c>
      <c r="AY22" s="10">
        <f t="shared" si="20"/>
        <v>0</v>
      </c>
      <c r="AZ22" s="10">
        <f t="shared" si="20"/>
        <v>2833</v>
      </c>
      <c r="BA22" s="10">
        <f t="shared" si="20"/>
        <v>596</v>
      </c>
      <c r="BB22" s="10">
        <f t="shared" si="20"/>
        <v>5537</v>
      </c>
      <c r="BC22" s="10">
        <f t="shared" si="20"/>
        <v>2515</v>
      </c>
      <c r="BD22" s="10">
        <f t="shared" si="20"/>
        <v>2</v>
      </c>
      <c r="BE22" s="10">
        <f t="shared" si="20"/>
        <v>2452</v>
      </c>
      <c r="BF22" s="10">
        <f t="shared" si="20"/>
        <v>10175</v>
      </c>
      <c r="BG22" s="10">
        <f t="shared" si="20"/>
        <v>10175</v>
      </c>
      <c r="BH22" s="10">
        <f t="shared" si="20"/>
        <v>0</v>
      </c>
      <c r="BI22" s="10">
        <f t="shared" si="20"/>
        <v>0</v>
      </c>
      <c r="BJ22" s="10">
        <f t="shared" si="20"/>
        <v>2412</v>
      </c>
      <c r="BK22">
        <v>6170</v>
      </c>
      <c r="BL22">
        <v>3085</v>
      </c>
      <c r="BM22">
        <v>0</v>
      </c>
      <c r="BN22">
        <v>0</v>
      </c>
      <c r="BO22">
        <v>0</v>
      </c>
      <c r="BP22">
        <v>5627</v>
      </c>
      <c r="BQ22">
        <v>3083</v>
      </c>
      <c r="BR22">
        <v>8993</v>
      </c>
      <c r="BS22">
        <v>12390</v>
      </c>
      <c r="BT22">
        <v>10912</v>
      </c>
      <c r="BU22">
        <v>4387</v>
      </c>
      <c r="BV22">
        <v>6447</v>
      </c>
      <c r="BW22">
        <v>6420</v>
      </c>
      <c r="BX22">
        <v>8532</v>
      </c>
      <c r="BY22">
        <v>0</v>
      </c>
      <c r="BZ22">
        <v>4075</v>
      </c>
      <c r="CA22" s="25">
        <f t="shared" si="3"/>
        <v>71423920</v>
      </c>
      <c r="CB22" s="25">
        <f t="shared" si="4"/>
        <v>3689660</v>
      </c>
      <c r="CC22" s="25">
        <f t="shared" si="5"/>
        <v>0</v>
      </c>
      <c r="CD22" s="25">
        <f t="shared" si="6"/>
        <v>0</v>
      </c>
      <c r="CE22" s="25">
        <f t="shared" si="7"/>
        <v>0</v>
      </c>
      <c r="CF22" s="25">
        <f t="shared" si="8"/>
        <v>15941291</v>
      </c>
      <c r="CG22" s="25">
        <f t="shared" si="9"/>
        <v>1837468</v>
      </c>
      <c r="CH22" s="25">
        <f t="shared" si="10"/>
        <v>49794241</v>
      </c>
      <c r="CI22" s="25">
        <f t="shared" si="11"/>
        <v>31160850</v>
      </c>
      <c r="CJ22" s="25">
        <f t="shared" si="12"/>
        <v>21824</v>
      </c>
      <c r="CK22" s="25">
        <f t="shared" si="13"/>
        <v>10756924</v>
      </c>
      <c r="CL22" s="25">
        <f t="shared" si="14"/>
        <v>65598225</v>
      </c>
      <c r="CM22" s="25">
        <f t="shared" si="15"/>
        <v>65323500</v>
      </c>
      <c r="CN22" s="25">
        <f t="shared" si="16"/>
        <v>0</v>
      </c>
      <c r="CO22" s="25">
        <f t="shared" si="17"/>
        <v>0</v>
      </c>
      <c r="CP22" s="25">
        <f t="shared" si="18"/>
        <v>9828900</v>
      </c>
      <c r="CQ22" s="13">
        <f t="shared" si="19"/>
        <v>0.32537680299999999</v>
      </c>
    </row>
    <row r="23" spans="1:95" x14ac:dyDescent="0.3">
      <c r="A23">
        <v>10500</v>
      </c>
      <c r="B23">
        <v>7.8E-2</v>
      </c>
      <c r="C23">
        <v>2.137</v>
      </c>
      <c r="D23">
        <v>6.2E-2</v>
      </c>
      <c r="E23">
        <v>0.65500000000000003</v>
      </c>
      <c r="F23">
        <v>1.1719999999999999</v>
      </c>
      <c r="G23">
        <v>10175</v>
      </c>
      <c r="H23">
        <v>62606</v>
      </c>
      <c r="I23">
        <v>93785</v>
      </c>
      <c r="J23">
        <v>2471</v>
      </c>
      <c r="K23">
        <v>2771</v>
      </c>
      <c r="L23">
        <v>0</v>
      </c>
      <c r="M23">
        <v>6664</v>
      </c>
      <c r="N23">
        <v>17259</v>
      </c>
      <c r="O23" s="21">
        <v>42652</v>
      </c>
      <c r="P23" s="21">
        <v>1372</v>
      </c>
      <c r="Q23" s="21">
        <v>0</v>
      </c>
      <c r="R23" s="21">
        <v>0</v>
      </c>
      <c r="S23" s="21">
        <v>0</v>
      </c>
      <c r="T23" s="21">
        <v>5744</v>
      </c>
      <c r="U23" s="21">
        <v>302</v>
      </c>
      <c r="V23" s="21">
        <v>10589</v>
      </c>
      <c r="W23" s="21">
        <v>555</v>
      </c>
      <c r="X23" s="21">
        <v>40</v>
      </c>
      <c r="Y23" s="21">
        <v>519</v>
      </c>
      <c r="Z23" s="21">
        <v>10729</v>
      </c>
      <c r="AA23" s="21">
        <v>10553</v>
      </c>
      <c r="AB23" s="21">
        <v>1</v>
      </c>
      <c r="AC23" s="21">
        <v>0</v>
      </c>
      <c r="AD23" s="21">
        <v>10729</v>
      </c>
      <c r="AE23" s="23">
        <v>4782</v>
      </c>
      <c r="AF23" s="23">
        <v>1372</v>
      </c>
      <c r="AG23" s="23">
        <v>0</v>
      </c>
      <c r="AH23" s="23">
        <v>0</v>
      </c>
      <c r="AI23" s="23">
        <v>0</v>
      </c>
      <c r="AJ23" s="23">
        <v>1132</v>
      </c>
      <c r="AK23" s="23">
        <v>302</v>
      </c>
      <c r="AL23" s="23">
        <v>1375</v>
      </c>
      <c r="AM23" s="23">
        <v>1038</v>
      </c>
      <c r="AN23" s="23">
        <v>0</v>
      </c>
      <c r="AO23" s="23">
        <v>1038</v>
      </c>
      <c r="AP23" s="23">
        <v>10553</v>
      </c>
      <c r="AQ23" s="23">
        <v>10553</v>
      </c>
      <c r="AR23" s="23">
        <v>0</v>
      </c>
      <c r="AS23" s="23">
        <v>0</v>
      </c>
      <c r="AT23" s="23">
        <v>519</v>
      </c>
      <c r="AU23" s="10">
        <f t="shared" si="20"/>
        <v>4782</v>
      </c>
      <c r="AV23" s="10">
        <f t="shared" si="20"/>
        <v>1372</v>
      </c>
      <c r="AW23" s="10">
        <f t="shared" si="20"/>
        <v>0</v>
      </c>
      <c r="AX23" s="10">
        <f t="shared" si="20"/>
        <v>0</v>
      </c>
      <c r="AY23" s="10">
        <f t="shared" si="20"/>
        <v>0</v>
      </c>
      <c r="AZ23" s="10">
        <f t="shared" si="20"/>
        <v>1132</v>
      </c>
      <c r="BA23" s="10">
        <f t="shared" si="20"/>
        <v>302</v>
      </c>
      <c r="BB23" s="10">
        <f t="shared" si="20"/>
        <v>1375</v>
      </c>
      <c r="BC23" s="10">
        <f t="shared" si="20"/>
        <v>555</v>
      </c>
      <c r="BD23" s="10">
        <f t="shared" si="20"/>
        <v>0</v>
      </c>
      <c r="BE23" s="10">
        <f t="shared" si="20"/>
        <v>519</v>
      </c>
      <c r="BF23" s="10">
        <f t="shared" si="20"/>
        <v>10553</v>
      </c>
      <c r="BG23" s="10">
        <f t="shared" si="20"/>
        <v>10553</v>
      </c>
      <c r="BH23" s="10">
        <f t="shared" si="20"/>
        <v>0</v>
      </c>
      <c r="BI23" s="10">
        <f t="shared" si="20"/>
        <v>0</v>
      </c>
      <c r="BJ23" s="10">
        <f t="shared" si="20"/>
        <v>519</v>
      </c>
      <c r="BK23">
        <v>5691</v>
      </c>
      <c r="BL23">
        <v>2892</v>
      </c>
      <c r="BM23">
        <v>0</v>
      </c>
      <c r="BN23">
        <v>0</v>
      </c>
      <c r="BO23">
        <v>0</v>
      </c>
      <c r="BP23">
        <v>6024</v>
      </c>
      <c r="BQ23">
        <v>2237</v>
      </c>
      <c r="BR23">
        <v>9841</v>
      </c>
      <c r="BS23">
        <v>12322</v>
      </c>
      <c r="BT23">
        <v>10644</v>
      </c>
      <c r="BU23">
        <v>5351</v>
      </c>
      <c r="BV23">
        <v>6812</v>
      </c>
      <c r="BW23">
        <v>11476</v>
      </c>
      <c r="BX23">
        <v>8959</v>
      </c>
      <c r="BY23">
        <v>0</v>
      </c>
      <c r="BZ23">
        <v>4593</v>
      </c>
      <c r="CA23" s="25">
        <f t="shared" si="3"/>
        <v>27214362</v>
      </c>
      <c r="CB23" s="25">
        <f t="shared" si="4"/>
        <v>3967824</v>
      </c>
      <c r="CC23" s="25">
        <f t="shared" si="5"/>
        <v>0</v>
      </c>
      <c r="CD23" s="25">
        <f t="shared" si="6"/>
        <v>0</v>
      </c>
      <c r="CE23" s="25">
        <f t="shared" si="7"/>
        <v>0</v>
      </c>
      <c r="CF23" s="25">
        <f t="shared" si="8"/>
        <v>6819168</v>
      </c>
      <c r="CG23" s="25">
        <f t="shared" si="9"/>
        <v>675574</v>
      </c>
      <c r="CH23" s="25">
        <f t="shared" si="10"/>
        <v>13531375</v>
      </c>
      <c r="CI23" s="25">
        <f t="shared" si="11"/>
        <v>6838710</v>
      </c>
      <c r="CJ23" s="25">
        <f t="shared" si="12"/>
        <v>0</v>
      </c>
      <c r="CK23" s="25">
        <f t="shared" si="13"/>
        <v>2777169</v>
      </c>
      <c r="CL23" s="25">
        <f t="shared" si="14"/>
        <v>71887036</v>
      </c>
      <c r="CM23" s="25">
        <f t="shared" si="15"/>
        <v>121106228</v>
      </c>
      <c r="CN23" s="25">
        <f t="shared" si="16"/>
        <v>0</v>
      </c>
      <c r="CO23" s="25">
        <f t="shared" si="17"/>
        <v>0</v>
      </c>
      <c r="CP23" s="25">
        <f t="shared" si="18"/>
        <v>2383767</v>
      </c>
      <c r="CQ23" s="13">
        <f t="shared" si="19"/>
        <v>0.25720121299999998</v>
      </c>
    </row>
    <row r="24" spans="1:95" x14ac:dyDescent="0.3">
      <c r="A24">
        <v>11000</v>
      </c>
      <c r="B24">
        <v>7.9000000000000001E-2</v>
      </c>
      <c r="C24">
        <v>2.2120000000000002</v>
      </c>
      <c r="D24">
        <v>7.9000000000000001E-2</v>
      </c>
      <c r="E24">
        <v>0.70199999999999996</v>
      </c>
      <c r="F24">
        <v>0.84499999999999997</v>
      </c>
      <c r="G24">
        <v>10871</v>
      </c>
      <c r="H24">
        <v>67331</v>
      </c>
      <c r="I24">
        <v>97562</v>
      </c>
      <c r="J24">
        <v>2261</v>
      </c>
      <c r="K24">
        <v>2680</v>
      </c>
      <c r="L24">
        <v>0</v>
      </c>
      <c r="M24">
        <v>6692</v>
      </c>
      <c r="N24">
        <v>16973</v>
      </c>
      <c r="O24" s="21">
        <v>44549</v>
      </c>
      <c r="P24" s="21">
        <v>1354</v>
      </c>
      <c r="Q24" s="21">
        <v>0</v>
      </c>
      <c r="R24" s="21">
        <v>0</v>
      </c>
      <c r="S24" s="21">
        <v>0</v>
      </c>
      <c r="T24" s="21">
        <v>6005</v>
      </c>
      <c r="U24" s="21">
        <v>310</v>
      </c>
      <c r="V24" s="21">
        <v>11150</v>
      </c>
      <c r="W24" s="21">
        <v>340</v>
      </c>
      <c r="X24" s="21">
        <v>35</v>
      </c>
      <c r="Y24" s="21">
        <v>289</v>
      </c>
      <c r="Z24" s="21">
        <v>11215</v>
      </c>
      <c r="AA24" s="21">
        <v>11099</v>
      </c>
      <c r="AB24" s="21">
        <v>1</v>
      </c>
      <c r="AC24" s="21">
        <v>0</v>
      </c>
      <c r="AD24" s="21">
        <v>11215</v>
      </c>
      <c r="AE24" s="23">
        <v>3971</v>
      </c>
      <c r="AF24" s="23">
        <v>1354</v>
      </c>
      <c r="AG24" s="23">
        <v>0</v>
      </c>
      <c r="AH24" s="23">
        <v>0</v>
      </c>
      <c r="AI24" s="23">
        <v>0</v>
      </c>
      <c r="AJ24" s="23">
        <v>775</v>
      </c>
      <c r="AK24" s="23">
        <v>310</v>
      </c>
      <c r="AL24" s="23">
        <v>971</v>
      </c>
      <c r="AM24" s="23">
        <v>606</v>
      </c>
      <c r="AN24" s="23">
        <v>0</v>
      </c>
      <c r="AO24" s="23">
        <v>578</v>
      </c>
      <c r="AP24" s="23">
        <v>11099</v>
      </c>
      <c r="AQ24" s="23">
        <v>11099</v>
      </c>
      <c r="AR24" s="23">
        <v>0</v>
      </c>
      <c r="AS24" s="23">
        <v>0</v>
      </c>
      <c r="AT24" s="23">
        <v>289</v>
      </c>
      <c r="AU24" s="10">
        <f t="shared" si="20"/>
        <v>3971</v>
      </c>
      <c r="AV24" s="10">
        <f t="shared" si="20"/>
        <v>1354</v>
      </c>
      <c r="AW24" s="10">
        <f t="shared" si="20"/>
        <v>0</v>
      </c>
      <c r="AX24" s="10">
        <f t="shared" si="20"/>
        <v>0</v>
      </c>
      <c r="AY24" s="10">
        <f t="shared" si="20"/>
        <v>0</v>
      </c>
      <c r="AZ24" s="10">
        <f t="shared" si="20"/>
        <v>775</v>
      </c>
      <c r="BA24" s="10">
        <f t="shared" si="20"/>
        <v>310</v>
      </c>
      <c r="BB24" s="10">
        <f t="shared" si="20"/>
        <v>971</v>
      </c>
      <c r="BC24" s="10">
        <f t="shared" si="20"/>
        <v>340</v>
      </c>
      <c r="BD24" s="10">
        <f t="shared" si="20"/>
        <v>0</v>
      </c>
      <c r="BE24" s="10">
        <f t="shared" si="20"/>
        <v>289</v>
      </c>
      <c r="BF24" s="10">
        <f t="shared" si="20"/>
        <v>11099</v>
      </c>
      <c r="BG24" s="10">
        <f t="shared" si="20"/>
        <v>11099</v>
      </c>
      <c r="BH24" s="10">
        <f t="shared" si="20"/>
        <v>0</v>
      </c>
      <c r="BI24" s="10">
        <f t="shared" si="20"/>
        <v>0</v>
      </c>
      <c r="BJ24" s="10">
        <f t="shared" si="20"/>
        <v>289</v>
      </c>
      <c r="BK24">
        <v>5157</v>
      </c>
      <c r="BL24">
        <v>3574</v>
      </c>
      <c r="BM24">
        <v>0</v>
      </c>
      <c r="BN24">
        <v>0</v>
      </c>
      <c r="BO24">
        <v>0</v>
      </c>
      <c r="BP24">
        <v>5696</v>
      </c>
      <c r="BQ24">
        <v>2767</v>
      </c>
      <c r="BR24">
        <v>8785</v>
      </c>
      <c r="BS24">
        <v>13321</v>
      </c>
      <c r="BT24">
        <v>13140</v>
      </c>
      <c r="BU24">
        <v>5770</v>
      </c>
      <c r="BV24">
        <v>6129</v>
      </c>
      <c r="BW24">
        <v>6697</v>
      </c>
      <c r="BX24">
        <v>45650</v>
      </c>
      <c r="BY24">
        <v>0</v>
      </c>
      <c r="BZ24">
        <v>4229</v>
      </c>
      <c r="CA24" s="25">
        <f t="shared" si="3"/>
        <v>20478447</v>
      </c>
      <c r="CB24" s="25">
        <f t="shared" si="4"/>
        <v>4839196</v>
      </c>
      <c r="CC24" s="25">
        <f t="shared" si="5"/>
        <v>0</v>
      </c>
      <c r="CD24" s="25">
        <f t="shared" si="6"/>
        <v>0</v>
      </c>
      <c r="CE24" s="25">
        <f t="shared" si="7"/>
        <v>0</v>
      </c>
      <c r="CF24" s="25">
        <f t="shared" si="8"/>
        <v>4414400</v>
      </c>
      <c r="CG24" s="25">
        <f t="shared" si="9"/>
        <v>857770</v>
      </c>
      <c r="CH24" s="25">
        <f t="shared" si="10"/>
        <v>8530235</v>
      </c>
      <c r="CI24" s="25">
        <f t="shared" si="11"/>
        <v>4529140</v>
      </c>
      <c r="CJ24" s="25">
        <f t="shared" si="12"/>
        <v>0</v>
      </c>
      <c r="CK24" s="25">
        <f t="shared" si="13"/>
        <v>1667530</v>
      </c>
      <c r="CL24" s="25">
        <f t="shared" si="14"/>
        <v>68025771</v>
      </c>
      <c r="CM24" s="25">
        <f t="shared" si="15"/>
        <v>74330003</v>
      </c>
      <c r="CN24" s="25">
        <f t="shared" si="16"/>
        <v>0</v>
      </c>
      <c r="CO24" s="25">
        <f t="shared" si="17"/>
        <v>0</v>
      </c>
      <c r="CP24" s="25">
        <f t="shared" si="18"/>
        <v>1222181</v>
      </c>
      <c r="CQ24" s="13">
        <f t="shared" si="19"/>
        <v>0.18889467300000001</v>
      </c>
    </row>
    <row r="25" spans="1:95" x14ac:dyDescent="0.3">
      <c r="A25">
        <v>11500</v>
      </c>
      <c r="B25">
        <v>9.4E-2</v>
      </c>
      <c r="C25">
        <v>2.262</v>
      </c>
      <c r="D25">
        <v>6.2E-2</v>
      </c>
      <c r="E25">
        <v>0.72399999999999998</v>
      </c>
      <c r="F25">
        <v>0.91300000000000003</v>
      </c>
      <c r="G25">
        <v>11368</v>
      </c>
      <c r="H25">
        <v>70285</v>
      </c>
      <c r="I25">
        <v>101945</v>
      </c>
      <c r="J25">
        <v>2282</v>
      </c>
      <c r="K25">
        <v>2717</v>
      </c>
      <c r="L25">
        <v>0</v>
      </c>
      <c r="M25">
        <v>6442</v>
      </c>
      <c r="N25">
        <v>16777</v>
      </c>
      <c r="O25" s="21">
        <v>46539</v>
      </c>
      <c r="P25" s="21">
        <v>1404</v>
      </c>
      <c r="Q25" s="21">
        <v>0</v>
      </c>
      <c r="R25" s="21">
        <v>0</v>
      </c>
      <c r="S25" s="21">
        <v>0</v>
      </c>
      <c r="T25" s="21">
        <v>6169</v>
      </c>
      <c r="U25" s="21">
        <v>282</v>
      </c>
      <c r="V25" s="21">
        <v>11712</v>
      </c>
      <c r="W25" s="21">
        <v>382</v>
      </c>
      <c r="X25" s="21">
        <v>40</v>
      </c>
      <c r="Y25" s="21">
        <v>316</v>
      </c>
      <c r="Z25" s="21">
        <v>11727</v>
      </c>
      <c r="AA25" s="21">
        <v>11646</v>
      </c>
      <c r="AB25" s="21">
        <v>1</v>
      </c>
      <c r="AC25" s="21">
        <v>0</v>
      </c>
      <c r="AD25" s="21">
        <v>11727</v>
      </c>
      <c r="AE25" s="23">
        <v>4155</v>
      </c>
      <c r="AF25" s="23">
        <v>1404</v>
      </c>
      <c r="AG25" s="23">
        <v>0</v>
      </c>
      <c r="AH25" s="23">
        <v>0</v>
      </c>
      <c r="AI25" s="23">
        <v>0</v>
      </c>
      <c r="AJ25" s="23">
        <v>806</v>
      </c>
      <c r="AK25" s="23">
        <v>282</v>
      </c>
      <c r="AL25" s="23">
        <v>997</v>
      </c>
      <c r="AM25" s="23">
        <v>672</v>
      </c>
      <c r="AN25" s="23">
        <v>0</v>
      </c>
      <c r="AO25" s="23">
        <v>632</v>
      </c>
      <c r="AP25" s="23">
        <v>11646</v>
      </c>
      <c r="AQ25" s="23">
        <v>11646</v>
      </c>
      <c r="AR25" s="23">
        <v>0</v>
      </c>
      <c r="AS25" s="23">
        <v>0</v>
      </c>
      <c r="AT25" s="23">
        <v>316</v>
      </c>
      <c r="AU25" s="10">
        <f t="shared" si="20"/>
        <v>4155</v>
      </c>
      <c r="AV25" s="10">
        <f t="shared" si="20"/>
        <v>1404</v>
      </c>
      <c r="AW25" s="10">
        <f t="shared" si="20"/>
        <v>0</v>
      </c>
      <c r="AX25" s="10">
        <f t="shared" si="20"/>
        <v>0</v>
      </c>
      <c r="AY25" s="10">
        <f t="shared" si="20"/>
        <v>0</v>
      </c>
      <c r="AZ25" s="10">
        <f t="shared" si="20"/>
        <v>806</v>
      </c>
      <c r="BA25" s="10">
        <f t="shared" si="20"/>
        <v>282</v>
      </c>
      <c r="BB25" s="10">
        <f t="shared" si="20"/>
        <v>997</v>
      </c>
      <c r="BC25" s="10">
        <f t="shared" si="20"/>
        <v>382</v>
      </c>
      <c r="BD25" s="10">
        <f t="shared" si="20"/>
        <v>0</v>
      </c>
      <c r="BE25" s="10">
        <f t="shared" si="20"/>
        <v>316</v>
      </c>
      <c r="BF25" s="10">
        <f t="shared" si="20"/>
        <v>11646</v>
      </c>
      <c r="BG25" s="10">
        <f t="shared" si="20"/>
        <v>11646</v>
      </c>
      <c r="BH25" s="10">
        <f t="shared" si="20"/>
        <v>0</v>
      </c>
      <c r="BI25" s="10">
        <f t="shared" si="20"/>
        <v>0</v>
      </c>
      <c r="BJ25" s="10">
        <f t="shared" si="20"/>
        <v>316</v>
      </c>
      <c r="BK25">
        <v>5305</v>
      </c>
      <c r="BL25">
        <v>3075</v>
      </c>
      <c r="BM25">
        <v>0</v>
      </c>
      <c r="BN25">
        <v>0</v>
      </c>
      <c r="BO25">
        <v>0</v>
      </c>
      <c r="BP25">
        <v>5742</v>
      </c>
      <c r="BQ25">
        <v>2422</v>
      </c>
      <c r="BR25">
        <v>9049</v>
      </c>
      <c r="BS25">
        <v>11556</v>
      </c>
      <c r="BT25">
        <v>10900</v>
      </c>
      <c r="BU25">
        <v>5257</v>
      </c>
      <c r="BV25">
        <v>6436</v>
      </c>
      <c r="BW25">
        <v>6592</v>
      </c>
      <c r="BX25">
        <v>11093</v>
      </c>
      <c r="BY25">
        <v>0</v>
      </c>
      <c r="BZ25">
        <v>4340</v>
      </c>
      <c r="CA25" s="25">
        <f t="shared" si="3"/>
        <v>22042275</v>
      </c>
      <c r="CB25" s="25">
        <f t="shared" si="4"/>
        <v>4317300</v>
      </c>
      <c r="CC25" s="25">
        <f t="shared" si="5"/>
        <v>0</v>
      </c>
      <c r="CD25" s="25">
        <f t="shared" si="6"/>
        <v>0</v>
      </c>
      <c r="CE25" s="25">
        <f t="shared" si="7"/>
        <v>0</v>
      </c>
      <c r="CF25" s="25">
        <f t="shared" si="8"/>
        <v>4628052</v>
      </c>
      <c r="CG25" s="25">
        <f t="shared" si="9"/>
        <v>683004</v>
      </c>
      <c r="CH25" s="25">
        <f t="shared" si="10"/>
        <v>9021853</v>
      </c>
      <c r="CI25" s="25">
        <f t="shared" si="11"/>
        <v>4414392</v>
      </c>
      <c r="CJ25" s="25">
        <f t="shared" si="12"/>
        <v>0</v>
      </c>
      <c r="CK25" s="25">
        <f t="shared" si="13"/>
        <v>1661212</v>
      </c>
      <c r="CL25" s="25">
        <f t="shared" si="14"/>
        <v>74953656</v>
      </c>
      <c r="CM25" s="25">
        <f t="shared" si="15"/>
        <v>76770432</v>
      </c>
      <c r="CN25" s="25">
        <f t="shared" si="16"/>
        <v>0</v>
      </c>
      <c r="CO25" s="25">
        <f t="shared" si="17"/>
        <v>0</v>
      </c>
      <c r="CP25" s="25">
        <f t="shared" si="18"/>
        <v>1371440</v>
      </c>
      <c r="CQ25" s="13">
        <f t="shared" si="19"/>
        <v>0.19986361599999999</v>
      </c>
    </row>
    <row r="26" spans="1:95" x14ac:dyDescent="0.3">
      <c r="A26">
        <v>12000</v>
      </c>
      <c r="B26">
        <v>7.8E-2</v>
      </c>
      <c r="C26">
        <v>2.4249999999999998</v>
      </c>
      <c r="D26">
        <v>6.2E-2</v>
      </c>
      <c r="E26">
        <v>0.89700000000000002</v>
      </c>
      <c r="F26">
        <v>0.95399999999999996</v>
      </c>
      <c r="G26">
        <v>11703</v>
      </c>
      <c r="H26">
        <v>72339</v>
      </c>
      <c r="I26">
        <v>107041</v>
      </c>
      <c r="J26">
        <v>2281</v>
      </c>
      <c r="K26">
        <v>2793</v>
      </c>
      <c r="L26">
        <v>0</v>
      </c>
      <c r="M26">
        <v>6695</v>
      </c>
      <c r="N26">
        <v>16025</v>
      </c>
      <c r="O26" s="21">
        <v>48673</v>
      </c>
      <c r="P26" s="21">
        <v>1533</v>
      </c>
      <c r="Q26" s="21">
        <v>0</v>
      </c>
      <c r="R26" s="21">
        <v>0</v>
      </c>
      <c r="S26" s="21">
        <v>0</v>
      </c>
      <c r="T26" s="21">
        <v>6537</v>
      </c>
      <c r="U26" s="21">
        <v>333</v>
      </c>
      <c r="V26" s="21">
        <v>12220</v>
      </c>
      <c r="W26" s="21">
        <v>554</v>
      </c>
      <c r="X26" s="21">
        <v>30</v>
      </c>
      <c r="Y26" s="21">
        <v>493</v>
      </c>
      <c r="Z26" s="21">
        <v>12254</v>
      </c>
      <c r="AA26" s="21">
        <v>12159</v>
      </c>
      <c r="AB26" s="21">
        <v>1</v>
      </c>
      <c r="AC26" s="21">
        <v>0</v>
      </c>
      <c r="AD26" s="21">
        <v>12254</v>
      </c>
      <c r="AE26" s="23">
        <v>4985</v>
      </c>
      <c r="AF26" s="23">
        <v>1533</v>
      </c>
      <c r="AG26" s="23">
        <v>0</v>
      </c>
      <c r="AH26" s="23">
        <v>0</v>
      </c>
      <c r="AI26" s="23">
        <v>0</v>
      </c>
      <c r="AJ26" s="23">
        <v>1094</v>
      </c>
      <c r="AK26" s="23">
        <v>333</v>
      </c>
      <c r="AL26" s="23">
        <v>1363</v>
      </c>
      <c r="AM26" s="23">
        <v>991</v>
      </c>
      <c r="AN26" s="23">
        <v>1</v>
      </c>
      <c r="AO26" s="23">
        <v>972</v>
      </c>
      <c r="AP26" s="23">
        <v>12159</v>
      </c>
      <c r="AQ26" s="23">
        <v>12159</v>
      </c>
      <c r="AR26" s="23">
        <v>0</v>
      </c>
      <c r="AS26" s="23">
        <v>0</v>
      </c>
      <c r="AT26" s="23">
        <v>486</v>
      </c>
      <c r="AU26" s="10">
        <f t="shared" si="20"/>
        <v>4985</v>
      </c>
      <c r="AV26" s="10">
        <f t="shared" si="20"/>
        <v>1533</v>
      </c>
      <c r="AW26" s="10">
        <f t="shared" si="20"/>
        <v>0</v>
      </c>
      <c r="AX26" s="10">
        <f t="shared" si="20"/>
        <v>0</v>
      </c>
      <c r="AY26" s="10">
        <f t="shared" si="20"/>
        <v>0</v>
      </c>
      <c r="AZ26" s="10">
        <f t="shared" si="20"/>
        <v>1094</v>
      </c>
      <c r="BA26" s="10">
        <f t="shared" si="20"/>
        <v>333</v>
      </c>
      <c r="BB26" s="10">
        <f t="shared" si="20"/>
        <v>1363</v>
      </c>
      <c r="BC26" s="10">
        <f t="shared" si="20"/>
        <v>554</v>
      </c>
      <c r="BD26" s="10">
        <f t="shared" si="20"/>
        <v>1</v>
      </c>
      <c r="BE26" s="10">
        <f t="shared" si="20"/>
        <v>493</v>
      </c>
      <c r="BF26" s="10">
        <f t="shared" si="20"/>
        <v>12159</v>
      </c>
      <c r="BG26" s="10">
        <f t="shared" si="20"/>
        <v>12159</v>
      </c>
      <c r="BH26" s="10">
        <f t="shared" si="20"/>
        <v>0</v>
      </c>
      <c r="BI26" s="10">
        <f t="shared" si="20"/>
        <v>0</v>
      </c>
      <c r="BJ26" s="10">
        <f t="shared" si="20"/>
        <v>486</v>
      </c>
      <c r="BK26">
        <v>5330</v>
      </c>
      <c r="BL26">
        <v>3256</v>
      </c>
      <c r="BM26">
        <v>0</v>
      </c>
      <c r="BN26">
        <v>0</v>
      </c>
      <c r="BO26">
        <v>0</v>
      </c>
      <c r="BP26">
        <v>5569</v>
      </c>
      <c r="BQ26">
        <v>2839</v>
      </c>
      <c r="BR26">
        <v>9017</v>
      </c>
      <c r="BS26">
        <v>11186</v>
      </c>
      <c r="BT26">
        <v>11618</v>
      </c>
      <c r="BU26">
        <v>5369</v>
      </c>
      <c r="BV26">
        <v>6292</v>
      </c>
      <c r="BW26">
        <v>6599</v>
      </c>
      <c r="BX26">
        <v>11519</v>
      </c>
      <c r="BY26">
        <v>0</v>
      </c>
      <c r="BZ26">
        <v>4145</v>
      </c>
      <c r="CA26" s="25">
        <f t="shared" si="3"/>
        <v>26570050</v>
      </c>
      <c r="CB26" s="25">
        <f t="shared" si="4"/>
        <v>4991448</v>
      </c>
      <c r="CC26" s="25">
        <f t="shared" si="5"/>
        <v>0</v>
      </c>
      <c r="CD26" s="25">
        <f t="shared" si="6"/>
        <v>0</v>
      </c>
      <c r="CE26" s="25">
        <f t="shared" si="7"/>
        <v>0</v>
      </c>
      <c r="CF26" s="25">
        <f t="shared" si="8"/>
        <v>6092486</v>
      </c>
      <c r="CG26" s="25">
        <f t="shared" si="9"/>
        <v>945387</v>
      </c>
      <c r="CH26" s="25">
        <f t="shared" si="10"/>
        <v>12290171</v>
      </c>
      <c r="CI26" s="25">
        <f t="shared" si="11"/>
        <v>6197044</v>
      </c>
      <c r="CJ26" s="25">
        <f t="shared" si="12"/>
        <v>11618</v>
      </c>
      <c r="CK26" s="25">
        <f t="shared" si="13"/>
        <v>2646917</v>
      </c>
      <c r="CL26" s="25">
        <f t="shared" si="14"/>
        <v>76504428</v>
      </c>
      <c r="CM26" s="25">
        <f t="shared" si="15"/>
        <v>80237241</v>
      </c>
      <c r="CN26" s="25">
        <f t="shared" si="16"/>
        <v>0</v>
      </c>
      <c r="CO26" s="25">
        <f t="shared" si="17"/>
        <v>0</v>
      </c>
      <c r="CP26" s="25">
        <f t="shared" si="18"/>
        <v>2014470</v>
      </c>
      <c r="CQ26" s="13">
        <f t="shared" si="19"/>
        <v>0.21850126</v>
      </c>
    </row>
    <row r="27" spans="1:95" x14ac:dyDescent="0.3">
      <c r="A27">
        <v>12500</v>
      </c>
      <c r="B27">
        <v>6.3E-2</v>
      </c>
      <c r="C27">
        <v>2.6459999999999999</v>
      </c>
      <c r="D27">
        <v>4.8000000000000001E-2</v>
      </c>
      <c r="E27">
        <v>0.73299999999999998</v>
      </c>
      <c r="F27">
        <v>1.0760000000000001</v>
      </c>
      <c r="G27">
        <v>10157</v>
      </c>
      <c r="H27">
        <v>61473</v>
      </c>
      <c r="I27">
        <v>116582</v>
      </c>
      <c r="J27">
        <v>2265</v>
      </c>
      <c r="K27">
        <v>2801</v>
      </c>
      <c r="L27">
        <v>0</v>
      </c>
      <c r="M27">
        <v>6909</v>
      </c>
      <c r="N27">
        <v>14543</v>
      </c>
      <c r="O27" s="21">
        <v>50745</v>
      </c>
      <c r="P27" s="21">
        <v>1463</v>
      </c>
      <c r="Q27" s="21">
        <v>0</v>
      </c>
      <c r="R27" s="21">
        <v>0</v>
      </c>
      <c r="S27" s="21">
        <v>0</v>
      </c>
      <c r="T27" s="21">
        <v>6791</v>
      </c>
      <c r="U27" s="21">
        <v>1043</v>
      </c>
      <c r="V27" s="21">
        <v>12836</v>
      </c>
      <c r="W27" s="21">
        <v>2723</v>
      </c>
      <c r="X27" s="21">
        <v>51</v>
      </c>
      <c r="Y27" s="21">
        <v>2609</v>
      </c>
      <c r="Z27" s="21">
        <v>12799</v>
      </c>
      <c r="AA27" s="21">
        <v>12722</v>
      </c>
      <c r="AB27" s="21">
        <v>1</v>
      </c>
      <c r="AC27" s="21">
        <v>0</v>
      </c>
      <c r="AD27" s="21">
        <v>12799</v>
      </c>
      <c r="AE27" s="23">
        <v>12867</v>
      </c>
      <c r="AF27" s="23">
        <v>1463</v>
      </c>
      <c r="AG27" s="23">
        <v>0</v>
      </c>
      <c r="AH27" s="23">
        <v>0</v>
      </c>
      <c r="AI27" s="23">
        <v>0</v>
      </c>
      <c r="AJ27" s="23">
        <v>2591</v>
      </c>
      <c r="AK27" s="23">
        <v>1043</v>
      </c>
      <c r="AL27" s="23">
        <v>6401</v>
      </c>
      <c r="AM27" s="23">
        <v>5326</v>
      </c>
      <c r="AN27" s="23">
        <v>6</v>
      </c>
      <c r="AO27" s="23">
        <v>5186</v>
      </c>
      <c r="AP27" s="23">
        <v>12722</v>
      </c>
      <c r="AQ27" s="23">
        <v>12722</v>
      </c>
      <c r="AR27" s="23">
        <v>0</v>
      </c>
      <c r="AS27" s="23">
        <v>0</v>
      </c>
      <c r="AT27" s="23">
        <v>2593</v>
      </c>
      <c r="AU27" s="10">
        <f t="shared" si="20"/>
        <v>12867</v>
      </c>
      <c r="AV27" s="10">
        <f t="shared" si="20"/>
        <v>1463</v>
      </c>
      <c r="AW27" s="10">
        <f t="shared" si="20"/>
        <v>0</v>
      </c>
      <c r="AX27" s="10">
        <f t="shared" si="20"/>
        <v>0</v>
      </c>
      <c r="AY27" s="10">
        <f t="shared" si="20"/>
        <v>0</v>
      </c>
      <c r="AZ27" s="10">
        <f t="shared" si="20"/>
        <v>2591</v>
      </c>
      <c r="BA27" s="10">
        <f t="shared" si="20"/>
        <v>1043</v>
      </c>
      <c r="BB27" s="10">
        <f t="shared" si="20"/>
        <v>6401</v>
      </c>
      <c r="BC27" s="10">
        <f t="shared" si="20"/>
        <v>2723</v>
      </c>
      <c r="BD27" s="10">
        <f t="shared" si="20"/>
        <v>6</v>
      </c>
      <c r="BE27" s="10">
        <f t="shared" si="20"/>
        <v>2609</v>
      </c>
      <c r="BF27" s="10">
        <f t="shared" si="20"/>
        <v>12722</v>
      </c>
      <c r="BG27" s="10">
        <f t="shared" si="20"/>
        <v>12722</v>
      </c>
      <c r="BH27" s="10">
        <f t="shared" si="20"/>
        <v>0</v>
      </c>
      <c r="BI27" s="10">
        <f t="shared" si="20"/>
        <v>0</v>
      </c>
      <c r="BJ27" s="10">
        <f t="shared" si="20"/>
        <v>2593</v>
      </c>
      <c r="BK27">
        <v>5290</v>
      </c>
      <c r="BL27">
        <v>3109</v>
      </c>
      <c r="BM27">
        <v>0</v>
      </c>
      <c r="BN27">
        <v>0</v>
      </c>
      <c r="BO27">
        <v>0</v>
      </c>
      <c r="BP27">
        <v>5719</v>
      </c>
      <c r="BQ27">
        <v>3289</v>
      </c>
      <c r="BR27">
        <v>9192</v>
      </c>
      <c r="BS27">
        <v>10859</v>
      </c>
      <c r="BT27">
        <v>11293</v>
      </c>
      <c r="BU27">
        <v>4072</v>
      </c>
      <c r="BV27">
        <v>6454</v>
      </c>
      <c r="BW27">
        <v>5985</v>
      </c>
      <c r="BX27">
        <v>8533</v>
      </c>
      <c r="BY27">
        <v>0</v>
      </c>
      <c r="BZ27">
        <v>4037</v>
      </c>
      <c r="CA27" s="25">
        <f t="shared" si="3"/>
        <v>68066430</v>
      </c>
      <c r="CB27" s="25">
        <f t="shared" si="4"/>
        <v>4548467</v>
      </c>
      <c r="CC27" s="25">
        <f t="shared" si="5"/>
        <v>0</v>
      </c>
      <c r="CD27" s="25">
        <f t="shared" si="6"/>
        <v>0</v>
      </c>
      <c r="CE27" s="25">
        <f t="shared" si="7"/>
        <v>0</v>
      </c>
      <c r="CF27" s="25">
        <f t="shared" si="8"/>
        <v>14817929</v>
      </c>
      <c r="CG27" s="25">
        <f t="shared" si="9"/>
        <v>3430427</v>
      </c>
      <c r="CH27" s="25">
        <f t="shared" si="10"/>
        <v>58837992</v>
      </c>
      <c r="CI27" s="25">
        <f t="shared" si="11"/>
        <v>29569057</v>
      </c>
      <c r="CJ27" s="25">
        <f t="shared" si="12"/>
        <v>67758</v>
      </c>
      <c r="CK27" s="25">
        <f t="shared" si="13"/>
        <v>10623848</v>
      </c>
      <c r="CL27" s="25">
        <f t="shared" si="14"/>
        <v>82107788</v>
      </c>
      <c r="CM27" s="25">
        <f t="shared" si="15"/>
        <v>76141170</v>
      </c>
      <c r="CN27" s="25">
        <f t="shared" si="16"/>
        <v>0</v>
      </c>
      <c r="CO27" s="25">
        <f t="shared" si="17"/>
        <v>0</v>
      </c>
      <c r="CP27" s="25">
        <f t="shared" si="18"/>
        <v>10467941</v>
      </c>
      <c r="CQ27" s="13">
        <f t="shared" si="19"/>
        <v>0.35867880699999999</v>
      </c>
    </row>
    <row r="28" spans="1:95" x14ac:dyDescent="0.3">
      <c r="A28">
        <v>13000</v>
      </c>
      <c r="B28">
        <v>0.109</v>
      </c>
      <c r="C28">
        <v>2.6059999999999999</v>
      </c>
      <c r="D28">
        <v>7.8E-2</v>
      </c>
      <c r="E28">
        <v>0.84299999999999997</v>
      </c>
      <c r="F28">
        <v>1.0449999999999999</v>
      </c>
      <c r="G28">
        <v>13024</v>
      </c>
      <c r="H28">
        <v>80639</v>
      </c>
      <c r="I28">
        <v>115525</v>
      </c>
      <c r="J28">
        <v>2253</v>
      </c>
      <c r="K28">
        <v>2806</v>
      </c>
      <c r="L28">
        <v>0</v>
      </c>
      <c r="M28">
        <v>6542</v>
      </c>
      <c r="N28">
        <v>14150</v>
      </c>
      <c r="O28" s="21">
        <v>52785</v>
      </c>
      <c r="P28" s="21">
        <v>1594</v>
      </c>
      <c r="Q28" s="21">
        <v>0</v>
      </c>
      <c r="R28" s="21">
        <v>0</v>
      </c>
      <c r="S28" s="21">
        <v>0</v>
      </c>
      <c r="T28" s="21">
        <v>7125</v>
      </c>
      <c r="U28" s="21">
        <v>480</v>
      </c>
      <c r="V28" s="21">
        <v>13233</v>
      </c>
      <c r="W28" s="21">
        <v>286</v>
      </c>
      <c r="X28" s="21">
        <v>42</v>
      </c>
      <c r="Y28" s="21">
        <v>224</v>
      </c>
      <c r="Z28" s="21">
        <v>13292</v>
      </c>
      <c r="AA28" s="21">
        <v>13171</v>
      </c>
      <c r="AB28" s="21">
        <v>1</v>
      </c>
      <c r="AC28" s="21">
        <v>0</v>
      </c>
      <c r="AD28" s="21">
        <v>13292</v>
      </c>
      <c r="AE28" s="23">
        <v>4223</v>
      </c>
      <c r="AF28" s="23">
        <v>1594</v>
      </c>
      <c r="AG28" s="23">
        <v>0</v>
      </c>
      <c r="AH28" s="23">
        <v>0</v>
      </c>
      <c r="AI28" s="23">
        <v>0</v>
      </c>
      <c r="AJ28" s="23">
        <v>701</v>
      </c>
      <c r="AK28" s="23">
        <v>480</v>
      </c>
      <c r="AL28" s="23">
        <v>998</v>
      </c>
      <c r="AM28" s="23">
        <v>475</v>
      </c>
      <c r="AN28" s="23">
        <v>1</v>
      </c>
      <c r="AO28" s="23">
        <v>448</v>
      </c>
      <c r="AP28" s="23">
        <v>13171</v>
      </c>
      <c r="AQ28" s="23">
        <v>13171</v>
      </c>
      <c r="AR28" s="23">
        <v>0</v>
      </c>
      <c r="AS28" s="23">
        <v>0</v>
      </c>
      <c r="AT28" s="23">
        <v>224</v>
      </c>
      <c r="AU28" s="10">
        <f t="shared" si="20"/>
        <v>4223</v>
      </c>
      <c r="AV28" s="10">
        <f t="shared" si="20"/>
        <v>1594</v>
      </c>
      <c r="AW28" s="10">
        <f t="shared" si="20"/>
        <v>0</v>
      </c>
      <c r="AX28" s="10">
        <f t="shared" si="20"/>
        <v>0</v>
      </c>
      <c r="AY28" s="10">
        <f t="shared" si="20"/>
        <v>0</v>
      </c>
      <c r="AZ28" s="10">
        <f t="shared" si="20"/>
        <v>701</v>
      </c>
      <c r="BA28" s="10">
        <f t="shared" si="20"/>
        <v>480</v>
      </c>
      <c r="BB28" s="10">
        <f t="shared" si="20"/>
        <v>998</v>
      </c>
      <c r="BC28" s="10">
        <f t="shared" si="20"/>
        <v>286</v>
      </c>
      <c r="BD28" s="10">
        <f t="shared" si="20"/>
        <v>1</v>
      </c>
      <c r="BE28" s="10">
        <f t="shared" si="20"/>
        <v>224</v>
      </c>
      <c r="BF28" s="10">
        <f t="shared" si="20"/>
        <v>13171</v>
      </c>
      <c r="BG28" s="10">
        <f t="shared" si="20"/>
        <v>13171</v>
      </c>
      <c r="BH28" s="10">
        <f t="shared" si="20"/>
        <v>0</v>
      </c>
      <c r="BI28" s="10">
        <f t="shared" si="20"/>
        <v>0</v>
      </c>
      <c r="BJ28" s="10">
        <f t="shared" si="20"/>
        <v>224</v>
      </c>
      <c r="BK28">
        <v>5363</v>
      </c>
      <c r="BL28">
        <v>3245</v>
      </c>
      <c r="BM28">
        <v>0</v>
      </c>
      <c r="BN28">
        <v>0</v>
      </c>
      <c r="BO28">
        <v>0</v>
      </c>
      <c r="BP28">
        <v>5793</v>
      </c>
      <c r="BQ28">
        <v>2550</v>
      </c>
      <c r="BR28">
        <v>9352</v>
      </c>
      <c r="BS28">
        <v>14781</v>
      </c>
      <c r="BT28">
        <v>12027</v>
      </c>
      <c r="BU28">
        <v>5725</v>
      </c>
      <c r="BV28">
        <v>6544</v>
      </c>
      <c r="BW28">
        <v>7059</v>
      </c>
      <c r="BX28">
        <v>11520</v>
      </c>
      <c r="BY28">
        <v>0</v>
      </c>
      <c r="BZ28">
        <v>4330</v>
      </c>
      <c r="CA28" s="25">
        <f t="shared" si="3"/>
        <v>22647949</v>
      </c>
      <c r="CB28" s="25">
        <f t="shared" si="4"/>
        <v>5172530</v>
      </c>
      <c r="CC28" s="25">
        <f t="shared" si="5"/>
        <v>0</v>
      </c>
      <c r="CD28" s="25">
        <f t="shared" si="6"/>
        <v>0</v>
      </c>
      <c r="CE28" s="25">
        <f t="shared" si="7"/>
        <v>0</v>
      </c>
      <c r="CF28" s="25">
        <f t="shared" si="8"/>
        <v>4060893</v>
      </c>
      <c r="CG28" s="25">
        <f t="shared" si="9"/>
        <v>1224000</v>
      </c>
      <c r="CH28" s="25">
        <f t="shared" si="10"/>
        <v>9333296</v>
      </c>
      <c r="CI28" s="25">
        <f t="shared" si="11"/>
        <v>4227366</v>
      </c>
      <c r="CJ28" s="25">
        <f t="shared" si="12"/>
        <v>12027</v>
      </c>
      <c r="CK28" s="25">
        <f t="shared" si="13"/>
        <v>1282400</v>
      </c>
      <c r="CL28" s="25">
        <f t="shared" si="14"/>
        <v>86191024</v>
      </c>
      <c r="CM28" s="25">
        <f t="shared" si="15"/>
        <v>92974089</v>
      </c>
      <c r="CN28" s="25">
        <f t="shared" si="16"/>
        <v>0</v>
      </c>
      <c r="CO28" s="25">
        <f t="shared" si="17"/>
        <v>0</v>
      </c>
      <c r="CP28" s="25">
        <f t="shared" si="18"/>
        <v>969920</v>
      </c>
      <c r="CQ28" s="13">
        <f t="shared" si="19"/>
        <v>0.22809549400000001</v>
      </c>
    </row>
    <row r="29" spans="1:95" x14ac:dyDescent="0.3">
      <c r="A29">
        <v>13500</v>
      </c>
      <c r="B29">
        <v>9.2999999999999999E-2</v>
      </c>
      <c r="C29">
        <v>2.6850000000000001</v>
      </c>
      <c r="D29">
        <v>9.4E-2</v>
      </c>
      <c r="E29">
        <v>0.89500000000000002</v>
      </c>
      <c r="F29">
        <v>1.0780000000000001</v>
      </c>
      <c r="G29">
        <v>13488</v>
      </c>
      <c r="H29">
        <v>83670</v>
      </c>
      <c r="I29">
        <v>120201</v>
      </c>
      <c r="J29">
        <v>2276</v>
      </c>
      <c r="K29">
        <v>2745</v>
      </c>
      <c r="L29">
        <v>0</v>
      </c>
      <c r="M29">
        <v>6616</v>
      </c>
      <c r="N29">
        <v>13823</v>
      </c>
      <c r="O29" s="21">
        <v>54867</v>
      </c>
      <c r="P29" s="21">
        <v>1691</v>
      </c>
      <c r="Q29" s="21">
        <v>0</v>
      </c>
      <c r="R29" s="21">
        <v>0</v>
      </c>
      <c r="S29" s="21">
        <v>0</v>
      </c>
      <c r="T29" s="21">
        <v>7591</v>
      </c>
      <c r="U29" s="21">
        <v>523</v>
      </c>
      <c r="V29" s="21">
        <v>13667</v>
      </c>
      <c r="W29" s="21">
        <v>319</v>
      </c>
      <c r="X29" s="21">
        <v>46</v>
      </c>
      <c r="Y29" s="21">
        <v>257</v>
      </c>
      <c r="Z29" s="21">
        <v>13817</v>
      </c>
      <c r="AA29" s="21">
        <v>13605</v>
      </c>
      <c r="AB29" s="21">
        <v>1</v>
      </c>
      <c r="AC29" s="21">
        <v>0</v>
      </c>
      <c r="AD29" s="21">
        <v>13817</v>
      </c>
      <c r="AE29" s="23">
        <v>4552</v>
      </c>
      <c r="AF29" s="23">
        <v>1691</v>
      </c>
      <c r="AG29" s="23">
        <v>0</v>
      </c>
      <c r="AH29" s="23">
        <v>0</v>
      </c>
      <c r="AI29" s="23">
        <v>0</v>
      </c>
      <c r="AJ29" s="23">
        <v>808</v>
      </c>
      <c r="AK29" s="23">
        <v>523</v>
      </c>
      <c r="AL29" s="23">
        <v>1126</v>
      </c>
      <c r="AM29" s="23">
        <v>531</v>
      </c>
      <c r="AN29" s="23">
        <v>0</v>
      </c>
      <c r="AO29" s="23">
        <v>514</v>
      </c>
      <c r="AP29" s="23">
        <v>13605</v>
      </c>
      <c r="AQ29" s="23">
        <v>13605</v>
      </c>
      <c r="AR29" s="23">
        <v>0</v>
      </c>
      <c r="AS29" s="23">
        <v>0</v>
      </c>
      <c r="AT29" s="23">
        <v>257</v>
      </c>
      <c r="AU29" s="10">
        <f t="shared" si="20"/>
        <v>4552</v>
      </c>
      <c r="AV29" s="10">
        <f t="shared" si="20"/>
        <v>1691</v>
      </c>
      <c r="AW29" s="10">
        <f t="shared" si="20"/>
        <v>0</v>
      </c>
      <c r="AX29" s="10">
        <f t="shared" si="20"/>
        <v>0</v>
      </c>
      <c r="AY29" s="10">
        <f t="shared" si="20"/>
        <v>0</v>
      </c>
      <c r="AZ29" s="10">
        <f t="shared" si="20"/>
        <v>808</v>
      </c>
      <c r="BA29" s="10">
        <f t="shared" si="20"/>
        <v>523</v>
      </c>
      <c r="BB29" s="10">
        <f t="shared" si="20"/>
        <v>1126</v>
      </c>
      <c r="BC29" s="10">
        <f t="shared" si="20"/>
        <v>319</v>
      </c>
      <c r="BD29" s="10">
        <f t="shared" si="20"/>
        <v>0</v>
      </c>
      <c r="BE29" s="10">
        <f t="shared" si="20"/>
        <v>257</v>
      </c>
      <c r="BF29" s="10">
        <f t="shared" si="20"/>
        <v>13605</v>
      </c>
      <c r="BG29" s="10">
        <f t="shared" si="20"/>
        <v>13605</v>
      </c>
      <c r="BH29" s="10">
        <f t="shared" si="20"/>
        <v>0</v>
      </c>
      <c r="BI29" s="10">
        <f t="shared" si="20"/>
        <v>0</v>
      </c>
      <c r="BJ29" s="10">
        <f t="shared" si="20"/>
        <v>257</v>
      </c>
      <c r="BK29">
        <v>5259</v>
      </c>
      <c r="BL29">
        <v>3069</v>
      </c>
      <c r="BM29">
        <v>0</v>
      </c>
      <c r="BN29">
        <v>0</v>
      </c>
      <c r="BO29">
        <v>0</v>
      </c>
      <c r="BP29">
        <v>5592</v>
      </c>
      <c r="BQ29">
        <v>2499</v>
      </c>
      <c r="BR29">
        <v>8984</v>
      </c>
      <c r="BS29">
        <v>13909</v>
      </c>
      <c r="BT29">
        <v>11148</v>
      </c>
      <c r="BU29">
        <v>5111</v>
      </c>
      <c r="BV29">
        <v>6499</v>
      </c>
      <c r="BW29">
        <v>7941</v>
      </c>
      <c r="BX29">
        <v>8959</v>
      </c>
      <c r="BY29">
        <v>0</v>
      </c>
      <c r="BZ29">
        <v>4017</v>
      </c>
      <c r="CA29" s="25">
        <f t="shared" si="3"/>
        <v>23938968</v>
      </c>
      <c r="CB29" s="25">
        <f t="shared" si="4"/>
        <v>5189679</v>
      </c>
      <c r="CC29" s="25">
        <f t="shared" si="5"/>
        <v>0</v>
      </c>
      <c r="CD29" s="25">
        <f t="shared" si="6"/>
        <v>0</v>
      </c>
      <c r="CE29" s="25">
        <f t="shared" si="7"/>
        <v>0</v>
      </c>
      <c r="CF29" s="25">
        <f t="shared" si="8"/>
        <v>4518336</v>
      </c>
      <c r="CG29" s="25">
        <f t="shared" si="9"/>
        <v>1306977</v>
      </c>
      <c r="CH29" s="25">
        <f t="shared" si="10"/>
        <v>10115984</v>
      </c>
      <c r="CI29" s="25">
        <f t="shared" si="11"/>
        <v>4436971</v>
      </c>
      <c r="CJ29" s="25">
        <f t="shared" si="12"/>
        <v>0</v>
      </c>
      <c r="CK29" s="25">
        <f t="shared" si="13"/>
        <v>1313527</v>
      </c>
      <c r="CL29" s="25">
        <f t="shared" si="14"/>
        <v>88418895</v>
      </c>
      <c r="CM29" s="25">
        <f t="shared" si="15"/>
        <v>108037305</v>
      </c>
      <c r="CN29" s="25">
        <f t="shared" si="16"/>
        <v>0</v>
      </c>
      <c r="CO29" s="25">
        <f t="shared" si="17"/>
        <v>0</v>
      </c>
      <c r="CP29" s="25">
        <f t="shared" si="18"/>
        <v>1032369</v>
      </c>
      <c r="CQ29" s="13">
        <f t="shared" si="19"/>
        <v>0.248309011</v>
      </c>
    </row>
    <row r="30" spans="1:95" x14ac:dyDescent="0.3">
      <c r="A30">
        <v>14000</v>
      </c>
      <c r="B30">
        <v>0.1</v>
      </c>
      <c r="C30">
        <v>3.8149999999999999</v>
      </c>
      <c r="D30">
        <v>8.5999999999999993E-2</v>
      </c>
      <c r="E30">
        <v>1.028</v>
      </c>
      <c r="F30">
        <v>1.375</v>
      </c>
      <c r="G30">
        <v>12127</v>
      </c>
      <c r="H30">
        <v>73535</v>
      </c>
      <c r="I30">
        <v>128221</v>
      </c>
      <c r="J30">
        <v>3125</v>
      </c>
      <c r="K30">
        <v>3417</v>
      </c>
      <c r="L30">
        <v>0</v>
      </c>
      <c r="M30">
        <v>8310</v>
      </c>
      <c r="N30">
        <v>18226</v>
      </c>
      <c r="O30" s="21">
        <v>56813</v>
      </c>
      <c r="P30" s="21">
        <v>1692</v>
      </c>
      <c r="Q30" s="21">
        <v>0</v>
      </c>
      <c r="R30" s="21">
        <v>0</v>
      </c>
      <c r="S30" s="21">
        <v>0</v>
      </c>
      <c r="T30" s="21">
        <v>7368</v>
      </c>
      <c r="U30" s="21">
        <v>774</v>
      </c>
      <c r="V30" s="21">
        <v>14336</v>
      </c>
      <c r="W30" s="21">
        <v>2237</v>
      </c>
      <c r="X30" s="21">
        <v>47</v>
      </c>
      <c r="Y30" s="21">
        <v>2127</v>
      </c>
      <c r="Z30" s="21">
        <v>14300</v>
      </c>
      <c r="AA30" s="21">
        <v>14226</v>
      </c>
      <c r="AB30" s="21">
        <v>1</v>
      </c>
      <c r="AC30" s="21">
        <v>0</v>
      </c>
      <c r="AD30" s="21">
        <v>14300</v>
      </c>
      <c r="AE30" s="23">
        <v>11575</v>
      </c>
      <c r="AF30" s="23">
        <v>1692</v>
      </c>
      <c r="AG30" s="23">
        <v>0</v>
      </c>
      <c r="AH30" s="23">
        <v>0</v>
      </c>
      <c r="AI30" s="23">
        <v>0</v>
      </c>
      <c r="AJ30" s="23">
        <v>2654</v>
      </c>
      <c r="AK30" s="23">
        <v>774</v>
      </c>
      <c r="AL30" s="23">
        <v>5199</v>
      </c>
      <c r="AM30" s="23">
        <v>4379</v>
      </c>
      <c r="AN30" s="23">
        <v>1</v>
      </c>
      <c r="AO30" s="23">
        <v>4246</v>
      </c>
      <c r="AP30" s="23">
        <v>14226</v>
      </c>
      <c r="AQ30" s="23">
        <v>14226</v>
      </c>
      <c r="AR30" s="23">
        <v>0</v>
      </c>
      <c r="AS30" s="23">
        <v>0</v>
      </c>
      <c r="AT30" s="23">
        <v>2123</v>
      </c>
      <c r="AU30" s="10">
        <f t="shared" si="20"/>
        <v>11575</v>
      </c>
      <c r="AV30" s="10">
        <f t="shared" si="20"/>
        <v>1692</v>
      </c>
      <c r="AW30" s="10">
        <f t="shared" si="20"/>
        <v>0</v>
      </c>
      <c r="AX30" s="10">
        <f t="shared" si="20"/>
        <v>0</v>
      </c>
      <c r="AY30" s="10">
        <f t="shared" si="20"/>
        <v>0</v>
      </c>
      <c r="AZ30" s="10">
        <f t="shared" si="20"/>
        <v>2654</v>
      </c>
      <c r="BA30" s="10">
        <f t="shared" si="20"/>
        <v>774</v>
      </c>
      <c r="BB30" s="10">
        <f t="shared" si="20"/>
        <v>5199</v>
      </c>
      <c r="BC30" s="10">
        <f t="shared" si="20"/>
        <v>2237</v>
      </c>
      <c r="BD30" s="10">
        <f t="shared" si="20"/>
        <v>1</v>
      </c>
      <c r="BE30" s="10">
        <f t="shared" si="20"/>
        <v>2127</v>
      </c>
      <c r="BF30" s="10">
        <f t="shared" si="20"/>
        <v>14226</v>
      </c>
      <c r="BG30" s="10">
        <f t="shared" si="20"/>
        <v>14226</v>
      </c>
      <c r="BH30" s="10">
        <f t="shared" si="20"/>
        <v>0</v>
      </c>
      <c r="BI30" s="10">
        <f t="shared" si="20"/>
        <v>0</v>
      </c>
      <c r="BJ30" s="10">
        <f t="shared" si="20"/>
        <v>2123</v>
      </c>
      <c r="BK30">
        <v>6671</v>
      </c>
      <c r="BL30">
        <v>3583</v>
      </c>
      <c r="BM30">
        <v>0</v>
      </c>
      <c r="BN30">
        <v>0</v>
      </c>
      <c r="BO30">
        <v>0</v>
      </c>
      <c r="BP30">
        <v>6627</v>
      </c>
      <c r="BQ30">
        <v>3336</v>
      </c>
      <c r="BR30">
        <v>10971</v>
      </c>
      <c r="BS30">
        <v>14231</v>
      </c>
      <c r="BT30">
        <v>15286</v>
      </c>
      <c r="BU30">
        <v>5403</v>
      </c>
      <c r="BV30">
        <v>7609</v>
      </c>
      <c r="BW30">
        <v>7043</v>
      </c>
      <c r="BX30">
        <v>14079</v>
      </c>
      <c r="BY30">
        <v>0</v>
      </c>
      <c r="BZ30">
        <v>4977</v>
      </c>
      <c r="CA30" s="25">
        <f t="shared" si="3"/>
        <v>77216825</v>
      </c>
      <c r="CB30" s="25">
        <f t="shared" si="4"/>
        <v>6062436</v>
      </c>
      <c r="CC30" s="25">
        <f t="shared" si="5"/>
        <v>0</v>
      </c>
      <c r="CD30" s="25">
        <f t="shared" si="6"/>
        <v>0</v>
      </c>
      <c r="CE30" s="25">
        <f t="shared" si="7"/>
        <v>0</v>
      </c>
      <c r="CF30" s="25">
        <f t="shared" si="8"/>
        <v>17588058</v>
      </c>
      <c r="CG30" s="25">
        <f t="shared" si="9"/>
        <v>2582064</v>
      </c>
      <c r="CH30" s="25">
        <f t="shared" si="10"/>
        <v>57038229</v>
      </c>
      <c r="CI30" s="25">
        <f t="shared" si="11"/>
        <v>31834747</v>
      </c>
      <c r="CJ30" s="25">
        <f t="shared" si="12"/>
        <v>15286</v>
      </c>
      <c r="CK30" s="25">
        <f t="shared" si="13"/>
        <v>11492181</v>
      </c>
      <c r="CL30" s="25">
        <f t="shared" si="14"/>
        <v>108245634</v>
      </c>
      <c r="CM30" s="25">
        <f t="shared" si="15"/>
        <v>100193718</v>
      </c>
      <c r="CN30" s="25">
        <f t="shared" si="16"/>
        <v>0</v>
      </c>
      <c r="CO30" s="25">
        <f t="shared" si="17"/>
        <v>0</v>
      </c>
      <c r="CP30" s="25">
        <f t="shared" si="18"/>
        <v>10566171</v>
      </c>
      <c r="CQ30" s="13">
        <f t="shared" si="19"/>
        <v>0.42283534900000003</v>
      </c>
    </row>
    <row r="31" spans="1:95" x14ac:dyDescent="0.3">
      <c r="A31">
        <v>14500</v>
      </c>
      <c r="B31">
        <v>0.13100000000000001</v>
      </c>
      <c r="C31">
        <v>3.4990000000000001</v>
      </c>
      <c r="D31">
        <v>0.11</v>
      </c>
      <c r="E31">
        <v>1.1000000000000001</v>
      </c>
      <c r="F31">
        <v>1.552</v>
      </c>
      <c r="G31">
        <v>14387</v>
      </c>
      <c r="H31">
        <v>88852</v>
      </c>
      <c r="I31">
        <v>129413</v>
      </c>
      <c r="J31">
        <v>2989</v>
      </c>
      <c r="K31">
        <v>3285</v>
      </c>
      <c r="L31">
        <v>0</v>
      </c>
      <c r="M31">
        <v>8294</v>
      </c>
      <c r="N31">
        <v>14731</v>
      </c>
      <c r="O31" s="21">
        <v>58910</v>
      </c>
      <c r="P31" s="21">
        <v>1825</v>
      </c>
      <c r="Q31" s="21">
        <v>0</v>
      </c>
      <c r="R31" s="21">
        <v>0</v>
      </c>
      <c r="S31" s="21">
        <v>0</v>
      </c>
      <c r="T31" s="21">
        <v>8132</v>
      </c>
      <c r="U31" s="21">
        <v>436</v>
      </c>
      <c r="V31" s="21">
        <v>14772</v>
      </c>
      <c r="W31" s="21">
        <v>498</v>
      </c>
      <c r="X31" s="21">
        <v>47</v>
      </c>
      <c r="Y31" s="21">
        <v>429</v>
      </c>
      <c r="Z31" s="21">
        <v>14830</v>
      </c>
      <c r="AA31" s="21">
        <v>14703</v>
      </c>
      <c r="AB31" s="21">
        <v>1</v>
      </c>
      <c r="AC31" s="21">
        <v>0</v>
      </c>
      <c r="AD31" s="21">
        <v>14830</v>
      </c>
      <c r="AE31" s="23">
        <v>5458</v>
      </c>
      <c r="AF31" s="23">
        <v>1825</v>
      </c>
      <c r="AG31" s="23">
        <v>0</v>
      </c>
      <c r="AH31" s="23">
        <v>0</v>
      </c>
      <c r="AI31" s="23">
        <v>0</v>
      </c>
      <c r="AJ31" s="23">
        <v>1138</v>
      </c>
      <c r="AK31" s="23">
        <v>436</v>
      </c>
      <c r="AL31" s="23">
        <v>1333</v>
      </c>
      <c r="AM31" s="23">
        <v>883</v>
      </c>
      <c r="AN31" s="23">
        <v>0</v>
      </c>
      <c r="AO31" s="23">
        <v>858</v>
      </c>
      <c r="AP31" s="23">
        <v>14703</v>
      </c>
      <c r="AQ31" s="23">
        <v>14703</v>
      </c>
      <c r="AR31" s="23">
        <v>0</v>
      </c>
      <c r="AS31" s="23">
        <v>0</v>
      </c>
      <c r="AT31" s="23">
        <v>429</v>
      </c>
      <c r="AU31" s="10">
        <f t="shared" si="20"/>
        <v>5458</v>
      </c>
      <c r="AV31" s="10">
        <f t="shared" si="20"/>
        <v>1825</v>
      </c>
      <c r="AW31" s="10">
        <f t="shared" si="20"/>
        <v>0</v>
      </c>
      <c r="AX31" s="10">
        <f t="shared" si="20"/>
        <v>0</v>
      </c>
      <c r="AY31" s="10">
        <f t="shared" si="20"/>
        <v>0</v>
      </c>
      <c r="AZ31" s="10">
        <f t="shared" si="20"/>
        <v>1138</v>
      </c>
      <c r="BA31" s="10">
        <f t="shared" si="20"/>
        <v>436</v>
      </c>
      <c r="BB31" s="10">
        <f t="shared" si="20"/>
        <v>1333</v>
      </c>
      <c r="BC31" s="10">
        <f t="shared" si="20"/>
        <v>498</v>
      </c>
      <c r="BD31" s="10">
        <f t="shared" si="20"/>
        <v>0</v>
      </c>
      <c r="BE31" s="10">
        <f t="shared" si="20"/>
        <v>429</v>
      </c>
      <c r="BF31" s="10">
        <f t="shared" si="20"/>
        <v>14703</v>
      </c>
      <c r="BG31" s="10">
        <f t="shared" si="20"/>
        <v>14703</v>
      </c>
      <c r="BH31" s="10">
        <f t="shared" si="20"/>
        <v>0</v>
      </c>
      <c r="BI31" s="10">
        <f t="shared" si="20"/>
        <v>0</v>
      </c>
      <c r="BJ31" s="10">
        <f t="shared" si="20"/>
        <v>429</v>
      </c>
      <c r="BK31">
        <v>6186</v>
      </c>
      <c r="BL31">
        <v>3644</v>
      </c>
      <c r="BM31">
        <v>0</v>
      </c>
      <c r="BN31">
        <v>0</v>
      </c>
      <c r="BO31">
        <v>0</v>
      </c>
      <c r="BP31">
        <v>6663</v>
      </c>
      <c r="BQ31">
        <v>3107</v>
      </c>
      <c r="BR31">
        <v>10981</v>
      </c>
      <c r="BS31">
        <v>12906</v>
      </c>
      <c r="BT31">
        <v>12290</v>
      </c>
      <c r="BU31">
        <v>5465</v>
      </c>
      <c r="BV31">
        <v>7667</v>
      </c>
      <c r="BW31">
        <v>8418</v>
      </c>
      <c r="BX31">
        <v>11093</v>
      </c>
      <c r="BY31">
        <v>0</v>
      </c>
      <c r="BZ31">
        <v>17791</v>
      </c>
      <c r="CA31" s="25">
        <f t="shared" si="3"/>
        <v>33763188</v>
      </c>
      <c r="CB31" s="25">
        <f t="shared" si="4"/>
        <v>6650300</v>
      </c>
      <c r="CC31" s="25">
        <f t="shared" si="5"/>
        <v>0</v>
      </c>
      <c r="CD31" s="25">
        <f t="shared" si="6"/>
        <v>0</v>
      </c>
      <c r="CE31" s="25">
        <f t="shared" si="7"/>
        <v>0</v>
      </c>
      <c r="CF31" s="25">
        <f t="shared" si="8"/>
        <v>7582494</v>
      </c>
      <c r="CG31" s="25">
        <f t="shared" si="9"/>
        <v>1354652</v>
      </c>
      <c r="CH31" s="25">
        <f t="shared" si="10"/>
        <v>14637673</v>
      </c>
      <c r="CI31" s="25">
        <f t="shared" si="11"/>
        <v>6427188</v>
      </c>
      <c r="CJ31" s="25">
        <f t="shared" si="12"/>
        <v>0</v>
      </c>
      <c r="CK31" s="25">
        <f t="shared" si="13"/>
        <v>2344485</v>
      </c>
      <c r="CL31" s="25">
        <f t="shared" si="14"/>
        <v>112727901</v>
      </c>
      <c r="CM31" s="25">
        <f t="shared" si="15"/>
        <v>123769854</v>
      </c>
      <c r="CN31" s="25">
        <f t="shared" si="16"/>
        <v>0</v>
      </c>
      <c r="CO31" s="25">
        <f t="shared" si="17"/>
        <v>0</v>
      </c>
      <c r="CP31" s="25">
        <f t="shared" si="18"/>
        <v>7632339</v>
      </c>
      <c r="CQ31" s="13">
        <f t="shared" si="19"/>
        <v>0.31689007400000002</v>
      </c>
    </row>
    <row r="32" spans="1:95" x14ac:dyDescent="0.3">
      <c r="A32">
        <v>15000</v>
      </c>
      <c r="B32">
        <v>0.121</v>
      </c>
      <c r="C32">
        <v>3.7280000000000002</v>
      </c>
      <c r="D32">
        <v>0.106</v>
      </c>
      <c r="E32">
        <v>1.1579999999999999</v>
      </c>
      <c r="F32">
        <v>1.462</v>
      </c>
      <c r="G32">
        <v>14595</v>
      </c>
      <c r="H32">
        <v>89800</v>
      </c>
      <c r="I32">
        <v>134233</v>
      </c>
      <c r="J32">
        <v>2767</v>
      </c>
      <c r="K32">
        <v>3350</v>
      </c>
      <c r="L32">
        <v>0</v>
      </c>
      <c r="M32">
        <v>8075</v>
      </c>
      <c r="N32">
        <v>15900</v>
      </c>
      <c r="O32" s="21">
        <v>60972</v>
      </c>
      <c r="P32" s="21">
        <v>1816</v>
      </c>
      <c r="Q32" s="21">
        <v>0</v>
      </c>
      <c r="R32" s="21">
        <v>0</v>
      </c>
      <c r="S32" s="21">
        <v>0</v>
      </c>
      <c r="T32" s="21">
        <v>8163</v>
      </c>
      <c r="U32" s="21">
        <v>467</v>
      </c>
      <c r="V32" s="21">
        <v>15280</v>
      </c>
      <c r="W32" s="21">
        <v>819</v>
      </c>
      <c r="X32" s="21">
        <v>64</v>
      </c>
      <c r="Y32" s="21">
        <v>737</v>
      </c>
      <c r="Z32" s="21">
        <v>15358</v>
      </c>
      <c r="AA32" s="21">
        <v>15198</v>
      </c>
      <c r="AB32" s="21">
        <v>1</v>
      </c>
      <c r="AC32" s="21">
        <v>0</v>
      </c>
      <c r="AD32" s="21">
        <v>15358</v>
      </c>
      <c r="AE32" s="23">
        <v>6601</v>
      </c>
      <c r="AF32" s="23">
        <v>1816</v>
      </c>
      <c r="AG32" s="23">
        <v>0</v>
      </c>
      <c r="AH32" s="23">
        <v>0</v>
      </c>
      <c r="AI32" s="23">
        <v>0</v>
      </c>
      <c r="AJ32" s="23">
        <v>1589</v>
      </c>
      <c r="AK32" s="23">
        <v>467</v>
      </c>
      <c r="AL32" s="23">
        <v>1986</v>
      </c>
      <c r="AM32" s="23">
        <v>1493</v>
      </c>
      <c r="AN32" s="23">
        <v>1</v>
      </c>
      <c r="AO32" s="23">
        <v>1432</v>
      </c>
      <c r="AP32" s="23">
        <v>15198</v>
      </c>
      <c r="AQ32" s="23">
        <v>15198</v>
      </c>
      <c r="AR32" s="23">
        <v>0</v>
      </c>
      <c r="AS32" s="23">
        <v>0</v>
      </c>
      <c r="AT32" s="23">
        <v>716</v>
      </c>
      <c r="AU32" s="10">
        <f t="shared" si="20"/>
        <v>6601</v>
      </c>
      <c r="AV32" s="10">
        <f t="shared" si="20"/>
        <v>1816</v>
      </c>
      <c r="AW32" s="10">
        <f t="shared" si="20"/>
        <v>0</v>
      </c>
      <c r="AX32" s="10">
        <f t="shared" si="20"/>
        <v>0</v>
      </c>
      <c r="AY32" s="10">
        <f t="shared" si="20"/>
        <v>0</v>
      </c>
      <c r="AZ32" s="10">
        <f t="shared" si="20"/>
        <v>1589</v>
      </c>
      <c r="BA32" s="10">
        <f t="shared" si="20"/>
        <v>467</v>
      </c>
      <c r="BB32" s="10">
        <f t="shared" si="20"/>
        <v>1986</v>
      </c>
      <c r="BC32" s="10">
        <f t="shared" si="20"/>
        <v>819</v>
      </c>
      <c r="BD32" s="10">
        <f t="shared" si="20"/>
        <v>1</v>
      </c>
      <c r="BE32" s="10">
        <f t="shared" si="20"/>
        <v>737</v>
      </c>
      <c r="BF32" s="10">
        <f t="shared" si="20"/>
        <v>15198</v>
      </c>
      <c r="BG32" s="10">
        <f t="shared" si="20"/>
        <v>15198</v>
      </c>
      <c r="BH32" s="10">
        <f t="shared" si="20"/>
        <v>0</v>
      </c>
      <c r="BI32" s="10">
        <f t="shared" si="20"/>
        <v>0</v>
      </c>
      <c r="BJ32" s="10">
        <f t="shared" si="20"/>
        <v>716</v>
      </c>
      <c r="BK32">
        <v>6358</v>
      </c>
      <c r="BL32">
        <v>3817</v>
      </c>
      <c r="BM32">
        <v>0</v>
      </c>
      <c r="BN32">
        <v>0</v>
      </c>
      <c r="BO32">
        <v>0</v>
      </c>
      <c r="BP32">
        <v>6956</v>
      </c>
      <c r="BQ32">
        <v>3381</v>
      </c>
      <c r="BR32">
        <v>11364</v>
      </c>
      <c r="BS32">
        <v>12709</v>
      </c>
      <c r="BT32">
        <v>16965</v>
      </c>
      <c r="BU32">
        <v>5630</v>
      </c>
      <c r="BV32">
        <v>7724</v>
      </c>
      <c r="BW32">
        <v>8919</v>
      </c>
      <c r="BX32">
        <v>11519</v>
      </c>
      <c r="BY32">
        <v>0</v>
      </c>
      <c r="BZ32">
        <v>5396</v>
      </c>
      <c r="CA32" s="25">
        <f t="shared" si="3"/>
        <v>41969158</v>
      </c>
      <c r="CB32" s="25">
        <f t="shared" si="4"/>
        <v>6931672</v>
      </c>
      <c r="CC32" s="25">
        <f t="shared" si="5"/>
        <v>0</v>
      </c>
      <c r="CD32" s="25">
        <f t="shared" si="6"/>
        <v>0</v>
      </c>
      <c r="CE32" s="25">
        <f t="shared" si="7"/>
        <v>0</v>
      </c>
      <c r="CF32" s="25">
        <f t="shared" si="8"/>
        <v>11053084</v>
      </c>
      <c r="CG32" s="25">
        <f t="shared" si="9"/>
        <v>1578927</v>
      </c>
      <c r="CH32" s="25">
        <f t="shared" si="10"/>
        <v>22568904</v>
      </c>
      <c r="CI32" s="25">
        <f t="shared" si="11"/>
        <v>10408671</v>
      </c>
      <c r="CJ32" s="25">
        <f t="shared" si="12"/>
        <v>16965</v>
      </c>
      <c r="CK32" s="25">
        <f t="shared" si="13"/>
        <v>4149310</v>
      </c>
      <c r="CL32" s="25">
        <f t="shared" si="14"/>
        <v>117389352</v>
      </c>
      <c r="CM32" s="25">
        <f t="shared" si="15"/>
        <v>135550962</v>
      </c>
      <c r="CN32" s="25">
        <f t="shared" si="16"/>
        <v>0</v>
      </c>
      <c r="CO32" s="25">
        <f t="shared" si="17"/>
        <v>0</v>
      </c>
      <c r="CP32" s="25">
        <f t="shared" si="18"/>
        <v>3863536</v>
      </c>
      <c r="CQ32" s="13">
        <f t="shared" si="19"/>
        <v>0.35548054099999998</v>
      </c>
    </row>
    <row r="33" spans="1:95" x14ac:dyDescent="0.3">
      <c r="A33">
        <v>15500</v>
      </c>
      <c r="B33">
        <v>0.14299999999999999</v>
      </c>
      <c r="C33">
        <v>3.7679999999999998</v>
      </c>
      <c r="D33">
        <v>0.122</v>
      </c>
      <c r="E33">
        <v>1.1950000000000001</v>
      </c>
      <c r="F33">
        <v>1.486</v>
      </c>
      <c r="G33">
        <v>15667</v>
      </c>
      <c r="H33">
        <v>97721</v>
      </c>
      <c r="I33">
        <v>137009</v>
      </c>
      <c r="J33">
        <v>2782</v>
      </c>
      <c r="K33">
        <v>3306</v>
      </c>
      <c r="L33">
        <v>0</v>
      </c>
      <c r="M33">
        <v>8440</v>
      </c>
      <c r="N33">
        <v>21734</v>
      </c>
      <c r="O33" s="21">
        <v>62857</v>
      </c>
      <c r="P33" s="21">
        <v>1930</v>
      </c>
      <c r="Q33" s="21">
        <v>0</v>
      </c>
      <c r="R33" s="21">
        <v>0</v>
      </c>
      <c r="S33" s="21">
        <v>0</v>
      </c>
      <c r="T33" s="21">
        <v>8678</v>
      </c>
      <c r="U33" s="21">
        <v>488</v>
      </c>
      <c r="V33" s="21">
        <v>15602</v>
      </c>
      <c r="W33" s="21">
        <v>138</v>
      </c>
      <c r="X33" s="21">
        <v>45</v>
      </c>
      <c r="Y33" s="21">
        <v>70</v>
      </c>
      <c r="Z33" s="21">
        <v>15833</v>
      </c>
      <c r="AA33" s="21">
        <v>15534</v>
      </c>
      <c r="AB33" s="21">
        <v>1</v>
      </c>
      <c r="AC33" s="21">
        <v>0</v>
      </c>
      <c r="AD33" s="21">
        <v>15833</v>
      </c>
      <c r="AE33" s="23">
        <v>4275</v>
      </c>
      <c r="AF33" s="23">
        <v>1930</v>
      </c>
      <c r="AG33" s="23">
        <v>0</v>
      </c>
      <c r="AH33" s="23">
        <v>0</v>
      </c>
      <c r="AI33" s="23">
        <v>0</v>
      </c>
      <c r="AJ33" s="23">
        <v>527</v>
      </c>
      <c r="AK33" s="23">
        <v>488</v>
      </c>
      <c r="AL33" s="23">
        <v>748</v>
      </c>
      <c r="AM33" s="23">
        <v>164</v>
      </c>
      <c r="AN33" s="23">
        <v>0</v>
      </c>
      <c r="AO33" s="23">
        <v>140</v>
      </c>
      <c r="AP33" s="23">
        <v>15534</v>
      </c>
      <c r="AQ33" s="23">
        <v>15534</v>
      </c>
      <c r="AR33" s="23">
        <v>0</v>
      </c>
      <c r="AS33" s="23">
        <v>0</v>
      </c>
      <c r="AT33" s="23">
        <v>70</v>
      </c>
      <c r="AU33" s="10">
        <f t="shared" si="20"/>
        <v>4275</v>
      </c>
      <c r="AV33" s="10">
        <f t="shared" si="20"/>
        <v>1930</v>
      </c>
      <c r="AW33" s="10">
        <f t="shared" si="20"/>
        <v>0</v>
      </c>
      <c r="AX33" s="10">
        <f t="shared" si="20"/>
        <v>0</v>
      </c>
      <c r="AY33" s="10">
        <f t="shared" si="20"/>
        <v>0</v>
      </c>
      <c r="AZ33" s="10">
        <f t="shared" si="20"/>
        <v>527</v>
      </c>
      <c r="BA33" s="10">
        <f t="shared" si="20"/>
        <v>488</v>
      </c>
      <c r="BB33" s="10">
        <f t="shared" si="20"/>
        <v>748</v>
      </c>
      <c r="BC33" s="10">
        <f t="shared" si="20"/>
        <v>138</v>
      </c>
      <c r="BD33" s="10">
        <f t="shared" si="20"/>
        <v>0</v>
      </c>
      <c r="BE33" s="10">
        <f t="shared" si="20"/>
        <v>70</v>
      </c>
      <c r="BF33" s="10">
        <f t="shared" si="20"/>
        <v>15534</v>
      </c>
      <c r="BG33" s="10">
        <f t="shared" si="20"/>
        <v>15534</v>
      </c>
      <c r="BH33" s="10">
        <f t="shared" si="20"/>
        <v>0</v>
      </c>
      <c r="BI33" s="10">
        <f t="shared" si="20"/>
        <v>0</v>
      </c>
      <c r="BJ33" s="10">
        <f t="shared" si="20"/>
        <v>70</v>
      </c>
      <c r="BK33">
        <v>6218</v>
      </c>
      <c r="BL33">
        <v>4097</v>
      </c>
      <c r="BM33">
        <v>0</v>
      </c>
      <c r="BN33">
        <v>0</v>
      </c>
      <c r="BO33">
        <v>0</v>
      </c>
      <c r="BP33">
        <v>6856</v>
      </c>
      <c r="BQ33">
        <v>3027</v>
      </c>
      <c r="BR33">
        <v>11092</v>
      </c>
      <c r="BS33">
        <v>26797</v>
      </c>
      <c r="BT33">
        <v>16895</v>
      </c>
      <c r="BU33">
        <v>12549</v>
      </c>
      <c r="BV33">
        <v>7628</v>
      </c>
      <c r="BW33">
        <v>10610</v>
      </c>
      <c r="BX33">
        <v>11520</v>
      </c>
      <c r="BY33">
        <v>0</v>
      </c>
      <c r="BZ33">
        <v>5124</v>
      </c>
      <c r="CA33" s="25">
        <f t="shared" si="3"/>
        <v>26581950</v>
      </c>
      <c r="CB33" s="25">
        <f t="shared" si="4"/>
        <v>7907210</v>
      </c>
      <c r="CC33" s="25">
        <f t="shared" si="5"/>
        <v>0</v>
      </c>
      <c r="CD33" s="25">
        <f t="shared" si="6"/>
        <v>0</v>
      </c>
      <c r="CE33" s="25">
        <f t="shared" si="7"/>
        <v>0</v>
      </c>
      <c r="CF33" s="25">
        <f t="shared" si="8"/>
        <v>3613112</v>
      </c>
      <c r="CG33" s="25">
        <f t="shared" si="9"/>
        <v>1477176</v>
      </c>
      <c r="CH33" s="25">
        <f t="shared" si="10"/>
        <v>8296816</v>
      </c>
      <c r="CI33" s="25">
        <f t="shared" si="11"/>
        <v>3697986</v>
      </c>
      <c r="CJ33" s="25">
        <f t="shared" si="12"/>
        <v>0</v>
      </c>
      <c r="CK33" s="25">
        <f t="shared" si="13"/>
        <v>878430</v>
      </c>
      <c r="CL33" s="25">
        <f t="shared" si="14"/>
        <v>118493352</v>
      </c>
      <c r="CM33" s="25">
        <f t="shared" si="15"/>
        <v>164815740</v>
      </c>
      <c r="CN33" s="25">
        <f t="shared" si="16"/>
        <v>0</v>
      </c>
      <c r="CO33" s="25">
        <f t="shared" si="17"/>
        <v>0</v>
      </c>
      <c r="CP33" s="25">
        <f t="shared" si="18"/>
        <v>358680</v>
      </c>
      <c r="CQ33" s="13">
        <f t="shared" si="19"/>
        <v>0.33612045200000001</v>
      </c>
    </row>
    <row r="34" spans="1:95" x14ac:dyDescent="0.3">
      <c r="A34">
        <v>16000</v>
      </c>
      <c r="B34">
        <v>0.13700000000000001</v>
      </c>
      <c r="C34">
        <v>3.7890000000000001</v>
      </c>
      <c r="D34">
        <v>0.114</v>
      </c>
      <c r="E34">
        <v>1.2490000000000001</v>
      </c>
      <c r="F34">
        <v>1.577</v>
      </c>
      <c r="G34">
        <v>15974</v>
      </c>
      <c r="H34">
        <v>99284</v>
      </c>
      <c r="I34">
        <v>142396</v>
      </c>
      <c r="J34">
        <v>2695</v>
      </c>
      <c r="K34">
        <v>3340</v>
      </c>
      <c r="L34">
        <v>0</v>
      </c>
      <c r="M34">
        <v>8291</v>
      </c>
      <c r="N34">
        <v>17649</v>
      </c>
      <c r="O34" s="21">
        <v>65097</v>
      </c>
      <c r="P34" s="21">
        <v>2059</v>
      </c>
      <c r="Q34" s="21">
        <v>0</v>
      </c>
      <c r="R34" s="21">
        <v>0</v>
      </c>
      <c r="S34" s="21">
        <v>0</v>
      </c>
      <c r="T34" s="21">
        <v>8841</v>
      </c>
      <c r="U34" s="21">
        <v>582</v>
      </c>
      <c r="V34" s="21">
        <v>16187</v>
      </c>
      <c r="W34" s="21">
        <v>345</v>
      </c>
      <c r="X34" s="21">
        <v>52</v>
      </c>
      <c r="Y34" s="21">
        <v>305</v>
      </c>
      <c r="Z34" s="21">
        <v>16390</v>
      </c>
      <c r="AA34" s="21">
        <v>16147</v>
      </c>
      <c r="AB34" s="21">
        <v>1</v>
      </c>
      <c r="AC34" s="21">
        <v>0</v>
      </c>
      <c r="AD34" s="21">
        <v>16390</v>
      </c>
      <c r="AE34" s="23">
        <v>5406</v>
      </c>
      <c r="AF34" s="23">
        <v>2059</v>
      </c>
      <c r="AG34" s="23">
        <v>0</v>
      </c>
      <c r="AH34" s="23">
        <v>0</v>
      </c>
      <c r="AI34" s="23">
        <v>0</v>
      </c>
      <c r="AJ34" s="23">
        <v>804</v>
      </c>
      <c r="AK34" s="23">
        <v>582</v>
      </c>
      <c r="AL34" s="23">
        <v>1244</v>
      </c>
      <c r="AM34" s="23">
        <v>567</v>
      </c>
      <c r="AN34" s="23">
        <v>2</v>
      </c>
      <c r="AO34" s="23">
        <v>602</v>
      </c>
      <c r="AP34" s="23">
        <v>16147</v>
      </c>
      <c r="AQ34" s="23">
        <v>16147</v>
      </c>
      <c r="AR34" s="23">
        <v>0</v>
      </c>
      <c r="AS34" s="23">
        <v>0</v>
      </c>
      <c r="AT34" s="23">
        <v>301</v>
      </c>
      <c r="AU34" s="10">
        <f t="shared" si="20"/>
        <v>5406</v>
      </c>
      <c r="AV34" s="10">
        <f t="shared" si="20"/>
        <v>2059</v>
      </c>
      <c r="AW34" s="10">
        <f t="shared" si="20"/>
        <v>0</v>
      </c>
      <c r="AX34" s="10">
        <f t="shared" si="20"/>
        <v>0</v>
      </c>
      <c r="AY34" s="10">
        <f t="shared" si="20"/>
        <v>0</v>
      </c>
      <c r="AZ34" s="10">
        <f t="shared" si="20"/>
        <v>804</v>
      </c>
      <c r="BA34" s="10">
        <f t="shared" si="20"/>
        <v>582</v>
      </c>
      <c r="BB34" s="10">
        <f t="shared" si="20"/>
        <v>1244</v>
      </c>
      <c r="BC34" s="10">
        <f t="shared" si="20"/>
        <v>345</v>
      </c>
      <c r="BD34" s="10">
        <f t="shared" si="20"/>
        <v>2</v>
      </c>
      <c r="BE34" s="10">
        <f t="shared" si="20"/>
        <v>305</v>
      </c>
      <c r="BF34" s="10">
        <f t="shared" si="20"/>
        <v>16147</v>
      </c>
      <c r="BG34" s="10">
        <f t="shared" si="20"/>
        <v>16147</v>
      </c>
      <c r="BH34" s="10">
        <f t="shared" si="20"/>
        <v>0</v>
      </c>
      <c r="BI34" s="10">
        <f t="shared" si="20"/>
        <v>0</v>
      </c>
      <c r="BJ34" s="10">
        <f t="shared" ref="BJ34:BJ78" si="21">IF(AT34&gt;AD34,AD34,AT34)</f>
        <v>301</v>
      </c>
      <c r="BK34">
        <v>6311</v>
      </c>
      <c r="BL34">
        <v>3958</v>
      </c>
      <c r="BM34">
        <v>0</v>
      </c>
      <c r="BN34">
        <v>0</v>
      </c>
      <c r="BO34">
        <v>0</v>
      </c>
      <c r="BP34">
        <v>6806</v>
      </c>
      <c r="BQ34">
        <v>2842</v>
      </c>
      <c r="BR34">
        <v>11398</v>
      </c>
      <c r="BS34">
        <v>14216</v>
      </c>
      <c r="BT34">
        <v>12676</v>
      </c>
      <c r="BU34">
        <v>6784</v>
      </c>
      <c r="BV34">
        <v>9386</v>
      </c>
      <c r="BW34">
        <v>10159</v>
      </c>
      <c r="BX34">
        <v>11519</v>
      </c>
      <c r="BY34">
        <v>0</v>
      </c>
      <c r="BZ34">
        <v>5176</v>
      </c>
      <c r="CA34" s="25">
        <f t="shared" si="3"/>
        <v>34117266</v>
      </c>
      <c r="CB34" s="25">
        <f t="shared" si="4"/>
        <v>8149522</v>
      </c>
      <c r="CC34" s="25">
        <f t="shared" si="5"/>
        <v>0</v>
      </c>
      <c r="CD34" s="25">
        <f t="shared" si="6"/>
        <v>0</v>
      </c>
      <c r="CE34" s="25">
        <f t="shared" si="7"/>
        <v>0</v>
      </c>
      <c r="CF34" s="25">
        <f t="shared" si="8"/>
        <v>5472024</v>
      </c>
      <c r="CG34" s="25">
        <f t="shared" si="9"/>
        <v>1654044</v>
      </c>
      <c r="CH34" s="25">
        <f t="shared" si="10"/>
        <v>14179112</v>
      </c>
      <c r="CI34" s="25">
        <f t="shared" si="11"/>
        <v>4904520</v>
      </c>
      <c r="CJ34" s="25">
        <f t="shared" si="12"/>
        <v>25352</v>
      </c>
      <c r="CK34" s="25">
        <f t="shared" si="13"/>
        <v>2069120</v>
      </c>
      <c r="CL34" s="25">
        <f t="shared" si="14"/>
        <v>151555742</v>
      </c>
      <c r="CM34" s="25">
        <f t="shared" si="15"/>
        <v>164037373</v>
      </c>
      <c r="CN34" s="25">
        <f t="shared" si="16"/>
        <v>0</v>
      </c>
      <c r="CO34" s="25">
        <f t="shared" si="17"/>
        <v>0</v>
      </c>
      <c r="CP34" s="25">
        <f t="shared" si="18"/>
        <v>1557976</v>
      </c>
      <c r="CQ34" s="13">
        <f t="shared" si="19"/>
        <v>0.38772205100000001</v>
      </c>
    </row>
    <row r="35" spans="1:95" x14ac:dyDescent="0.3">
      <c r="A35">
        <v>16500</v>
      </c>
      <c r="B35">
        <v>0.115</v>
      </c>
      <c r="C35">
        <v>4.0839999999999996</v>
      </c>
      <c r="D35">
        <v>0.1</v>
      </c>
      <c r="E35">
        <v>1.2150000000000001</v>
      </c>
      <c r="F35">
        <v>1.6519999999999999</v>
      </c>
      <c r="G35">
        <v>14421</v>
      </c>
      <c r="H35">
        <v>87949</v>
      </c>
      <c r="I35">
        <v>151532</v>
      </c>
      <c r="J35">
        <v>2702</v>
      </c>
      <c r="K35">
        <v>3570</v>
      </c>
      <c r="L35">
        <v>0</v>
      </c>
      <c r="M35">
        <v>8977</v>
      </c>
      <c r="N35">
        <v>15973</v>
      </c>
      <c r="O35" s="21">
        <v>67069</v>
      </c>
      <c r="P35" s="21">
        <v>2060</v>
      </c>
      <c r="Q35" s="21">
        <v>0</v>
      </c>
      <c r="R35" s="21">
        <v>0</v>
      </c>
      <c r="S35" s="21">
        <v>0</v>
      </c>
      <c r="T35" s="21">
        <v>8976</v>
      </c>
      <c r="U35" s="21">
        <v>1176</v>
      </c>
      <c r="V35" s="21">
        <v>16891</v>
      </c>
      <c r="W35" s="21">
        <v>2472</v>
      </c>
      <c r="X35" s="21">
        <v>58</v>
      </c>
      <c r="Y35" s="21">
        <v>2345</v>
      </c>
      <c r="Z35" s="21">
        <v>16860</v>
      </c>
      <c r="AA35" s="21">
        <v>16764</v>
      </c>
      <c r="AB35" s="21">
        <v>1</v>
      </c>
      <c r="AC35" s="21">
        <v>0</v>
      </c>
      <c r="AD35" s="21">
        <v>16860</v>
      </c>
      <c r="AE35" s="23">
        <v>13046</v>
      </c>
      <c r="AF35" s="23">
        <v>2060</v>
      </c>
      <c r="AG35" s="23">
        <v>0</v>
      </c>
      <c r="AH35" s="23">
        <v>0</v>
      </c>
      <c r="AI35" s="23">
        <v>0</v>
      </c>
      <c r="AJ35" s="23">
        <v>2917</v>
      </c>
      <c r="AK35" s="23">
        <v>1176</v>
      </c>
      <c r="AL35" s="23">
        <v>6056</v>
      </c>
      <c r="AM35" s="23">
        <v>4787</v>
      </c>
      <c r="AN35" s="23">
        <v>9</v>
      </c>
      <c r="AO35" s="23">
        <v>4634</v>
      </c>
      <c r="AP35" s="23">
        <v>16764</v>
      </c>
      <c r="AQ35" s="23">
        <v>16764</v>
      </c>
      <c r="AR35" s="23">
        <v>0</v>
      </c>
      <c r="AS35" s="23">
        <v>0</v>
      </c>
      <c r="AT35" s="23">
        <v>2317</v>
      </c>
      <c r="AU35" s="10">
        <f t="shared" ref="AU35:BI51" si="22">IF(AE35&gt;O35,O35,AE35)</f>
        <v>13046</v>
      </c>
      <c r="AV35" s="10">
        <f t="shared" si="22"/>
        <v>2060</v>
      </c>
      <c r="AW35" s="10">
        <f t="shared" si="22"/>
        <v>0</v>
      </c>
      <c r="AX35" s="10">
        <f t="shared" si="22"/>
        <v>0</v>
      </c>
      <c r="AY35" s="10">
        <f t="shared" si="22"/>
        <v>0</v>
      </c>
      <c r="AZ35" s="10">
        <f t="shared" si="22"/>
        <v>2917</v>
      </c>
      <c r="BA35" s="10">
        <f t="shared" si="22"/>
        <v>1176</v>
      </c>
      <c r="BB35" s="10">
        <f t="shared" si="22"/>
        <v>6056</v>
      </c>
      <c r="BC35" s="10">
        <f t="shared" si="22"/>
        <v>2472</v>
      </c>
      <c r="BD35" s="10">
        <f t="shared" si="22"/>
        <v>9</v>
      </c>
      <c r="BE35" s="10">
        <f t="shared" si="22"/>
        <v>2345</v>
      </c>
      <c r="BF35" s="10">
        <f t="shared" si="22"/>
        <v>16764</v>
      </c>
      <c r="BG35" s="10">
        <f t="shared" si="22"/>
        <v>16764</v>
      </c>
      <c r="BH35" s="10">
        <f t="shared" si="22"/>
        <v>0</v>
      </c>
      <c r="BI35" s="10">
        <f t="shared" si="22"/>
        <v>0</v>
      </c>
      <c r="BJ35" s="10">
        <f t="shared" si="21"/>
        <v>2317</v>
      </c>
      <c r="BK35">
        <v>6743</v>
      </c>
      <c r="BL35">
        <v>3951</v>
      </c>
      <c r="BM35">
        <v>0</v>
      </c>
      <c r="BN35">
        <v>0</v>
      </c>
      <c r="BO35">
        <v>0</v>
      </c>
      <c r="BP35">
        <v>6779</v>
      </c>
      <c r="BQ35">
        <v>3516</v>
      </c>
      <c r="BR35">
        <v>11243</v>
      </c>
      <c r="BS35">
        <v>14353</v>
      </c>
      <c r="BT35">
        <v>15697</v>
      </c>
      <c r="BU35">
        <v>6035</v>
      </c>
      <c r="BV35">
        <v>7742</v>
      </c>
      <c r="BW35">
        <v>7704</v>
      </c>
      <c r="BX35">
        <v>11519</v>
      </c>
      <c r="BY35">
        <v>0</v>
      </c>
      <c r="BZ35">
        <v>5214</v>
      </c>
      <c r="CA35" s="25">
        <f t="shared" si="3"/>
        <v>87969178</v>
      </c>
      <c r="CB35" s="25">
        <f t="shared" si="4"/>
        <v>8139060</v>
      </c>
      <c r="CC35" s="25">
        <f t="shared" si="5"/>
        <v>0</v>
      </c>
      <c r="CD35" s="25">
        <f t="shared" si="6"/>
        <v>0</v>
      </c>
      <c r="CE35" s="25">
        <f t="shared" si="7"/>
        <v>0</v>
      </c>
      <c r="CF35" s="25">
        <f t="shared" si="8"/>
        <v>19774343</v>
      </c>
      <c r="CG35" s="25">
        <f t="shared" si="9"/>
        <v>4134816</v>
      </c>
      <c r="CH35" s="25">
        <f t="shared" si="10"/>
        <v>68087608</v>
      </c>
      <c r="CI35" s="25">
        <f t="shared" si="11"/>
        <v>35480616</v>
      </c>
      <c r="CJ35" s="25">
        <f t="shared" si="12"/>
        <v>141273</v>
      </c>
      <c r="CK35" s="25">
        <f t="shared" si="13"/>
        <v>14152075</v>
      </c>
      <c r="CL35" s="25">
        <f t="shared" si="14"/>
        <v>129786888</v>
      </c>
      <c r="CM35" s="25">
        <f t="shared" si="15"/>
        <v>129149856</v>
      </c>
      <c r="CN35" s="25">
        <f t="shared" si="16"/>
        <v>0</v>
      </c>
      <c r="CO35" s="25">
        <f t="shared" si="17"/>
        <v>0</v>
      </c>
      <c r="CP35" s="25">
        <f t="shared" si="18"/>
        <v>12080838</v>
      </c>
      <c r="CQ35" s="13">
        <f t="shared" si="19"/>
        <v>0.50889655099999997</v>
      </c>
    </row>
    <row r="36" spans="1:95" x14ac:dyDescent="0.3">
      <c r="A36">
        <v>17000</v>
      </c>
      <c r="B36">
        <v>0.14599999999999999</v>
      </c>
      <c r="C36">
        <v>4.0620000000000003</v>
      </c>
      <c r="D36">
        <v>0.124</v>
      </c>
      <c r="E36">
        <v>1.5780000000000001</v>
      </c>
      <c r="F36">
        <v>1.754</v>
      </c>
      <c r="G36">
        <v>17020</v>
      </c>
      <c r="H36">
        <v>105149</v>
      </c>
      <c r="I36">
        <v>151405</v>
      </c>
      <c r="J36">
        <v>2789</v>
      </c>
      <c r="K36">
        <v>3379</v>
      </c>
      <c r="L36">
        <v>0</v>
      </c>
      <c r="M36">
        <v>8084</v>
      </c>
      <c r="N36">
        <v>15724</v>
      </c>
      <c r="O36" s="21">
        <v>69134</v>
      </c>
      <c r="P36" s="21">
        <v>2102</v>
      </c>
      <c r="Q36" s="21">
        <v>0</v>
      </c>
      <c r="R36" s="21">
        <v>0</v>
      </c>
      <c r="S36" s="21">
        <v>0</v>
      </c>
      <c r="T36" s="21">
        <v>9186</v>
      </c>
      <c r="U36" s="21">
        <v>572</v>
      </c>
      <c r="V36" s="21">
        <v>17390</v>
      </c>
      <c r="W36" s="21">
        <v>456</v>
      </c>
      <c r="X36" s="21">
        <v>56</v>
      </c>
      <c r="Y36" s="21">
        <v>364</v>
      </c>
      <c r="Z36" s="21">
        <v>17423</v>
      </c>
      <c r="AA36" s="21">
        <v>17298</v>
      </c>
      <c r="AB36" s="21">
        <v>1</v>
      </c>
      <c r="AC36" s="21">
        <v>0</v>
      </c>
      <c r="AD36" s="21">
        <v>17423</v>
      </c>
      <c r="AE36" s="23">
        <v>5740</v>
      </c>
      <c r="AF36" s="23">
        <v>2102</v>
      </c>
      <c r="AG36" s="23">
        <v>0</v>
      </c>
      <c r="AH36" s="23">
        <v>0</v>
      </c>
      <c r="AI36" s="23">
        <v>0</v>
      </c>
      <c r="AJ36" s="23">
        <v>995</v>
      </c>
      <c r="AK36" s="23">
        <v>572</v>
      </c>
      <c r="AL36" s="23">
        <v>1376</v>
      </c>
      <c r="AM36" s="23">
        <v>765</v>
      </c>
      <c r="AN36" s="23">
        <v>0</v>
      </c>
      <c r="AO36" s="23">
        <v>728</v>
      </c>
      <c r="AP36" s="23">
        <v>17298</v>
      </c>
      <c r="AQ36" s="23">
        <v>17298</v>
      </c>
      <c r="AR36" s="23">
        <v>0</v>
      </c>
      <c r="AS36" s="23">
        <v>0</v>
      </c>
      <c r="AT36" s="23">
        <v>364</v>
      </c>
      <c r="AU36" s="10">
        <f t="shared" si="22"/>
        <v>5740</v>
      </c>
      <c r="AV36" s="10">
        <f t="shared" si="22"/>
        <v>2102</v>
      </c>
      <c r="AW36" s="10">
        <f t="shared" si="22"/>
        <v>0</v>
      </c>
      <c r="AX36" s="10">
        <f t="shared" si="22"/>
        <v>0</v>
      </c>
      <c r="AY36" s="10">
        <f t="shared" si="22"/>
        <v>0</v>
      </c>
      <c r="AZ36" s="10">
        <f t="shared" si="22"/>
        <v>995</v>
      </c>
      <c r="BA36" s="10">
        <f t="shared" si="22"/>
        <v>572</v>
      </c>
      <c r="BB36" s="10">
        <f t="shared" si="22"/>
        <v>1376</v>
      </c>
      <c r="BC36" s="10">
        <f t="shared" si="22"/>
        <v>456</v>
      </c>
      <c r="BD36" s="10">
        <f t="shared" si="22"/>
        <v>0</v>
      </c>
      <c r="BE36" s="10">
        <f t="shared" si="22"/>
        <v>364</v>
      </c>
      <c r="BF36" s="10">
        <f t="shared" si="22"/>
        <v>17298</v>
      </c>
      <c r="BG36" s="10">
        <f t="shared" si="22"/>
        <v>17298</v>
      </c>
      <c r="BH36" s="10">
        <f t="shared" si="22"/>
        <v>0</v>
      </c>
      <c r="BI36" s="10">
        <f t="shared" si="22"/>
        <v>0</v>
      </c>
      <c r="BJ36" s="10">
        <f t="shared" si="21"/>
        <v>364</v>
      </c>
      <c r="BK36">
        <v>6808</v>
      </c>
      <c r="BL36">
        <v>3834</v>
      </c>
      <c r="BM36">
        <v>0</v>
      </c>
      <c r="BN36">
        <v>0</v>
      </c>
      <c r="BO36">
        <v>0</v>
      </c>
      <c r="BP36">
        <v>6816</v>
      </c>
      <c r="BQ36">
        <v>3478</v>
      </c>
      <c r="BR36">
        <v>12091</v>
      </c>
      <c r="BS36">
        <v>11470</v>
      </c>
      <c r="BT36">
        <v>11405</v>
      </c>
      <c r="BU36">
        <v>5552</v>
      </c>
      <c r="BV36">
        <v>7973</v>
      </c>
      <c r="BW36">
        <v>10967</v>
      </c>
      <c r="BX36">
        <v>11946</v>
      </c>
      <c r="BY36">
        <v>0</v>
      </c>
      <c r="BZ36">
        <v>5286</v>
      </c>
      <c r="CA36" s="25">
        <f t="shared" si="3"/>
        <v>39077920</v>
      </c>
      <c r="CB36" s="25">
        <f t="shared" si="4"/>
        <v>8059068</v>
      </c>
      <c r="CC36" s="25">
        <f t="shared" si="5"/>
        <v>0</v>
      </c>
      <c r="CD36" s="25">
        <f t="shared" si="6"/>
        <v>0</v>
      </c>
      <c r="CE36" s="25">
        <f t="shared" si="7"/>
        <v>0</v>
      </c>
      <c r="CF36" s="25">
        <f t="shared" si="8"/>
        <v>6781920</v>
      </c>
      <c r="CG36" s="25">
        <f t="shared" si="9"/>
        <v>1989416</v>
      </c>
      <c r="CH36" s="25">
        <f t="shared" si="10"/>
        <v>16637216</v>
      </c>
      <c r="CI36" s="25">
        <f t="shared" si="11"/>
        <v>5230320</v>
      </c>
      <c r="CJ36" s="25">
        <f t="shared" si="12"/>
        <v>0</v>
      </c>
      <c r="CK36" s="25">
        <f t="shared" si="13"/>
        <v>2020928</v>
      </c>
      <c r="CL36" s="25">
        <f t="shared" si="14"/>
        <v>137916954</v>
      </c>
      <c r="CM36" s="25">
        <f t="shared" si="15"/>
        <v>189707166</v>
      </c>
      <c r="CN36" s="25">
        <f t="shared" si="16"/>
        <v>0</v>
      </c>
      <c r="CO36" s="25">
        <f t="shared" si="17"/>
        <v>0</v>
      </c>
      <c r="CP36" s="25">
        <f t="shared" si="18"/>
        <v>1924104</v>
      </c>
      <c r="CQ36" s="13">
        <f t="shared" si="19"/>
        <v>0.40934501200000001</v>
      </c>
    </row>
    <row r="37" spans="1:95" x14ac:dyDescent="0.3">
      <c r="A37">
        <v>17500</v>
      </c>
      <c r="B37">
        <v>0.128</v>
      </c>
      <c r="C37">
        <v>4.3330000000000002</v>
      </c>
      <c r="D37">
        <v>0.1</v>
      </c>
      <c r="E37">
        <v>1.298</v>
      </c>
      <c r="F37">
        <v>1.9930000000000001</v>
      </c>
      <c r="G37">
        <v>15345</v>
      </c>
      <c r="H37">
        <v>93507</v>
      </c>
      <c r="I37">
        <v>160394</v>
      </c>
      <c r="J37">
        <v>2804</v>
      </c>
      <c r="K37">
        <v>3469</v>
      </c>
      <c r="L37">
        <v>0</v>
      </c>
      <c r="M37">
        <v>8161</v>
      </c>
      <c r="N37">
        <v>15840</v>
      </c>
      <c r="O37" s="21">
        <v>70847</v>
      </c>
      <c r="P37" s="21">
        <v>2132</v>
      </c>
      <c r="Q37" s="21">
        <v>0</v>
      </c>
      <c r="R37" s="21">
        <v>0</v>
      </c>
      <c r="S37" s="21">
        <v>0</v>
      </c>
      <c r="T37" s="21">
        <v>9508</v>
      </c>
      <c r="U37" s="21">
        <v>1574</v>
      </c>
      <c r="V37" s="21">
        <v>17869</v>
      </c>
      <c r="W37" s="21">
        <v>2543</v>
      </c>
      <c r="X37" s="21">
        <v>54</v>
      </c>
      <c r="Y37" s="21">
        <v>2414</v>
      </c>
      <c r="Z37" s="21">
        <v>17856</v>
      </c>
      <c r="AA37" s="21">
        <v>17740</v>
      </c>
      <c r="AB37" s="21">
        <v>1</v>
      </c>
      <c r="AC37" s="21">
        <v>0</v>
      </c>
      <c r="AD37" s="21">
        <v>17856</v>
      </c>
      <c r="AE37" s="23">
        <v>13428</v>
      </c>
      <c r="AF37" s="23">
        <v>2132</v>
      </c>
      <c r="AG37" s="23">
        <v>0</v>
      </c>
      <c r="AH37" s="23">
        <v>0</v>
      </c>
      <c r="AI37" s="23">
        <v>0</v>
      </c>
      <c r="AJ37" s="23">
        <v>2737</v>
      </c>
      <c r="AK37" s="23">
        <v>1574</v>
      </c>
      <c r="AL37" s="23">
        <v>6602</v>
      </c>
      <c r="AM37" s="23">
        <v>4931</v>
      </c>
      <c r="AN37" s="23">
        <v>13</v>
      </c>
      <c r="AO37" s="23">
        <v>4766</v>
      </c>
      <c r="AP37" s="23">
        <v>17740</v>
      </c>
      <c r="AQ37" s="23">
        <v>17740</v>
      </c>
      <c r="AR37" s="23">
        <v>0</v>
      </c>
      <c r="AS37" s="23">
        <v>0</v>
      </c>
      <c r="AT37" s="23">
        <v>2383</v>
      </c>
      <c r="AU37" s="10">
        <f t="shared" si="22"/>
        <v>13428</v>
      </c>
      <c r="AV37" s="10">
        <f t="shared" si="22"/>
        <v>2132</v>
      </c>
      <c r="AW37" s="10">
        <f t="shared" si="22"/>
        <v>0</v>
      </c>
      <c r="AX37" s="10">
        <f t="shared" si="22"/>
        <v>0</v>
      </c>
      <c r="AY37" s="10">
        <f t="shared" si="22"/>
        <v>0</v>
      </c>
      <c r="AZ37" s="10">
        <f t="shared" si="22"/>
        <v>2737</v>
      </c>
      <c r="BA37" s="10">
        <f t="shared" si="22"/>
        <v>1574</v>
      </c>
      <c r="BB37" s="10">
        <f t="shared" si="22"/>
        <v>6602</v>
      </c>
      <c r="BC37" s="10">
        <f t="shared" si="22"/>
        <v>2543</v>
      </c>
      <c r="BD37" s="10">
        <f t="shared" si="22"/>
        <v>13</v>
      </c>
      <c r="BE37" s="10">
        <f t="shared" si="22"/>
        <v>2414</v>
      </c>
      <c r="BF37" s="10">
        <f t="shared" si="22"/>
        <v>17740</v>
      </c>
      <c r="BG37" s="10">
        <f t="shared" si="22"/>
        <v>17740</v>
      </c>
      <c r="BH37" s="10">
        <f t="shared" si="22"/>
        <v>0</v>
      </c>
      <c r="BI37" s="10">
        <f t="shared" si="22"/>
        <v>0</v>
      </c>
      <c r="BJ37" s="10">
        <f t="shared" si="21"/>
        <v>2383</v>
      </c>
      <c r="BK37">
        <v>6267</v>
      </c>
      <c r="BL37">
        <v>3832</v>
      </c>
      <c r="BM37">
        <v>0</v>
      </c>
      <c r="BN37">
        <v>0</v>
      </c>
      <c r="BO37">
        <v>0</v>
      </c>
      <c r="BP37">
        <v>6494</v>
      </c>
      <c r="BQ37">
        <v>3619</v>
      </c>
      <c r="BR37">
        <v>11211</v>
      </c>
      <c r="BS37">
        <v>11539</v>
      </c>
      <c r="BT37">
        <v>16899</v>
      </c>
      <c r="BU37">
        <v>5084</v>
      </c>
      <c r="BV37">
        <v>7792</v>
      </c>
      <c r="BW37">
        <v>7671</v>
      </c>
      <c r="BX37">
        <v>8533</v>
      </c>
      <c r="BY37">
        <v>0</v>
      </c>
      <c r="BZ37">
        <v>4852</v>
      </c>
      <c r="CA37" s="25">
        <f t="shared" si="3"/>
        <v>84153276</v>
      </c>
      <c r="CB37" s="25">
        <f t="shared" si="4"/>
        <v>8169824</v>
      </c>
      <c r="CC37" s="25">
        <f t="shared" si="5"/>
        <v>0</v>
      </c>
      <c r="CD37" s="25">
        <f t="shared" si="6"/>
        <v>0</v>
      </c>
      <c r="CE37" s="25">
        <f t="shared" si="7"/>
        <v>0</v>
      </c>
      <c r="CF37" s="25">
        <f t="shared" si="8"/>
        <v>17774078</v>
      </c>
      <c r="CG37" s="25">
        <f t="shared" si="9"/>
        <v>5696306</v>
      </c>
      <c r="CH37" s="25">
        <f t="shared" si="10"/>
        <v>74015022</v>
      </c>
      <c r="CI37" s="25">
        <f t="shared" si="11"/>
        <v>29343677</v>
      </c>
      <c r="CJ37" s="25">
        <f t="shared" si="12"/>
        <v>219687</v>
      </c>
      <c r="CK37" s="25">
        <f t="shared" si="13"/>
        <v>12272776</v>
      </c>
      <c r="CL37" s="25">
        <f t="shared" si="14"/>
        <v>138230080</v>
      </c>
      <c r="CM37" s="25">
        <f t="shared" si="15"/>
        <v>136083540</v>
      </c>
      <c r="CN37" s="25">
        <f t="shared" si="16"/>
        <v>0</v>
      </c>
      <c r="CO37" s="25">
        <f t="shared" si="17"/>
        <v>0</v>
      </c>
      <c r="CP37" s="25">
        <f t="shared" si="18"/>
        <v>11562316</v>
      </c>
      <c r="CQ37" s="13">
        <f t="shared" si="19"/>
        <v>0.51752058199999995</v>
      </c>
    </row>
    <row r="38" spans="1:95" x14ac:dyDescent="0.3">
      <c r="A38">
        <v>18000</v>
      </c>
      <c r="B38">
        <v>0.155</v>
      </c>
      <c r="C38">
        <v>4.3129999999999997</v>
      </c>
      <c r="D38">
        <v>0.123</v>
      </c>
      <c r="E38">
        <v>1.3420000000000001</v>
      </c>
      <c r="F38">
        <v>2.0840000000000001</v>
      </c>
      <c r="G38">
        <v>17545</v>
      </c>
      <c r="H38">
        <v>108740</v>
      </c>
      <c r="I38">
        <v>159929</v>
      </c>
      <c r="J38">
        <v>2732</v>
      </c>
      <c r="K38">
        <v>3290</v>
      </c>
      <c r="L38">
        <v>0</v>
      </c>
      <c r="M38">
        <v>7782</v>
      </c>
      <c r="N38">
        <v>16928</v>
      </c>
      <c r="O38" s="21">
        <v>72899</v>
      </c>
      <c r="P38" s="21">
        <v>2266</v>
      </c>
      <c r="Q38" s="21">
        <v>0</v>
      </c>
      <c r="R38" s="21">
        <v>0</v>
      </c>
      <c r="S38" s="21">
        <v>0</v>
      </c>
      <c r="T38" s="21">
        <v>9808</v>
      </c>
      <c r="U38" s="21">
        <v>438</v>
      </c>
      <c r="V38" s="21">
        <v>18173</v>
      </c>
      <c r="W38" s="21">
        <v>786</v>
      </c>
      <c r="X38" s="21">
        <v>43</v>
      </c>
      <c r="Y38" s="21">
        <v>697</v>
      </c>
      <c r="Z38" s="21">
        <v>18367</v>
      </c>
      <c r="AA38" s="21">
        <v>18084</v>
      </c>
      <c r="AB38" s="21">
        <v>1</v>
      </c>
      <c r="AC38" s="21">
        <v>0</v>
      </c>
      <c r="AD38" s="21">
        <v>18367</v>
      </c>
      <c r="AE38" s="23">
        <v>7300</v>
      </c>
      <c r="AF38" s="23">
        <v>2266</v>
      </c>
      <c r="AG38" s="23">
        <v>0</v>
      </c>
      <c r="AH38" s="23">
        <v>0</v>
      </c>
      <c r="AI38" s="23">
        <v>0</v>
      </c>
      <c r="AJ38" s="23">
        <v>1509</v>
      </c>
      <c r="AK38" s="23">
        <v>438</v>
      </c>
      <c r="AL38" s="23">
        <v>1966</v>
      </c>
      <c r="AM38" s="23">
        <v>1403</v>
      </c>
      <c r="AN38" s="23">
        <v>1</v>
      </c>
      <c r="AO38" s="23">
        <v>1372</v>
      </c>
      <c r="AP38" s="23">
        <v>18084</v>
      </c>
      <c r="AQ38" s="23">
        <v>18084</v>
      </c>
      <c r="AR38" s="23">
        <v>0</v>
      </c>
      <c r="AS38" s="23">
        <v>0</v>
      </c>
      <c r="AT38" s="23">
        <v>686</v>
      </c>
      <c r="AU38" s="10">
        <f t="shared" si="22"/>
        <v>7300</v>
      </c>
      <c r="AV38" s="10">
        <f t="shared" si="22"/>
        <v>2266</v>
      </c>
      <c r="AW38" s="10">
        <f t="shared" si="22"/>
        <v>0</v>
      </c>
      <c r="AX38" s="10">
        <f t="shared" si="22"/>
        <v>0</v>
      </c>
      <c r="AY38" s="10">
        <f t="shared" si="22"/>
        <v>0</v>
      </c>
      <c r="AZ38" s="10">
        <f t="shared" si="22"/>
        <v>1509</v>
      </c>
      <c r="BA38" s="10">
        <f t="shared" si="22"/>
        <v>438</v>
      </c>
      <c r="BB38" s="10">
        <f t="shared" si="22"/>
        <v>1966</v>
      </c>
      <c r="BC38" s="10">
        <f t="shared" si="22"/>
        <v>786</v>
      </c>
      <c r="BD38" s="10">
        <f t="shared" si="22"/>
        <v>1</v>
      </c>
      <c r="BE38" s="10">
        <f t="shared" si="22"/>
        <v>697</v>
      </c>
      <c r="BF38" s="10">
        <f t="shared" si="22"/>
        <v>18084</v>
      </c>
      <c r="BG38" s="10">
        <f t="shared" si="22"/>
        <v>18084</v>
      </c>
      <c r="BH38" s="10">
        <f t="shared" si="22"/>
        <v>0</v>
      </c>
      <c r="BI38" s="10">
        <f t="shared" si="22"/>
        <v>0</v>
      </c>
      <c r="BJ38" s="10">
        <f t="shared" si="21"/>
        <v>686</v>
      </c>
      <c r="BK38">
        <v>11536</v>
      </c>
      <c r="BL38">
        <v>3433</v>
      </c>
      <c r="BM38">
        <v>0</v>
      </c>
      <c r="BN38">
        <v>0</v>
      </c>
      <c r="BO38">
        <v>0</v>
      </c>
      <c r="BP38">
        <v>6721</v>
      </c>
      <c r="BQ38">
        <v>2656</v>
      </c>
      <c r="BR38">
        <v>10681</v>
      </c>
      <c r="BS38">
        <v>11023</v>
      </c>
      <c r="BT38">
        <v>15795</v>
      </c>
      <c r="BU38">
        <v>6090</v>
      </c>
      <c r="BV38">
        <v>7378</v>
      </c>
      <c r="BW38">
        <v>10086</v>
      </c>
      <c r="BX38">
        <v>11093</v>
      </c>
      <c r="BY38">
        <v>0</v>
      </c>
      <c r="BZ38">
        <v>4703</v>
      </c>
      <c r="CA38" s="25">
        <f t="shared" si="3"/>
        <v>84212800</v>
      </c>
      <c r="CB38" s="25">
        <f t="shared" si="4"/>
        <v>7779178</v>
      </c>
      <c r="CC38" s="25">
        <f t="shared" si="5"/>
        <v>0</v>
      </c>
      <c r="CD38" s="25">
        <f t="shared" si="6"/>
        <v>0</v>
      </c>
      <c r="CE38" s="25">
        <f t="shared" si="7"/>
        <v>0</v>
      </c>
      <c r="CF38" s="25">
        <f t="shared" si="8"/>
        <v>10141989</v>
      </c>
      <c r="CG38" s="25">
        <f t="shared" si="9"/>
        <v>1163328</v>
      </c>
      <c r="CH38" s="25">
        <f t="shared" si="10"/>
        <v>20998846</v>
      </c>
      <c r="CI38" s="25">
        <f t="shared" si="11"/>
        <v>8664078</v>
      </c>
      <c r="CJ38" s="25">
        <f t="shared" si="12"/>
        <v>15795</v>
      </c>
      <c r="CK38" s="25">
        <f t="shared" si="13"/>
        <v>4244730</v>
      </c>
      <c r="CL38" s="25">
        <f t="shared" si="14"/>
        <v>133423752</v>
      </c>
      <c r="CM38" s="25">
        <f t="shared" si="15"/>
        <v>182395224</v>
      </c>
      <c r="CN38" s="25">
        <f t="shared" si="16"/>
        <v>0</v>
      </c>
      <c r="CO38" s="25">
        <f t="shared" si="17"/>
        <v>0</v>
      </c>
      <c r="CP38" s="25">
        <f t="shared" si="18"/>
        <v>3226258</v>
      </c>
      <c r="CQ38" s="13">
        <f t="shared" si="19"/>
        <v>0.45626597800000002</v>
      </c>
    </row>
    <row r="39" spans="1:95" x14ac:dyDescent="0.3">
      <c r="A39">
        <v>18500</v>
      </c>
      <c r="B39">
        <v>0.16300000000000001</v>
      </c>
      <c r="C39">
        <v>4.53</v>
      </c>
      <c r="D39">
        <v>0.125</v>
      </c>
      <c r="E39">
        <v>1.419</v>
      </c>
      <c r="F39">
        <v>2.06</v>
      </c>
      <c r="G39">
        <v>17998</v>
      </c>
      <c r="H39">
        <v>110536</v>
      </c>
      <c r="I39">
        <v>165606</v>
      </c>
      <c r="J39">
        <v>2826</v>
      </c>
      <c r="K39">
        <v>3403</v>
      </c>
      <c r="L39">
        <v>0</v>
      </c>
      <c r="M39">
        <v>8259</v>
      </c>
      <c r="N39">
        <v>19172</v>
      </c>
      <c r="O39" s="21">
        <v>75088</v>
      </c>
      <c r="P39" s="21">
        <v>2291</v>
      </c>
      <c r="Q39" s="21">
        <v>0</v>
      </c>
      <c r="R39" s="21">
        <v>0</v>
      </c>
      <c r="S39" s="21">
        <v>0</v>
      </c>
      <c r="T39" s="21">
        <v>10294</v>
      </c>
      <c r="U39" s="21">
        <v>530</v>
      </c>
      <c r="V39" s="21">
        <v>18849</v>
      </c>
      <c r="W39" s="21">
        <v>1019</v>
      </c>
      <c r="X39" s="21">
        <v>64</v>
      </c>
      <c r="Y39" s="21">
        <v>911</v>
      </c>
      <c r="Z39" s="21">
        <v>18909</v>
      </c>
      <c r="AA39" s="21">
        <v>18741</v>
      </c>
      <c r="AB39" s="21">
        <v>1</v>
      </c>
      <c r="AC39" s="21">
        <v>0</v>
      </c>
      <c r="AD39" s="21">
        <v>18909</v>
      </c>
      <c r="AE39" s="23">
        <v>8303</v>
      </c>
      <c r="AF39" s="23">
        <v>2291</v>
      </c>
      <c r="AG39" s="23">
        <v>0</v>
      </c>
      <c r="AH39" s="23">
        <v>0</v>
      </c>
      <c r="AI39" s="23">
        <v>0</v>
      </c>
      <c r="AJ39" s="23">
        <v>2075</v>
      </c>
      <c r="AK39" s="23">
        <v>530</v>
      </c>
      <c r="AL39" s="23">
        <v>2420</v>
      </c>
      <c r="AM39" s="23">
        <v>1890</v>
      </c>
      <c r="AN39" s="23">
        <v>1</v>
      </c>
      <c r="AO39" s="23">
        <v>1820</v>
      </c>
      <c r="AP39" s="23">
        <v>18741</v>
      </c>
      <c r="AQ39" s="23">
        <v>18741</v>
      </c>
      <c r="AR39" s="23">
        <v>0</v>
      </c>
      <c r="AS39" s="23">
        <v>0</v>
      </c>
      <c r="AT39" s="23">
        <v>910</v>
      </c>
      <c r="AU39" s="10">
        <f t="shared" si="22"/>
        <v>8303</v>
      </c>
      <c r="AV39" s="10">
        <f t="shared" si="22"/>
        <v>2291</v>
      </c>
      <c r="AW39" s="10">
        <f t="shared" si="22"/>
        <v>0</v>
      </c>
      <c r="AX39" s="10">
        <f t="shared" si="22"/>
        <v>0</v>
      </c>
      <c r="AY39" s="10">
        <f t="shared" si="22"/>
        <v>0</v>
      </c>
      <c r="AZ39" s="10">
        <f t="shared" si="22"/>
        <v>2075</v>
      </c>
      <c r="BA39" s="10">
        <f t="shared" si="22"/>
        <v>530</v>
      </c>
      <c r="BB39" s="10">
        <f t="shared" si="22"/>
        <v>2420</v>
      </c>
      <c r="BC39" s="10">
        <f t="shared" si="22"/>
        <v>1019</v>
      </c>
      <c r="BD39" s="10">
        <f t="shared" si="22"/>
        <v>1</v>
      </c>
      <c r="BE39" s="10">
        <f t="shared" si="22"/>
        <v>911</v>
      </c>
      <c r="BF39" s="10">
        <f t="shared" si="22"/>
        <v>18741</v>
      </c>
      <c r="BG39" s="10">
        <f t="shared" si="22"/>
        <v>18741</v>
      </c>
      <c r="BH39" s="10">
        <f t="shared" si="22"/>
        <v>0</v>
      </c>
      <c r="BI39" s="10">
        <f t="shared" si="22"/>
        <v>0</v>
      </c>
      <c r="BJ39" s="10">
        <f t="shared" si="21"/>
        <v>910</v>
      </c>
      <c r="BK39">
        <v>6280</v>
      </c>
      <c r="BL39">
        <v>4126</v>
      </c>
      <c r="BM39">
        <v>0</v>
      </c>
      <c r="BN39">
        <v>0</v>
      </c>
      <c r="BO39">
        <v>0</v>
      </c>
      <c r="BP39">
        <v>6724</v>
      </c>
      <c r="BQ39">
        <v>3431</v>
      </c>
      <c r="BR39">
        <v>10809</v>
      </c>
      <c r="BS39">
        <v>12136</v>
      </c>
      <c r="BT39">
        <v>13239</v>
      </c>
      <c r="BU39">
        <v>6061</v>
      </c>
      <c r="BV39">
        <v>7450</v>
      </c>
      <c r="BW39">
        <v>8732</v>
      </c>
      <c r="BX39">
        <v>11519</v>
      </c>
      <c r="BY39">
        <v>0</v>
      </c>
      <c r="BZ39">
        <v>4863</v>
      </c>
      <c r="CA39" s="25">
        <f t="shared" si="3"/>
        <v>52142840</v>
      </c>
      <c r="CB39" s="25">
        <f t="shared" si="4"/>
        <v>9452666</v>
      </c>
      <c r="CC39" s="25">
        <f t="shared" si="5"/>
        <v>0</v>
      </c>
      <c r="CD39" s="25">
        <f t="shared" si="6"/>
        <v>0</v>
      </c>
      <c r="CE39" s="25">
        <f t="shared" si="7"/>
        <v>0</v>
      </c>
      <c r="CF39" s="25">
        <f t="shared" si="8"/>
        <v>13952300</v>
      </c>
      <c r="CG39" s="25">
        <f t="shared" si="9"/>
        <v>1818430</v>
      </c>
      <c r="CH39" s="25">
        <f t="shared" si="10"/>
        <v>26157780</v>
      </c>
      <c r="CI39" s="25">
        <f t="shared" si="11"/>
        <v>12366584</v>
      </c>
      <c r="CJ39" s="25">
        <f t="shared" si="12"/>
        <v>13239</v>
      </c>
      <c r="CK39" s="25">
        <f t="shared" si="13"/>
        <v>5521571</v>
      </c>
      <c r="CL39" s="25">
        <f t="shared" si="14"/>
        <v>139620450</v>
      </c>
      <c r="CM39" s="25">
        <f t="shared" si="15"/>
        <v>163646412</v>
      </c>
      <c r="CN39" s="25">
        <f t="shared" si="16"/>
        <v>0</v>
      </c>
      <c r="CO39" s="25">
        <f t="shared" si="17"/>
        <v>0</v>
      </c>
      <c r="CP39" s="25">
        <f t="shared" si="18"/>
        <v>4425330</v>
      </c>
      <c r="CQ39" s="13">
        <f t="shared" si="19"/>
        <v>0.42911760199999999</v>
      </c>
    </row>
    <row r="40" spans="1:95" x14ac:dyDescent="0.3">
      <c r="A40">
        <v>19000</v>
      </c>
      <c r="B40">
        <v>0.16300000000000001</v>
      </c>
      <c r="C40">
        <v>4.6689999999999996</v>
      </c>
      <c r="D40">
        <v>0.14000000000000001</v>
      </c>
      <c r="E40">
        <v>1.42</v>
      </c>
      <c r="F40">
        <v>2.2799999999999998</v>
      </c>
      <c r="G40">
        <v>18729</v>
      </c>
      <c r="H40">
        <v>115749</v>
      </c>
      <c r="I40">
        <v>169194</v>
      </c>
      <c r="J40">
        <v>2788</v>
      </c>
      <c r="K40">
        <v>3702</v>
      </c>
      <c r="L40">
        <v>0</v>
      </c>
      <c r="M40">
        <v>8417</v>
      </c>
      <c r="N40">
        <v>17709</v>
      </c>
      <c r="O40" s="21">
        <v>77105</v>
      </c>
      <c r="P40" s="21">
        <v>2388</v>
      </c>
      <c r="Q40" s="21">
        <v>0</v>
      </c>
      <c r="R40" s="21">
        <v>0</v>
      </c>
      <c r="S40" s="21">
        <v>0</v>
      </c>
      <c r="T40" s="21">
        <v>10298</v>
      </c>
      <c r="U40" s="21">
        <v>748</v>
      </c>
      <c r="V40" s="21">
        <v>19260</v>
      </c>
      <c r="W40" s="21">
        <v>697</v>
      </c>
      <c r="X40" s="21">
        <v>64</v>
      </c>
      <c r="Y40" s="21">
        <v>607</v>
      </c>
      <c r="Z40" s="21">
        <v>19428</v>
      </c>
      <c r="AA40" s="21">
        <v>19170</v>
      </c>
      <c r="AB40" s="21">
        <v>1</v>
      </c>
      <c r="AC40" s="21">
        <v>0</v>
      </c>
      <c r="AD40" s="21">
        <v>19428</v>
      </c>
      <c r="AE40" s="23">
        <v>7143</v>
      </c>
      <c r="AF40" s="23">
        <v>2388</v>
      </c>
      <c r="AG40" s="23">
        <v>0</v>
      </c>
      <c r="AH40" s="23">
        <v>0</v>
      </c>
      <c r="AI40" s="23">
        <v>0</v>
      </c>
      <c r="AJ40" s="23">
        <v>1425</v>
      </c>
      <c r="AK40" s="23">
        <v>748</v>
      </c>
      <c r="AL40" s="23">
        <v>2071</v>
      </c>
      <c r="AM40" s="23">
        <v>1231</v>
      </c>
      <c r="AN40" s="23">
        <v>1</v>
      </c>
      <c r="AO40" s="23">
        <v>1166</v>
      </c>
      <c r="AP40" s="23">
        <v>19170</v>
      </c>
      <c r="AQ40" s="23">
        <v>19170</v>
      </c>
      <c r="AR40" s="23">
        <v>0</v>
      </c>
      <c r="AS40" s="23">
        <v>0</v>
      </c>
      <c r="AT40" s="23">
        <v>583</v>
      </c>
      <c r="AU40" s="10">
        <f t="shared" si="22"/>
        <v>7143</v>
      </c>
      <c r="AV40" s="10">
        <f t="shared" si="22"/>
        <v>2388</v>
      </c>
      <c r="AW40" s="10">
        <f t="shared" si="22"/>
        <v>0</v>
      </c>
      <c r="AX40" s="10">
        <f t="shared" si="22"/>
        <v>0</v>
      </c>
      <c r="AY40" s="10">
        <f t="shared" si="22"/>
        <v>0</v>
      </c>
      <c r="AZ40" s="10">
        <f t="shared" si="22"/>
        <v>1425</v>
      </c>
      <c r="BA40" s="10">
        <f t="shared" si="22"/>
        <v>748</v>
      </c>
      <c r="BB40" s="10">
        <f t="shared" si="22"/>
        <v>2071</v>
      </c>
      <c r="BC40" s="10">
        <f t="shared" si="22"/>
        <v>697</v>
      </c>
      <c r="BD40" s="10">
        <f t="shared" si="22"/>
        <v>1</v>
      </c>
      <c r="BE40" s="10">
        <f t="shared" si="22"/>
        <v>607</v>
      </c>
      <c r="BF40" s="10">
        <f t="shared" si="22"/>
        <v>19170</v>
      </c>
      <c r="BG40" s="10">
        <f t="shared" si="22"/>
        <v>19170</v>
      </c>
      <c r="BH40" s="10">
        <f t="shared" si="22"/>
        <v>0</v>
      </c>
      <c r="BI40" s="10">
        <f t="shared" si="22"/>
        <v>0</v>
      </c>
      <c r="BJ40" s="10">
        <f t="shared" si="21"/>
        <v>583</v>
      </c>
      <c r="BK40">
        <v>6212</v>
      </c>
      <c r="BL40">
        <v>3511</v>
      </c>
      <c r="BM40">
        <v>0</v>
      </c>
      <c r="BN40">
        <v>0</v>
      </c>
      <c r="BO40">
        <v>0</v>
      </c>
      <c r="BP40">
        <v>6707</v>
      </c>
      <c r="BQ40">
        <v>2834</v>
      </c>
      <c r="BR40">
        <v>11303</v>
      </c>
      <c r="BS40">
        <v>11193</v>
      </c>
      <c r="BT40">
        <v>12992</v>
      </c>
      <c r="BU40">
        <v>5981</v>
      </c>
      <c r="BV40">
        <v>7574</v>
      </c>
      <c r="BW40">
        <v>10072</v>
      </c>
      <c r="BX40">
        <v>11093</v>
      </c>
      <c r="BY40">
        <v>0</v>
      </c>
      <c r="BZ40">
        <v>4944</v>
      </c>
      <c r="CA40" s="25">
        <f t="shared" si="3"/>
        <v>44372316</v>
      </c>
      <c r="CB40" s="25">
        <f t="shared" si="4"/>
        <v>8384268</v>
      </c>
      <c r="CC40" s="25">
        <f t="shared" si="5"/>
        <v>0</v>
      </c>
      <c r="CD40" s="25">
        <f t="shared" si="6"/>
        <v>0</v>
      </c>
      <c r="CE40" s="25">
        <f t="shared" si="7"/>
        <v>0</v>
      </c>
      <c r="CF40" s="25">
        <f t="shared" si="8"/>
        <v>9557475</v>
      </c>
      <c r="CG40" s="25">
        <f t="shared" si="9"/>
        <v>2119832</v>
      </c>
      <c r="CH40" s="25">
        <f t="shared" si="10"/>
        <v>23408513</v>
      </c>
      <c r="CI40" s="25">
        <f t="shared" si="11"/>
        <v>7801521</v>
      </c>
      <c r="CJ40" s="25">
        <f t="shared" si="12"/>
        <v>12992</v>
      </c>
      <c r="CK40" s="25">
        <f t="shared" si="13"/>
        <v>3630467</v>
      </c>
      <c r="CL40" s="25">
        <f t="shared" si="14"/>
        <v>145193580</v>
      </c>
      <c r="CM40" s="25">
        <f t="shared" si="15"/>
        <v>193080240</v>
      </c>
      <c r="CN40" s="25">
        <f t="shared" si="16"/>
        <v>0</v>
      </c>
      <c r="CO40" s="25">
        <f t="shared" si="17"/>
        <v>0</v>
      </c>
      <c r="CP40" s="25">
        <f t="shared" si="18"/>
        <v>2882352</v>
      </c>
      <c r="CQ40" s="13">
        <f t="shared" si="19"/>
        <v>0.44044355600000001</v>
      </c>
    </row>
    <row r="41" spans="1:95" x14ac:dyDescent="0.3">
      <c r="A41">
        <v>19500</v>
      </c>
      <c r="B41">
        <v>0.17399999999999999</v>
      </c>
      <c r="C41">
        <v>4.7789999999999999</v>
      </c>
      <c r="D41">
        <v>0.13600000000000001</v>
      </c>
      <c r="E41">
        <v>1.5169999999999999</v>
      </c>
      <c r="F41">
        <v>2.2480000000000002</v>
      </c>
      <c r="G41">
        <v>19484</v>
      </c>
      <c r="H41">
        <v>121052</v>
      </c>
      <c r="I41">
        <v>173097</v>
      </c>
      <c r="J41">
        <v>2846</v>
      </c>
      <c r="K41">
        <v>3583</v>
      </c>
      <c r="L41">
        <v>0</v>
      </c>
      <c r="M41">
        <v>8328</v>
      </c>
      <c r="N41">
        <v>19653</v>
      </c>
      <c r="O41" s="21">
        <v>79200</v>
      </c>
      <c r="P41" s="21">
        <v>2457</v>
      </c>
      <c r="Q41" s="21">
        <v>0</v>
      </c>
      <c r="R41" s="21">
        <v>0</v>
      </c>
      <c r="S41" s="21">
        <v>0</v>
      </c>
      <c r="T41" s="21">
        <v>10591</v>
      </c>
      <c r="U41" s="21">
        <v>619</v>
      </c>
      <c r="V41" s="21">
        <v>19837</v>
      </c>
      <c r="W41" s="21">
        <v>415</v>
      </c>
      <c r="X41" s="21">
        <v>71</v>
      </c>
      <c r="Y41" s="21">
        <v>310</v>
      </c>
      <c r="Z41" s="21">
        <v>19932</v>
      </c>
      <c r="AA41" s="21">
        <v>19732</v>
      </c>
      <c r="AB41" s="21">
        <v>1</v>
      </c>
      <c r="AC41" s="21">
        <v>0</v>
      </c>
      <c r="AD41" s="21">
        <v>19932</v>
      </c>
      <c r="AE41" s="23">
        <v>6342</v>
      </c>
      <c r="AF41" s="23">
        <v>2457</v>
      </c>
      <c r="AG41" s="23">
        <v>0</v>
      </c>
      <c r="AH41" s="23">
        <v>0</v>
      </c>
      <c r="AI41" s="23">
        <v>0</v>
      </c>
      <c r="AJ41" s="23">
        <v>1005</v>
      </c>
      <c r="AK41" s="23">
        <v>619</v>
      </c>
      <c r="AL41" s="23">
        <v>1389</v>
      </c>
      <c r="AM41" s="23">
        <v>655</v>
      </c>
      <c r="AN41" s="23">
        <v>0</v>
      </c>
      <c r="AO41" s="23">
        <v>614</v>
      </c>
      <c r="AP41" s="23">
        <v>19732</v>
      </c>
      <c r="AQ41" s="23">
        <v>19732</v>
      </c>
      <c r="AR41" s="23">
        <v>0</v>
      </c>
      <c r="AS41" s="23">
        <v>0</v>
      </c>
      <c r="AT41" s="23">
        <v>307</v>
      </c>
      <c r="AU41" s="10">
        <f t="shared" si="22"/>
        <v>6342</v>
      </c>
      <c r="AV41" s="10">
        <f t="shared" si="22"/>
        <v>2457</v>
      </c>
      <c r="AW41" s="10">
        <f t="shared" si="22"/>
        <v>0</v>
      </c>
      <c r="AX41" s="10">
        <f t="shared" si="22"/>
        <v>0</v>
      </c>
      <c r="AY41" s="10">
        <f t="shared" si="22"/>
        <v>0</v>
      </c>
      <c r="AZ41" s="10">
        <f t="shared" si="22"/>
        <v>1005</v>
      </c>
      <c r="BA41" s="10">
        <f t="shared" si="22"/>
        <v>619</v>
      </c>
      <c r="BB41" s="10">
        <f t="shared" si="22"/>
        <v>1389</v>
      </c>
      <c r="BC41" s="10">
        <f t="shared" si="22"/>
        <v>415</v>
      </c>
      <c r="BD41" s="10">
        <f t="shared" si="22"/>
        <v>0</v>
      </c>
      <c r="BE41" s="10">
        <f t="shared" si="22"/>
        <v>310</v>
      </c>
      <c r="BF41" s="10">
        <f t="shared" si="22"/>
        <v>19732</v>
      </c>
      <c r="BG41" s="10">
        <f t="shared" si="22"/>
        <v>19732</v>
      </c>
      <c r="BH41" s="10">
        <f t="shared" si="22"/>
        <v>0</v>
      </c>
      <c r="BI41" s="10">
        <f t="shared" si="22"/>
        <v>0</v>
      </c>
      <c r="BJ41" s="10">
        <f t="shared" si="21"/>
        <v>307</v>
      </c>
      <c r="BK41">
        <v>6324</v>
      </c>
      <c r="BL41">
        <v>3427</v>
      </c>
      <c r="BM41">
        <v>0</v>
      </c>
      <c r="BN41">
        <v>0</v>
      </c>
      <c r="BO41">
        <v>0</v>
      </c>
      <c r="BP41">
        <v>6801</v>
      </c>
      <c r="BQ41">
        <v>3184</v>
      </c>
      <c r="BR41">
        <v>11308</v>
      </c>
      <c r="BS41">
        <v>14753</v>
      </c>
      <c r="BT41">
        <v>16951</v>
      </c>
      <c r="BU41">
        <v>7735</v>
      </c>
      <c r="BV41">
        <v>26632</v>
      </c>
      <c r="BW41">
        <v>9355</v>
      </c>
      <c r="BX41">
        <v>8532</v>
      </c>
      <c r="BY41">
        <v>0</v>
      </c>
      <c r="BZ41">
        <v>4855</v>
      </c>
      <c r="CA41" s="25">
        <f t="shared" si="3"/>
        <v>40106808</v>
      </c>
      <c r="CB41" s="25">
        <f t="shared" si="4"/>
        <v>8420139</v>
      </c>
      <c r="CC41" s="25">
        <f t="shared" si="5"/>
        <v>0</v>
      </c>
      <c r="CD41" s="25">
        <f t="shared" si="6"/>
        <v>0</v>
      </c>
      <c r="CE41" s="25">
        <f t="shared" si="7"/>
        <v>0</v>
      </c>
      <c r="CF41" s="25">
        <f t="shared" si="8"/>
        <v>6835005</v>
      </c>
      <c r="CG41" s="25">
        <f t="shared" si="9"/>
        <v>1970896</v>
      </c>
      <c r="CH41" s="25">
        <f t="shared" si="10"/>
        <v>15706812</v>
      </c>
      <c r="CI41" s="25">
        <f t="shared" si="11"/>
        <v>6122495</v>
      </c>
      <c r="CJ41" s="25">
        <f t="shared" si="12"/>
        <v>0</v>
      </c>
      <c r="CK41" s="25">
        <f t="shared" si="13"/>
        <v>2397850</v>
      </c>
      <c r="CL41" s="25">
        <f t="shared" si="14"/>
        <v>525502624</v>
      </c>
      <c r="CM41" s="25">
        <f t="shared" si="15"/>
        <v>184592860</v>
      </c>
      <c r="CN41" s="25">
        <f t="shared" si="16"/>
        <v>0</v>
      </c>
      <c r="CO41" s="25">
        <f t="shared" si="17"/>
        <v>0</v>
      </c>
      <c r="CP41" s="25">
        <f t="shared" si="18"/>
        <v>1490485</v>
      </c>
      <c r="CQ41" s="13">
        <f t="shared" si="19"/>
        <v>0.79314597399999998</v>
      </c>
    </row>
    <row r="42" spans="1:95" x14ac:dyDescent="0.3">
      <c r="A42">
        <v>20000</v>
      </c>
      <c r="B42">
        <v>0.14499999999999999</v>
      </c>
      <c r="C42">
        <v>5.0279999999999996</v>
      </c>
      <c r="D42">
        <v>0.114</v>
      </c>
      <c r="E42">
        <v>1.518</v>
      </c>
      <c r="F42">
        <v>2.2389999999999999</v>
      </c>
      <c r="G42">
        <v>17626</v>
      </c>
      <c r="H42">
        <v>108001</v>
      </c>
      <c r="I42">
        <v>182503</v>
      </c>
      <c r="J42">
        <v>2789</v>
      </c>
      <c r="K42">
        <v>3466</v>
      </c>
      <c r="L42">
        <v>0</v>
      </c>
      <c r="M42">
        <v>7669</v>
      </c>
      <c r="N42">
        <v>18077</v>
      </c>
      <c r="O42" s="21">
        <v>81086</v>
      </c>
      <c r="P42" s="21">
        <v>2385</v>
      </c>
      <c r="Q42" s="21">
        <v>0</v>
      </c>
      <c r="R42" s="21">
        <v>0</v>
      </c>
      <c r="S42" s="21">
        <v>0</v>
      </c>
      <c r="T42" s="21">
        <v>10614</v>
      </c>
      <c r="U42" s="21">
        <v>1158</v>
      </c>
      <c r="V42" s="21">
        <v>20505</v>
      </c>
      <c r="W42" s="21">
        <v>2816</v>
      </c>
      <c r="X42" s="21">
        <v>79</v>
      </c>
      <c r="Y42" s="21">
        <v>2636</v>
      </c>
      <c r="Z42" s="21">
        <v>20449</v>
      </c>
      <c r="AA42" s="21">
        <v>20325</v>
      </c>
      <c r="AB42" s="21">
        <v>1</v>
      </c>
      <c r="AC42" s="21">
        <v>0</v>
      </c>
      <c r="AD42" s="21">
        <v>20449</v>
      </c>
      <c r="AE42" s="23">
        <v>14902</v>
      </c>
      <c r="AF42" s="23">
        <v>2385</v>
      </c>
      <c r="AG42" s="23">
        <v>0</v>
      </c>
      <c r="AH42" s="23">
        <v>0</v>
      </c>
      <c r="AI42" s="23">
        <v>0</v>
      </c>
      <c r="AJ42" s="23">
        <v>3150</v>
      </c>
      <c r="AK42" s="23">
        <v>1158</v>
      </c>
      <c r="AL42" s="23">
        <v>6806</v>
      </c>
      <c r="AM42" s="23">
        <v>5466</v>
      </c>
      <c r="AN42" s="23">
        <v>11</v>
      </c>
      <c r="AO42" s="23">
        <v>5266</v>
      </c>
      <c r="AP42" s="23">
        <v>20325</v>
      </c>
      <c r="AQ42" s="23">
        <v>20325</v>
      </c>
      <c r="AR42" s="23">
        <v>0</v>
      </c>
      <c r="AS42" s="23">
        <v>0</v>
      </c>
      <c r="AT42" s="23">
        <v>2633</v>
      </c>
      <c r="AU42" s="10">
        <f t="shared" si="22"/>
        <v>14902</v>
      </c>
      <c r="AV42" s="10">
        <f t="shared" si="22"/>
        <v>2385</v>
      </c>
      <c r="AW42" s="10">
        <f t="shared" si="22"/>
        <v>0</v>
      </c>
      <c r="AX42" s="10">
        <f t="shared" si="22"/>
        <v>0</v>
      </c>
      <c r="AY42" s="10">
        <f t="shared" si="22"/>
        <v>0</v>
      </c>
      <c r="AZ42" s="10">
        <f t="shared" si="22"/>
        <v>3150</v>
      </c>
      <c r="BA42" s="10">
        <f t="shared" si="22"/>
        <v>1158</v>
      </c>
      <c r="BB42" s="10">
        <f t="shared" si="22"/>
        <v>6806</v>
      </c>
      <c r="BC42" s="10">
        <f t="shared" si="22"/>
        <v>2816</v>
      </c>
      <c r="BD42" s="10">
        <f t="shared" si="22"/>
        <v>11</v>
      </c>
      <c r="BE42" s="10">
        <f t="shared" si="22"/>
        <v>2636</v>
      </c>
      <c r="BF42" s="10">
        <f t="shared" si="22"/>
        <v>20325</v>
      </c>
      <c r="BG42" s="10">
        <f t="shared" si="22"/>
        <v>20325</v>
      </c>
      <c r="BH42" s="10">
        <f t="shared" si="22"/>
        <v>0</v>
      </c>
      <c r="BI42" s="10">
        <f t="shared" si="22"/>
        <v>0</v>
      </c>
      <c r="BJ42" s="10">
        <f t="shared" si="21"/>
        <v>2633</v>
      </c>
      <c r="BK42">
        <v>6520</v>
      </c>
      <c r="BL42">
        <v>3914</v>
      </c>
      <c r="BM42">
        <v>0</v>
      </c>
      <c r="BN42">
        <v>0</v>
      </c>
      <c r="BO42">
        <v>0</v>
      </c>
      <c r="BP42">
        <v>6704</v>
      </c>
      <c r="BQ42">
        <v>3752</v>
      </c>
      <c r="BR42">
        <v>11136</v>
      </c>
      <c r="BS42">
        <v>13180</v>
      </c>
      <c r="BT42">
        <v>22374</v>
      </c>
      <c r="BU42">
        <v>5185</v>
      </c>
      <c r="BV42">
        <v>7713</v>
      </c>
      <c r="BW42">
        <v>8049</v>
      </c>
      <c r="BX42">
        <v>11093</v>
      </c>
      <c r="BY42">
        <v>0</v>
      </c>
      <c r="BZ42">
        <v>4919</v>
      </c>
      <c r="CA42" s="25">
        <f t="shared" si="3"/>
        <v>97161040</v>
      </c>
      <c r="CB42" s="25">
        <f t="shared" si="4"/>
        <v>9334890</v>
      </c>
      <c r="CC42" s="25">
        <f t="shared" si="5"/>
        <v>0</v>
      </c>
      <c r="CD42" s="25">
        <f t="shared" si="6"/>
        <v>0</v>
      </c>
      <c r="CE42" s="25">
        <f t="shared" si="7"/>
        <v>0</v>
      </c>
      <c r="CF42" s="25">
        <f t="shared" si="8"/>
        <v>21117600</v>
      </c>
      <c r="CG42" s="25">
        <f t="shared" si="9"/>
        <v>4344816</v>
      </c>
      <c r="CH42" s="25">
        <f t="shared" si="10"/>
        <v>75791616</v>
      </c>
      <c r="CI42" s="25">
        <f t="shared" si="11"/>
        <v>37114880</v>
      </c>
      <c r="CJ42" s="25">
        <f t="shared" si="12"/>
        <v>246114</v>
      </c>
      <c r="CK42" s="25">
        <f t="shared" si="13"/>
        <v>13667660</v>
      </c>
      <c r="CL42" s="25">
        <f t="shared" si="14"/>
        <v>156766725</v>
      </c>
      <c r="CM42" s="25">
        <f t="shared" si="15"/>
        <v>163595925</v>
      </c>
      <c r="CN42" s="25">
        <f t="shared" si="16"/>
        <v>0</v>
      </c>
      <c r="CO42" s="25">
        <f t="shared" si="17"/>
        <v>0</v>
      </c>
      <c r="CP42" s="25">
        <f t="shared" si="18"/>
        <v>12951727</v>
      </c>
      <c r="CQ42" s="13">
        <f t="shared" si="19"/>
        <v>0.59209299299999996</v>
      </c>
    </row>
    <row r="43" spans="1:95" x14ac:dyDescent="0.3">
      <c r="A43">
        <v>20500</v>
      </c>
      <c r="B43">
        <v>0.17899999999999999</v>
      </c>
      <c r="C43">
        <v>5.2709999999999999</v>
      </c>
      <c r="D43">
        <v>0.14099999999999999</v>
      </c>
      <c r="E43">
        <v>1.607</v>
      </c>
      <c r="F43">
        <v>1.962</v>
      </c>
      <c r="G43">
        <v>20516</v>
      </c>
      <c r="H43">
        <v>126791</v>
      </c>
      <c r="I43">
        <v>182446</v>
      </c>
      <c r="J43">
        <v>2791</v>
      </c>
      <c r="K43">
        <v>3489</v>
      </c>
      <c r="L43">
        <v>0</v>
      </c>
      <c r="M43">
        <v>8212</v>
      </c>
      <c r="N43">
        <v>23637</v>
      </c>
      <c r="O43" s="21">
        <v>83183</v>
      </c>
      <c r="P43" s="21">
        <v>2543</v>
      </c>
      <c r="Q43" s="21">
        <v>0</v>
      </c>
      <c r="R43" s="21">
        <v>0</v>
      </c>
      <c r="S43" s="21">
        <v>0</v>
      </c>
      <c r="T43" s="21">
        <v>11457</v>
      </c>
      <c r="U43" s="21">
        <v>813</v>
      </c>
      <c r="V43" s="21">
        <v>20847</v>
      </c>
      <c r="W43" s="21">
        <v>503</v>
      </c>
      <c r="X43" s="21">
        <v>67</v>
      </c>
      <c r="Y43" s="21">
        <v>407</v>
      </c>
      <c r="Z43" s="21">
        <v>20937</v>
      </c>
      <c r="AA43" s="21">
        <v>20751</v>
      </c>
      <c r="AB43" s="21">
        <v>1</v>
      </c>
      <c r="AC43" s="21">
        <v>0</v>
      </c>
      <c r="AD43" s="21">
        <v>20937</v>
      </c>
      <c r="AE43" s="23">
        <v>6960</v>
      </c>
      <c r="AF43" s="23">
        <v>2543</v>
      </c>
      <c r="AG43" s="23">
        <v>0</v>
      </c>
      <c r="AH43" s="23">
        <v>0</v>
      </c>
      <c r="AI43" s="23">
        <v>0</v>
      </c>
      <c r="AJ43" s="23">
        <v>1198</v>
      </c>
      <c r="AK43" s="23">
        <v>813</v>
      </c>
      <c r="AL43" s="23">
        <v>1671</v>
      </c>
      <c r="AM43" s="23">
        <v>844</v>
      </c>
      <c r="AN43" s="23">
        <v>0</v>
      </c>
      <c r="AO43" s="23">
        <v>814</v>
      </c>
      <c r="AP43" s="23">
        <v>20751</v>
      </c>
      <c r="AQ43" s="23">
        <v>20751</v>
      </c>
      <c r="AR43" s="23">
        <v>0</v>
      </c>
      <c r="AS43" s="23">
        <v>0</v>
      </c>
      <c r="AT43" s="23">
        <v>407</v>
      </c>
      <c r="AU43" s="10">
        <f t="shared" si="22"/>
        <v>6960</v>
      </c>
      <c r="AV43" s="10">
        <f t="shared" si="22"/>
        <v>2543</v>
      </c>
      <c r="AW43" s="10">
        <f t="shared" si="22"/>
        <v>0</v>
      </c>
      <c r="AX43" s="10">
        <f t="shared" si="22"/>
        <v>0</v>
      </c>
      <c r="AY43" s="10">
        <f t="shared" si="22"/>
        <v>0</v>
      </c>
      <c r="AZ43" s="10">
        <f t="shared" si="22"/>
        <v>1198</v>
      </c>
      <c r="BA43" s="10">
        <f t="shared" si="22"/>
        <v>813</v>
      </c>
      <c r="BB43" s="10">
        <f t="shared" si="22"/>
        <v>1671</v>
      </c>
      <c r="BC43" s="10">
        <f t="shared" si="22"/>
        <v>503</v>
      </c>
      <c r="BD43" s="10">
        <f t="shared" si="22"/>
        <v>0</v>
      </c>
      <c r="BE43" s="10">
        <f t="shared" si="22"/>
        <v>407</v>
      </c>
      <c r="BF43" s="10">
        <f t="shared" si="22"/>
        <v>20751</v>
      </c>
      <c r="BG43" s="10">
        <f t="shared" si="22"/>
        <v>20751</v>
      </c>
      <c r="BH43" s="10">
        <f t="shared" si="22"/>
        <v>0</v>
      </c>
      <c r="BI43" s="10">
        <f t="shared" si="22"/>
        <v>0</v>
      </c>
      <c r="BJ43" s="10">
        <f t="shared" si="21"/>
        <v>407</v>
      </c>
      <c r="BK43">
        <v>6218</v>
      </c>
      <c r="BL43">
        <v>3546</v>
      </c>
      <c r="BM43">
        <v>0</v>
      </c>
      <c r="BN43">
        <v>0</v>
      </c>
      <c r="BO43">
        <v>0</v>
      </c>
      <c r="BP43">
        <v>6708</v>
      </c>
      <c r="BQ43">
        <v>3024</v>
      </c>
      <c r="BR43">
        <v>10978</v>
      </c>
      <c r="BS43">
        <v>14976</v>
      </c>
      <c r="BT43">
        <v>11869</v>
      </c>
      <c r="BU43">
        <v>5372</v>
      </c>
      <c r="BV43">
        <v>7469</v>
      </c>
      <c r="BW43">
        <v>9069</v>
      </c>
      <c r="BX43">
        <v>11946</v>
      </c>
      <c r="BY43">
        <v>0</v>
      </c>
      <c r="BZ43">
        <v>4835</v>
      </c>
      <c r="CA43" s="25">
        <f t="shared" si="3"/>
        <v>43277280</v>
      </c>
      <c r="CB43" s="25">
        <f t="shared" si="4"/>
        <v>9017478</v>
      </c>
      <c r="CC43" s="25">
        <f t="shared" si="5"/>
        <v>0</v>
      </c>
      <c r="CD43" s="25">
        <f t="shared" si="6"/>
        <v>0</v>
      </c>
      <c r="CE43" s="25">
        <f t="shared" si="7"/>
        <v>0</v>
      </c>
      <c r="CF43" s="25">
        <f t="shared" si="8"/>
        <v>8036184</v>
      </c>
      <c r="CG43" s="25">
        <f t="shared" si="9"/>
        <v>2458512</v>
      </c>
      <c r="CH43" s="25">
        <f t="shared" si="10"/>
        <v>18344238</v>
      </c>
      <c r="CI43" s="25">
        <f t="shared" si="11"/>
        <v>7532928</v>
      </c>
      <c r="CJ43" s="25">
        <f t="shared" si="12"/>
        <v>0</v>
      </c>
      <c r="CK43" s="25">
        <f t="shared" si="13"/>
        <v>2186404</v>
      </c>
      <c r="CL43" s="25">
        <f t="shared" si="14"/>
        <v>154989219</v>
      </c>
      <c r="CM43" s="25">
        <f t="shared" si="15"/>
        <v>188190819</v>
      </c>
      <c r="CN43" s="25">
        <f t="shared" si="16"/>
        <v>0</v>
      </c>
      <c r="CO43" s="25">
        <f t="shared" si="17"/>
        <v>0</v>
      </c>
      <c r="CP43" s="25">
        <f t="shared" si="18"/>
        <v>1967845</v>
      </c>
      <c r="CQ43" s="13">
        <f t="shared" si="19"/>
        <v>0.43600090699999999</v>
      </c>
    </row>
    <row r="44" spans="1:95" x14ac:dyDescent="0.3">
      <c r="A44">
        <v>21000</v>
      </c>
      <c r="B44">
        <v>0.19600000000000001</v>
      </c>
      <c r="C44">
        <v>5.0780000000000003</v>
      </c>
      <c r="D44">
        <v>0.157</v>
      </c>
      <c r="E44">
        <v>1.5660000000000001</v>
      </c>
      <c r="F44">
        <v>2.0049999999999999</v>
      </c>
      <c r="G44">
        <v>20826</v>
      </c>
      <c r="H44">
        <v>129203</v>
      </c>
      <c r="I44">
        <v>186490</v>
      </c>
      <c r="J44">
        <v>2803</v>
      </c>
      <c r="K44">
        <v>3255</v>
      </c>
      <c r="L44">
        <v>0</v>
      </c>
      <c r="M44">
        <v>8089</v>
      </c>
      <c r="N44">
        <v>25982</v>
      </c>
      <c r="O44" s="21">
        <v>85051</v>
      </c>
      <c r="P44" s="21">
        <v>2668</v>
      </c>
      <c r="Q44" s="21">
        <v>0</v>
      </c>
      <c r="R44" s="21">
        <v>0</v>
      </c>
      <c r="S44" s="21">
        <v>0</v>
      </c>
      <c r="T44" s="21">
        <v>11585</v>
      </c>
      <c r="U44" s="21">
        <v>913</v>
      </c>
      <c r="V44" s="21">
        <v>21243</v>
      </c>
      <c r="W44" s="21">
        <v>536</v>
      </c>
      <c r="X44" s="21">
        <v>74</v>
      </c>
      <c r="Y44" s="21">
        <v>446</v>
      </c>
      <c r="Z44" s="21">
        <v>21410</v>
      </c>
      <c r="AA44" s="21">
        <v>21153</v>
      </c>
      <c r="AB44" s="21">
        <v>1</v>
      </c>
      <c r="AC44" s="21">
        <v>0</v>
      </c>
      <c r="AD44" s="21">
        <v>21410</v>
      </c>
      <c r="AE44" s="23">
        <v>7215</v>
      </c>
      <c r="AF44" s="23">
        <v>2668</v>
      </c>
      <c r="AG44" s="23">
        <v>0</v>
      </c>
      <c r="AH44" s="23">
        <v>0</v>
      </c>
      <c r="AI44" s="23">
        <v>0</v>
      </c>
      <c r="AJ44" s="23">
        <v>1170</v>
      </c>
      <c r="AK44" s="23">
        <v>913</v>
      </c>
      <c r="AL44" s="23">
        <v>1968</v>
      </c>
      <c r="AM44" s="23">
        <v>917</v>
      </c>
      <c r="AN44" s="23">
        <v>0</v>
      </c>
      <c r="AO44" s="23">
        <v>892</v>
      </c>
      <c r="AP44" s="23">
        <v>21153</v>
      </c>
      <c r="AQ44" s="23">
        <v>21153</v>
      </c>
      <c r="AR44" s="23">
        <v>0</v>
      </c>
      <c r="AS44" s="23">
        <v>0</v>
      </c>
      <c r="AT44" s="23">
        <v>446</v>
      </c>
      <c r="AU44" s="10">
        <f t="shared" si="22"/>
        <v>7215</v>
      </c>
      <c r="AV44" s="10">
        <f t="shared" si="22"/>
        <v>2668</v>
      </c>
      <c r="AW44" s="10">
        <f t="shared" si="22"/>
        <v>0</v>
      </c>
      <c r="AX44" s="10">
        <f t="shared" si="22"/>
        <v>0</v>
      </c>
      <c r="AY44" s="10">
        <f t="shared" si="22"/>
        <v>0</v>
      </c>
      <c r="AZ44" s="10">
        <f t="shared" si="22"/>
        <v>1170</v>
      </c>
      <c r="BA44" s="10">
        <f t="shared" si="22"/>
        <v>913</v>
      </c>
      <c r="BB44" s="10">
        <f t="shared" si="22"/>
        <v>1968</v>
      </c>
      <c r="BC44" s="10">
        <f t="shared" si="22"/>
        <v>536</v>
      </c>
      <c r="BD44" s="10">
        <f t="shared" si="22"/>
        <v>0</v>
      </c>
      <c r="BE44" s="10">
        <f t="shared" si="22"/>
        <v>446</v>
      </c>
      <c r="BF44" s="10">
        <f t="shared" si="22"/>
        <v>21153</v>
      </c>
      <c r="BG44" s="10">
        <f t="shared" si="22"/>
        <v>21153</v>
      </c>
      <c r="BH44" s="10">
        <f t="shared" si="22"/>
        <v>0</v>
      </c>
      <c r="BI44" s="10">
        <f t="shared" si="22"/>
        <v>0</v>
      </c>
      <c r="BJ44" s="10">
        <f t="shared" si="21"/>
        <v>446</v>
      </c>
      <c r="BK44">
        <v>6150</v>
      </c>
      <c r="BL44">
        <v>3561</v>
      </c>
      <c r="BM44">
        <v>0</v>
      </c>
      <c r="BN44">
        <v>0</v>
      </c>
      <c r="BO44">
        <v>0</v>
      </c>
      <c r="BP44">
        <v>6538</v>
      </c>
      <c r="BQ44">
        <v>2792</v>
      </c>
      <c r="BR44">
        <v>10927</v>
      </c>
      <c r="BS44">
        <v>13397</v>
      </c>
      <c r="BT44">
        <v>12424</v>
      </c>
      <c r="BU44">
        <v>6008</v>
      </c>
      <c r="BV44">
        <v>9229</v>
      </c>
      <c r="BW44">
        <v>10185</v>
      </c>
      <c r="BX44">
        <v>220146</v>
      </c>
      <c r="BY44">
        <v>0</v>
      </c>
      <c r="BZ44">
        <v>4687</v>
      </c>
      <c r="CA44" s="25">
        <f t="shared" si="3"/>
        <v>44372250</v>
      </c>
      <c r="CB44" s="25">
        <f t="shared" si="4"/>
        <v>9500748</v>
      </c>
      <c r="CC44" s="25">
        <f t="shared" si="5"/>
        <v>0</v>
      </c>
      <c r="CD44" s="25">
        <f t="shared" si="6"/>
        <v>0</v>
      </c>
      <c r="CE44" s="25">
        <f t="shared" si="7"/>
        <v>0</v>
      </c>
      <c r="CF44" s="25">
        <f t="shared" si="8"/>
        <v>7649460</v>
      </c>
      <c r="CG44" s="25">
        <f t="shared" si="9"/>
        <v>2549096</v>
      </c>
      <c r="CH44" s="25">
        <f t="shared" si="10"/>
        <v>21504336</v>
      </c>
      <c r="CI44" s="25">
        <f t="shared" si="11"/>
        <v>7180792</v>
      </c>
      <c r="CJ44" s="25">
        <f t="shared" si="12"/>
        <v>0</v>
      </c>
      <c r="CK44" s="25">
        <f t="shared" si="13"/>
        <v>2679568</v>
      </c>
      <c r="CL44" s="25">
        <f t="shared" si="14"/>
        <v>195221037</v>
      </c>
      <c r="CM44" s="25">
        <f t="shared" si="15"/>
        <v>215443305</v>
      </c>
      <c r="CN44" s="25">
        <f t="shared" si="16"/>
        <v>0</v>
      </c>
      <c r="CO44" s="25">
        <f t="shared" si="17"/>
        <v>0</v>
      </c>
      <c r="CP44" s="25">
        <f t="shared" si="18"/>
        <v>2090402</v>
      </c>
      <c r="CQ44" s="13">
        <f t="shared" si="19"/>
        <v>0.50819099400000001</v>
      </c>
    </row>
    <row r="45" spans="1:95" x14ac:dyDescent="0.3">
      <c r="A45">
        <v>21500</v>
      </c>
      <c r="B45">
        <v>0.17699999999999999</v>
      </c>
      <c r="C45">
        <v>5.5679999999999996</v>
      </c>
      <c r="D45">
        <v>0.15</v>
      </c>
      <c r="E45">
        <v>1.6910000000000001</v>
      </c>
      <c r="F45">
        <v>2.0790000000000002</v>
      </c>
      <c r="G45">
        <v>21415</v>
      </c>
      <c r="H45">
        <v>132420</v>
      </c>
      <c r="I45">
        <v>190989</v>
      </c>
      <c r="J45">
        <v>2807</v>
      </c>
      <c r="K45">
        <v>3318</v>
      </c>
      <c r="L45">
        <v>0</v>
      </c>
      <c r="M45">
        <v>8468</v>
      </c>
      <c r="N45">
        <v>23389</v>
      </c>
      <c r="O45" s="21">
        <v>87304</v>
      </c>
      <c r="P45" s="21">
        <v>2644</v>
      </c>
      <c r="Q45" s="21">
        <v>0</v>
      </c>
      <c r="R45" s="21">
        <v>0</v>
      </c>
      <c r="S45" s="21">
        <v>0</v>
      </c>
      <c r="T45" s="21">
        <v>11586</v>
      </c>
      <c r="U45" s="21">
        <v>586</v>
      </c>
      <c r="V45" s="21">
        <v>21936</v>
      </c>
      <c r="W45" s="21">
        <v>634</v>
      </c>
      <c r="X45" s="21">
        <v>56</v>
      </c>
      <c r="Y45" s="21">
        <v>501</v>
      </c>
      <c r="Z45" s="21">
        <v>21969</v>
      </c>
      <c r="AA45" s="21">
        <v>21803</v>
      </c>
      <c r="AB45" s="21">
        <v>1</v>
      </c>
      <c r="AC45" s="21">
        <v>0</v>
      </c>
      <c r="AD45" s="21">
        <v>21969</v>
      </c>
      <c r="AE45" s="23">
        <v>7479</v>
      </c>
      <c r="AF45" s="23">
        <v>2644</v>
      </c>
      <c r="AG45" s="23">
        <v>0</v>
      </c>
      <c r="AH45" s="23">
        <v>0</v>
      </c>
      <c r="AI45" s="23">
        <v>0</v>
      </c>
      <c r="AJ45" s="23">
        <v>1349</v>
      </c>
      <c r="AK45" s="23">
        <v>586</v>
      </c>
      <c r="AL45" s="23">
        <v>1696</v>
      </c>
      <c r="AM45" s="23">
        <v>1057</v>
      </c>
      <c r="AN45" s="23">
        <v>2</v>
      </c>
      <c r="AO45" s="23">
        <v>996</v>
      </c>
      <c r="AP45" s="23">
        <v>21803</v>
      </c>
      <c r="AQ45" s="23">
        <v>21803</v>
      </c>
      <c r="AR45" s="23">
        <v>0</v>
      </c>
      <c r="AS45" s="23">
        <v>0</v>
      </c>
      <c r="AT45" s="23">
        <v>498</v>
      </c>
      <c r="AU45" s="10">
        <f t="shared" si="22"/>
        <v>7479</v>
      </c>
      <c r="AV45" s="10">
        <f t="shared" si="22"/>
        <v>2644</v>
      </c>
      <c r="AW45" s="10">
        <f t="shared" si="22"/>
        <v>0</v>
      </c>
      <c r="AX45" s="10">
        <f t="shared" si="22"/>
        <v>0</v>
      </c>
      <c r="AY45" s="10">
        <f t="shared" si="22"/>
        <v>0</v>
      </c>
      <c r="AZ45" s="10">
        <f t="shared" si="22"/>
        <v>1349</v>
      </c>
      <c r="BA45" s="10">
        <f t="shared" si="22"/>
        <v>586</v>
      </c>
      <c r="BB45" s="10">
        <f t="shared" si="22"/>
        <v>1696</v>
      </c>
      <c r="BC45" s="10">
        <f t="shared" si="22"/>
        <v>634</v>
      </c>
      <c r="BD45" s="10">
        <f t="shared" si="22"/>
        <v>2</v>
      </c>
      <c r="BE45" s="10">
        <f t="shared" si="22"/>
        <v>501</v>
      </c>
      <c r="BF45" s="10">
        <f t="shared" si="22"/>
        <v>21803</v>
      </c>
      <c r="BG45" s="10">
        <f t="shared" si="22"/>
        <v>21803</v>
      </c>
      <c r="BH45" s="10">
        <f t="shared" si="22"/>
        <v>0</v>
      </c>
      <c r="BI45" s="10">
        <f t="shared" si="22"/>
        <v>0</v>
      </c>
      <c r="BJ45" s="10">
        <f t="shared" si="21"/>
        <v>498</v>
      </c>
      <c r="BK45">
        <v>6579</v>
      </c>
      <c r="BL45">
        <v>3876</v>
      </c>
      <c r="BM45">
        <v>0</v>
      </c>
      <c r="BN45">
        <v>0</v>
      </c>
      <c r="BO45">
        <v>0</v>
      </c>
      <c r="BP45">
        <v>6802</v>
      </c>
      <c r="BQ45">
        <v>4271</v>
      </c>
      <c r="BR45">
        <v>11056</v>
      </c>
      <c r="BS45">
        <v>13808</v>
      </c>
      <c r="BT45">
        <v>11123</v>
      </c>
      <c r="BU45">
        <v>7264</v>
      </c>
      <c r="BV45">
        <v>7635</v>
      </c>
      <c r="BW45">
        <v>9023</v>
      </c>
      <c r="BX45">
        <v>11519</v>
      </c>
      <c r="BY45">
        <v>0</v>
      </c>
      <c r="BZ45">
        <v>4978</v>
      </c>
      <c r="CA45" s="25">
        <f t="shared" si="3"/>
        <v>49204341</v>
      </c>
      <c r="CB45" s="25">
        <f t="shared" si="4"/>
        <v>10248144</v>
      </c>
      <c r="CC45" s="25">
        <f t="shared" si="5"/>
        <v>0</v>
      </c>
      <c r="CD45" s="25">
        <f t="shared" si="6"/>
        <v>0</v>
      </c>
      <c r="CE45" s="25">
        <f t="shared" si="7"/>
        <v>0</v>
      </c>
      <c r="CF45" s="25">
        <f t="shared" si="8"/>
        <v>9175898</v>
      </c>
      <c r="CG45" s="25">
        <f t="shared" si="9"/>
        <v>2502806</v>
      </c>
      <c r="CH45" s="25">
        <f t="shared" si="10"/>
        <v>18750976</v>
      </c>
      <c r="CI45" s="25">
        <f t="shared" si="11"/>
        <v>8754272</v>
      </c>
      <c r="CJ45" s="25">
        <f t="shared" si="12"/>
        <v>22246</v>
      </c>
      <c r="CK45" s="25">
        <f t="shared" si="13"/>
        <v>3639264</v>
      </c>
      <c r="CL45" s="25">
        <f t="shared" si="14"/>
        <v>166465905</v>
      </c>
      <c r="CM45" s="25">
        <f t="shared" si="15"/>
        <v>196728469</v>
      </c>
      <c r="CN45" s="25">
        <f t="shared" si="16"/>
        <v>0</v>
      </c>
      <c r="CO45" s="25">
        <f t="shared" si="17"/>
        <v>0</v>
      </c>
      <c r="CP45" s="25">
        <f t="shared" si="18"/>
        <v>2479044</v>
      </c>
      <c r="CQ45" s="13">
        <f t="shared" si="19"/>
        <v>0.46797136499999997</v>
      </c>
    </row>
    <row r="46" spans="1:95" x14ac:dyDescent="0.3">
      <c r="A46">
        <v>22000</v>
      </c>
      <c r="B46">
        <v>0.16900000000000001</v>
      </c>
      <c r="C46">
        <v>5.3730000000000002</v>
      </c>
      <c r="D46">
        <v>0.13800000000000001</v>
      </c>
      <c r="E46">
        <v>1.6919999999999999</v>
      </c>
      <c r="F46">
        <v>2.323</v>
      </c>
      <c r="G46">
        <v>20580</v>
      </c>
      <c r="H46">
        <v>125954</v>
      </c>
      <c r="I46">
        <v>198919</v>
      </c>
      <c r="J46">
        <v>2903</v>
      </c>
      <c r="K46">
        <v>3520</v>
      </c>
      <c r="L46">
        <v>0</v>
      </c>
      <c r="M46">
        <v>7949</v>
      </c>
      <c r="N46">
        <v>18013</v>
      </c>
      <c r="O46" s="21">
        <v>89143</v>
      </c>
      <c r="P46" s="21">
        <v>2662</v>
      </c>
      <c r="Q46" s="21">
        <v>0</v>
      </c>
      <c r="R46" s="21">
        <v>0</v>
      </c>
      <c r="S46" s="21">
        <v>0</v>
      </c>
      <c r="T46" s="21">
        <v>11915</v>
      </c>
      <c r="U46" s="21">
        <v>1561</v>
      </c>
      <c r="V46" s="21">
        <v>22441</v>
      </c>
      <c r="W46" s="21">
        <v>1947</v>
      </c>
      <c r="X46" s="21">
        <v>93</v>
      </c>
      <c r="Y46" s="21">
        <v>1850</v>
      </c>
      <c r="Z46" s="21">
        <v>22481</v>
      </c>
      <c r="AA46" s="21">
        <v>22344</v>
      </c>
      <c r="AB46" s="21">
        <v>1</v>
      </c>
      <c r="AC46" s="21">
        <v>0</v>
      </c>
      <c r="AD46" s="21">
        <v>22481</v>
      </c>
      <c r="AE46" s="23">
        <v>12436</v>
      </c>
      <c r="AF46" s="23">
        <v>2662</v>
      </c>
      <c r="AG46" s="23">
        <v>0</v>
      </c>
      <c r="AH46" s="23">
        <v>0</v>
      </c>
      <c r="AI46" s="23">
        <v>0</v>
      </c>
      <c r="AJ46" s="23">
        <v>2465</v>
      </c>
      <c r="AK46" s="23">
        <v>1561</v>
      </c>
      <c r="AL46" s="23">
        <v>5338</v>
      </c>
      <c r="AM46" s="23">
        <v>3727</v>
      </c>
      <c r="AN46" s="23">
        <v>2</v>
      </c>
      <c r="AO46" s="23">
        <v>3644</v>
      </c>
      <c r="AP46" s="23">
        <v>22344</v>
      </c>
      <c r="AQ46" s="23">
        <v>22344</v>
      </c>
      <c r="AR46" s="23">
        <v>0</v>
      </c>
      <c r="AS46" s="23">
        <v>0</v>
      </c>
      <c r="AT46" s="23">
        <v>1822</v>
      </c>
      <c r="AU46" s="10">
        <f t="shared" si="22"/>
        <v>12436</v>
      </c>
      <c r="AV46" s="10">
        <f t="shared" si="22"/>
        <v>2662</v>
      </c>
      <c r="AW46" s="10">
        <f t="shared" si="22"/>
        <v>0</v>
      </c>
      <c r="AX46" s="10">
        <f t="shared" si="22"/>
        <v>0</v>
      </c>
      <c r="AY46" s="10">
        <f t="shared" si="22"/>
        <v>0</v>
      </c>
      <c r="AZ46" s="10">
        <f t="shared" si="22"/>
        <v>2465</v>
      </c>
      <c r="BA46" s="10">
        <f t="shared" si="22"/>
        <v>1561</v>
      </c>
      <c r="BB46" s="10">
        <f t="shared" si="22"/>
        <v>5338</v>
      </c>
      <c r="BC46" s="10">
        <f t="shared" si="22"/>
        <v>1947</v>
      </c>
      <c r="BD46" s="10">
        <f t="shared" si="22"/>
        <v>2</v>
      </c>
      <c r="BE46" s="10">
        <f t="shared" si="22"/>
        <v>1850</v>
      </c>
      <c r="BF46" s="10">
        <f t="shared" si="22"/>
        <v>22344</v>
      </c>
      <c r="BG46" s="10">
        <f t="shared" si="22"/>
        <v>22344</v>
      </c>
      <c r="BH46" s="10">
        <f t="shared" si="22"/>
        <v>0</v>
      </c>
      <c r="BI46" s="10">
        <f t="shared" si="22"/>
        <v>0</v>
      </c>
      <c r="BJ46" s="10">
        <f t="shared" si="21"/>
        <v>1822</v>
      </c>
      <c r="BK46">
        <v>8922</v>
      </c>
      <c r="BL46">
        <v>3490</v>
      </c>
      <c r="BM46">
        <v>0</v>
      </c>
      <c r="BN46">
        <v>0</v>
      </c>
      <c r="BO46">
        <v>0</v>
      </c>
      <c r="BP46">
        <v>6763</v>
      </c>
      <c r="BQ46">
        <v>3384</v>
      </c>
      <c r="BR46">
        <v>10888</v>
      </c>
      <c r="BS46">
        <v>12808</v>
      </c>
      <c r="BT46">
        <v>10867</v>
      </c>
      <c r="BU46">
        <v>4996</v>
      </c>
      <c r="BV46">
        <v>7426</v>
      </c>
      <c r="BW46">
        <v>8413</v>
      </c>
      <c r="BX46">
        <v>13226</v>
      </c>
      <c r="BY46">
        <v>0</v>
      </c>
      <c r="BZ46">
        <v>4728</v>
      </c>
      <c r="CA46" s="25">
        <f t="shared" si="3"/>
        <v>110953992</v>
      </c>
      <c r="CB46" s="25">
        <f t="shared" si="4"/>
        <v>9290380</v>
      </c>
      <c r="CC46" s="25">
        <f t="shared" si="5"/>
        <v>0</v>
      </c>
      <c r="CD46" s="25">
        <f t="shared" si="6"/>
        <v>0</v>
      </c>
      <c r="CE46" s="25">
        <f t="shared" si="7"/>
        <v>0</v>
      </c>
      <c r="CF46" s="25">
        <f t="shared" si="8"/>
        <v>16670795</v>
      </c>
      <c r="CG46" s="25">
        <f t="shared" si="9"/>
        <v>5282424</v>
      </c>
      <c r="CH46" s="25">
        <f t="shared" si="10"/>
        <v>58120144</v>
      </c>
      <c r="CI46" s="25">
        <f t="shared" si="11"/>
        <v>24937176</v>
      </c>
      <c r="CJ46" s="25">
        <f t="shared" si="12"/>
        <v>21734</v>
      </c>
      <c r="CK46" s="25">
        <f t="shared" si="13"/>
        <v>9242600</v>
      </c>
      <c r="CL46" s="25">
        <f t="shared" si="14"/>
        <v>165926544</v>
      </c>
      <c r="CM46" s="25">
        <f t="shared" si="15"/>
        <v>187980072</v>
      </c>
      <c r="CN46" s="25">
        <f t="shared" si="16"/>
        <v>0</v>
      </c>
      <c r="CO46" s="25">
        <f t="shared" si="17"/>
        <v>0</v>
      </c>
      <c r="CP46" s="25">
        <f t="shared" si="18"/>
        <v>8614416</v>
      </c>
      <c r="CQ46" s="13">
        <f t="shared" si="19"/>
        <v>0.59704027699999995</v>
      </c>
    </row>
    <row r="47" spans="1:95" x14ac:dyDescent="0.3">
      <c r="A47">
        <v>22500</v>
      </c>
      <c r="B47">
        <v>0.19500000000000001</v>
      </c>
      <c r="C47">
        <v>5.3879999999999999</v>
      </c>
      <c r="D47">
        <v>0.16</v>
      </c>
      <c r="E47">
        <v>1.8089999999999999</v>
      </c>
      <c r="F47">
        <v>2.157</v>
      </c>
      <c r="G47">
        <v>22501</v>
      </c>
      <c r="H47">
        <v>139074</v>
      </c>
      <c r="I47">
        <v>200031</v>
      </c>
      <c r="J47">
        <v>2791</v>
      </c>
      <c r="K47">
        <v>3437</v>
      </c>
      <c r="L47">
        <v>0</v>
      </c>
      <c r="M47">
        <v>7551</v>
      </c>
      <c r="N47">
        <v>20952</v>
      </c>
      <c r="O47" s="21">
        <v>91276</v>
      </c>
      <c r="P47" s="21">
        <v>2888</v>
      </c>
      <c r="Q47" s="21">
        <v>0</v>
      </c>
      <c r="R47" s="21">
        <v>0</v>
      </c>
      <c r="S47" s="21">
        <v>0</v>
      </c>
      <c r="T47" s="21">
        <v>12347</v>
      </c>
      <c r="U47" s="21">
        <v>800</v>
      </c>
      <c r="V47" s="21">
        <v>22896</v>
      </c>
      <c r="W47" s="21">
        <v>556</v>
      </c>
      <c r="X47" s="21">
        <v>85</v>
      </c>
      <c r="Y47" s="21">
        <v>445</v>
      </c>
      <c r="Z47" s="21">
        <v>22976</v>
      </c>
      <c r="AA47" s="21">
        <v>22785</v>
      </c>
      <c r="AB47" s="21">
        <v>1</v>
      </c>
      <c r="AC47" s="21">
        <v>0</v>
      </c>
      <c r="AD47" s="21">
        <v>22976</v>
      </c>
      <c r="AE47" s="23">
        <v>7625</v>
      </c>
      <c r="AF47" s="23">
        <v>2888</v>
      </c>
      <c r="AG47" s="23">
        <v>0</v>
      </c>
      <c r="AH47" s="23">
        <v>0</v>
      </c>
      <c r="AI47" s="23">
        <v>0</v>
      </c>
      <c r="AJ47" s="23">
        <v>1259</v>
      </c>
      <c r="AK47" s="23">
        <v>800</v>
      </c>
      <c r="AL47" s="23">
        <v>1772</v>
      </c>
      <c r="AM47" s="23">
        <v>942</v>
      </c>
      <c r="AN47" s="23">
        <v>1</v>
      </c>
      <c r="AO47" s="23">
        <v>872</v>
      </c>
      <c r="AP47" s="23">
        <v>22785</v>
      </c>
      <c r="AQ47" s="23">
        <v>22785</v>
      </c>
      <c r="AR47" s="23">
        <v>0</v>
      </c>
      <c r="AS47" s="23">
        <v>0</v>
      </c>
      <c r="AT47" s="23">
        <v>436</v>
      </c>
      <c r="AU47" s="10">
        <f t="shared" si="22"/>
        <v>7625</v>
      </c>
      <c r="AV47" s="10">
        <f t="shared" si="22"/>
        <v>2888</v>
      </c>
      <c r="AW47" s="10">
        <f t="shared" si="22"/>
        <v>0</v>
      </c>
      <c r="AX47" s="10">
        <f t="shared" si="22"/>
        <v>0</v>
      </c>
      <c r="AY47" s="10">
        <f t="shared" si="22"/>
        <v>0</v>
      </c>
      <c r="AZ47" s="10">
        <f t="shared" si="22"/>
        <v>1259</v>
      </c>
      <c r="BA47" s="10">
        <f t="shared" si="22"/>
        <v>800</v>
      </c>
      <c r="BB47" s="10">
        <f t="shared" si="22"/>
        <v>1772</v>
      </c>
      <c r="BC47" s="10">
        <f t="shared" si="22"/>
        <v>556</v>
      </c>
      <c r="BD47" s="10">
        <f t="shared" si="22"/>
        <v>1</v>
      </c>
      <c r="BE47" s="10">
        <f t="shared" si="22"/>
        <v>445</v>
      </c>
      <c r="BF47" s="10">
        <f t="shared" si="22"/>
        <v>22785</v>
      </c>
      <c r="BG47" s="10">
        <f t="shared" si="22"/>
        <v>22785</v>
      </c>
      <c r="BH47" s="10">
        <f t="shared" si="22"/>
        <v>0</v>
      </c>
      <c r="BI47" s="10">
        <f t="shared" si="22"/>
        <v>0</v>
      </c>
      <c r="BJ47" s="10">
        <f t="shared" si="21"/>
        <v>436</v>
      </c>
      <c r="BK47">
        <v>6538</v>
      </c>
      <c r="BL47">
        <v>3778</v>
      </c>
      <c r="BM47">
        <v>0</v>
      </c>
      <c r="BN47">
        <v>0</v>
      </c>
      <c r="BO47">
        <v>0</v>
      </c>
      <c r="BP47">
        <v>7036</v>
      </c>
      <c r="BQ47">
        <v>2996</v>
      </c>
      <c r="BR47">
        <v>10989</v>
      </c>
      <c r="BS47">
        <v>13958</v>
      </c>
      <c r="BT47">
        <v>13803</v>
      </c>
      <c r="BU47">
        <v>5619</v>
      </c>
      <c r="BV47">
        <v>7718</v>
      </c>
      <c r="BW47">
        <v>9239</v>
      </c>
      <c r="BX47">
        <v>11519</v>
      </c>
      <c r="BY47">
        <v>0</v>
      </c>
      <c r="BZ47">
        <v>4821</v>
      </c>
      <c r="CA47" s="25">
        <f t="shared" si="3"/>
        <v>49852250</v>
      </c>
      <c r="CB47" s="25">
        <f t="shared" si="4"/>
        <v>10910864</v>
      </c>
      <c r="CC47" s="25">
        <f t="shared" si="5"/>
        <v>0</v>
      </c>
      <c r="CD47" s="25">
        <f t="shared" si="6"/>
        <v>0</v>
      </c>
      <c r="CE47" s="25">
        <f t="shared" si="7"/>
        <v>0</v>
      </c>
      <c r="CF47" s="25">
        <f t="shared" si="8"/>
        <v>8858324</v>
      </c>
      <c r="CG47" s="25">
        <f t="shared" si="9"/>
        <v>2396800</v>
      </c>
      <c r="CH47" s="25">
        <f t="shared" si="10"/>
        <v>19472508</v>
      </c>
      <c r="CI47" s="25">
        <f t="shared" si="11"/>
        <v>7760648</v>
      </c>
      <c r="CJ47" s="25">
        <f t="shared" si="12"/>
        <v>13803</v>
      </c>
      <c r="CK47" s="25">
        <f t="shared" si="13"/>
        <v>2500455</v>
      </c>
      <c r="CL47" s="25">
        <f t="shared" si="14"/>
        <v>175854630</v>
      </c>
      <c r="CM47" s="25">
        <f t="shared" si="15"/>
        <v>210510615</v>
      </c>
      <c r="CN47" s="25">
        <f t="shared" si="16"/>
        <v>0</v>
      </c>
      <c r="CO47" s="25">
        <f t="shared" si="17"/>
        <v>0</v>
      </c>
      <c r="CP47" s="25">
        <f t="shared" si="18"/>
        <v>2101956</v>
      </c>
      <c r="CQ47" s="13">
        <f t="shared" si="19"/>
        <v>0.49023285300000002</v>
      </c>
    </row>
    <row r="48" spans="1:95" x14ac:dyDescent="0.3">
      <c r="A48">
        <v>23000</v>
      </c>
      <c r="B48">
        <v>0.17899999999999999</v>
      </c>
      <c r="C48">
        <v>5.7469999999999999</v>
      </c>
      <c r="D48">
        <v>0.13</v>
      </c>
      <c r="E48">
        <v>1.679</v>
      </c>
      <c r="F48">
        <v>2.4769999999999999</v>
      </c>
      <c r="G48">
        <v>20029</v>
      </c>
      <c r="H48">
        <v>122041</v>
      </c>
      <c r="I48">
        <v>210318</v>
      </c>
      <c r="J48">
        <v>2814</v>
      </c>
      <c r="K48">
        <v>3395</v>
      </c>
      <c r="L48">
        <v>0</v>
      </c>
      <c r="M48">
        <v>8123</v>
      </c>
      <c r="N48">
        <v>17006</v>
      </c>
      <c r="O48" s="21">
        <v>93180</v>
      </c>
      <c r="P48" s="21">
        <v>2824</v>
      </c>
      <c r="Q48" s="21">
        <v>0</v>
      </c>
      <c r="R48" s="21">
        <v>0</v>
      </c>
      <c r="S48" s="21">
        <v>0</v>
      </c>
      <c r="T48" s="21">
        <v>12391</v>
      </c>
      <c r="U48" s="21">
        <v>1398</v>
      </c>
      <c r="V48" s="21">
        <v>23497</v>
      </c>
      <c r="W48" s="21">
        <v>3450</v>
      </c>
      <c r="X48" s="21">
        <v>76</v>
      </c>
      <c r="Y48" s="21">
        <v>3277</v>
      </c>
      <c r="Z48" s="21">
        <v>23450</v>
      </c>
      <c r="AA48" s="21">
        <v>23324</v>
      </c>
      <c r="AB48" s="21">
        <v>1</v>
      </c>
      <c r="AC48" s="21">
        <v>0</v>
      </c>
      <c r="AD48" s="21">
        <v>23450</v>
      </c>
      <c r="AE48" s="23">
        <v>18228</v>
      </c>
      <c r="AF48" s="23">
        <v>2824</v>
      </c>
      <c r="AG48" s="23">
        <v>0</v>
      </c>
      <c r="AH48" s="23">
        <v>0</v>
      </c>
      <c r="AI48" s="23">
        <v>0</v>
      </c>
      <c r="AJ48" s="23">
        <v>4220</v>
      </c>
      <c r="AK48" s="23">
        <v>1398</v>
      </c>
      <c r="AL48" s="23">
        <v>8249</v>
      </c>
      <c r="AM48" s="23">
        <v>6707</v>
      </c>
      <c r="AN48" s="23">
        <v>7</v>
      </c>
      <c r="AO48" s="23">
        <v>6520</v>
      </c>
      <c r="AP48" s="23">
        <v>23324</v>
      </c>
      <c r="AQ48" s="23">
        <v>23324</v>
      </c>
      <c r="AR48" s="23">
        <v>0</v>
      </c>
      <c r="AS48" s="23">
        <v>0</v>
      </c>
      <c r="AT48" s="23">
        <v>3260</v>
      </c>
      <c r="AU48" s="10">
        <f t="shared" si="22"/>
        <v>18228</v>
      </c>
      <c r="AV48" s="10">
        <f t="shared" si="22"/>
        <v>2824</v>
      </c>
      <c r="AW48" s="10">
        <f t="shared" si="22"/>
        <v>0</v>
      </c>
      <c r="AX48" s="10">
        <f t="shared" si="22"/>
        <v>0</v>
      </c>
      <c r="AY48" s="10">
        <f t="shared" si="22"/>
        <v>0</v>
      </c>
      <c r="AZ48" s="10">
        <f t="shared" si="22"/>
        <v>4220</v>
      </c>
      <c r="BA48" s="10">
        <f t="shared" si="22"/>
        <v>1398</v>
      </c>
      <c r="BB48" s="10">
        <f t="shared" si="22"/>
        <v>8249</v>
      </c>
      <c r="BC48" s="10">
        <f t="shared" si="22"/>
        <v>3450</v>
      </c>
      <c r="BD48" s="10">
        <f t="shared" si="22"/>
        <v>7</v>
      </c>
      <c r="BE48" s="10">
        <f t="shared" si="22"/>
        <v>3277</v>
      </c>
      <c r="BF48" s="10">
        <f t="shared" si="22"/>
        <v>23324</v>
      </c>
      <c r="BG48" s="10">
        <f t="shared" si="22"/>
        <v>23324</v>
      </c>
      <c r="BH48" s="10">
        <f t="shared" si="22"/>
        <v>0</v>
      </c>
      <c r="BI48" s="10">
        <f t="shared" si="22"/>
        <v>0</v>
      </c>
      <c r="BJ48" s="10">
        <f t="shared" si="21"/>
        <v>3260</v>
      </c>
      <c r="BK48">
        <v>6231</v>
      </c>
      <c r="BL48">
        <v>3517</v>
      </c>
      <c r="BM48">
        <v>0</v>
      </c>
      <c r="BN48">
        <v>0</v>
      </c>
      <c r="BO48">
        <v>0</v>
      </c>
      <c r="BP48">
        <v>6545</v>
      </c>
      <c r="BQ48">
        <v>31388</v>
      </c>
      <c r="BR48">
        <v>10901</v>
      </c>
      <c r="BS48">
        <v>14525</v>
      </c>
      <c r="BT48">
        <v>10609</v>
      </c>
      <c r="BU48">
        <v>4892</v>
      </c>
      <c r="BV48">
        <v>16615</v>
      </c>
      <c r="BW48">
        <v>7769</v>
      </c>
      <c r="BX48">
        <v>11092</v>
      </c>
      <c r="BY48">
        <v>0</v>
      </c>
      <c r="BZ48">
        <v>4901</v>
      </c>
      <c r="CA48" s="25">
        <f t="shared" si="3"/>
        <v>113578668</v>
      </c>
      <c r="CB48" s="25">
        <f t="shared" si="4"/>
        <v>9932008</v>
      </c>
      <c r="CC48" s="25">
        <f t="shared" si="5"/>
        <v>0</v>
      </c>
      <c r="CD48" s="25">
        <f t="shared" si="6"/>
        <v>0</v>
      </c>
      <c r="CE48" s="25">
        <f t="shared" si="7"/>
        <v>0</v>
      </c>
      <c r="CF48" s="25">
        <f t="shared" si="8"/>
        <v>27619900</v>
      </c>
      <c r="CG48" s="25">
        <f t="shared" si="9"/>
        <v>43880424</v>
      </c>
      <c r="CH48" s="25">
        <f t="shared" si="10"/>
        <v>89922349</v>
      </c>
      <c r="CI48" s="25">
        <f t="shared" si="11"/>
        <v>50111250</v>
      </c>
      <c r="CJ48" s="25">
        <f t="shared" si="12"/>
        <v>74263</v>
      </c>
      <c r="CK48" s="25">
        <f t="shared" si="13"/>
        <v>16031084</v>
      </c>
      <c r="CL48" s="25">
        <f t="shared" si="14"/>
        <v>387528260</v>
      </c>
      <c r="CM48" s="25">
        <f t="shared" si="15"/>
        <v>181204156</v>
      </c>
      <c r="CN48" s="25">
        <f t="shared" si="16"/>
        <v>0</v>
      </c>
      <c r="CO48" s="25">
        <f t="shared" si="17"/>
        <v>0</v>
      </c>
      <c r="CP48" s="25">
        <f t="shared" si="18"/>
        <v>15977260</v>
      </c>
      <c r="CQ48" s="13">
        <f t="shared" si="19"/>
        <v>0.93585962199999995</v>
      </c>
    </row>
    <row r="49" spans="1:95" x14ac:dyDescent="0.3">
      <c r="A49">
        <v>23500</v>
      </c>
      <c r="B49">
        <v>0.158</v>
      </c>
      <c r="C49">
        <v>6.3639999999999999</v>
      </c>
      <c r="D49">
        <v>0.13</v>
      </c>
      <c r="E49">
        <v>1.7250000000000001</v>
      </c>
      <c r="F49">
        <v>2.379</v>
      </c>
      <c r="G49">
        <v>19776</v>
      </c>
      <c r="H49">
        <v>120075</v>
      </c>
      <c r="I49">
        <v>215944</v>
      </c>
      <c r="J49">
        <v>2779</v>
      </c>
      <c r="K49">
        <v>3383</v>
      </c>
      <c r="L49">
        <v>0</v>
      </c>
      <c r="M49">
        <v>8563</v>
      </c>
      <c r="N49">
        <v>16501</v>
      </c>
      <c r="O49" s="21">
        <v>95282</v>
      </c>
      <c r="P49" s="21">
        <v>2819</v>
      </c>
      <c r="Q49" s="21">
        <v>0</v>
      </c>
      <c r="R49" s="21">
        <v>0</v>
      </c>
      <c r="S49" s="21">
        <v>0</v>
      </c>
      <c r="T49" s="21">
        <v>12420</v>
      </c>
      <c r="U49" s="21">
        <v>1120</v>
      </c>
      <c r="V49" s="21">
        <v>24052</v>
      </c>
      <c r="W49" s="21">
        <v>4281</v>
      </c>
      <c r="X49" s="21">
        <v>68</v>
      </c>
      <c r="Y49" s="21">
        <v>4072</v>
      </c>
      <c r="Z49" s="21">
        <v>23993</v>
      </c>
      <c r="AA49" s="21">
        <v>23843</v>
      </c>
      <c r="AB49" s="21">
        <v>1</v>
      </c>
      <c r="AC49" s="21">
        <v>0</v>
      </c>
      <c r="AD49" s="21">
        <v>23993</v>
      </c>
      <c r="AE49" s="23">
        <v>21188</v>
      </c>
      <c r="AF49" s="23">
        <v>2819</v>
      </c>
      <c r="AG49" s="23">
        <v>0</v>
      </c>
      <c r="AH49" s="23">
        <v>0</v>
      </c>
      <c r="AI49" s="23">
        <v>0</v>
      </c>
      <c r="AJ49" s="23">
        <v>5099</v>
      </c>
      <c r="AK49" s="23">
        <v>1120</v>
      </c>
      <c r="AL49" s="23">
        <v>9640</v>
      </c>
      <c r="AM49" s="23">
        <v>8377</v>
      </c>
      <c r="AN49" s="23">
        <v>5</v>
      </c>
      <c r="AO49" s="23">
        <v>8124</v>
      </c>
      <c r="AP49" s="23">
        <v>23843</v>
      </c>
      <c r="AQ49" s="23">
        <v>23843</v>
      </c>
      <c r="AR49" s="23">
        <v>0</v>
      </c>
      <c r="AS49" s="23">
        <v>0</v>
      </c>
      <c r="AT49" s="23">
        <v>4062</v>
      </c>
      <c r="AU49" s="10">
        <f t="shared" si="22"/>
        <v>21188</v>
      </c>
      <c r="AV49" s="10">
        <f t="shared" si="22"/>
        <v>2819</v>
      </c>
      <c r="AW49" s="10">
        <f t="shared" si="22"/>
        <v>0</v>
      </c>
      <c r="AX49" s="10">
        <f t="shared" si="22"/>
        <v>0</v>
      </c>
      <c r="AY49" s="10">
        <f t="shared" si="22"/>
        <v>0</v>
      </c>
      <c r="AZ49" s="10">
        <f t="shared" si="22"/>
        <v>5099</v>
      </c>
      <c r="BA49" s="10">
        <f t="shared" si="22"/>
        <v>1120</v>
      </c>
      <c r="BB49" s="10">
        <f t="shared" si="22"/>
        <v>9640</v>
      </c>
      <c r="BC49" s="10">
        <f t="shared" si="22"/>
        <v>4281</v>
      </c>
      <c r="BD49" s="10">
        <f t="shared" si="22"/>
        <v>5</v>
      </c>
      <c r="BE49" s="10">
        <f t="shared" si="22"/>
        <v>4072</v>
      </c>
      <c r="BF49" s="10">
        <f t="shared" si="22"/>
        <v>23843</v>
      </c>
      <c r="BG49" s="10">
        <f t="shared" si="22"/>
        <v>23843</v>
      </c>
      <c r="BH49" s="10">
        <f t="shared" si="22"/>
        <v>0</v>
      </c>
      <c r="BI49" s="10">
        <f t="shared" si="22"/>
        <v>0</v>
      </c>
      <c r="BJ49" s="10">
        <f t="shared" si="21"/>
        <v>4062</v>
      </c>
      <c r="BK49">
        <v>6426</v>
      </c>
      <c r="BL49">
        <v>4007</v>
      </c>
      <c r="BM49">
        <v>0</v>
      </c>
      <c r="BN49">
        <v>0</v>
      </c>
      <c r="BO49">
        <v>0</v>
      </c>
      <c r="BP49">
        <v>6894</v>
      </c>
      <c r="BQ49">
        <v>3827</v>
      </c>
      <c r="BR49">
        <v>12539</v>
      </c>
      <c r="BS49">
        <v>16672</v>
      </c>
      <c r="BT49">
        <v>19430</v>
      </c>
      <c r="BU49">
        <v>5069</v>
      </c>
      <c r="BV49">
        <v>7656</v>
      </c>
      <c r="BW49">
        <v>7736</v>
      </c>
      <c r="BX49">
        <v>8534</v>
      </c>
      <c r="BY49">
        <v>0</v>
      </c>
      <c r="BZ49">
        <v>4875</v>
      </c>
      <c r="CA49" s="25">
        <f t="shared" si="3"/>
        <v>136154088</v>
      </c>
      <c r="CB49" s="25">
        <f t="shared" si="4"/>
        <v>11295733</v>
      </c>
      <c r="CC49" s="25">
        <f t="shared" si="5"/>
        <v>0</v>
      </c>
      <c r="CD49" s="25">
        <f t="shared" si="6"/>
        <v>0</v>
      </c>
      <c r="CE49" s="25">
        <f t="shared" si="7"/>
        <v>0</v>
      </c>
      <c r="CF49" s="25">
        <f t="shared" si="8"/>
        <v>35152506</v>
      </c>
      <c r="CG49" s="25">
        <f t="shared" si="9"/>
        <v>4286240</v>
      </c>
      <c r="CH49" s="25">
        <f t="shared" si="10"/>
        <v>120875960</v>
      </c>
      <c r="CI49" s="25">
        <f t="shared" si="11"/>
        <v>71372832</v>
      </c>
      <c r="CJ49" s="25">
        <f t="shared" si="12"/>
        <v>97150</v>
      </c>
      <c r="CK49" s="25">
        <f t="shared" si="13"/>
        <v>20640968</v>
      </c>
      <c r="CL49" s="25">
        <f t="shared" si="14"/>
        <v>182542008</v>
      </c>
      <c r="CM49" s="25">
        <f t="shared" si="15"/>
        <v>184449448</v>
      </c>
      <c r="CN49" s="25">
        <f t="shared" si="16"/>
        <v>0</v>
      </c>
      <c r="CO49" s="25">
        <f t="shared" si="17"/>
        <v>0</v>
      </c>
      <c r="CP49" s="25">
        <f t="shared" si="18"/>
        <v>19802250</v>
      </c>
      <c r="CQ49" s="13">
        <f t="shared" si="19"/>
        <v>0.78666918299999999</v>
      </c>
    </row>
    <row r="50" spans="1:95" x14ac:dyDescent="0.3">
      <c r="A50">
        <v>24000</v>
      </c>
      <c r="B50">
        <v>0.20899999999999999</v>
      </c>
      <c r="C50">
        <v>5.8179999999999996</v>
      </c>
      <c r="D50">
        <v>0.16600000000000001</v>
      </c>
      <c r="E50">
        <v>1.948</v>
      </c>
      <c r="F50">
        <v>2.415</v>
      </c>
      <c r="G50">
        <v>23803</v>
      </c>
      <c r="H50">
        <v>147391</v>
      </c>
      <c r="I50">
        <v>212972</v>
      </c>
      <c r="J50">
        <v>2795</v>
      </c>
      <c r="K50">
        <v>3295</v>
      </c>
      <c r="L50">
        <v>0</v>
      </c>
      <c r="M50">
        <v>8415</v>
      </c>
      <c r="N50">
        <v>21967</v>
      </c>
      <c r="O50" s="21">
        <v>97295</v>
      </c>
      <c r="P50" s="21">
        <v>3036</v>
      </c>
      <c r="Q50" s="21">
        <v>0</v>
      </c>
      <c r="R50" s="21">
        <v>0</v>
      </c>
      <c r="S50" s="21">
        <v>0</v>
      </c>
      <c r="T50" s="21">
        <v>13104</v>
      </c>
      <c r="U50" s="21">
        <v>683</v>
      </c>
      <c r="V50" s="21">
        <v>24323</v>
      </c>
      <c r="W50" s="21">
        <v>707</v>
      </c>
      <c r="X50" s="21">
        <v>67</v>
      </c>
      <c r="Y50" s="21">
        <v>586</v>
      </c>
      <c r="Z50" s="21">
        <v>24484</v>
      </c>
      <c r="AA50" s="21">
        <v>24202</v>
      </c>
      <c r="AB50" s="21">
        <v>1</v>
      </c>
      <c r="AC50" s="21">
        <v>0</v>
      </c>
      <c r="AD50" s="21">
        <v>24484</v>
      </c>
      <c r="AE50" s="23">
        <v>8570</v>
      </c>
      <c r="AF50" s="23">
        <v>3036</v>
      </c>
      <c r="AG50" s="23">
        <v>0</v>
      </c>
      <c r="AH50" s="23">
        <v>0</v>
      </c>
      <c r="AI50" s="23">
        <v>0</v>
      </c>
      <c r="AJ50" s="23">
        <v>1528</v>
      </c>
      <c r="AK50" s="23">
        <v>683</v>
      </c>
      <c r="AL50" s="23">
        <v>2004</v>
      </c>
      <c r="AM50" s="23">
        <v>1226</v>
      </c>
      <c r="AN50" s="23">
        <v>2</v>
      </c>
      <c r="AO50" s="23">
        <v>1166</v>
      </c>
      <c r="AP50" s="23">
        <v>24202</v>
      </c>
      <c r="AQ50" s="23">
        <v>24202</v>
      </c>
      <c r="AR50" s="23">
        <v>0</v>
      </c>
      <c r="AS50" s="23">
        <v>0</v>
      </c>
      <c r="AT50" s="23">
        <v>583</v>
      </c>
      <c r="AU50" s="10">
        <f t="shared" si="22"/>
        <v>8570</v>
      </c>
      <c r="AV50" s="10">
        <f t="shared" si="22"/>
        <v>3036</v>
      </c>
      <c r="AW50" s="10">
        <f t="shared" si="22"/>
        <v>0</v>
      </c>
      <c r="AX50" s="10">
        <f t="shared" si="22"/>
        <v>0</v>
      </c>
      <c r="AY50" s="10">
        <f t="shared" si="22"/>
        <v>0</v>
      </c>
      <c r="AZ50" s="10">
        <f t="shared" si="22"/>
        <v>1528</v>
      </c>
      <c r="BA50" s="10">
        <f t="shared" si="22"/>
        <v>683</v>
      </c>
      <c r="BB50" s="10">
        <f t="shared" si="22"/>
        <v>2004</v>
      </c>
      <c r="BC50" s="10">
        <f t="shared" si="22"/>
        <v>707</v>
      </c>
      <c r="BD50" s="10">
        <f t="shared" si="22"/>
        <v>2</v>
      </c>
      <c r="BE50" s="10">
        <f t="shared" si="22"/>
        <v>586</v>
      </c>
      <c r="BF50" s="10">
        <f t="shared" si="22"/>
        <v>24202</v>
      </c>
      <c r="BG50" s="10">
        <f t="shared" si="22"/>
        <v>24202</v>
      </c>
      <c r="BH50" s="10">
        <f t="shared" si="22"/>
        <v>0</v>
      </c>
      <c r="BI50" s="10">
        <f t="shared" si="22"/>
        <v>0</v>
      </c>
      <c r="BJ50" s="10">
        <f t="shared" si="21"/>
        <v>583</v>
      </c>
      <c r="BK50">
        <v>6199</v>
      </c>
      <c r="BL50">
        <v>3635</v>
      </c>
      <c r="BM50">
        <v>0</v>
      </c>
      <c r="BN50">
        <v>0</v>
      </c>
      <c r="BO50">
        <v>0</v>
      </c>
      <c r="BP50">
        <v>6687</v>
      </c>
      <c r="BQ50">
        <v>3382</v>
      </c>
      <c r="BR50">
        <v>10722</v>
      </c>
      <c r="BS50">
        <v>13265</v>
      </c>
      <c r="BT50">
        <v>13314</v>
      </c>
      <c r="BU50">
        <v>6063</v>
      </c>
      <c r="BV50">
        <v>7375</v>
      </c>
      <c r="BW50">
        <v>10238</v>
      </c>
      <c r="BX50">
        <v>11092</v>
      </c>
      <c r="BY50">
        <v>0</v>
      </c>
      <c r="BZ50">
        <v>4680</v>
      </c>
      <c r="CA50" s="25">
        <f t="shared" si="3"/>
        <v>53125430</v>
      </c>
      <c r="CB50" s="25">
        <f t="shared" si="4"/>
        <v>11035860</v>
      </c>
      <c r="CC50" s="25">
        <f t="shared" si="5"/>
        <v>0</v>
      </c>
      <c r="CD50" s="25">
        <f t="shared" si="6"/>
        <v>0</v>
      </c>
      <c r="CE50" s="25">
        <f t="shared" si="7"/>
        <v>0</v>
      </c>
      <c r="CF50" s="25">
        <f t="shared" si="8"/>
        <v>10217736</v>
      </c>
      <c r="CG50" s="25">
        <f t="shared" si="9"/>
        <v>2309906</v>
      </c>
      <c r="CH50" s="25">
        <f t="shared" si="10"/>
        <v>21486888</v>
      </c>
      <c r="CI50" s="25">
        <f t="shared" si="11"/>
        <v>9378355</v>
      </c>
      <c r="CJ50" s="25">
        <f t="shared" si="12"/>
        <v>26628</v>
      </c>
      <c r="CK50" s="25">
        <f t="shared" si="13"/>
        <v>3552918</v>
      </c>
      <c r="CL50" s="25">
        <f t="shared" si="14"/>
        <v>178489750</v>
      </c>
      <c r="CM50" s="25">
        <f t="shared" si="15"/>
        <v>247780076</v>
      </c>
      <c r="CN50" s="25">
        <f t="shared" si="16"/>
        <v>0</v>
      </c>
      <c r="CO50" s="25">
        <f t="shared" si="17"/>
        <v>0</v>
      </c>
      <c r="CP50" s="25">
        <f t="shared" si="18"/>
        <v>2728440</v>
      </c>
      <c r="CQ50" s="13">
        <f t="shared" si="19"/>
        <v>0.54013198699999998</v>
      </c>
    </row>
    <row r="51" spans="1:95" x14ac:dyDescent="0.3">
      <c r="A51">
        <v>24500</v>
      </c>
      <c r="B51">
        <v>0.19400000000000001</v>
      </c>
      <c r="C51">
        <v>6.02</v>
      </c>
      <c r="D51">
        <v>0.157</v>
      </c>
      <c r="E51">
        <v>1.8380000000000001</v>
      </c>
      <c r="F51">
        <v>2.6219999999999999</v>
      </c>
      <c r="G51">
        <v>22688</v>
      </c>
      <c r="H51">
        <v>138819</v>
      </c>
      <c r="I51">
        <v>221431</v>
      </c>
      <c r="J51">
        <v>2793</v>
      </c>
      <c r="K51">
        <v>3452</v>
      </c>
      <c r="L51">
        <v>0</v>
      </c>
      <c r="M51">
        <v>8553</v>
      </c>
      <c r="N51">
        <v>16819</v>
      </c>
      <c r="O51" s="21">
        <v>99286</v>
      </c>
      <c r="P51" s="21">
        <v>3058</v>
      </c>
      <c r="Q51" s="21">
        <v>0</v>
      </c>
      <c r="R51" s="21">
        <v>0</v>
      </c>
      <c r="S51" s="21">
        <v>0</v>
      </c>
      <c r="T51" s="21">
        <v>13148</v>
      </c>
      <c r="U51" s="21">
        <v>1423</v>
      </c>
      <c r="V51" s="21">
        <v>24991</v>
      </c>
      <c r="W51" s="21">
        <v>2344</v>
      </c>
      <c r="X51" s="21">
        <v>83</v>
      </c>
      <c r="Y51" s="21">
        <v>2212</v>
      </c>
      <c r="Z51" s="21">
        <v>25013</v>
      </c>
      <c r="AA51" s="21">
        <v>24859</v>
      </c>
      <c r="AB51" s="21">
        <v>1</v>
      </c>
      <c r="AC51" s="21">
        <v>0</v>
      </c>
      <c r="AD51" s="21">
        <v>25013</v>
      </c>
      <c r="AE51" s="23">
        <v>14599</v>
      </c>
      <c r="AF51" s="23">
        <v>3058</v>
      </c>
      <c r="AG51" s="23">
        <v>0</v>
      </c>
      <c r="AH51" s="23">
        <v>0</v>
      </c>
      <c r="AI51" s="23">
        <v>0</v>
      </c>
      <c r="AJ51" s="23">
        <v>3173</v>
      </c>
      <c r="AK51" s="23">
        <v>1423</v>
      </c>
      <c r="AL51" s="23">
        <v>6032</v>
      </c>
      <c r="AM51" s="23">
        <v>4498</v>
      </c>
      <c r="AN51" s="23">
        <v>7</v>
      </c>
      <c r="AO51" s="23">
        <v>4418</v>
      </c>
      <c r="AP51" s="23">
        <v>24859</v>
      </c>
      <c r="AQ51" s="23">
        <v>24859</v>
      </c>
      <c r="AR51" s="23">
        <v>0</v>
      </c>
      <c r="AS51" s="23">
        <v>0</v>
      </c>
      <c r="AT51" s="23">
        <v>2209</v>
      </c>
      <c r="AU51" s="10">
        <f t="shared" si="22"/>
        <v>14599</v>
      </c>
      <c r="AV51" s="10">
        <f t="shared" si="22"/>
        <v>3058</v>
      </c>
      <c r="AW51" s="10">
        <f t="shared" si="22"/>
        <v>0</v>
      </c>
      <c r="AX51" s="10">
        <f t="shared" si="22"/>
        <v>0</v>
      </c>
      <c r="AY51" s="10">
        <f t="shared" si="22"/>
        <v>0</v>
      </c>
      <c r="AZ51" s="10">
        <f t="shared" si="22"/>
        <v>3173</v>
      </c>
      <c r="BA51" s="10">
        <f t="shared" si="22"/>
        <v>1423</v>
      </c>
      <c r="BB51" s="10">
        <f t="shared" si="22"/>
        <v>6032</v>
      </c>
      <c r="BC51" s="10">
        <f t="shared" si="22"/>
        <v>2344</v>
      </c>
      <c r="BD51" s="10">
        <f t="shared" si="22"/>
        <v>7</v>
      </c>
      <c r="BE51" s="10">
        <f t="shared" si="22"/>
        <v>2212</v>
      </c>
      <c r="BF51" s="10">
        <f t="shared" si="22"/>
        <v>24859</v>
      </c>
      <c r="BG51" s="10">
        <f t="shared" si="22"/>
        <v>24859</v>
      </c>
      <c r="BH51" s="10">
        <f t="shared" si="22"/>
        <v>0</v>
      </c>
      <c r="BI51" s="10">
        <f t="shared" si="22"/>
        <v>0</v>
      </c>
      <c r="BJ51" s="10">
        <f t="shared" si="21"/>
        <v>2209</v>
      </c>
      <c r="BK51">
        <v>6175</v>
      </c>
      <c r="BL51">
        <v>3546</v>
      </c>
      <c r="BM51">
        <v>0</v>
      </c>
      <c r="BN51">
        <v>0</v>
      </c>
      <c r="BO51">
        <v>0</v>
      </c>
      <c r="BP51">
        <v>6570</v>
      </c>
      <c r="BQ51">
        <v>3294</v>
      </c>
      <c r="BR51">
        <v>21317</v>
      </c>
      <c r="BS51">
        <v>11214</v>
      </c>
      <c r="BT51">
        <v>10804</v>
      </c>
      <c r="BU51">
        <v>4977</v>
      </c>
      <c r="BV51">
        <v>7402</v>
      </c>
      <c r="BW51">
        <v>8501</v>
      </c>
      <c r="BX51">
        <v>11520</v>
      </c>
      <c r="BY51">
        <v>0</v>
      </c>
      <c r="BZ51">
        <v>4792</v>
      </c>
      <c r="CA51" s="25">
        <f t="shared" si="3"/>
        <v>90148825</v>
      </c>
      <c r="CB51" s="25">
        <f t="shared" si="4"/>
        <v>10843668</v>
      </c>
      <c r="CC51" s="25">
        <f t="shared" si="5"/>
        <v>0</v>
      </c>
      <c r="CD51" s="25">
        <f t="shared" si="6"/>
        <v>0</v>
      </c>
      <c r="CE51" s="25">
        <f t="shared" si="7"/>
        <v>0</v>
      </c>
      <c r="CF51" s="25">
        <f t="shared" si="8"/>
        <v>20846610</v>
      </c>
      <c r="CG51" s="25">
        <f t="shared" si="9"/>
        <v>4687362</v>
      </c>
      <c r="CH51" s="25">
        <f t="shared" si="10"/>
        <v>128584144</v>
      </c>
      <c r="CI51" s="25">
        <f t="shared" si="11"/>
        <v>26285616</v>
      </c>
      <c r="CJ51" s="25">
        <f t="shared" si="12"/>
        <v>75628</v>
      </c>
      <c r="CK51" s="25">
        <f t="shared" si="13"/>
        <v>11009124</v>
      </c>
      <c r="CL51" s="25">
        <f t="shared" si="14"/>
        <v>184006318</v>
      </c>
      <c r="CM51" s="25">
        <f t="shared" si="15"/>
        <v>211326359</v>
      </c>
      <c r="CN51" s="25">
        <f t="shared" si="16"/>
        <v>0</v>
      </c>
      <c r="CO51" s="25">
        <f t="shared" si="17"/>
        <v>0</v>
      </c>
      <c r="CP51" s="25">
        <f t="shared" si="18"/>
        <v>10585528</v>
      </c>
      <c r="CQ51" s="13">
        <f t="shared" si="19"/>
        <v>0.69839918199999995</v>
      </c>
    </row>
    <row r="52" spans="1:95" x14ac:dyDescent="0.3">
      <c r="A52">
        <v>25000</v>
      </c>
      <c r="B52">
        <v>0.188</v>
      </c>
      <c r="C52">
        <v>6.4770000000000003</v>
      </c>
      <c r="D52">
        <v>0.14799999999999999</v>
      </c>
      <c r="E52">
        <v>1.5580000000000001</v>
      </c>
      <c r="F52">
        <v>2.4910000000000001</v>
      </c>
      <c r="G52">
        <v>22346</v>
      </c>
      <c r="H52">
        <v>135780</v>
      </c>
      <c r="I52">
        <v>228179</v>
      </c>
      <c r="J52">
        <v>2708</v>
      </c>
      <c r="K52">
        <v>3437</v>
      </c>
      <c r="L52">
        <v>0</v>
      </c>
      <c r="M52">
        <v>8441</v>
      </c>
      <c r="N52">
        <v>15435</v>
      </c>
      <c r="O52" s="21">
        <v>101410</v>
      </c>
      <c r="P52" s="21">
        <v>3030</v>
      </c>
      <c r="Q52" s="21">
        <v>0</v>
      </c>
      <c r="R52" s="21">
        <v>0</v>
      </c>
      <c r="S52" s="21">
        <v>0</v>
      </c>
      <c r="T52" s="21">
        <v>13589</v>
      </c>
      <c r="U52" s="21">
        <v>1416</v>
      </c>
      <c r="V52" s="21">
        <v>25591</v>
      </c>
      <c r="W52" s="21">
        <v>3369</v>
      </c>
      <c r="X52" s="21">
        <v>83</v>
      </c>
      <c r="Y52" s="21">
        <v>3186</v>
      </c>
      <c r="Z52" s="21">
        <v>25548</v>
      </c>
      <c r="AA52" s="21">
        <v>25408</v>
      </c>
      <c r="AB52" s="21">
        <v>1</v>
      </c>
      <c r="AC52" s="21">
        <v>0</v>
      </c>
      <c r="AD52" s="21">
        <v>25548</v>
      </c>
      <c r="AE52" s="23">
        <v>18130</v>
      </c>
      <c r="AF52" s="23">
        <v>3030</v>
      </c>
      <c r="AG52" s="23">
        <v>0</v>
      </c>
      <c r="AH52" s="23">
        <v>0</v>
      </c>
      <c r="AI52" s="23">
        <v>0</v>
      </c>
      <c r="AJ52" s="23">
        <v>4573</v>
      </c>
      <c r="AK52" s="23">
        <v>1416</v>
      </c>
      <c r="AL52" s="23">
        <v>7923</v>
      </c>
      <c r="AM52" s="23">
        <v>6494</v>
      </c>
      <c r="AN52" s="23">
        <v>5</v>
      </c>
      <c r="AO52" s="23">
        <v>6280</v>
      </c>
      <c r="AP52" s="23">
        <v>25408</v>
      </c>
      <c r="AQ52" s="23">
        <v>25408</v>
      </c>
      <c r="AR52" s="23">
        <v>0</v>
      </c>
      <c r="AS52" s="23">
        <v>0</v>
      </c>
      <c r="AT52" s="23">
        <v>3140</v>
      </c>
      <c r="AU52" s="10">
        <f t="shared" ref="AU52:BI68" si="23">IF(AE52&gt;O52,O52,AE52)</f>
        <v>18130</v>
      </c>
      <c r="AV52" s="10">
        <f t="shared" si="23"/>
        <v>3030</v>
      </c>
      <c r="AW52" s="10">
        <f t="shared" si="23"/>
        <v>0</v>
      </c>
      <c r="AX52" s="10">
        <f t="shared" si="23"/>
        <v>0</v>
      </c>
      <c r="AY52" s="10">
        <f t="shared" si="23"/>
        <v>0</v>
      </c>
      <c r="AZ52" s="10">
        <f t="shared" si="23"/>
        <v>4573</v>
      </c>
      <c r="BA52" s="10">
        <f t="shared" si="23"/>
        <v>1416</v>
      </c>
      <c r="BB52" s="10">
        <f t="shared" si="23"/>
        <v>7923</v>
      </c>
      <c r="BC52" s="10">
        <f t="shared" si="23"/>
        <v>3369</v>
      </c>
      <c r="BD52" s="10">
        <f t="shared" si="23"/>
        <v>5</v>
      </c>
      <c r="BE52" s="10">
        <f t="shared" si="23"/>
        <v>3186</v>
      </c>
      <c r="BF52" s="10">
        <f t="shared" si="23"/>
        <v>25408</v>
      </c>
      <c r="BG52" s="10">
        <f t="shared" si="23"/>
        <v>25408</v>
      </c>
      <c r="BH52" s="10">
        <f t="shared" si="23"/>
        <v>0</v>
      </c>
      <c r="BI52" s="10">
        <f t="shared" si="23"/>
        <v>0</v>
      </c>
      <c r="BJ52" s="10">
        <f t="shared" si="21"/>
        <v>3140</v>
      </c>
      <c r="BK52">
        <v>6547</v>
      </c>
      <c r="BL52">
        <v>3491</v>
      </c>
      <c r="BM52">
        <v>0</v>
      </c>
      <c r="BN52">
        <v>0</v>
      </c>
      <c r="BO52">
        <v>0</v>
      </c>
      <c r="BP52">
        <v>6745</v>
      </c>
      <c r="BQ52">
        <v>3182</v>
      </c>
      <c r="BR52">
        <v>11085</v>
      </c>
      <c r="BS52">
        <v>12400</v>
      </c>
      <c r="BT52">
        <v>11015</v>
      </c>
      <c r="BU52">
        <v>5185</v>
      </c>
      <c r="BV52">
        <v>7542</v>
      </c>
      <c r="BW52">
        <v>7939</v>
      </c>
      <c r="BX52">
        <v>8959</v>
      </c>
      <c r="BY52">
        <v>0</v>
      </c>
      <c r="BZ52">
        <v>6492</v>
      </c>
      <c r="CA52" s="25">
        <f t="shared" si="3"/>
        <v>118697110</v>
      </c>
      <c r="CB52" s="25">
        <f t="shared" si="4"/>
        <v>10577730</v>
      </c>
      <c r="CC52" s="25">
        <f t="shared" si="5"/>
        <v>0</v>
      </c>
      <c r="CD52" s="25">
        <f t="shared" si="6"/>
        <v>0</v>
      </c>
      <c r="CE52" s="25">
        <f t="shared" si="7"/>
        <v>0</v>
      </c>
      <c r="CF52" s="25">
        <f t="shared" si="8"/>
        <v>30844885</v>
      </c>
      <c r="CG52" s="25">
        <f t="shared" si="9"/>
        <v>4505712</v>
      </c>
      <c r="CH52" s="25">
        <f t="shared" si="10"/>
        <v>87826455</v>
      </c>
      <c r="CI52" s="25">
        <f t="shared" si="11"/>
        <v>41775600</v>
      </c>
      <c r="CJ52" s="25">
        <f t="shared" si="12"/>
        <v>55075</v>
      </c>
      <c r="CK52" s="25">
        <f t="shared" si="13"/>
        <v>16519410</v>
      </c>
      <c r="CL52" s="25">
        <f t="shared" si="14"/>
        <v>191627136</v>
      </c>
      <c r="CM52" s="25">
        <f t="shared" si="15"/>
        <v>201714112</v>
      </c>
      <c r="CN52" s="25">
        <f t="shared" si="16"/>
        <v>0</v>
      </c>
      <c r="CO52" s="25">
        <f t="shared" si="17"/>
        <v>0</v>
      </c>
      <c r="CP52" s="25">
        <f t="shared" si="18"/>
        <v>20384880</v>
      </c>
      <c r="CQ52" s="13">
        <f t="shared" si="19"/>
        <v>0.72452810499999998</v>
      </c>
    </row>
    <row r="53" spans="1:95" x14ac:dyDescent="0.3">
      <c r="A53">
        <v>25500</v>
      </c>
      <c r="B53">
        <v>0.20599999999999999</v>
      </c>
      <c r="C53">
        <v>6.0069999999999997</v>
      </c>
      <c r="D53">
        <v>0.14899999999999999</v>
      </c>
      <c r="E53">
        <v>1.9710000000000001</v>
      </c>
      <c r="F53">
        <v>2.7040000000000002</v>
      </c>
      <c r="G53">
        <v>24110</v>
      </c>
      <c r="H53">
        <v>148729</v>
      </c>
      <c r="I53">
        <v>230230</v>
      </c>
      <c r="J53">
        <v>2769</v>
      </c>
      <c r="K53">
        <v>3346</v>
      </c>
      <c r="L53">
        <v>0</v>
      </c>
      <c r="M53">
        <v>8356</v>
      </c>
      <c r="N53">
        <v>15079</v>
      </c>
      <c r="O53" s="21">
        <v>103425</v>
      </c>
      <c r="P53" s="21">
        <v>3227</v>
      </c>
      <c r="Q53" s="21">
        <v>0</v>
      </c>
      <c r="R53" s="21">
        <v>0</v>
      </c>
      <c r="S53" s="21">
        <v>0</v>
      </c>
      <c r="T53" s="21">
        <v>14168</v>
      </c>
      <c r="U53" s="21">
        <v>1515</v>
      </c>
      <c r="V53" s="21">
        <v>26104</v>
      </c>
      <c r="W53" s="21">
        <v>1978</v>
      </c>
      <c r="X53" s="21">
        <v>74</v>
      </c>
      <c r="Y53" s="21">
        <v>1769</v>
      </c>
      <c r="Z53" s="21">
        <v>26037</v>
      </c>
      <c r="AA53" s="21">
        <v>25895</v>
      </c>
      <c r="AB53" s="21">
        <v>1</v>
      </c>
      <c r="AC53" s="21">
        <v>0</v>
      </c>
      <c r="AD53" s="21">
        <v>26037</v>
      </c>
      <c r="AE53" s="23">
        <v>13173</v>
      </c>
      <c r="AF53" s="23">
        <v>3227</v>
      </c>
      <c r="AG53" s="23">
        <v>0</v>
      </c>
      <c r="AH53" s="23">
        <v>0</v>
      </c>
      <c r="AI53" s="23">
        <v>0</v>
      </c>
      <c r="AJ53" s="23">
        <v>2712</v>
      </c>
      <c r="AK53" s="23">
        <v>1515</v>
      </c>
      <c r="AL53" s="23">
        <v>5389</v>
      </c>
      <c r="AM53" s="23">
        <v>3716</v>
      </c>
      <c r="AN53" s="23">
        <v>9</v>
      </c>
      <c r="AO53" s="23">
        <v>3464</v>
      </c>
      <c r="AP53" s="23">
        <v>25895</v>
      </c>
      <c r="AQ53" s="23">
        <v>25895</v>
      </c>
      <c r="AR53" s="23">
        <v>0</v>
      </c>
      <c r="AS53" s="23">
        <v>0</v>
      </c>
      <c r="AT53" s="23">
        <v>1732</v>
      </c>
      <c r="AU53" s="10">
        <f t="shared" si="23"/>
        <v>13173</v>
      </c>
      <c r="AV53" s="10">
        <f t="shared" si="23"/>
        <v>3227</v>
      </c>
      <c r="AW53" s="10">
        <f t="shared" si="23"/>
        <v>0</v>
      </c>
      <c r="AX53" s="10">
        <f t="shared" si="23"/>
        <v>0</v>
      </c>
      <c r="AY53" s="10">
        <f t="shared" si="23"/>
        <v>0</v>
      </c>
      <c r="AZ53" s="10">
        <f t="shared" si="23"/>
        <v>2712</v>
      </c>
      <c r="BA53" s="10">
        <f t="shared" si="23"/>
        <v>1515</v>
      </c>
      <c r="BB53" s="10">
        <f t="shared" si="23"/>
        <v>5389</v>
      </c>
      <c r="BC53" s="10">
        <f t="shared" si="23"/>
        <v>1978</v>
      </c>
      <c r="BD53" s="10">
        <f t="shared" si="23"/>
        <v>9</v>
      </c>
      <c r="BE53" s="10">
        <f t="shared" si="23"/>
        <v>1769</v>
      </c>
      <c r="BF53" s="10">
        <f t="shared" si="23"/>
        <v>25895</v>
      </c>
      <c r="BG53" s="10">
        <f t="shared" si="23"/>
        <v>25895</v>
      </c>
      <c r="BH53" s="10">
        <f t="shared" si="23"/>
        <v>0</v>
      </c>
      <c r="BI53" s="10">
        <f t="shared" si="23"/>
        <v>0</v>
      </c>
      <c r="BJ53" s="10">
        <f t="shared" si="21"/>
        <v>1732</v>
      </c>
      <c r="BK53">
        <v>6294</v>
      </c>
      <c r="BL53">
        <v>3534</v>
      </c>
      <c r="BM53">
        <v>0</v>
      </c>
      <c r="BN53">
        <v>0</v>
      </c>
      <c r="BO53">
        <v>0</v>
      </c>
      <c r="BP53">
        <v>22709</v>
      </c>
      <c r="BQ53">
        <v>3310</v>
      </c>
      <c r="BR53">
        <v>11176</v>
      </c>
      <c r="BS53">
        <v>12705</v>
      </c>
      <c r="BT53">
        <v>10665</v>
      </c>
      <c r="BU53">
        <v>5190</v>
      </c>
      <c r="BV53">
        <v>7591</v>
      </c>
      <c r="BW53">
        <v>7755</v>
      </c>
      <c r="BX53">
        <v>11946</v>
      </c>
      <c r="BY53">
        <v>0</v>
      </c>
      <c r="BZ53">
        <v>4769</v>
      </c>
      <c r="CA53" s="25">
        <f t="shared" si="3"/>
        <v>82910862</v>
      </c>
      <c r="CB53" s="25">
        <f t="shared" si="4"/>
        <v>11404218</v>
      </c>
      <c r="CC53" s="25">
        <f t="shared" si="5"/>
        <v>0</v>
      </c>
      <c r="CD53" s="25">
        <f t="shared" si="6"/>
        <v>0</v>
      </c>
      <c r="CE53" s="25">
        <f t="shared" si="7"/>
        <v>0</v>
      </c>
      <c r="CF53" s="25">
        <f t="shared" si="8"/>
        <v>61586808</v>
      </c>
      <c r="CG53" s="25">
        <f t="shared" si="9"/>
        <v>5014650</v>
      </c>
      <c r="CH53" s="25">
        <f t="shared" si="10"/>
        <v>60227464</v>
      </c>
      <c r="CI53" s="25">
        <f t="shared" si="11"/>
        <v>25130490</v>
      </c>
      <c r="CJ53" s="25">
        <f t="shared" si="12"/>
        <v>95985</v>
      </c>
      <c r="CK53" s="25">
        <f t="shared" si="13"/>
        <v>9181110</v>
      </c>
      <c r="CL53" s="25">
        <f t="shared" si="14"/>
        <v>196568945</v>
      </c>
      <c r="CM53" s="25">
        <f t="shared" si="15"/>
        <v>200815725</v>
      </c>
      <c r="CN53" s="25">
        <f t="shared" si="16"/>
        <v>0</v>
      </c>
      <c r="CO53" s="25">
        <f t="shared" si="17"/>
        <v>0</v>
      </c>
      <c r="CP53" s="25">
        <f t="shared" si="18"/>
        <v>8259908</v>
      </c>
      <c r="CQ53" s="13">
        <f t="shared" si="19"/>
        <v>0.661196165</v>
      </c>
    </row>
    <row r="54" spans="1:95" x14ac:dyDescent="0.3">
      <c r="A54">
        <v>26000</v>
      </c>
      <c r="B54">
        <v>0.23699999999999999</v>
      </c>
      <c r="C54">
        <v>6.133</v>
      </c>
      <c r="D54">
        <v>0.22900000000000001</v>
      </c>
      <c r="E54">
        <v>1.91</v>
      </c>
      <c r="F54">
        <v>2.859</v>
      </c>
      <c r="G54">
        <v>25686</v>
      </c>
      <c r="H54">
        <v>159030</v>
      </c>
      <c r="I54">
        <v>231235</v>
      </c>
      <c r="J54">
        <v>2744</v>
      </c>
      <c r="K54">
        <v>3265</v>
      </c>
      <c r="L54">
        <v>0</v>
      </c>
      <c r="M54">
        <v>7879</v>
      </c>
      <c r="N54">
        <v>15535</v>
      </c>
      <c r="O54" s="21">
        <v>105472</v>
      </c>
      <c r="P54" s="21">
        <v>3170</v>
      </c>
      <c r="Q54" s="21">
        <v>0</v>
      </c>
      <c r="R54" s="21">
        <v>0</v>
      </c>
      <c r="S54" s="21">
        <v>0</v>
      </c>
      <c r="T54" s="21">
        <v>14094</v>
      </c>
      <c r="U54" s="21">
        <v>999</v>
      </c>
      <c r="V54" s="21">
        <v>26396</v>
      </c>
      <c r="W54" s="21">
        <v>869</v>
      </c>
      <c r="X54" s="21">
        <v>81</v>
      </c>
      <c r="Y54" s="21">
        <v>753</v>
      </c>
      <c r="Z54" s="21">
        <v>26560</v>
      </c>
      <c r="AA54" s="21">
        <v>26280</v>
      </c>
      <c r="AB54" s="21">
        <v>1</v>
      </c>
      <c r="AC54" s="21">
        <v>0</v>
      </c>
      <c r="AD54" s="21">
        <v>26560</v>
      </c>
      <c r="AE54" s="23">
        <v>9412</v>
      </c>
      <c r="AF54" s="23">
        <v>3170</v>
      </c>
      <c r="AG54" s="23">
        <v>0</v>
      </c>
      <c r="AH54" s="23">
        <v>0</v>
      </c>
      <c r="AI54" s="23">
        <v>0</v>
      </c>
      <c r="AJ54" s="23">
        <v>1836</v>
      </c>
      <c r="AK54" s="23">
        <v>999</v>
      </c>
      <c r="AL54" s="23">
        <v>2576</v>
      </c>
      <c r="AM54" s="23">
        <v>1513</v>
      </c>
      <c r="AN54" s="23">
        <v>3</v>
      </c>
      <c r="AO54" s="23">
        <v>1428</v>
      </c>
      <c r="AP54" s="23">
        <v>26280</v>
      </c>
      <c r="AQ54" s="23">
        <v>26280</v>
      </c>
      <c r="AR54" s="23">
        <v>0</v>
      </c>
      <c r="AS54" s="23">
        <v>0</v>
      </c>
      <c r="AT54" s="23">
        <v>714</v>
      </c>
      <c r="AU54" s="10">
        <f t="shared" si="23"/>
        <v>9412</v>
      </c>
      <c r="AV54" s="10">
        <f t="shared" si="23"/>
        <v>3170</v>
      </c>
      <c r="AW54" s="10">
        <f t="shared" si="23"/>
        <v>0</v>
      </c>
      <c r="AX54" s="10">
        <f t="shared" si="23"/>
        <v>0</v>
      </c>
      <c r="AY54" s="10">
        <f t="shared" si="23"/>
        <v>0</v>
      </c>
      <c r="AZ54" s="10">
        <f t="shared" si="23"/>
        <v>1836</v>
      </c>
      <c r="BA54" s="10">
        <f t="shared" si="23"/>
        <v>999</v>
      </c>
      <c r="BB54" s="10">
        <f t="shared" si="23"/>
        <v>2576</v>
      </c>
      <c r="BC54" s="10">
        <f t="shared" si="23"/>
        <v>869</v>
      </c>
      <c r="BD54" s="10">
        <f t="shared" si="23"/>
        <v>3</v>
      </c>
      <c r="BE54" s="10">
        <f t="shared" si="23"/>
        <v>753</v>
      </c>
      <c r="BF54" s="10">
        <f t="shared" si="23"/>
        <v>26280</v>
      </c>
      <c r="BG54" s="10">
        <f t="shared" si="23"/>
        <v>26280</v>
      </c>
      <c r="BH54" s="10">
        <f t="shared" si="23"/>
        <v>0</v>
      </c>
      <c r="BI54" s="10">
        <f t="shared" si="23"/>
        <v>0</v>
      </c>
      <c r="BJ54" s="10">
        <f t="shared" si="21"/>
        <v>714</v>
      </c>
      <c r="BK54">
        <v>9695</v>
      </c>
      <c r="BL54">
        <v>3841</v>
      </c>
      <c r="BM54">
        <v>0</v>
      </c>
      <c r="BN54">
        <v>0</v>
      </c>
      <c r="BO54">
        <v>0</v>
      </c>
      <c r="BP54">
        <v>6689</v>
      </c>
      <c r="BQ54">
        <v>2946</v>
      </c>
      <c r="BR54">
        <v>11362</v>
      </c>
      <c r="BS54">
        <v>11957</v>
      </c>
      <c r="BT54">
        <v>13109</v>
      </c>
      <c r="BU54">
        <v>5759</v>
      </c>
      <c r="BV54">
        <v>7477</v>
      </c>
      <c r="BW54">
        <v>10264</v>
      </c>
      <c r="BX54">
        <v>11946</v>
      </c>
      <c r="BY54">
        <v>0</v>
      </c>
      <c r="BZ54">
        <v>4860</v>
      </c>
      <c r="CA54" s="25">
        <f t="shared" si="3"/>
        <v>91249340</v>
      </c>
      <c r="CB54" s="25">
        <f t="shared" si="4"/>
        <v>12175970</v>
      </c>
      <c r="CC54" s="25">
        <f t="shared" si="5"/>
        <v>0</v>
      </c>
      <c r="CD54" s="25">
        <f t="shared" si="6"/>
        <v>0</v>
      </c>
      <c r="CE54" s="25">
        <f t="shared" si="7"/>
        <v>0</v>
      </c>
      <c r="CF54" s="25">
        <f t="shared" si="8"/>
        <v>12281004</v>
      </c>
      <c r="CG54" s="25">
        <f t="shared" si="9"/>
        <v>2943054</v>
      </c>
      <c r="CH54" s="25">
        <f t="shared" si="10"/>
        <v>29268512</v>
      </c>
      <c r="CI54" s="25">
        <f t="shared" si="11"/>
        <v>10390633</v>
      </c>
      <c r="CJ54" s="25">
        <f t="shared" si="12"/>
        <v>39327</v>
      </c>
      <c r="CK54" s="25">
        <f t="shared" si="13"/>
        <v>4336527</v>
      </c>
      <c r="CL54" s="25">
        <f t="shared" si="14"/>
        <v>196495560</v>
      </c>
      <c r="CM54" s="25">
        <f t="shared" si="15"/>
        <v>269737920</v>
      </c>
      <c r="CN54" s="25">
        <f t="shared" si="16"/>
        <v>0</v>
      </c>
      <c r="CO54" s="25">
        <f t="shared" si="17"/>
        <v>0</v>
      </c>
      <c r="CP54" s="25">
        <f t="shared" si="18"/>
        <v>3470040</v>
      </c>
      <c r="CQ54" s="13">
        <f t="shared" si="19"/>
        <v>0.63238788700000004</v>
      </c>
    </row>
    <row r="55" spans="1:95" x14ac:dyDescent="0.3">
      <c r="A55">
        <v>26500</v>
      </c>
      <c r="B55">
        <v>0.26100000000000001</v>
      </c>
      <c r="C55">
        <v>6.577</v>
      </c>
      <c r="D55">
        <v>0.20899999999999999</v>
      </c>
      <c r="E55">
        <v>2.282</v>
      </c>
      <c r="F55">
        <v>2.6829999999999998</v>
      </c>
      <c r="G55">
        <v>26795</v>
      </c>
      <c r="H55">
        <v>166833</v>
      </c>
      <c r="I55">
        <v>234718</v>
      </c>
      <c r="J55">
        <v>2731</v>
      </c>
      <c r="K55">
        <v>3298</v>
      </c>
      <c r="L55">
        <v>0</v>
      </c>
      <c r="M55">
        <v>8202</v>
      </c>
      <c r="N55">
        <v>18654</v>
      </c>
      <c r="O55" s="21">
        <v>107547</v>
      </c>
      <c r="P55" s="21">
        <v>3357</v>
      </c>
      <c r="Q55" s="21">
        <v>0</v>
      </c>
      <c r="R55" s="21">
        <v>0</v>
      </c>
      <c r="S55" s="21">
        <v>0</v>
      </c>
      <c r="T55" s="21">
        <v>14597</v>
      </c>
      <c r="U55" s="21">
        <v>878</v>
      </c>
      <c r="V55" s="21">
        <v>26953</v>
      </c>
      <c r="W55" s="21">
        <v>282</v>
      </c>
      <c r="X55" s="21">
        <v>82</v>
      </c>
      <c r="Y55" s="21">
        <v>116</v>
      </c>
      <c r="Z55" s="21">
        <v>27059</v>
      </c>
      <c r="AA55" s="21">
        <v>26787</v>
      </c>
      <c r="AB55" s="21">
        <v>1</v>
      </c>
      <c r="AC55" s="21">
        <v>0</v>
      </c>
      <c r="AD55" s="21">
        <v>27059</v>
      </c>
      <c r="AE55" s="23">
        <v>7394</v>
      </c>
      <c r="AF55" s="23">
        <v>3357</v>
      </c>
      <c r="AG55" s="23">
        <v>0</v>
      </c>
      <c r="AH55" s="23">
        <v>0</v>
      </c>
      <c r="AI55" s="23">
        <v>0</v>
      </c>
      <c r="AJ55" s="23">
        <v>864</v>
      </c>
      <c r="AK55" s="23">
        <v>878</v>
      </c>
      <c r="AL55" s="23">
        <v>1353</v>
      </c>
      <c r="AM55" s="23">
        <v>327</v>
      </c>
      <c r="AN55" s="23">
        <v>0</v>
      </c>
      <c r="AO55" s="23">
        <v>232</v>
      </c>
      <c r="AP55" s="23">
        <v>26787</v>
      </c>
      <c r="AQ55" s="23">
        <v>26787</v>
      </c>
      <c r="AR55" s="23">
        <v>0</v>
      </c>
      <c r="AS55" s="23">
        <v>0</v>
      </c>
      <c r="AT55" s="23">
        <v>116</v>
      </c>
      <c r="AU55" s="10">
        <f t="shared" si="23"/>
        <v>7394</v>
      </c>
      <c r="AV55" s="10">
        <f t="shared" si="23"/>
        <v>3357</v>
      </c>
      <c r="AW55" s="10">
        <f t="shared" si="23"/>
        <v>0</v>
      </c>
      <c r="AX55" s="10">
        <f t="shared" si="23"/>
        <v>0</v>
      </c>
      <c r="AY55" s="10">
        <f t="shared" si="23"/>
        <v>0</v>
      </c>
      <c r="AZ55" s="10">
        <f t="shared" si="23"/>
        <v>864</v>
      </c>
      <c r="BA55" s="10">
        <f t="shared" si="23"/>
        <v>878</v>
      </c>
      <c r="BB55" s="10">
        <f t="shared" si="23"/>
        <v>1353</v>
      </c>
      <c r="BC55" s="10">
        <f t="shared" si="23"/>
        <v>282</v>
      </c>
      <c r="BD55" s="10">
        <f t="shared" si="23"/>
        <v>0</v>
      </c>
      <c r="BE55" s="10">
        <f t="shared" si="23"/>
        <v>116</v>
      </c>
      <c r="BF55" s="10">
        <f t="shared" si="23"/>
        <v>26787</v>
      </c>
      <c r="BG55" s="10">
        <f t="shared" si="23"/>
        <v>26787</v>
      </c>
      <c r="BH55" s="10">
        <f t="shared" si="23"/>
        <v>0</v>
      </c>
      <c r="BI55" s="10">
        <f t="shared" si="23"/>
        <v>0</v>
      </c>
      <c r="BJ55" s="10">
        <f t="shared" si="21"/>
        <v>116</v>
      </c>
      <c r="BK55">
        <v>6505</v>
      </c>
      <c r="BL55">
        <v>3413</v>
      </c>
      <c r="BM55">
        <v>0</v>
      </c>
      <c r="BN55">
        <v>0</v>
      </c>
      <c r="BO55">
        <v>0</v>
      </c>
      <c r="BP55">
        <v>6822</v>
      </c>
      <c r="BQ55">
        <v>3797</v>
      </c>
      <c r="BR55">
        <v>11363</v>
      </c>
      <c r="BS55">
        <v>15198</v>
      </c>
      <c r="BT55">
        <v>13673</v>
      </c>
      <c r="BU55">
        <v>8896</v>
      </c>
      <c r="BV55">
        <v>9602</v>
      </c>
      <c r="BW55">
        <v>10594</v>
      </c>
      <c r="BX55">
        <v>11946</v>
      </c>
      <c r="BY55">
        <v>0</v>
      </c>
      <c r="BZ55">
        <v>4756</v>
      </c>
      <c r="CA55" s="25">
        <f t="shared" si="3"/>
        <v>48097970</v>
      </c>
      <c r="CB55" s="25">
        <f t="shared" si="4"/>
        <v>11457441</v>
      </c>
      <c r="CC55" s="25">
        <f t="shared" si="5"/>
        <v>0</v>
      </c>
      <c r="CD55" s="25">
        <f t="shared" si="6"/>
        <v>0</v>
      </c>
      <c r="CE55" s="25">
        <f t="shared" si="7"/>
        <v>0</v>
      </c>
      <c r="CF55" s="25">
        <f t="shared" si="8"/>
        <v>5894208</v>
      </c>
      <c r="CG55" s="25">
        <f t="shared" si="9"/>
        <v>3333766</v>
      </c>
      <c r="CH55" s="25">
        <f t="shared" si="10"/>
        <v>15374139</v>
      </c>
      <c r="CI55" s="25">
        <f t="shared" si="11"/>
        <v>4285836</v>
      </c>
      <c r="CJ55" s="25">
        <f t="shared" si="12"/>
        <v>0</v>
      </c>
      <c r="CK55" s="25">
        <f t="shared" si="13"/>
        <v>1031936</v>
      </c>
      <c r="CL55" s="25">
        <f t="shared" si="14"/>
        <v>257208774</v>
      </c>
      <c r="CM55" s="25">
        <f t="shared" si="15"/>
        <v>283781478</v>
      </c>
      <c r="CN55" s="25">
        <f t="shared" si="16"/>
        <v>0</v>
      </c>
      <c r="CO55" s="25">
        <f t="shared" si="17"/>
        <v>0</v>
      </c>
      <c r="CP55" s="25">
        <f t="shared" si="18"/>
        <v>551696</v>
      </c>
      <c r="CQ55" s="13">
        <f t="shared" si="19"/>
        <v>0.63101724400000003</v>
      </c>
    </row>
    <row r="56" spans="1:95" x14ac:dyDescent="0.3">
      <c r="A56">
        <v>27000</v>
      </c>
      <c r="B56">
        <v>0.221</v>
      </c>
      <c r="C56">
        <v>6.3579999999999997</v>
      </c>
      <c r="D56">
        <v>0.2</v>
      </c>
      <c r="E56">
        <v>2.1480000000000001</v>
      </c>
      <c r="F56">
        <v>2.8279999999999998</v>
      </c>
      <c r="G56">
        <v>27069</v>
      </c>
      <c r="H56">
        <v>167783</v>
      </c>
      <c r="I56">
        <v>239776</v>
      </c>
      <c r="J56">
        <v>2683</v>
      </c>
      <c r="K56">
        <v>3381</v>
      </c>
      <c r="L56">
        <v>0</v>
      </c>
      <c r="M56">
        <v>7845</v>
      </c>
      <c r="N56">
        <v>14894</v>
      </c>
      <c r="O56" s="21">
        <v>109631</v>
      </c>
      <c r="P56" s="21">
        <v>3382</v>
      </c>
      <c r="Q56" s="21">
        <v>0</v>
      </c>
      <c r="R56" s="21">
        <v>0</v>
      </c>
      <c r="S56" s="21">
        <v>0</v>
      </c>
      <c r="T56" s="21">
        <v>14675</v>
      </c>
      <c r="U56" s="21">
        <v>1024</v>
      </c>
      <c r="V56" s="21">
        <v>27515</v>
      </c>
      <c r="W56" s="21">
        <v>527</v>
      </c>
      <c r="X56" s="21">
        <v>103</v>
      </c>
      <c r="Y56" s="21">
        <v>387</v>
      </c>
      <c r="Z56" s="21">
        <v>27578</v>
      </c>
      <c r="AA56" s="21">
        <v>27375</v>
      </c>
      <c r="AB56" s="21">
        <v>1</v>
      </c>
      <c r="AC56" s="21">
        <v>0</v>
      </c>
      <c r="AD56" s="21">
        <v>27578</v>
      </c>
      <c r="AE56" s="23">
        <v>8597</v>
      </c>
      <c r="AF56" s="23">
        <v>3382</v>
      </c>
      <c r="AG56" s="23">
        <v>0</v>
      </c>
      <c r="AH56" s="23">
        <v>0</v>
      </c>
      <c r="AI56" s="23">
        <v>0</v>
      </c>
      <c r="AJ56" s="23">
        <v>1277</v>
      </c>
      <c r="AK56" s="23">
        <v>1024</v>
      </c>
      <c r="AL56" s="23">
        <v>1974</v>
      </c>
      <c r="AM56" s="23">
        <v>828</v>
      </c>
      <c r="AN56" s="23">
        <v>1</v>
      </c>
      <c r="AO56" s="23">
        <v>772</v>
      </c>
      <c r="AP56" s="23">
        <v>27375</v>
      </c>
      <c r="AQ56" s="23">
        <v>27375</v>
      </c>
      <c r="AR56" s="23">
        <v>0</v>
      </c>
      <c r="AS56" s="23">
        <v>0</v>
      </c>
      <c r="AT56" s="23">
        <v>386</v>
      </c>
      <c r="AU56" s="10">
        <f t="shared" si="23"/>
        <v>8597</v>
      </c>
      <c r="AV56" s="10">
        <f t="shared" si="23"/>
        <v>3382</v>
      </c>
      <c r="AW56" s="10">
        <f t="shared" si="23"/>
        <v>0</v>
      </c>
      <c r="AX56" s="10">
        <f t="shared" si="23"/>
        <v>0</v>
      </c>
      <c r="AY56" s="10">
        <f t="shared" si="23"/>
        <v>0</v>
      </c>
      <c r="AZ56" s="10">
        <f t="shared" si="23"/>
        <v>1277</v>
      </c>
      <c r="BA56" s="10">
        <f t="shared" si="23"/>
        <v>1024</v>
      </c>
      <c r="BB56" s="10">
        <f t="shared" si="23"/>
        <v>1974</v>
      </c>
      <c r="BC56" s="10">
        <f t="shared" si="23"/>
        <v>527</v>
      </c>
      <c r="BD56" s="10">
        <f t="shared" si="23"/>
        <v>1</v>
      </c>
      <c r="BE56" s="10">
        <f t="shared" si="23"/>
        <v>387</v>
      </c>
      <c r="BF56" s="10">
        <f t="shared" si="23"/>
        <v>27375</v>
      </c>
      <c r="BG56" s="10">
        <f t="shared" si="23"/>
        <v>27375</v>
      </c>
      <c r="BH56" s="10">
        <f t="shared" si="23"/>
        <v>0</v>
      </c>
      <c r="BI56" s="10">
        <f t="shared" si="23"/>
        <v>0</v>
      </c>
      <c r="BJ56" s="10">
        <f t="shared" si="21"/>
        <v>386</v>
      </c>
      <c r="BK56">
        <v>6489</v>
      </c>
      <c r="BL56">
        <v>3627</v>
      </c>
      <c r="BM56">
        <v>0</v>
      </c>
      <c r="BN56">
        <v>0</v>
      </c>
      <c r="BO56">
        <v>0</v>
      </c>
      <c r="BP56">
        <v>6686</v>
      </c>
      <c r="BQ56">
        <v>2832</v>
      </c>
      <c r="BR56">
        <v>11093</v>
      </c>
      <c r="BS56">
        <v>12861</v>
      </c>
      <c r="BT56">
        <v>11266</v>
      </c>
      <c r="BU56">
        <v>6377</v>
      </c>
      <c r="BV56">
        <v>7492</v>
      </c>
      <c r="BW56">
        <v>9437</v>
      </c>
      <c r="BX56">
        <v>11947</v>
      </c>
      <c r="BY56">
        <v>0</v>
      </c>
      <c r="BZ56">
        <v>4715</v>
      </c>
      <c r="CA56" s="25">
        <f t="shared" si="3"/>
        <v>55785933</v>
      </c>
      <c r="CB56" s="25">
        <f t="shared" si="4"/>
        <v>12266514</v>
      </c>
      <c r="CC56" s="25">
        <f t="shared" si="5"/>
        <v>0</v>
      </c>
      <c r="CD56" s="25">
        <f t="shared" si="6"/>
        <v>0</v>
      </c>
      <c r="CE56" s="25">
        <f t="shared" si="7"/>
        <v>0</v>
      </c>
      <c r="CF56" s="25">
        <f t="shared" si="8"/>
        <v>8538022</v>
      </c>
      <c r="CG56" s="25">
        <f t="shared" si="9"/>
        <v>2899968</v>
      </c>
      <c r="CH56" s="25">
        <f t="shared" si="10"/>
        <v>21897582</v>
      </c>
      <c r="CI56" s="25">
        <f t="shared" si="11"/>
        <v>6777747</v>
      </c>
      <c r="CJ56" s="25">
        <f t="shared" si="12"/>
        <v>11266</v>
      </c>
      <c r="CK56" s="25">
        <f t="shared" si="13"/>
        <v>2467899</v>
      </c>
      <c r="CL56" s="25">
        <f t="shared" si="14"/>
        <v>205093500</v>
      </c>
      <c r="CM56" s="25">
        <f t="shared" si="15"/>
        <v>258337875</v>
      </c>
      <c r="CN56" s="25">
        <f t="shared" si="16"/>
        <v>0</v>
      </c>
      <c r="CO56" s="25">
        <f t="shared" si="17"/>
        <v>0</v>
      </c>
      <c r="CP56" s="25">
        <f t="shared" si="18"/>
        <v>1819990</v>
      </c>
      <c r="CQ56" s="13">
        <f t="shared" si="19"/>
        <v>0.57589629600000003</v>
      </c>
    </row>
    <row r="57" spans="1:95" x14ac:dyDescent="0.3">
      <c r="A57">
        <v>27500</v>
      </c>
      <c r="B57">
        <v>0.182</v>
      </c>
      <c r="C57">
        <v>6.9829999999999997</v>
      </c>
      <c r="D57">
        <v>0.13</v>
      </c>
      <c r="E57">
        <v>1.982</v>
      </c>
      <c r="F57">
        <v>2.5779999999999998</v>
      </c>
      <c r="G57">
        <v>24194</v>
      </c>
      <c r="H57">
        <v>147239</v>
      </c>
      <c r="I57">
        <v>252038</v>
      </c>
      <c r="J57">
        <v>2642</v>
      </c>
      <c r="K57">
        <v>3214</v>
      </c>
      <c r="L57">
        <v>0</v>
      </c>
      <c r="M57">
        <v>7544</v>
      </c>
      <c r="N57">
        <v>12973</v>
      </c>
      <c r="O57" s="21">
        <v>111570</v>
      </c>
      <c r="P57" s="21">
        <v>3307</v>
      </c>
      <c r="Q57" s="21">
        <v>0</v>
      </c>
      <c r="R57" s="21">
        <v>0</v>
      </c>
      <c r="S57" s="21">
        <v>0</v>
      </c>
      <c r="T57" s="21">
        <v>14967</v>
      </c>
      <c r="U57" s="21">
        <v>2038</v>
      </c>
      <c r="V57" s="21">
        <v>28151</v>
      </c>
      <c r="W57" s="21">
        <v>3989</v>
      </c>
      <c r="X57" s="21">
        <v>105</v>
      </c>
      <c r="Y57" s="21">
        <v>3784</v>
      </c>
      <c r="Z57" s="21">
        <v>28090</v>
      </c>
      <c r="AA57" s="21">
        <v>27946</v>
      </c>
      <c r="AB57" s="21">
        <v>1</v>
      </c>
      <c r="AC57" s="21">
        <v>0</v>
      </c>
      <c r="AD57" s="21">
        <v>28090</v>
      </c>
      <c r="AE57" s="23">
        <v>21220</v>
      </c>
      <c r="AF57" s="23">
        <v>3307</v>
      </c>
      <c r="AG57" s="23">
        <v>0</v>
      </c>
      <c r="AH57" s="23">
        <v>0</v>
      </c>
      <c r="AI57" s="23">
        <v>0</v>
      </c>
      <c r="AJ57" s="23">
        <v>4657</v>
      </c>
      <c r="AK57" s="23">
        <v>2038</v>
      </c>
      <c r="AL57" s="23">
        <v>9897</v>
      </c>
      <c r="AM57" s="23">
        <v>7750</v>
      </c>
      <c r="AN57" s="23">
        <v>2</v>
      </c>
      <c r="AO57" s="23">
        <v>7566</v>
      </c>
      <c r="AP57" s="23">
        <v>27946</v>
      </c>
      <c r="AQ57" s="23">
        <v>27946</v>
      </c>
      <c r="AR57" s="23">
        <v>0</v>
      </c>
      <c r="AS57" s="23">
        <v>0</v>
      </c>
      <c r="AT57" s="23">
        <v>3783</v>
      </c>
      <c r="AU57" s="10">
        <f t="shared" si="23"/>
        <v>21220</v>
      </c>
      <c r="AV57" s="10">
        <f t="shared" si="23"/>
        <v>3307</v>
      </c>
      <c r="AW57" s="10">
        <f t="shared" si="23"/>
        <v>0</v>
      </c>
      <c r="AX57" s="10">
        <f t="shared" si="23"/>
        <v>0</v>
      </c>
      <c r="AY57" s="10">
        <f t="shared" si="23"/>
        <v>0</v>
      </c>
      <c r="AZ57" s="10">
        <f t="shared" si="23"/>
        <v>4657</v>
      </c>
      <c r="BA57" s="10">
        <f t="shared" si="23"/>
        <v>2038</v>
      </c>
      <c r="BB57" s="10">
        <f t="shared" si="23"/>
        <v>9897</v>
      </c>
      <c r="BC57" s="10">
        <f t="shared" si="23"/>
        <v>3989</v>
      </c>
      <c r="BD57" s="10">
        <f t="shared" si="23"/>
        <v>2</v>
      </c>
      <c r="BE57" s="10">
        <f t="shared" si="23"/>
        <v>3784</v>
      </c>
      <c r="BF57" s="10">
        <f t="shared" si="23"/>
        <v>27946</v>
      </c>
      <c r="BG57" s="10">
        <f t="shared" si="23"/>
        <v>27946</v>
      </c>
      <c r="BH57" s="10">
        <f t="shared" si="23"/>
        <v>0</v>
      </c>
      <c r="BI57" s="10">
        <f t="shared" si="23"/>
        <v>0</v>
      </c>
      <c r="BJ57" s="10">
        <f t="shared" si="21"/>
        <v>3783</v>
      </c>
      <c r="BK57">
        <v>6151</v>
      </c>
      <c r="BL57">
        <v>3197</v>
      </c>
      <c r="BM57">
        <v>0</v>
      </c>
      <c r="BN57">
        <v>0</v>
      </c>
      <c r="BO57">
        <v>0</v>
      </c>
      <c r="BP57">
        <v>6369</v>
      </c>
      <c r="BQ57">
        <v>3297</v>
      </c>
      <c r="BR57">
        <v>10806</v>
      </c>
      <c r="BS57">
        <v>12277</v>
      </c>
      <c r="BT57">
        <v>10503</v>
      </c>
      <c r="BU57">
        <v>4863</v>
      </c>
      <c r="BV57">
        <v>8422</v>
      </c>
      <c r="BW57">
        <v>7741</v>
      </c>
      <c r="BX57">
        <v>8532</v>
      </c>
      <c r="BY57">
        <v>0</v>
      </c>
      <c r="BZ57">
        <v>4508</v>
      </c>
      <c r="CA57" s="25">
        <f t="shared" si="3"/>
        <v>130524220</v>
      </c>
      <c r="CB57" s="25">
        <f t="shared" si="4"/>
        <v>10572479</v>
      </c>
      <c r="CC57" s="25">
        <f t="shared" si="5"/>
        <v>0</v>
      </c>
      <c r="CD57" s="25">
        <f t="shared" si="6"/>
        <v>0</v>
      </c>
      <c r="CE57" s="25">
        <f t="shared" si="7"/>
        <v>0</v>
      </c>
      <c r="CF57" s="25">
        <f t="shared" si="8"/>
        <v>29660433</v>
      </c>
      <c r="CG57" s="25">
        <f t="shared" si="9"/>
        <v>6719286</v>
      </c>
      <c r="CH57" s="25">
        <f t="shared" si="10"/>
        <v>106946982</v>
      </c>
      <c r="CI57" s="25">
        <f t="shared" si="11"/>
        <v>48972953</v>
      </c>
      <c r="CJ57" s="25">
        <f t="shared" si="12"/>
        <v>21006</v>
      </c>
      <c r="CK57" s="25">
        <f t="shared" si="13"/>
        <v>18401592</v>
      </c>
      <c r="CL57" s="25">
        <f t="shared" si="14"/>
        <v>235361212</v>
      </c>
      <c r="CM57" s="25">
        <f t="shared" si="15"/>
        <v>216329986</v>
      </c>
      <c r="CN57" s="25">
        <f t="shared" si="16"/>
        <v>0</v>
      </c>
      <c r="CO57" s="25">
        <f t="shared" si="17"/>
        <v>0</v>
      </c>
      <c r="CP57" s="25">
        <f t="shared" si="18"/>
        <v>17053764</v>
      </c>
      <c r="CQ57" s="13">
        <f t="shared" si="19"/>
        <v>0.82056391299999998</v>
      </c>
    </row>
    <row r="58" spans="1:95" x14ac:dyDescent="0.3">
      <c r="A58">
        <v>28000</v>
      </c>
      <c r="B58">
        <v>0.22</v>
      </c>
      <c r="C58">
        <v>7.2130000000000001</v>
      </c>
      <c r="D58">
        <v>0.19800000000000001</v>
      </c>
      <c r="E58">
        <v>2.1110000000000002</v>
      </c>
      <c r="F58">
        <v>2.7069999999999999</v>
      </c>
      <c r="G58">
        <v>24952</v>
      </c>
      <c r="H58">
        <v>152419</v>
      </c>
      <c r="I58">
        <v>255746</v>
      </c>
      <c r="J58">
        <v>2731</v>
      </c>
      <c r="K58">
        <v>3466</v>
      </c>
      <c r="L58">
        <v>0</v>
      </c>
      <c r="M58">
        <v>8518</v>
      </c>
      <c r="N58">
        <v>15765</v>
      </c>
      <c r="O58" s="21">
        <v>113635</v>
      </c>
      <c r="P58" s="21">
        <v>3452</v>
      </c>
      <c r="Q58" s="21">
        <v>0</v>
      </c>
      <c r="R58" s="21">
        <v>0</v>
      </c>
      <c r="S58" s="21">
        <v>0</v>
      </c>
      <c r="T58" s="21">
        <v>15003</v>
      </c>
      <c r="U58" s="21">
        <v>2110</v>
      </c>
      <c r="V58" s="21">
        <v>28635</v>
      </c>
      <c r="W58" s="21">
        <v>3699</v>
      </c>
      <c r="X58" s="21">
        <v>85</v>
      </c>
      <c r="Y58" s="21">
        <v>3499</v>
      </c>
      <c r="Z58" s="21">
        <v>28596</v>
      </c>
      <c r="AA58" s="21">
        <v>28435</v>
      </c>
      <c r="AB58" s="21">
        <v>1</v>
      </c>
      <c r="AC58" s="21">
        <v>0</v>
      </c>
      <c r="AD58" s="21">
        <v>28596</v>
      </c>
      <c r="AE58" s="23">
        <v>20253</v>
      </c>
      <c r="AF58" s="23">
        <v>3452</v>
      </c>
      <c r="AG58" s="23">
        <v>0</v>
      </c>
      <c r="AH58" s="23">
        <v>0</v>
      </c>
      <c r="AI58" s="23">
        <v>0</v>
      </c>
      <c r="AJ58" s="23">
        <v>4065</v>
      </c>
      <c r="AK58" s="23">
        <v>2110</v>
      </c>
      <c r="AL58" s="23">
        <v>9410</v>
      </c>
      <c r="AM58" s="23">
        <v>7155</v>
      </c>
      <c r="AN58" s="23">
        <v>12</v>
      </c>
      <c r="AO58" s="23">
        <v>6918</v>
      </c>
      <c r="AP58" s="23">
        <v>28435</v>
      </c>
      <c r="AQ58" s="23">
        <v>28435</v>
      </c>
      <c r="AR58" s="23">
        <v>0</v>
      </c>
      <c r="AS58" s="23">
        <v>0</v>
      </c>
      <c r="AT58" s="23">
        <v>3459</v>
      </c>
      <c r="AU58" s="10">
        <f t="shared" si="23"/>
        <v>20253</v>
      </c>
      <c r="AV58" s="10">
        <f t="shared" si="23"/>
        <v>3452</v>
      </c>
      <c r="AW58" s="10">
        <f t="shared" si="23"/>
        <v>0</v>
      </c>
      <c r="AX58" s="10">
        <f t="shared" si="23"/>
        <v>0</v>
      </c>
      <c r="AY58" s="10">
        <f t="shared" si="23"/>
        <v>0</v>
      </c>
      <c r="AZ58" s="10">
        <f t="shared" si="23"/>
        <v>4065</v>
      </c>
      <c r="BA58" s="10">
        <f t="shared" si="23"/>
        <v>2110</v>
      </c>
      <c r="BB58" s="10">
        <f t="shared" si="23"/>
        <v>9410</v>
      </c>
      <c r="BC58" s="10">
        <f t="shared" si="23"/>
        <v>3699</v>
      </c>
      <c r="BD58" s="10">
        <f t="shared" si="23"/>
        <v>12</v>
      </c>
      <c r="BE58" s="10">
        <f t="shared" si="23"/>
        <v>3499</v>
      </c>
      <c r="BF58" s="10">
        <f t="shared" si="23"/>
        <v>28435</v>
      </c>
      <c r="BG58" s="10">
        <f t="shared" si="23"/>
        <v>28435</v>
      </c>
      <c r="BH58" s="10">
        <f t="shared" si="23"/>
        <v>0</v>
      </c>
      <c r="BI58" s="10">
        <f t="shared" si="23"/>
        <v>0</v>
      </c>
      <c r="BJ58" s="10">
        <f t="shared" si="21"/>
        <v>3459</v>
      </c>
      <c r="BK58">
        <v>6552</v>
      </c>
      <c r="BL58">
        <v>3646</v>
      </c>
      <c r="BM58">
        <v>0</v>
      </c>
      <c r="BN58">
        <v>0</v>
      </c>
      <c r="BO58">
        <v>0</v>
      </c>
      <c r="BP58">
        <v>6617</v>
      </c>
      <c r="BQ58">
        <v>3326</v>
      </c>
      <c r="BR58">
        <v>11072</v>
      </c>
      <c r="BS58">
        <v>12982</v>
      </c>
      <c r="BT58">
        <v>11097</v>
      </c>
      <c r="BU58">
        <v>5041</v>
      </c>
      <c r="BV58">
        <v>7419</v>
      </c>
      <c r="BW58">
        <v>8073</v>
      </c>
      <c r="BX58">
        <v>11946</v>
      </c>
      <c r="BY58">
        <v>0</v>
      </c>
      <c r="BZ58">
        <v>4850</v>
      </c>
      <c r="CA58" s="25">
        <f t="shared" si="3"/>
        <v>132697656</v>
      </c>
      <c r="CB58" s="25">
        <f t="shared" si="4"/>
        <v>12585992</v>
      </c>
      <c r="CC58" s="25">
        <f t="shared" si="5"/>
        <v>0</v>
      </c>
      <c r="CD58" s="25">
        <f t="shared" si="6"/>
        <v>0</v>
      </c>
      <c r="CE58" s="25">
        <f t="shared" si="7"/>
        <v>0</v>
      </c>
      <c r="CF58" s="25">
        <f t="shared" si="8"/>
        <v>26898105</v>
      </c>
      <c r="CG58" s="25">
        <f t="shared" si="9"/>
        <v>7017860</v>
      </c>
      <c r="CH58" s="25">
        <f t="shared" si="10"/>
        <v>104187520</v>
      </c>
      <c r="CI58" s="25">
        <f t="shared" si="11"/>
        <v>48020418</v>
      </c>
      <c r="CJ58" s="25">
        <f t="shared" si="12"/>
        <v>133164</v>
      </c>
      <c r="CK58" s="25">
        <f t="shared" si="13"/>
        <v>17638459</v>
      </c>
      <c r="CL58" s="25">
        <f t="shared" si="14"/>
        <v>210959265</v>
      </c>
      <c r="CM58" s="25">
        <f t="shared" si="15"/>
        <v>229555755</v>
      </c>
      <c r="CN58" s="25">
        <f t="shared" si="16"/>
        <v>0</v>
      </c>
      <c r="CO58" s="25">
        <f t="shared" si="17"/>
        <v>0</v>
      </c>
      <c r="CP58" s="25">
        <f t="shared" si="18"/>
        <v>16776150</v>
      </c>
      <c r="CQ58" s="13">
        <f t="shared" si="19"/>
        <v>0.80647034399999995</v>
      </c>
    </row>
    <row r="59" spans="1:95" x14ac:dyDescent="0.3">
      <c r="A59">
        <v>28500</v>
      </c>
      <c r="B59">
        <v>0.23</v>
      </c>
      <c r="C59">
        <v>7.6790000000000003</v>
      </c>
      <c r="D59">
        <v>0.184</v>
      </c>
      <c r="E59">
        <v>2.1160000000000001</v>
      </c>
      <c r="F59">
        <v>2.843</v>
      </c>
      <c r="G59">
        <v>25376</v>
      </c>
      <c r="H59">
        <v>154779</v>
      </c>
      <c r="I59">
        <v>259953</v>
      </c>
      <c r="J59">
        <v>2920</v>
      </c>
      <c r="K59">
        <v>3405</v>
      </c>
      <c r="L59">
        <v>0</v>
      </c>
      <c r="M59">
        <v>8316</v>
      </c>
      <c r="N59">
        <v>16015</v>
      </c>
      <c r="O59" s="21">
        <v>115564</v>
      </c>
      <c r="P59" s="21">
        <v>3454</v>
      </c>
      <c r="Q59" s="21">
        <v>0</v>
      </c>
      <c r="R59" s="21">
        <v>0</v>
      </c>
      <c r="S59" s="21">
        <v>0</v>
      </c>
      <c r="T59" s="21">
        <v>15535</v>
      </c>
      <c r="U59" s="21">
        <v>1590</v>
      </c>
      <c r="V59" s="21">
        <v>29173</v>
      </c>
      <c r="W59" s="21">
        <v>3844</v>
      </c>
      <c r="X59" s="21">
        <v>89</v>
      </c>
      <c r="Y59" s="21">
        <v>3597</v>
      </c>
      <c r="Z59" s="21">
        <v>29090</v>
      </c>
      <c r="AA59" s="21">
        <v>28926</v>
      </c>
      <c r="AB59" s="21">
        <v>1</v>
      </c>
      <c r="AC59" s="21">
        <v>0</v>
      </c>
      <c r="AD59" s="21">
        <v>29090</v>
      </c>
      <c r="AE59" s="23">
        <v>20816</v>
      </c>
      <c r="AF59" s="23">
        <v>3454</v>
      </c>
      <c r="AG59" s="23">
        <v>0</v>
      </c>
      <c r="AH59" s="23">
        <v>0</v>
      </c>
      <c r="AI59" s="23">
        <v>0</v>
      </c>
      <c r="AJ59" s="23">
        <v>4916</v>
      </c>
      <c r="AK59" s="23">
        <v>1590</v>
      </c>
      <c r="AL59" s="23">
        <v>9152</v>
      </c>
      <c r="AM59" s="23">
        <v>7447</v>
      </c>
      <c r="AN59" s="23">
        <v>6</v>
      </c>
      <c r="AO59" s="23">
        <v>7154</v>
      </c>
      <c r="AP59" s="23">
        <v>28926</v>
      </c>
      <c r="AQ59" s="23">
        <v>28926</v>
      </c>
      <c r="AR59" s="23">
        <v>0</v>
      </c>
      <c r="AS59" s="23">
        <v>0</v>
      </c>
      <c r="AT59" s="23">
        <v>3577</v>
      </c>
      <c r="AU59" s="10">
        <f t="shared" si="23"/>
        <v>20816</v>
      </c>
      <c r="AV59" s="10">
        <f t="shared" si="23"/>
        <v>3454</v>
      </c>
      <c r="AW59" s="10">
        <f t="shared" si="23"/>
        <v>0</v>
      </c>
      <c r="AX59" s="10">
        <f t="shared" si="23"/>
        <v>0</v>
      </c>
      <c r="AY59" s="10">
        <f t="shared" si="23"/>
        <v>0</v>
      </c>
      <c r="AZ59" s="10">
        <f t="shared" si="23"/>
        <v>4916</v>
      </c>
      <c r="BA59" s="10">
        <f t="shared" si="23"/>
        <v>1590</v>
      </c>
      <c r="BB59" s="10">
        <f t="shared" si="23"/>
        <v>9152</v>
      </c>
      <c r="BC59" s="10">
        <f t="shared" si="23"/>
        <v>3844</v>
      </c>
      <c r="BD59" s="10">
        <f t="shared" si="23"/>
        <v>6</v>
      </c>
      <c r="BE59" s="10">
        <f t="shared" si="23"/>
        <v>3597</v>
      </c>
      <c r="BF59" s="10">
        <f t="shared" si="23"/>
        <v>28926</v>
      </c>
      <c r="BG59" s="10">
        <f t="shared" si="23"/>
        <v>28926</v>
      </c>
      <c r="BH59" s="10">
        <f t="shared" si="23"/>
        <v>0</v>
      </c>
      <c r="BI59" s="10">
        <f t="shared" si="23"/>
        <v>0</v>
      </c>
      <c r="BJ59" s="10">
        <f t="shared" si="21"/>
        <v>3577</v>
      </c>
      <c r="BK59">
        <v>6607</v>
      </c>
      <c r="BL59">
        <v>3875</v>
      </c>
      <c r="BM59">
        <v>0</v>
      </c>
      <c r="BN59">
        <v>0</v>
      </c>
      <c r="BO59">
        <v>0</v>
      </c>
      <c r="BP59">
        <v>6923</v>
      </c>
      <c r="BQ59">
        <v>3063</v>
      </c>
      <c r="BR59">
        <v>11446</v>
      </c>
      <c r="BS59">
        <v>13543</v>
      </c>
      <c r="BT59">
        <v>14227</v>
      </c>
      <c r="BU59">
        <v>5210</v>
      </c>
      <c r="BV59">
        <v>7693</v>
      </c>
      <c r="BW59">
        <v>7972</v>
      </c>
      <c r="BX59">
        <v>9812</v>
      </c>
      <c r="BY59">
        <v>0</v>
      </c>
      <c r="BZ59">
        <v>4859</v>
      </c>
      <c r="CA59" s="25">
        <f t="shared" si="3"/>
        <v>137531312</v>
      </c>
      <c r="CB59" s="25">
        <f t="shared" si="4"/>
        <v>13384250</v>
      </c>
      <c r="CC59" s="25">
        <f t="shared" si="5"/>
        <v>0</v>
      </c>
      <c r="CD59" s="25">
        <f t="shared" si="6"/>
        <v>0</v>
      </c>
      <c r="CE59" s="25">
        <f t="shared" si="7"/>
        <v>0</v>
      </c>
      <c r="CF59" s="25">
        <f t="shared" si="8"/>
        <v>34033468</v>
      </c>
      <c r="CG59" s="25">
        <f t="shared" si="9"/>
        <v>4870170</v>
      </c>
      <c r="CH59" s="25">
        <f t="shared" si="10"/>
        <v>104753792</v>
      </c>
      <c r="CI59" s="25">
        <f t="shared" si="11"/>
        <v>52059292</v>
      </c>
      <c r="CJ59" s="25">
        <f t="shared" si="12"/>
        <v>85362</v>
      </c>
      <c r="CK59" s="25">
        <f t="shared" si="13"/>
        <v>18740370</v>
      </c>
      <c r="CL59" s="25">
        <f t="shared" si="14"/>
        <v>222527718</v>
      </c>
      <c r="CM59" s="25">
        <f t="shared" si="15"/>
        <v>230598072</v>
      </c>
      <c r="CN59" s="25">
        <f t="shared" si="16"/>
        <v>0</v>
      </c>
      <c r="CO59" s="25">
        <f t="shared" si="17"/>
        <v>0</v>
      </c>
      <c r="CP59" s="25">
        <f t="shared" si="18"/>
        <v>17380643</v>
      </c>
      <c r="CQ59" s="13">
        <f t="shared" si="19"/>
        <v>0.835964449</v>
      </c>
    </row>
    <row r="60" spans="1:95" x14ac:dyDescent="0.3">
      <c r="A60">
        <v>29000</v>
      </c>
      <c r="B60">
        <v>0.217</v>
      </c>
      <c r="C60">
        <v>7.7009999999999996</v>
      </c>
      <c r="D60">
        <v>0.17899999999999999</v>
      </c>
      <c r="E60">
        <v>2.1280000000000001</v>
      </c>
      <c r="F60">
        <v>2.9279999999999999</v>
      </c>
      <c r="G60">
        <v>25119</v>
      </c>
      <c r="H60">
        <v>152873</v>
      </c>
      <c r="I60">
        <v>266571</v>
      </c>
      <c r="J60">
        <v>2764</v>
      </c>
      <c r="K60">
        <v>3466</v>
      </c>
      <c r="L60">
        <v>0</v>
      </c>
      <c r="M60">
        <v>8812</v>
      </c>
      <c r="N60">
        <v>19421</v>
      </c>
      <c r="O60" s="21">
        <v>117585</v>
      </c>
      <c r="P60" s="21">
        <v>3570</v>
      </c>
      <c r="Q60" s="21">
        <v>0</v>
      </c>
      <c r="R60" s="21">
        <v>0</v>
      </c>
      <c r="S60" s="21">
        <v>0</v>
      </c>
      <c r="T60" s="21">
        <v>15903</v>
      </c>
      <c r="U60" s="21">
        <v>2371</v>
      </c>
      <c r="V60" s="21">
        <v>29596</v>
      </c>
      <c r="W60" s="21">
        <v>4547</v>
      </c>
      <c r="X60" s="21">
        <v>97</v>
      </c>
      <c r="Y60" s="21">
        <v>4357</v>
      </c>
      <c r="Z60" s="21">
        <v>29569</v>
      </c>
      <c r="AA60" s="21">
        <v>29406</v>
      </c>
      <c r="AB60" s="21">
        <v>1</v>
      </c>
      <c r="AC60" s="21">
        <v>0</v>
      </c>
      <c r="AD60" s="21">
        <v>29569</v>
      </c>
      <c r="AE60" s="23">
        <v>23653</v>
      </c>
      <c r="AF60" s="23">
        <v>3570</v>
      </c>
      <c r="AG60" s="23">
        <v>0</v>
      </c>
      <c r="AH60" s="23">
        <v>0</v>
      </c>
      <c r="AI60" s="23">
        <v>0</v>
      </c>
      <c r="AJ60" s="23">
        <v>5117</v>
      </c>
      <c r="AK60" s="23">
        <v>2371</v>
      </c>
      <c r="AL60" s="23">
        <v>11297</v>
      </c>
      <c r="AM60" s="23">
        <v>8835</v>
      </c>
      <c r="AN60" s="23">
        <v>9</v>
      </c>
      <c r="AO60" s="23">
        <v>8612</v>
      </c>
      <c r="AP60" s="23">
        <v>29406</v>
      </c>
      <c r="AQ60" s="23">
        <v>29406</v>
      </c>
      <c r="AR60" s="23">
        <v>0</v>
      </c>
      <c r="AS60" s="23">
        <v>0</v>
      </c>
      <c r="AT60" s="23">
        <v>4306</v>
      </c>
      <c r="AU60" s="10">
        <f t="shared" si="23"/>
        <v>23653</v>
      </c>
      <c r="AV60" s="10">
        <f t="shared" si="23"/>
        <v>3570</v>
      </c>
      <c r="AW60" s="10">
        <f t="shared" si="23"/>
        <v>0</v>
      </c>
      <c r="AX60" s="10">
        <f t="shared" si="23"/>
        <v>0</v>
      </c>
      <c r="AY60" s="10">
        <f t="shared" si="23"/>
        <v>0</v>
      </c>
      <c r="AZ60" s="10">
        <f t="shared" si="23"/>
        <v>5117</v>
      </c>
      <c r="BA60" s="10">
        <f t="shared" si="23"/>
        <v>2371</v>
      </c>
      <c r="BB60" s="10">
        <f t="shared" si="23"/>
        <v>11297</v>
      </c>
      <c r="BC60" s="10">
        <f t="shared" si="23"/>
        <v>4547</v>
      </c>
      <c r="BD60" s="10">
        <f t="shared" si="23"/>
        <v>9</v>
      </c>
      <c r="BE60" s="10">
        <f t="shared" si="23"/>
        <v>4357</v>
      </c>
      <c r="BF60" s="10">
        <f t="shared" si="23"/>
        <v>29406</v>
      </c>
      <c r="BG60" s="10">
        <f t="shared" si="23"/>
        <v>29406</v>
      </c>
      <c r="BH60" s="10">
        <f t="shared" si="23"/>
        <v>0</v>
      </c>
      <c r="BI60" s="10">
        <f t="shared" si="23"/>
        <v>0</v>
      </c>
      <c r="BJ60" s="10">
        <f t="shared" si="21"/>
        <v>4306</v>
      </c>
      <c r="BK60">
        <v>6362</v>
      </c>
      <c r="BL60">
        <v>3651</v>
      </c>
      <c r="BM60">
        <v>0</v>
      </c>
      <c r="BN60">
        <v>0</v>
      </c>
      <c r="BO60">
        <v>0</v>
      </c>
      <c r="BP60">
        <v>6905</v>
      </c>
      <c r="BQ60">
        <v>3343</v>
      </c>
      <c r="BR60">
        <v>12698</v>
      </c>
      <c r="BS60">
        <v>12441</v>
      </c>
      <c r="BT60">
        <v>12003</v>
      </c>
      <c r="BU60">
        <v>4948</v>
      </c>
      <c r="BV60">
        <v>7597</v>
      </c>
      <c r="BW60">
        <v>8547</v>
      </c>
      <c r="BX60">
        <v>8533</v>
      </c>
      <c r="BY60">
        <v>0</v>
      </c>
      <c r="BZ60">
        <v>4711</v>
      </c>
      <c r="CA60" s="25">
        <f t="shared" si="3"/>
        <v>150480386</v>
      </c>
      <c r="CB60" s="25">
        <f t="shared" si="4"/>
        <v>13034070</v>
      </c>
      <c r="CC60" s="25">
        <f t="shared" si="5"/>
        <v>0</v>
      </c>
      <c r="CD60" s="25">
        <f t="shared" si="6"/>
        <v>0</v>
      </c>
      <c r="CE60" s="25">
        <f t="shared" si="7"/>
        <v>0</v>
      </c>
      <c r="CF60" s="25">
        <f t="shared" si="8"/>
        <v>35332885</v>
      </c>
      <c r="CG60" s="25">
        <f t="shared" si="9"/>
        <v>7926253</v>
      </c>
      <c r="CH60" s="25">
        <f t="shared" si="10"/>
        <v>143449306</v>
      </c>
      <c r="CI60" s="25">
        <f t="shared" si="11"/>
        <v>56569227</v>
      </c>
      <c r="CJ60" s="25">
        <f t="shared" si="12"/>
        <v>108027</v>
      </c>
      <c r="CK60" s="25">
        <f t="shared" si="13"/>
        <v>21558436</v>
      </c>
      <c r="CL60" s="25">
        <f t="shared" si="14"/>
        <v>223397382</v>
      </c>
      <c r="CM60" s="25">
        <f t="shared" si="15"/>
        <v>251333082</v>
      </c>
      <c r="CN60" s="25">
        <f t="shared" si="16"/>
        <v>0</v>
      </c>
      <c r="CO60" s="25">
        <f t="shared" si="17"/>
        <v>0</v>
      </c>
      <c r="CP60" s="25">
        <f t="shared" si="18"/>
        <v>20285566</v>
      </c>
      <c r="CQ60" s="13">
        <f t="shared" si="19"/>
        <v>0.92347462000000002</v>
      </c>
    </row>
    <row r="61" spans="1:95" x14ac:dyDescent="0.3">
      <c r="A61">
        <v>29500</v>
      </c>
      <c r="B61">
        <v>0.28000000000000003</v>
      </c>
      <c r="C61">
        <v>7.7240000000000002</v>
      </c>
      <c r="D61">
        <v>0.21</v>
      </c>
      <c r="E61">
        <v>2.2829999999999999</v>
      </c>
      <c r="F61">
        <v>2.8690000000000002</v>
      </c>
      <c r="G61">
        <v>28981</v>
      </c>
      <c r="H61">
        <v>178805</v>
      </c>
      <c r="I61">
        <v>263360</v>
      </c>
      <c r="J61">
        <v>2822</v>
      </c>
      <c r="K61">
        <v>3380</v>
      </c>
      <c r="L61">
        <v>0</v>
      </c>
      <c r="M61">
        <v>8540</v>
      </c>
      <c r="N61">
        <v>15057</v>
      </c>
      <c r="O61" s="21">
        <v>119816</v>
      </c>
      <c r="P61" s="21">
        <v>3667</v>
      </c>
      <c r="Q61" s="21">
        <v>0</v>
      </c>
      <c r="R61" s="21">
        <v>0</v>
      </c>
      <c r="S61" s="21">
        <v>0</v>
      </c>
      <c r="T61" s="21">
        <v>16159</v>
      </c>
      <c r="U61" s="21">
        <v>868</v>
      </c>
      <c r="V61" s="21">
        <v>30128</v>
      </c>
      <c r="W61" s="21">
        <v>1244</v>
      </c>
      <c r="X61" s="21">
        <v>121</v>
      </c>
      <c r="Y61" s="21">
        <v>1087</v>
      </c>
      <c r="Z61" s="21">
        <v>30149</v>
      </c>
      <c r="AA61" s="21">
        <v>29971</v>
      </c>
      <c r="AB61" s="21">
        <v>1</v>
      </c>
      <c r="AC61" s="21">
        <v>0</v>
      </c>
      <c r="AD61" s="21">
        <v>30149</v>
      </c>
      <c r="AE61" s="23">
        <v>11847</v>
      </c>
      <c r="AF61" s="23">
        <v>3667</v>
      </c>
      <c r="AG61" s="23">
        <v>0</v>
      </c>
      <c r="AH61" s="23">
        <v>0</v>
      </c>
      <c r="AI61" s="23">
        <v>0</v>
      </c>
      <c r="AJ61" s="23">
        <v>2617</v>
      </c>
      <c r="AK61" s="23">
        <v>868</v>
      </c>
      <c r="AL61" s="23">
        <v>3218</v>
      </c>
      <c r="AM61" s="23">
        <v>2269</v>
      </c>
      <c r="AN61" s="23">
        <v>3</v>
      </c>
      <c r="AO61" s="23">
        <v>2174</v>
      </c>
      <c r="AP61" s="23">
        <v>29971</v>
      </c>
      <c r="AQ61" s="23">
        <v>29971</v>
      </c>
      <c r="AR61" s="23">
        <v>0</v>
      </c>
      <c r="AS61" s="23">
        <v>0</v>
      </c>
      <c r="AT61" s="23">
        <v>1087</v>
      </c>
      <c r="AU61" s="10">
        <f t="shared" si="23"/>
        <v>11847</v>
      </c>
      <c r="AV61" s="10">
        <f t="shared" si="23"/>
        <v>3667</v>
      </c>
      <c r="AW61" s="10">
        <f t="shared" si="23"/>
        <v>0</v>
      </c>
      <c r="AX61" s="10">
        <f t="shared" si="23"/>
        <v>0</v>
      </c>
      <c r="AY61" s="10">
        <f t="shared" si="23"/>
        <v>0</v>
      </c>
      <c r="AZ61" s="10">
        <f t="shared" si="23"/>
        <v>2617</v>
      </c>
      <c r="BA61" s="10">
        <f t="shared" si="23"/>
        <v>868</v>
      </c>
      <c r="BB61" s="10">
        <f t="shared" si="23"/>
        <v>3218</v>
      </c>
      <c r="BC61" s="10">
        <f t="shared" si="23"/>
        <v>1244</v>
      </c>
      <c r="BD61" s="10">
        <f t="shared" si="23"/>
        <v>3</v>
      </c>
      <c r="BE61" s="10">
        <f t="shared" si="23"/>
        <v>1087</v>
      </c>
      <c r="BF61" s="10">
        <f t="shared" si="23"/>
        <v>29971</v>
      </c>
      <c r="BG61" s="10">
        <f t="shared" si="23"/>
        <v>29971</v>
      </c>
      <c r="BH61" s="10">
        <f t="shared" si="23"/>
        <v>0</v>
      </c>
      <c r="BI61" s="10">
        <f t="shared" si="23"/>
        <v>0</v>
      </c>
      <c r="BJ61" s="10">
        <f t="shared" si="21"/>
        <v>1087</v>
      </c>
      <c r="BK61">
        <v>6221</v>
      </c>
      <c r="BL61">
        <v>3656</v>
      </c>
      <c r="BM61">
        <v>0</v>
      </c>
      <c r="BN61">
        <v>0</v>
      </c>
      <c r="BO61">
        <v>0</v>
      </c>
      <c r="BP61">
        <v>8861</v>
      </c>
      <c r="BQ61">
        <v>3219</v>
      </c>
      <c r="BR61">
        <v>11048</v>
      </c>
      <c r="BS61">
        <v>11219</v>
      </c>
      <c r="BT61">
        <v>10242</v>
      </c>
      <c r="BU61">
        <v>5934</v>
      </c>
      <c r="BV61">
        <v>7612</v>
      </c>
      <c r="BW61">
        <v>9356</v>
      </c>
      <c r="BX61">
        <v>8959</v>
      </c>
      <c r="BY61">
        <v>0</v>
      </c>
      <c r="BZ61">
        <v>4656</v>
      </c>
      <c r="CA61" s="25">
        <f t="shared" si="3"/>
        <v>73700187</v>
      </c>
      <c r="CB61" s="25">
        <f t="shared" si="4"/>
        <v>13406552</v>
      </c>
      <c r="CC61" s="25">
        <f t="shared" si="5"/>
        <v>0</v>
      </c>
      <c r="CD61" s="25">
        <f t="shared" si="6"/>
        <v>0</v>
      </c>
      <c r="CE61" s="25">
        <f t="shared" si="7"/>
        <v>0</v>
      </c>
      <c r="CF61" s="25">
        <f t="shared" si="8"/>
        <v>23189237</v>
      </c>
      <c r="CG61" s="25">
        <f t="shared" si="9"/>
        <v>2794092</v>
      </c>
      <c r="CH61" s="25">
        <f t="shared" si="10"/>
        <v>35552464</v>
      </c>
      <c r="CI61" s="25">
        <f t="shared" si="11"/>
        <v>13956436</v>
      </c>
      <c r="CJ61" s="25">
        <f t="shared" si="12"/>
        <v>30726</v>
      </c>
      <c r="CK61" s="25">
        <f t="shared" si="13"/>
        <v>6450258</v>
      </c>
      <c r="CL61" s="25">
        <f t="shared" si="14"/>
        <v>228139252</v>
      </c>
      <c r="CM61" s="25">
        <f t="shared" si="15"/>
        <v>280408676</v>
      </c>
      <c r="CN61" s="25">
        <f t="shared" si="16"/>
        <v>0</v>
      </c>
      <c r="CO61" s="25">
        <f t="shared" si="17"/>
        <v>0</v>
      </c>
      <c r="CP61" s="25">
        <f t="shared" si="18"/>
        <v>5061072</v>
      </c>
      <c r="CQ61" s="13">
        <f t="shared" si="19"/>
        <v>0.68268895200000002</v>
      </c>
    </row>
    <row r="62" spans="1:95" x14ac:dyDescent="0.3">
      <c r="A62">
        <v>30000</v>
      </c>
      <c r="B62">
        <v>0.26600000000000001</v>
      </c>
      <c r="C62">
        <v>7.6710000000000003</v>
      </c>
      <c r="D62">
        <v>0.222</v>
      </c>
      <c r="E62">
        <v>2.2690000000000001</v>
      </c>
      <c r="F62">
        <v>2.9350000000000001</v>
      </c>
      <c r="G62">
        <v>29480</v>
      </c>
      <c r="H62">
        <v>182328</v>
      </c>
      <c r="I62">
        <v>267540</v>
      </c>
      <c r="J62">
        <v>2778</v>
      </c>
      <c r="K62">
        <v>3405</v>
      </c>
      <c r="L62">
        <v>0</v>
      </c>
      <c r="M62">
        <v>7910</v>
      </c>
      <c r="N62">
        <v>17230</v>
      </c>
      <c r="O62" s="21">
        <v>121731</v>
      </c>
      <c r="P62" s="21">
        <v>3786</v>
      </c>
      <c r="Q62" s="21">
        <v>0</v>
      </c>
      <c r="R62" s="21">
        <v>0</v>
      </c>
      <c r="S62" s="21">
        <v>0</v>
      </c>
      <c r="T62" s="21">
        <v>16496</v>
      </c>
      <c r="U62" s="21">
        <v>1054</v>
      </c>
      <c r="V62" s="21">
        <v>30502</v>
      </c>
      <c r="W62" s="21">
        <v>1218</v>
      </c>
      <c r="X62" s="21">
        <v>112</v>
      </c>
      <c r="Y62" s="21">
        <v>1056</v>
      </c>
      <c r="Z62" s="21">
        <v>30622</v>
      </c>
      <c r="AA62" s="21">
        <v>30340</v>
      </c>
      <c r="AB62" s="21">
        <v>1</v>
      </c>
      <c r="AC62" s="21">
        <v>0</v>
      </c>
      <c r="AD62" s="21">
        <v>30622</v>
      </c>
      <c r="AE62" s="23">
        <v>11651</v>
      </c>
      <c r="AF62" s="23">
        <v>3786</v>
      </c>
      <c r="AG62" s="23">
        <v>0</v>
      </c>
      <c r="AH62" s="23">
        <v>0</v>
      </c>
      <c r="AI62" s="23">
        <v>0</v>
      </c>
      <c r="AJ62" s="23">
        <v>2445</v>
      </c>
      <c r="AK62" s="23">
        <v>1054</v>
      </c>
      <c r="AL62" s="23">
        <v>3304</v>
      </c>
      <c r="AM62" s="23">
        <v>2164</v>
      </c>
      <c r="AN62" s="23">
        <v>10</v>
      </c>
      <c r="AO62" s="23">
        <v>2010</v>
      </c>
      <c r="AP62" s="23">
        <v>30340</v>
      </c>
      <c r="AQ62" s="23">
        <v>30340</v>
      </c>
      <c r="AR62" s="23">
        <v>0</v>
      </c>
      <c r="AS62" s="23">
        <v>0</v>
      </c>
      <c r="AT62" s="23">
        <v>1005</v>
      </c>
      <c r="AU62" s="10">
        <f t="shared" si="23"/>
        <v>11651</v>
      </c>
      <c r="AV62" s="10">
        <f t="shared" si="23"/>
        <v>3786</v>
      </c>
      <c r="AW62" s="10">
        <f t="shared" si="23"/>
        <v>0</v>
      </c>
      <c r="AX62" s="10">
        <f t="shared" si="23"/>
        <v>0</v>
      </c>
      <c r="AY62" s="10">
        <f t="shared" si="23"/>
        <v>0</v>
      </c>
      <c r="AZ62" s="10">
        <f t="shared" si="23"/>
        <v>2445</v>
      </c>
      <c r="BA62" s="10">
        <f t="shared" si="23"/>
        <v>1054</v>
      </c>
      <c r="BB62" s="10">
        <f t="shared" si="23"/>
        <v>3304</v>
      </c>
      <c r="BC62" s="10">
        <f t="shared" si="23"/>
        <v>1218</v>
      </c>
      <c r="BD62" s="10">
        <f t="shared" si="23"/>
        <v>10</v>
      </c>
      <c r="BE62" s="10">
        <f t="shared" si="23"/>
        <v>1056</v>
      </c>
      <c r="BF62" s="10">
        <f t="shared" si="23"/>
        <v>30340</v>
      </c>
      <c r="BG62" s="10">
        <f t="shared" si="23"/>
        <v>30340</v>
      </c>
      <c r="BH62" s="10">
        <f t="shared" si="23"/>
        <v>0</v>
      </c>
      <c r="BI62" s="10">
        <f t="shared" si="23"/>
        <v>0</v>
      </c>
      <c r="BJ62" s="10">
        <f t="shared" si="21"/>
        <v>1005</v>
      </c>
      <c r="BK62">
        <v>6278</v>
      </c>
      <c r="BL62">
        <v>4212</v>
      </c>
      <c r="BM62">
        <v>0</v>
      </c>
      <c r="BN62">
        <v>0</v>
      </c>
      <c r="BO62">
        <v>0</v>
      </c>
      <c r="BP62">
        <v>6882</v>
      </c>
      <c r="BQ62">
        <v>3013</v>
      </c>
      <c r="BR62">
        <v>12465</v>
      </c>
      <c r="BS62">
        <v>12755</v>
      </c>
      <c r="BT62">
        <v>10296</v>
      </c>
      <c r="BU62">
        <v>5839</v>
      </c>
      <c r="BV62">
        <v>7488</v>
      </c>
      <c r="BW62">
        <v>10379</v>
      </c>
      <c r="BX62">
        <v>9385</v>
      </c>
      <c r="BY62">
        <v>0</v>
      </c>
      <c r="BZ62">
        <v>4700</v>
      </c>
      <c r="CA62" s="25">
        <f t="shared" si="3"/>
        <v>73144978</v>
      </c>
      <c r="CB62" s="25">
        <f t="shared" si="4"/>
        <v>15946632</v>
      </c>
      <c r="CC62" s="25">
        <f t="shared" si="5"/>
        <v>0</v>
      </c>
      <c r="CD62" s="25">
        <f t="shared" si="6"/>
        <v>0</v>
      </c>
      <c r="CE62" s="25">
        <f t="shared" si="7"/>
        <v>0</v>
      </c>
      <c r="CF62" s="25">
        <f t="shared" si="8"/>
        <v>16826490</v>
      </c>
      <c r="CG62" s="25">
        <f t="shared" si="9"/>
        <v>3175702</v>
      </c>
      <c r="CH62" s="25">
        <f t="shared" si="10"/>
        <v>41184360</v>
      </c>
      <c r="CI62" s="25">
        <f t="shared" si="11"/>
        <v>15535590</v>
      </c>
      <c r="CJ62" s="25">
        <f t="shared" si="12"/>
        <v>102960</v>
      </c>
      <c r="CK62" s="25">
        <f t="shared" si="13"/>
        <v>6165984</v>
      </c>
      <c r="CL62" s="25">
        <f t="shared" si="14"/>
        <v>227185920</v>
      </c>
      <c r="CM62" s="25">
        <f t="shared" si="15"/>
        <v>314898860</v>
      </c>
      <c r="CN62" s="25">
        <f t="shared" si="16"/>
        <v>0</v>
      </c>
      <c r="CO62" s="25">
        <f t="shared" si="17"/>
        <v>0</v>
      </c>
      <c r="CP62" s="25">
        <f t="shared" si="18"/>
        <v>4723500</v>
      </c>
      <c r="CQ62" s="13">
        <f t="shared" si="19"/>
        <v>0.71889097599999996</v>
      </c>
    </row>
    <row r="63" spans="1:95" x14ac:dyDescent="0.3">
      <c r="A63">
        <v>30500</v>
      </c>
      <c r="B63">
        <v>0.23799999999999999</v>
      </c>
      <c r="C63">
        <v>7.0810000000000004</v>
      </c>
      <c r="D63">
        <v>0.191</v>
      </c>
      <c r="E63">
        <v>1.982</v>
      </c>
      <c r="F63">
        <v>2.5960000000000001</v>
      </c>
      <c r="G63">
        <v>27312</v>
      </c>
      <c r="H63">
        <v>166722</v>
      </c>
      <c r="I63">
        <v>278347</v>
      </c>
      <c r="J63">
        <v>2342</v>
      </c>
      <c r="K63">
        <v>2843</v>
      </c>
      <c r="L63">
        <v>0</v>
      </c>
      <c r="M63">
        <v>6975</v>
      </c>
      <c r="N63">
        <v>15443</v>
      </c>
      <c r="O63" s="21">
        <v>123698</v>
      </c>
      <c r="P63" s="21">
        <v>3713</v>
      </c>
      <c r="Q63" s="21">
        <v>0</v>
      </c>
      <c r="R63" s="21">
        <v>0</v>
      </c>
      <c r="S63" s="21">
        <v>0</v>
      </c>
      <c r="T63" s="21">
        <v>16778</v>
      </c>
      <c r="U63" s="21">
        <v>2145</v>
      </c>
      <c r="V63" s="21">
        <v>31131</v>
      </c>
      <c r="W63" s="21">
        <v>3867</v>
      </c>
      <c r="X63" s="21">
        <v>104</v>
      </c>
      <c r="Y63" s="21">
        <v>3691</v>
      </c>
      <c r="Z63" s="21">
        <v>31132</v>
      </c>
      <c r="AA63" s="21">
        <v>30955</v>
      </c>
      <c r="AB63" s="21">
        <v>1</v>
      </c>
      <c r="AC63" s="21">
        <v>0</v>
      </c>
      <c r="AD63" s="21">
        <v>31132</v>
      </c>
      <c r="AE63" s="23">
        <v>21612</v>
      </c>
      <c r="AF63" s="23">
        <v>3713</v>
      </c>
      <c r="AG63" s="23">
        <v>0</v>
      </c>
      <c r="AH63" s="23">
        <v>0</v>
      </c>
      <c r="AI63" s="23">
        <v>0</v>
      </c>
      <c r="AJ63" s="23">
        <v>4904</v>
      </c>
      <c r="AK63" s="23">
        <v>2145</v>
      </c>
      <c r="AL63" s="23">
        <v>9729</v>
      </c>
      <c r="AM63" s="23">
        <v>7458</v>
      </c>
      <c r="AN63" s="23">
        <v>12</v>
      </c>
      <c r="AO63" s="23">
        <v>7324</v>
      </c>
      <c r="AP63" s="23">
        <v>30955</v>
      </c>
      <c r="AQ63" s="23">
        <v>30955</v>
      </c>
      <c r="AR63" s="23">
        <v>0</v>
      </c>
      <c r="AS63" s="23">
        <v>0</v>
      </c>
      <c r="AT63" s="23">
        <v>3662</v>
      </c>
      <c r="AU63" s="10">
        <f t="shared" si="23"/>
        <v>21612</v>
      </c>
      <c r="AV63" s="10">
        <f t="shared" si="23"/>
        <v>3713</v>
      </c>
      <c r="AW63" s="10">
        <f t="shared" si="23"/>
        <v>0</v>
      </c>
      <c r="AX63" s="10">
        <f t="shared" si="23"/>
        <v>0</v>
      </c>
      <c r="AY63" s="10">
        <f t="shared" si="23"/>
        <v>0</v>
      </c>
      <c r="AZ63" s="10">
        <f t="shared" si="23"/>
        <v>4904</v>
      </c>
      <c r="BA63" s="10">
        <f t="shared" si="23"/>
        <v>2145</v>
      </c>
      <c r="BB63" s="10">
        <f t="shared" si="23"/>
        <v>9729</v>
      </c>
      <c r="BC63" s="10">
        <f t="shared" si="23"/>
        <v>3867</v>
      </c>
      <c r="BD63" s="10">
        <f t="shared" si="23"/>
        <v>12</v>
      </c>
      <c r="BE63" s="10">
        <f t="shared" si="23"/>
        <v>3691</v>
      </c>
      <c r="BF63" s="10">
        <f t="shared" si="23"/>
        <v>30955</v>
      </c>
      <c r="BG63" s="10">
        <f t="shared" si="23"/>
        <v>30955</v>
      </c>
      <c r="BH63" s="10">
        <f t="shared" si="23"/>
        <v>0</v>
      </c>
      <c r="BI63" s="10">
        <f t="shared" si="23"/>
        <v>0</v>
      </c>
      <c r="BJ63" s="10">
        <f t="shared" si="21"/>
        <v>3662</v>
      </c>
      <c r="BK63">
        <v>5382</v>
      </c>
      <c r="BL63">
        <v>3289</v>
      </c>
      <c r="BM63">
        <v>0</v>
      </c>
      <c r="BN63">
        <v>0</v>
      </c>
      <c r="BO63">
        <v>0</v>
      </c>
      <c r="BP63">
        <v>5806</v>
      </c>
      <c r="BQ63">
        <v>2936</v>
      </c>
      <c r="BR63">
        <v>10843</v>
      </c>
      <c r="BS63">
        <v>12194</v>
      </c>
      <c r="BT63">
        <v>8901</v>
      </c>
      <c r="BU63">
        <v>4415</v>
      </c>
      <c r="BV63">
        <v>6442</v>
      </c>
      <c r="BW63">
        <v>7715</v>
      </c>
      <c r="BX63">
        <v>12799</v>
      </c>
      <c r="BY63">
        <v>0</v>
      </c>
      <c r="BZ63">
        <v>4037</v>
      </c>
      <c r="CA63" s="25">
        <f t="shared" si="3"/>
        <v>116315784</v>
      </c>
      <c r="CB63" s="25">
        <f t="shared" si="4"/>
        <v>12212057</v>
      </c>
      <c r="CC63" s="25">
        <f t="shared" si="5"/>
        <v>0</v>
      </c>
      <c r="CD63" s="25">
        <f t="shared" si="6"/>
        <v>0</v>
      </c>
      <c r="CE63" s="25">
        <f t="shared" si="7"/>
        <v>0</v>
      </c>
      <c r="CF63" s="25">
        <f t="shared" si="8"/>
        <v>28472624</v>
      </c>
      <c r="CG63" s="25">
        <f t="shared" si="9"/>
        <v>6297720</v>
      </c>
      <c r="CH63" s="25">
        <f t="shared" si="10"/>
        <v>105491547</v>
      </c>
      <c r="CI63" s="25">
        <f t="shared" si="11"/>
        <v>47154198</v>
      </c>
      <c r="CJ63" s="25">
        <f t="shared" si="12"/>
        <v>106812</v>
      </c>
      <c r="CK63" s="25">
        <f t="shared" si="13"/>
        <v>16295765</v>
      </c>
      <c r="CL63" s="25">
        <f t="shared" si="14"/>
        <v>199412110</v>
      </c>
      <c r="CM63" s="25">
        <f t="shared" si="15"/>
        <v>238817825</v>
      </c>
      <c r="CN63" s="25">
        <f t="shared" si="16"/>
        <v>0</v>
      </c>
      <c r="CO63" s="25">
        <f t="shared" si="17"/>
        <v>0</v>
      </c>
      <c r="CP63" s="25">
        <f t="shared" si="18"/>
        <v>14783494</v>
      </c>
      <c r="CQ63" s="13">
        <f t="shared" si="19"/>
        <v>0.78535993599999998</v>
      </c>
    </row>
    <row r="64" spans="1:95" x14ac:dyDescent="0.3">
      <c r="A64">
        <v>31000</v>
      </c>
      <c r="B64">
        <v>0.218</v>
      </c>
      <c r="C64">
        <v>6.6989999999999998</v>
      </c>
      <c r="D64">
        <v>0.17100000000000001</v>
      </c>
      <c r="E64">
        <v>1.966</v>
      </c>
      <c r="F64">
        <v>2.5739999999999998</v>
      </c>
      <c r="G64">
        <v>29461</v>
      </c>
      <c r="H64">
        <v>180966</v>
      </c>
      <c r="I64">
        <v>279459</v>
      </c>
      <c r="J64">
        <v>2321</v>
      </c>
      <c r="K64">
        <v>2839</v>
      </c>
      <c r="L64">
        <v>0</v>
      </c>
      <c r="M64">
        <v>6861</v>
      </c>
      <c r="N64">
        <v>13879</v>
      </c>
      <c r="O64" s="21">
        <v>125685</v>
      </c>
      <c r="P64" s="21">
        <v>3917</v>
      </c>
      <c r="Q64" s="21">
        <v>0</v>
      </c>
      <c r="R64" s="21">
        <v>0</v>
      </c>
      <c r="S64" s="21">
        <v>0</v>
      </c>
      <c r="T64" s="21">
        <v>16835</v>
      </c>
      <c r="U64" s="21">
        <v>2088</v>
      </c>
      <c r="V64" s="21">
        <v>31660</v>
      </c>
      <c r="W64" s="21">
        <v>2258</v>
      </c>
      <c r="X64" s="21">
        <v>109</v>
      </c>
      <c r="Y64" s="21">
        <v>2079</v>
      </c>
      <c r="Z64" s="21">
        <v>31673</v>
      </c>
      <c r="AA64" s="21">
        <v>31481</v>
      </c>
      <c r="AB64" s="21">
        <v>1</v>
      </c>
      <c r="AC64" s="21">
        <v>0</v>
      </c>
      <c r="AD64" s="21">
        <v>31673</v>
      </c>
      <c r="AE64" s="23">
        <v>15785</v>
      </c>
      <c r="AF64" s="23">
        <v>3917</v>
      </c>
      <c r="AG64" s="23">
        <v>0</v>
      </c>
      <c r="AH64" s="23">
        <v>0</v>
      </c>
      <c r="AI64" s="23">
        <v>0</v>
      </c>
      <c r="AJ64" s="23">
        <v>2904</v>
      </c>
      <c r="AK64" s="23">
        <v>2088</v>
      </c>
      <c r="AL64" s="23">
        <v>6457</v>
      </c>
      <c r="AM64" s="23">
        <v>4237</v>
      </c>
      <c r="AN64" s="23">
        <v>9</v>
      </c>
      <c r="AO64" s="23">
        <v>4100</v>
      </c>
      <c r="AP64" s="23">
        <v>31481</v>
      </c>
      <c r="AQ64" s="23">
        <v>31481</v>
      </c>
      <c r="AR64" s="23">
        <v>0</v>
      </c>
      <c r="AS64" s="23">
        <v>0</v>
      </c>
      <c r="AT64" s="23">
        <v>2050</v>
      </c>
      <c r="AU64" s="10">
        <f t="shared" si="23"/>
        <v>15785</v>
      </c>
      <c r="AV64" s="10">
        <f t="shared" si="23"/>
        <v>3917</v>
      </c>
      <c r="AW64" s="10">
        <f t="shared" si="23"/>
        <v>0</v>
      </c>
      <c r="AX64" s="10">
        <f t="shared" si="23"/>
        <v>0</v>
      </c>
      <c r="AY64" s="10">
        <f t="shared" si="23"/>
        <v>0</v>
      </c>
      <c r="AZ64" s="10">
        <f t="shared" si="23"/>
        <v>2904</v>
      </c>
      <c r="BA64" s="10">
        <f t="shared" si="23"/>
        <v>2088</v>
      </c>
      <c r="BB64" s="10">
        <f t="shared" si="23"/>
        <v>6457</v>
      </c>
      <c r="BC64" s="10">
        <f t="shared" si="23"/>
        <v>2258</v>
      </c>
      <c r="BD64" s="10">
        <f t="shared" si="23"/>
        <v>9</v>
      </c>
      <c r="BE64" s="10">
        <f t="shared" si="23"/>
        <v>2079</v>
      </c>
      <c r="BF64" s="10">
        <f t="shared" si="23"/>
        <v>31481</v>
      </c>
      <c r="BG64" s="10">
        <f t="shared" si="23"/>
        <v>31481</v>
      </c>
      <c r="BH64" s="10">
        <f t="shared" si="23"/>
        <v>0</v>
      </c>
      <c r="BI64" s="10">
        <f t="shared" si="23"/>
        <v>0</v>
      </c>
      <c r="BJ64" s="10">
        <f t="shared" si="21"/>
        <v>2050</v>
      </c>
      <c r="BK64">
        <v>5335</v>
      </c>
      <c r="BL64">
        <v>2937</v>
      </c>
      <c r="BM64">
        <v>0</v>
      </c>
      <c r="BN64">
        <v>0</v>
      </c>
      <c r="BO64">
        <v>0</v>
      </c>
      <c r="BP64">
        <v>5790</v>
      </c>
      <c r="BQ64">
        <v>2621</v>
      </c>
      <c r="BR64">
        <v>9268</v>
      </c>
      <c r="BS64">
        <v>10586</v>
      </c>
      <c r="BT64">
        <v>8419</v>
      </c>
      <c r="BU64">
        <v>4274</v>
      </c>
      <c r="BV64">
        <v>6367</v>
      </c>
      <c r="BW64">
        <v>7607</v>
      </c>
      <c r="BX64">
        <v>11946</v>
      </c>
      <c r="BY64">
        <v>0</v>
      </c>
      <c r="BZ64">
        <v>3990</v>
      </c>
      <c r="CA64" s="25">
        <f t="shared" si="3"/>
        <v>84212975</v>
      </c>
      <c r="CB64" s="25">
        <f t="shared" si="4"/>
        <v>11504229</v>
      </c>
      <c r="CC64" s="25">
        <f t="shared" si="5"/>
        <v>0</v>
      </c>
      <c r="CD64" s="25">
        <f t="shared" si="6"/>
        <v>0</v>
      </c>
      <c r="CE64" s="25">
        <f t="shared" si="7"/>
        <v>0</v>
      </c>
      <c r="CF64" s="25">
        <f t="shared" si="8"/>
        <v>16814160</v>
      </c>
      <c r="CG64" s="25">
        <f t="shared" si="9"/>
        <v>5472648</v>
      </c>
      <c r="CH64" s="25">
        <f t="shared" si="10"/>
        <v>59843476</v>
      </c>
      <c r="CI64" s="25">
        <f t="shared" si="11"/>
        <v>23903188</v>
      </c>
      <c r="CJ64" s="25">
        <f t="shared" si="12"/>
        <v>75771</v>
      </c>
      <c r="CK64" s="25">
        <f t="shared" si="13"/>
        <v>8885646</v>
      </c>
      <c r="CL64" s="25">
        <f t="shared" si="14"/>
        <v>200439527</v>
      </c>
      <c r="CM64" s="25">
        <f t="shared" si="15"/>
        <v>239475967</v>
      </c>
      <c r="CN64" s="25">
        <f t="shared" si="16"/>
        <v>0</v>
      </c>
      <c r="CO64" s="25">
        <f t="shared" si="17"/>
        <v>0</v>
      </c>
      <c r="CP64" s="25">
        <f t="shared" si="18"/>
        <v>8179500</v>
      </c>
      <c r="CQ64" s="13">
        <f t="shared" si="19"/>
        <v>0.65880708700000001</v>
      </c>
    </row>
    <row r="65" spans="1:95" x14ac:dyDescent="0.3">
      <c r="A65">
        <v>31500</v>
      </c>
      <c r="B65">
        <v>0.23400000000000001</v>
      </c>
      <c r="C65">
        <v>6.9160000000000004</v>
      </c>
      <c r="D65">
        <v>0.17199999999999999</v>
      </c>
      <c r="E65">
        <v>2.0339999999999998</v>
      </c>
      <c r="F65">
        <v>2.6160000000000001</v>
      </c>
      <c r="G65">
        <v>29162</v>
      </c>
      <c r="H65">
        <v>178873</v>
      </c>
      <c r="I65">
        <v>285696</v>
      </c>
      <c r="J65">
        <v>2356</v>
      </c>
      <c r="K65">
        <v>2859</v>
      </c>
      <c r="L65">
        <v>0</v>
      </c>
      <c r="M65">
        <v>6565</v>
      </c>
      <c r="N65">
        <v>13809</v>
      </c>
      <c r="O65" s="21">
        <v>127807</v>
      </c>
      <c r="P65" s="21">
        <v>3855</v>
      </c>
      <c r="Q65" s="21">
        <v>0</v>
      </c>
      <c r="R65" s="21">
        <v>0</v>
      </c>
      <c r="S65" s="21">
        <v>0</v>
      </c>
      <c r="T65" s="21">
        <v>17169</v>
      </c>
      <c r="U65" s="21">
        <v>2368</v>
      </c>
      <c r="V65" s="21">
        <v>32176</v>
      </c>
      <c r="W65" s="21">
        <v>3021</v>
      </c>
      <c r="X65" s="21">
        <v>122</v>
      </c>
      <c r="Y65" s="21">
        <v>2838</v>
      </c>
      <c r="Z65" s="21">
        <v>32173</v>
      </c>
      <c r="AA65" s="21">
        <v>31993</v>
      </c>
      <c r="AB65" s="21">
        <v>1</v>
      </c>
      <c r="AC65" s="21">
        <v>0</v>
      </c>
      <c r="AD65" s="21">
        <v>32173</v>
      </c>
      <c r="AE65" s="23">
        <v>18836</v>
      </c>
      <c r="AF65" s="23">
        <v>3855</v>
      </c>
      <c r="AG65" s="23">
        <v>0</v>
      </c>
      <c r="AH65" s="23">
        <v>0</v>
      </c>
      <c r="AI65" s="23">
        <v>0</v>
      </c>
      <c r="AJ65" s="23">
        <v>3522</v>
      </c>
      <c r="AK65" s="23">
        <v>2368</v>
      </c>
      <c r="AL65" s="23">
        <v>8353</v>
      </c>
      <c r="AM65" s="23">
        <v>5813</v>
      </c>
      <c r="AN65" s="23">
        <v>7</v>
      </c>
      <c r="AO65" s="23">
        <v>5672</v>
      </c>
      <c r="AP65" s="23">
        <v>31993</v>
      </c>
      <c r="AQ65" s="23">
        <v>31993</v>
      </c>
      <c r="AR65" s="23">
        <v>0</v>
      </c>
      <c r="AS65" s="23">
        <v>0</v>
      </c>
      <c r="AT65" s="24">
        <v>2836</v>
      </c>
      <c r="AU65" s="10">
        <f t="shared" si="23"/>
        <v>18836</v>
      </c>
      <c r="AV65" s="10">
        <f t="shared" si="23"/>
        <v>3855</v>
      </c>
      <c r="AW65" s="10">
        <f t="shared" si="23"/>
        <v>0</v>
      </c>
      <c r="AX65" s="10">
        <f t="shared" si="23"/>
        <v>0</v>
      </c>
      <c r="AY65" s="10">
        <f t="shared" si="23"/>
        <v>0</v>
      </c>
      <c r="AZ65" s="10">
        <f t="shared" si="23"/>
        <v>3522</v>
      </c>
      <c r="BA65" s="10">
        <f t="shared" si="23"/>
        <v>2368</v>
      </c>
      <c r="BB65" s="10">
        <f t="shared" si="23"/>
        <v>8353</v>
      </c>
      <c r="BC65" s="10">
        <f t="shared" si="23"/>
        <v>3021</v>
      </c>
      <c r="BD65" s="10">
        <f t="shared" si="23"/>
        <v>7</v>
      </c>
      <c r="BE65" s="10">
        <f t="shared" si="23"/>
        <v>2838</v>
      </c>
      <c r="BF65" s="10">
        <f t="shared" si="23"/>
        <v>31993</v>
      </c>
      <c r="BG65" s="10">
        <f t="shared" si="23"/>
        <v>31993</v>
      </c>
      <c r="BH65" s="10">
        <f t="shared" si="23"/>
        <v>0</v>
      </c>
      <c r="BI65" s="10">
        <f t="shared" si="23"/>
        <v>0</v>
      </c>
      <c r="BJ65" s="10">
        <f t="shared" si="21"/>
        <v>2836</v>
      </c>
      <c r="BK65">
        <v>5567</v>
      </c>
      <c r="BL65">
        <v>3125</v>
      </c>
      <c r="BM65">
        <v>0</v>
      </c>
      <c r="BN65">
        <v>0</v>
      </c>
      <c r="BO65">
        <v>0</v>
      </c>
      <c r="BP65">
        <v>5751</v>
      </c>
      <c r="BQ65">
        <v>2806</v>
      </c>
      <c r="BR65">
        <v>9146</v>
      </c>
      <c r="BS65">
        <v>11740</v>
      </c>
      <c r="BT65">
        <v>9539</v>
      </c>
      <c r="BU65">
        <v>4367</v>
      </c>
      <c r="BV65">
        <v>6292</v>
      </c>
      <c r="BW65">
        <v>7259</v>
      </c>
      <c r="BX65">
        <v>8959</v>
      </c>
      <c r="BY65">
        <v>0</v>
      </c>
      <c r="BZ65">
        <v>3830</v>
      </c>
      <c r="CA65" s="25">
        <f t="shared" si="3"/>
        <v>104860012</v>
      </c>
      <c r="CB65" s="25">
        <f t="shared" si="4"/>
        <v>12046875</v>
      </c>
      <c r="CC65" s="25">
        <f t="shared" si="5"/>
        <v>0</v>
      </c>
      <c r="CD65" s="25">
        <f t="shared" si="6"/>
        <v>0</v>
      </c>
      <c r="CE65" s="25">
        <f t="shared" si="7"/>
        <v>0</v>
      </c>
      <c r="CF65" s="25">
        <f t="shared" si="8"/>
        <v>20255022</v>
      </c>
      <c r="CG65" s="25">
        <f t="shared" si="9"/>
        <v>6644608</v>
      </c>
      <c r="CH65" s="25">
        <f t="shared" si="10"/>
        <v>76396538</v>
      </c>
      <c r="CI65" s="25">
        <f t="shared" si="11"/>
        <v>35466540</v>
      </c>
      <c r="CJ65" s="25">
        <f t="shared" si="12"/>
        <v>66773</v>
      </c>
      <c r="CK65" s="25">
        <f t="shared" si="13"/>
        <v>12393546</v>
      </c>
      <c r="CL65" s="25">
        <f t="shared" si="14"/>
        <v>201299956</v>
      </c>
      <c r="CM65" s="25">
        <f t="shared" si="15"/>
        <v>232237187</v>
      </c>
      <c r="CN65" s="25">
        <f t="shared" si="16"/>
        <v>0</v>
      </c>
      <c r="CO65" s="25">
        <f t="shared" si="17"/>
        <v>0</v>
      </c>
      <c r="CP65" s="25">
        <f t="shared" si="18"/>
        <v>10861880</v>
      </c>
      <c r="CQ65" s="13">
        <f t="shared" si="19"/>
        <v>0.71252893699999997</v>
      </c>
    </row>
    <row r="66" spans="1:95" x14ac:dyDescent="0.3">
      <c r="A66">
        <v>32000</v>
      </c>
      <c r="B66">
        <v>0.219</v>
      </c>
      <c r="C66">
        <v>6.7779999999999996</v>
      </c>
      <c r="D66">
        <v>0.156</v>
      </c>
      <c r="E66">
        <v>2.0529999999999999</v>
      </c>
      <c r="F66">
        <v>2.7</v>
      </c>
      <c r="G66">
        <v>28854</v>
      </c>
      <c r="H66">
        <v>176846</v>
      </c>
      <c r="I66">
        <v>291633</v>
      </c>
      <c r="J66">
        <v>2208</v>
      </c>
      <c r="K66">
        <v>2859</v>
      </c>
      <c r="L66">
        <v>0</v>
      </c>
      <c r="M66">
        <v>5834</v>
      </c>
      <c r="N66">
        <v>10506</v>
      </c>
      <c r="O66" s="21">
        <v>129783</v>
      </c>
      <c r="P66" s="21">
        <v>3951</v>
      </c>
      <c r="Q66" s="21">
        <v>0</v>
      </c>
      <c r="R66" s="21">
        <v>0</v>
      </c>
      <c r="S66" s="21">
        <v>0</v>
      </c>
      <c r="T66" s="21">
        <v>17377</v>
      </c>
      <c r="U66" s="21">
        <v>2314</v>
      </c>
      <c r="V66" s="21">
        <v>32695</v>
      </c>
      <c r="W66" s="21">
        <v>3866</v>
      </c>
      <c r="X66" s="21">
        <v>129</v>
      </c>
      <c r="Y66" s="21">
        <v>3667</v>
      </c>
      <c r="Z66" s="21">
        <v>32677</v>
      </c>
      <c r="AA66" s="21">
        <v>32496</v>
      </c>
      <c r="AB66" s="21">
        <v>1</v>
      </c>
      <c r="AC66" s="21">
        <v>0</v>
      </c>
      <c r="AD66" s="21">
        <v>32677</v>
      </c>
      <c r="AE66" s="23">
        <v>21739</v>
      </c>
      <c r="AF66" s="23">
        <v>3951</v>
      </c>
      <c r="AG66" s="23">
        <v>0</v>
      </c>
      <c r="AH66" s="23">
        <v>0</v>
      </c>
      <c r="AI66" s="23">
        <v>0</v>
      </c>
      <c r="AJ66" s="23">
        <v>4421</v>
      </c>
      <c r="AK66" s="23">
        <v>2314</v>
      </c>
      <c r="AL66" s="23">
        <v>9866</v>
      </c>
      <c r="AM66" s="23">
        <v>7397</v>
      </c>
      <c r="AN66" s="23">
        <v>9</v>
      </c>
      <c r="AO66" s="23">
        <v>7160</v>
      </c>
      <c r="AP66" s="23">
        <v>32496</v>
      </c>
      <c r="AQ66" s="23">
        <v>32496</v>
      </c>
      <c r="AR66" s="23">
        <v>0</v>
      </c>
      <c r="AS66" s="23">
        <v>0</v>
      </c>
      <c r="AT66" s="24">
        <v>3580</v>
      </c>
      <c r="AU66" s="10">
        <f t="shared" si="23"/>
        <v>21739</v>
      </c>
      <c r="AV66" s="10">
        <f t="shared" si="23"/>
        <v>3951</v>
      </c>
      <c r="AW66" s="10">
        <f t="shared" si="23"/>
        <v>0</v>
      </c>
      <c r="AX66" s="10">
        <f t="shared" si="23"/>
        <v>0</v>
      </c>
      <c r="AY66" s="10">
        <f t="shared" si="23"/>
        <v>0</v>
      </c>
      <c r="AZ66" s="10">
        <f t="shared" si="23"/>
        <v>4421</v>
      </c>
      <c r="BA66" s="10">
        <f t="shared" si="23"/>
        <v>2314</v>
      </c>
      <c r="BB66" s="10">
        <f t="shared" si="23"/>
        <v>9866</v>
      </c>
      <c r="BC66" s="10">
        <f t="shared" si="23"/>
        <v>3866</v>
      </c>
      <c r="BD66" s="10">
        <f t="shared" si="23"/>
        <v>9</v>
      </c>
      <c r="BE66" s="10">
        <f t="shared" si="23"/>
        <v>3667</v>
      </c>
      <c r="BF66" s="10">
        <f t="shared" si="23"/>
        <v>32496</v>
      </c>
      <c r="BG66" s="10">
        <f t="shared" si="23"/>
        <v>32496</v>
      </c>
      <c r="BH66" s="10">
        <f t="shared" si="23"/>
        <v>0</v>
      </c>
      <c r="BI66" s="10">
        <f t="shared" si="23"/>
        <v>0</v>
      </c>
      <c r="BJ66" s="10">
        <f t="shared" si="21"/>
        <v>3580</v>
      </c>
      <c r="BK66">
        <v>5317</v>
      </c>
      <c r="BL66">
        <v>2994</v>
      </c>
      <c r="BM66">
        <v>0</v>
      </c>
      <c r="BN66">
        <v>0</v>
      </c>
      <c r="BO66">
        <v>0</v>
      </c>
      <c r="BP66">
        <v>5601</v>
      </c>
      <c r="BQ66">
        <v>2748</v>
      </c>
      <c r="BR66">
        <v>9156</v>
      </c>
      <c r="BS66">
        <v>10765</v>
      </c>
      <c r="BT66">
        <v>8549</v>
      </c>
      <c r="BU66">
        <v>4254</v>
      </c>
      <c r="BV66">
        <v>7436</v>
      </c>
      <c r="BW66">
        <v>7445</v>
      </c>
      <c r="BX66">
        <v>8960</v>
      </c>
      <c r="BY66">
        <v>0</v>
      </c>
      <c r="BZ66">
        <v>3758</v>
      </c>
      <c r="CA66" s="25">
        <f t="shared" si="3"/>
        <v>115586263</v>
      </c>
      <c r="CB66" s="25">
        <f t="shared" si="4"/>
        <v>11829294</v>
      </c>
      <c r="CC66" s="25">
        <f t="shared" si="5"/>
        <v>0</v>
      </c>
      <c r="CD66" s="25">
        <f t="shared" si="6"/>
        <v>0</v>
      </c>
      <c r="CE66" s="25">
        <f t="shared" si="7"/>
        <v>0</v>
      </c>
      <c r="CF66" s="25">
        <f t="shared" si="8"/>
        <v>24762021</v>
      </c>
      <c r="CG66" s="25">
        <f t="shared" si="9"/>
        <v>6358872</v>
      </c>
      <c r="CH66" s="25">
        <f t="shared" si="10"/>
        <v>90333096</v>
      </c>
      <c r="CI66" s="25">
        <f t="shared" si="11"/>
        <v>41617490</v>
      </c>
      <c r="CJ66" s="25">
        <f t="shared" si="12"/>
        <v>76941</v>
      </c>
      <c r="CK66" s="25">
        <f t="shared" si="13"/>
        <v>15599418</v>
      </c>
      <c r="CL66" s="25">
        <f t="shared" si="14"/>
        <v>241640256</v>
      </c>
      <c r="CM66" s="25">
        <f t="shared" si="15"/>
        <v>241932720</v>
      </c>
      <c r="CN66" s="25">
        <f t="shared" si="16"/>
        <v>0</v>
      </c>
      <c r="CO66" s="25">
        <f t="shared" si="17"/>
        <v>0</v>
      </c>
      <c r="CP66" s="25">
        <f t="shared" si="18"/>
        <v>13453640</v>
      </c>
      <c r="CQ66" s="13">
        <f t="shared" si="19"/>
        <v>0.80319001099999998</v>
      </c>
    </row>
    <row r="67" spans="1:95" x14ac:dyDescent="0.3">
      <c r="A67">
        <v>32500</v>
      </c>
      <c r="B67">
        <v>0.23400000000000001</v>
      </c>
      <c r="C67">
        <v>6.8949999999999996</v>
      </c>
      <c r="D67">
        <v>0.17399999999999999</v>
      </c>
      <c r="E67">
        <v>2.0760000000000001</v>
      </c>
      <c r="F67">
        <v>2.73</v>
      </c>
      <c r="G67">
        <v>30051</v>
      </c>
      <c r="H67">
        <v>185041</v>
      </c>
      <c r="I67">
        <v>293925</v>
      </c>
      <c r="J67">
        <v>2280</v>
      </c>
      <c r="K67">
        <v>2651</v>
      </c>
      <c r="L67">
        <v>0</v>
      </c>
      <c r="M67">
        <v>6567</v>
      </c>
      <c r="N67">
        <v>13679</v>
      </c>
      <c r="O67" s="21">
        <v>131957</v>
      </c>
      <c r="P67" s="21">
        <v>4027</v>
      </c>
      <c r="Q67" s="21">
        <v>0</v>
      </c>
      <c r="R67" s="21">
        <v>0</v>
      </c>
      <c r="S67" s="21">
        <v>0</v>
      </c>
      <c r="T67" s="21">
        <v>17568</v>
      </c>
      <c r="U67" s="21">
        <v>1885</v>
      </c>
      <c r="V67" s="21">
        <v>33149</v>
      </c>
      <c r="W67" s="21">
        <v>2989</v>
      </c>
      <c r="X67" s="21">
        <v>113</v>
      </c>
      <c r="Y67" s="21">
        <v>2847</v>
      </c>
      <c r="Z67" s="21">
        <v>33191</v>
      </c>
      <c r="AA67" s="21">
        <v>33007</v>
      </c>
      <c r="AB67" s="21">
        <v>1</v>
      </c>
      <c r="AC67" s="21">
        <v>0</v>
      </c>
      <c r="AD67" s="21">
        <v>33191</v>
      </c>
      <c r="AE67" s="23">
        <v>18954</v>
      </c>
      <c r="AF67" s="23">
        <v>4027</v>
      </c>
      <c r="AG67" s="23">
        <v>0</v>
      </c>
      <c r="AH67" s="23">
        <v>0</v>
      </c>
      <c r="AI67" s="23">
        <v>0</v>
      </c>
      <c r="AJ67" s="23">
        <v>4259</v>
      </c>
      <c r="AK67" s="23">
        <v>1885</v>
      </c>
      <c r="AL67" s="23">
        <v>7886</v>
      </c>
      <c r="AM67" s="23">
        <v>5708</v>
      </c>
      <c r="AN67" s="23">
        <v>11</v>
      </c>
      <c r="AO67" s="23">
        <v>5586</v>
      </c>
      <c r="AP67" s="23">
        <v>33007</v>
      </c>
      <c r="AQ67" s="23">
        <v>33007</v>
      </c>
      <c r="AR67" s="23">
        <v>0</v>
      </c>
      <c r="AS67" s="23">
        <v>0</v>
      </c>
      <c r="AT67" s="24">
        <v>2793</v>
      </c>
      <c r="AU67" s="10">
        <f t="shared" si="23"/>
        <v>18954</v>
      </c>
      <c r="AV67" s="10">
        <f t="shared" si="23"/>
        <v>4027</v>
      </c>
      <c r="AW67" s="10">
        <f t="shared" si="23"/>
        <v>0</v>
      </c>
      <c r="AX67" s="10">
        <f t="shared" si="23"/>
        <v>0</v>
      </c>
      <c r="AY67" s="10">
        <f t="shared" si="23"/>
        <v>0</v>
      </c>
      <c r="AZ67" s="10">
        <f t="shared" si="23"/>
        <v>4259</v>
      </c>
      <c r="BA67" s="10">
        <f t="shared" si="23"/>
        <v>1885</v>
      </c>
      <c r="BB67" s="10">
        <f t="shared" si="23"/>
        <v>7886</v>
      </c>
      <c r="BC67" s="10">
        <f t="shared" si="23"/>
        <v>2989</v>
      </c>
      <c r="BD67" s="10">
        <f t="shared" si="23"/>
        <v>11</v>
      </c>
      <c r="BE67" s="10">
        <f t="shared" si="23"/>
        <v>2847</v>
      </c>
      <c r="BF67" s="10">
        <f t="shared" si="23"/>
        <v>33007</v>
      </c>
      <c r="BG67" s="10">
        <f t="shared" si="23"/>
        <v>33007</v>
      </c>
      <c r="BH67" s="10">
        <f t="shared" si="23"/>
        <v>0</v>
      </c>
      <c r="BI67" s="10">
        <f t="shared" si="23"/>
        <v>0</v>
      </c>
      <c r="BJ67" s="10">
        <f t="shared" si="21"/>
        <v>2793</v>
      </c>
      <c r="BK67">
        <v>5540</v>
      </c>
      <c r="BL67">
        <v>2948</v>
      </c>
      <c r="BM67">
        <v>0</v>
      </c>
      <c r="BN67">
        <v>0</v>
      </c>
      <c r="BO67">
        <v>0</v>
      </c>
      <c r="BP67">
        <v>5714</v>
      </c>
      <c r="BQ67">
        <v>2838</v>
      </c>
      <c r="BR67">
        <v>9089</v>
      </c>
      <c r="BS67">
        <v>10268</v>
      </c>
      <c r="BT67">
        <v>8468</v>
      </c>
      <c r="BU67">
        <v>4390</v>
      </c>
      <c r="BV67">
        <v>6238</v>
      </c>
      <c r="BW67">
        <v>7596</v>
      </c>
      <c r="BX67">
        <v>12372</v>
      </c>
      <c r="BY67">
        <v>0</v>
      </c>
      <c r="BZ67">
        <v>3964</v>
      </c>
      <c r="CA67" s="25">
        <f t="shared" ref="CA67:CA78" si="24">AU67*BK67</f>
        <v>105005160</v>
      </c>
      <c r="CB67" s="25">
        <f t="shared" ref="CB67:CB78" si="25">AV67*BL67</f>
        <v>11871596</v>
      </c>
      <c r="CC67" s="25">
        <f t="shared" ref="CC67:CC78" si="26">AW67*BM67</f>
        <v>0</v>
      </c>
      <c r="CD67" s="25">
        <f t="shared" ref="CD67:CD78" si="27">AX67*BN67</f>
        <v>0</v>
      </c>
      <c r="CE67" s="25">
        <f t="shared" ref="CE67:CE78" si="28">AY67*BO67</f>
        <v>0</v>
      </c>
      <c r="CF67" s="25">
        <f t="shared" ref="CF67:CF78" si="29">AZ67*BP67</f>
        <v>24335926</v>
      </c>
      <c r="CG67" s="25">
        <f t="shared" ref="CG67:CG78" si="30">BA67*BQ67</f>
        <v>5349630</v>
      </c>
      <c r="CH67" s="25">
        <f t="shared" ref="CH67:CH78" si="31">BB67*BR67</f>
        <v>71675854</v>
      </c>
      <c r="CI67" s="25">
        <f t="shared" ref="CI67:CI78" si="32">BC67*BS67</f>
        <v>30691052</v>
      </c>
      <c r="CJ67" s="25">
        <f t="shared" ref="CJ67:CJ78" si="33">BD67*BT67</f>
        <v>93148</v>
      </c>
      <c r="CK67" s="25">
        <f t="shared" ref="CK67:CK78" si="34">BE67*BU67</f>
        <v>12498330</v>
      </c>
      <c r="CL67" s="25">
        <f t="shared" ref="CL67:CL78" si="35">BF67*BV67</f>
        <v>205897666</v>
      </c>
      <c r="CM67" s="25">
        <f t="shared" ref="CM67:CM78" si="36">BG67*BW67</f>
        <v>250721172</v>
      </c>
      <c r="CN67" s="25">
        <f t="shared" ref="CN67:CN78" si="37">BH67*BX67</f>
        <v>0</v>
      </c>
      <c r="CO67" s="25">
        <f t="shared" ref="CO67:CO78" si="38">BI67*BY67</f>
        <v>0</v>
      </c>
      <c r="CP67" s="25">
        <f t="shared" ref="CP67:CP78" si="39">BJ67*BZ67</f>
        <v>11071452</v>
      </c>
      <c r="CQ67" s="13">
        <f t="shared" ref="CQ67:CQ78" si="40">SUM(CA67:CP67)/1000000000</f>
        <v>0.72921098600000001</v>
      </c>
    </row>
    <row r="68" spans="1:95" x14ac:dyDescent="0.3">
      <c r="A68">
        <v>33000</v>
      </c>
      <c r="B68">
        <v>0.218</v>
      </c>
      <c r="C68">
        <v>7.2160000000000002</v>
      </c>
      <c r="D68">
        <v>0.17199999999999999</v>
      </c>
      <c r="E68">
        <v>2.0819999999999999</v>
      </c>
      <c r="F68">
        <v>2.7829999999999999</v>
      </c>
      <c r="G68">
        <v>29454</v>
      </c>
      <c r="H68">
        <v>180110</v>
      </c>
      <c r="I68">
        <v>301012</v>
      </c>
      <c r="J68">
        <v>2462</v>
      </c>
      <c r="K68">
        <v>3391</v>
      </c>
      <c r="L68">
        <v>0</v>
      </c>
      <c r="M68">
        <v>6881</v>
      </c>
      <c r="N68">
        <v>15404</v>
      </c>
      <c r="O68" s="21">
        <v>133913</v>
      </c>
      <c r="P68" s="21">
        <v>3966</v>
      </c>
      <c r="Q68" s="21">
        <v>0</v>
      </c>
      <c r="R68" s="21">
        <v>0</v>
      </c>
      <c r="S68" s="21">
        <v>0</v>
      </c>
      <c r="T68" s="21">
        <v>17782</v>
      </c>
      <c r="U68" s="21">
        <v>2398</v>
      </c>
      <c r="V68" s="21">
        <v>33699</v>
      </c>
      <c r="W68" s="21">
        <v>4202</v>
      </c>
      <c r="X68" s="21">
        <v>106</v>
      </c>
      <c r="Y68" s="21">
        <v>4020</v>
      </c>
      <c r="Z68" s="21">
        <v>33704</v>
      </c>
      <c r="AA68" s="21">
        <v>33517</v>
      </c>
      <c r="AB68" s="21">
        <v>1</v>
      </c>
      <c r="AC68" s="21">
        <v>0</v>
      </c>
      <c r="AD68" s="21">
        <v>33704</v>
      </c>
      <c r="AE68" s="23">
        <v>23456</v>
      </c>
      <c r="AF68" s="23">
        <v>3966</v>
      </c>
      <c r="AG68" s="23">
        <v>0</v>
      </c>
      <c r="AH68" s="23">
        <v>0</v>
      </c>
      <c r="AI68" s="23">
        <v>0</v>
      </c>
      <c r="AJ68" s="23">
        <v>5034</v>
      </c>
      <c r="AK68" s="23">
        <v>2398</v>
      </c>
      <c r="AL68" s="23">
        <v>10769</v>
      </c>
      <c r="AM68" s="23">
        <v>8141</v>
      </c>
      <c r="AN68" s="23">
        <v>10</v>
      </c>
      <c r="AO68" s="23">
        <v>7972</v>
      </c>
      <c r="AP68" s="23">
        <v>33517</v>
      </c>
      <c r="AQ68" s="23">
        <v>33517</v>
      </c>
      <c r="AR68" s="23">
        <v>0</v>
      </c>
      <c r="AS68" s="23">
        <v>0</v>
      </c>
      <c r="AT68" s="24">
        <v>3986</v>
      </c>
      <c r="AU68" s="10">
        <f t="shared" si="23"/>
        <v>23456</v>
      </c>
      <c r="AV68" s="10">
        <f t="shared" si="23"/>
        <v>3966</v>
      </c>
      <c r="AW68" s="10">
        <f t="shared" si="23"/>
        <v>0</v>
      </c>
      <c r="AX68" s="10">
        <f t="shared" si="23"/>
        <v>0</v>
      </c>
      <c r="AY68" s="10">
        <f t="shared" si="23"/>
        <v>0</v>
      </c>
      <c r="AZ68" s="10">
        <f t="shared" si="23"/>
        <v>5034</v>
      </c>
      <c r="BA68" s="10">
        <f t="shared" si="23"/>
        <v>2398</v>
      </c>
      <c r="BB68" s="10">
        <f t="shared" si="23"/>
        <v>10769</v>
      </c>
      <c r="BC68" s="10">
        <f t="shared" si="23"/>
        <v>4202</v>
      </c>
      <c r="BD68" s="10">
        <f t="shared" si="23"/>
        <v>10</v>
      </c>
      <c r="BE68" s="10">
        <f t="shared" si="23"/>
        <v>4020</v>
      </c>
      <c r="BF68" s="10">
        <f t="shared" si="23"/>
        <v>33517</v>
      </c>
      <c r="BG68" s="10">
        <f t="shared" si="23"/>
        <v>33517</v>
      </c>
      <c r="BH68" s="10">
        <f t="shared" si="23"/>
        <v>0</v>
      </c>
      <c r="BI68" s="10">
        <f t="shared" si="23"/>
        <v>0</v>
      </c>
      <c r="BJ68" s="10">
        <f t="shared" si="21"/>
        <v>3986</v>
      </c>
      <c r="BK68">
        <v>5321</v>
      </c>
      <c r="BL68">
        <v>2806</v>
      </c>
      <c r="BM68">
        <v>0</v>
      </c>
      <c r="BN68">
        <v>0</v>
      </c>
      <c r="BO68">
        <v>0</v>
      </c>
      <c r="BP68">
        <v>5596</v>
      </c>
      <c r="BQ68">
        <v>2607</v>
      </c>
      <c r="BR68">
        <v>9216</v>
      </c>
      <c r="BS68">
        <v>10412</v>
      </c>
      <c r="BT68">
        <v>8013</v>
      </c>
      <c r="BU68">
        <v>3969</v>
      </c>
      <c r="BV68">
        <v>6387</v>
      </c>
      <c r="BW68">
        <v>8717</v>
      </c>
      <c r="BX68">
        <v>9385</v>
      </c>
      <c r="BY68">
        <v>0</v>
      </c>
      <c r="BZ68">
        <v>3889</v>
      </c>
      <c r="CA68" s="25">
        <f t="shared" si="24"/>
        <v>124809376</v>
      </c>
      <c r="CB68" s="25">
        <f t="shared" si="25"/>
        <v>11128596</v>
      </c>
      <c r="CC68" s="25">
        <f t="shared" si="26"/>
        <v>0</v>
      </c>
      <c r="CD68" s="25">
        <f t="shared" si="27"/>
        <v>0</v>
      </c>
      <c r="CE68" s="25">
        <f t="shared" si="28"/>
        <v>0</v>
      </c>
      <c r="CF68" s="25">
        <f t="shared" si="29"/>
        <v>28170264</v>
      </c>
      <c r="CG68" s="25">
        <f t="shared" si="30"/>
        <v>6251586</v>
      </c>
      <c r="CH68" s="25">
        <f t="shared" si="31"/>
        <v>99247104</v>
      </c>
      <c r="CI68" s="25">
        <f t="shared" si="32"/>
        <v>43751224</v>
      </c>
      <c r="CJ68" s="25">
        <f t="shared" si="33"/>
        <v>80130</v>
      </c>
      <c r="CK68" s="25">
        <f t="shared" si="34"/>
        <v>15955380</v>
      </c>
      <c r="CL68" s="25">
        <f t="shared" si="35"/>
        <v>214073079</v>
      </c>
      <c r="CM68" s="25">
        <f t="shared" si="36"/>
        <v>292167689</v>
      </c>
      <c r="CN68" s="25">
        <f t="shared" si="37"/>
        <v>0</v>
      </c>
      <c r="CO68" s="25">
        <f t="shared" si="38"/>
        <v>0</v>
      </c>
      <c r="CP68" s="25">
        <f t="shared" si="39"/>
        <v>15501554</v>
      </c>
      <c r="CQ68" s="13">
        <f t="shared" si="40"/>
        <v>0.85113598199999996</v>
      </c>
    </row>
    <row r="69" spans="1:95" x14ac:dyDescent="0.3">
      <c r="A69">
        <v>33500</v>
      </c>
      <c r="B69">
        <v>0.23400000000000001</v>
      </c>
      <c r="C69">
        <v>7.2990000000000004</v>
      </c>
      <c r="D69">
        <v>0.187</v>
      </c>
      <c r="E69">
        <v>2.2320000000000002</v>
      </c>
      <c r="F69">
        <v>2.7410000000000001</v>
      </c>
      <c r="G69">
        <v>32071</v>
      </c>
      <c r="H69">
        <v>197938</v>
      </c>
      <c r="I69">
        <v>301560</v>
      </c>
      <c r="J69">
        <v>2361</v>
      </c>
      <c r="K69">
        <v>3079</v>
      </c>
      <c r="L69">
        <v>0</v>
      </c>
      <c r="M69">
        <v>6797</v>
      </c>
      <c r="N69">
        <v>13266</v>
      </c>
      <c r="O69" s="21">
        <v>136002</v>
      </c>
      <c r="P69" s="21">
        <v>4153</v>
      </c>
      <c r="Q69" s="21">
        <v>0</v>
      </c>
      <c r="R69" s="21">
        <v>0</v>
      </c>
      <c r="S69" s="21">
        <v>0</v>
      </c>
      <c r="T69" s="21">
        <v>18283</v>
      </c>
      <c r="U69" s="21">
        <v>2101</v>
      </c>
      <c r="V69" s="21">
        <v>34260</v>
      </c>
      <c r="W69" s="21">
        <v>2196</v>
      </c>
      <c r="X69" s="21">
        <v>110</v>
      </c>
      <c r="Y69" s="21">
        <v>1974</v>
      </c>
      <c r="Z69" s="21">
        <v>34221</v>
      </c>
      <c r="AA69" s="21">
        <v>34038</v>
      </c>
      <c r="AB69" s="21">
        <v>1</v>
      </c>
      <c r="AC69" s="21">
        <v>0</v>
      </c>
      <c r="AD69" s="21">
        <v>34221</v>
      </c>
      <c r="AE69" s="23">
        <v>15982</v>
      </c>
      <c r="AF69" s="23">
        <v>4153</v>
      </c>
      <c r="AG69" s="23">
        <v>0</v>
      </c>
      <c r="AH69" s="23">
        <v>0</v>
      </c>
      <c r="AI69" s="23">
        <v>0</v>
      </c>
      <c r="AJ69" s="23">
        <v>2839</v>
      </c>
      <c r="AK69" s="23">
        <v>2101</v>
      </c>
      <c r="AL69" s="23">
        <v>6302</v>
      </c>
      <c r="AM69" s="23">
        <v>4025</v>
      </c>
      <c r="AN69" s="23">
        <v>8</v>
      </c>
      <c r="AO69" s="23">
        <v>3804</v>
      </c>
      <c r="AP69" s="23">
        <v>34038</v>
      </c>
      <c r="AQ69" s="23">
        <v>34038</v>
      </c>
      <c r="AR69" s="23">
        <v>0</v>
      </c>
      <c r="AS69" s="23">
        <v>0</v>
      </c>
      <c r="AT69" s="24">
        <v>1902</v>
      </c>
      <c r="AU69" s="10">
        <f t="shared" ref="AU69:BI78" si="41">IF(AE69&gt;O69,O69,AE69)</f>
        <v>15982</v>
      </c>
      <c r="AV69" s="10">
        <f t="shared" si="41"/>
        <v>4153</v>
      </c>
      <c r="AW69" s="10">
        <f t="shared" si="41"/>
        <v>0</v>
      </c>
      <c r="AX69" s="10">
        <f t="shared" si="41"/>
        <v>0</v>
      </c>
      <c r="AY69" s="10">
        <f t="shared" si="41"/>
        <v>0</v>
      </c>
      <c r="AZ69" s="10">
        <f t="shared" si="41"/>
        <v>2839</v>
      </c>
      <c r="BA69" s="10">
        <f t="shared" si="41"/>
        <v>2101</v>
      </c>
      <c r="BB69" s="10">
        <f t="shared" si="41"/>
        <v>6302</v>
      </c>
      <c r="BC69" s="10">
        <f t="shared" si="41"/>
        <v>2196</v>
      </c>
      <c r="BD69" s="10">
        <f t="shared" si="41"/>
        <v>8</v>
      </c>
      <c r="BE69" s="10">
        <f t="shared" si="41"/>
        <v>1974</v>
      </c>
      <c r="BF69" s="10">
        <f t="shared" si="41"/>
        <v>34038</v>
      </c>
      <c r="BG69" s="10">
        <f t="shared" si="41"/>
        <v>34038</v>
      </c>
      <c r="BH69" s="10">
        <f t="shared" si="41"/>
        <v>0</v>
      </c>
      <c r="BI69" s="10">
        <f t="shared" si="41"/>
        <v>0</v>
      </c>
      <c r="BJ69" s="10">
        <f t="shared" si="21"/>
        <v>1902</v>
      </c>
      <c r="BK69">
        <v>5267</v>
      </c>
      <c r="BL69">
        <v>3190</v>
      </c>
      <c r="BM69">
        <v>0</v>
      </c>
      <c r="BN69">
        <v>0</v>
      </c>
      <c r="BO69">
        <v>0</v>
      </c>
      <c r="BP69">
        <v>5748</v>
      </c>
      <c r="BQ69">
        <v>2831</v>
      </c>
      <c r="BR69">
        <v>9166</v>
      </c>
      <c r="BS69">
        <v>11652</v>
      </c>
      <c r="BT69">
        <v>12659</v>
      </c>
      <c r="BU69">
        <v>4029</v>
      </c>
      <c r="BV69">
        <v>6205</v>
      </c>
      <c r="BW69">
        <v>7249</v>
      </c>
      <c r="BX69">
        <v>12372</v>
      </c>
      <c r="BY69">
        <v>0</v>
      </c>
      <c r="BZ69">
        <v>4122</v>
      </c>
      <c r="CA69" s="25">
        <f t="shared" si="24"/>
        <v>84177194</v>
      </c>
      <c r="CB69" s="25">
        <f t="shared" si="25"/>
        <v>13248070</v>
      </c>
      <c r="CC69" s="25">
        <f t="shared" si="26"/>
        <v>0</v>
      </c>
      <c r="CD69" s="25">
        <f t="shared" si="27"/>
        <v>0</v>
      </c>
      <c r="CE69" s="25">
        <f t="shared" si="28"/>
        <v>0</v>
      </c>
      <c r="CF69" s="25">
        <f t="shared" si="29"/>
        <v>16318572</v>
      </c>
      <c r="CG69" s="25">
        <f t="shared" si="30"/>
        <v>5947931</v>
      </c>
      <c r="CH69" s="25">
        <f t="shared" si="31"/>
        <v>57764132</v>
      </c>
      <c r="CI69" s="25">
        <f t="shared" si="32"/>
        <v>25587792</v>
      </c>
      <c r="CJ69" s="25">
        <f t="shared" si="33"/>
        <v>101272</v>
      </c>
      <c r="CK69" s="25">
        <f t="shared" si="34"/>
        <v>7953246</v>
      </c>
      <c r="CL69" s="25">
        <f t="shared" si="35"/>
        <v>211205790</v>
      </c>
      <c r="CM69" s="25">
        <f t="shared" si="36"/>
        <v>246741462</v>
      </c>
      <c r="CN69" s="25">
        <f t="shared" si="37"/>
        <v>0</v>
      </c>
      <c r="CO69" s="25">
        <f t="shared" si="38"/>
        <v>0</v>
      </c>
      <c r="CP69" s="25">
        <f t="shared" si="39"/>
        <v>7840044</v>
      </c>
      <c r="CQ69" s="13">
        <f t="shared" si="40"/>
        <v>0.676885505</v>
      </c>
    </row>
    <row r="70" spans="1:95" x14ac:dyDescent="0.3">
      <c r="A70">
        <v>34000</v>
      </c>
      <c r="B70">
        <v>0.23400000000000001</v>
      </c>
      <c r="C70">
        <v>7.4880000000000004</v>
      </c>
      <c r="D70">
        <v>0.187</v>
      </c>
      <c r="E70">
        <v>2.16</v>
      </c>
      <c r="F70">
        <v>2.871</v>
      </c>
      <c r="G70">
        <v>31281</v>
      </c>
      <c r="H70">
        <v>191586</v>
      </c>
      <c r="I70">
        <v>308487</v>
      </c>
      <c r="J70">
        <v>2329</v>
      </c>
      <c r="K70">
        <v>2792</v>
      </c>
      <c r="L70">
        <v>0</v>
      </c>
      <c r="M70">
        <v>6843</v>
      </c>
      <c r="N70">
        <v>16181</v>
      </c>
      <c r="O70" s="21">
        <v>138039</v>
      </c>
      <c r="P70" s="21">
        <v>4169</v>
      </c>
      <c r="Q70" s="21">
        <v>0</v>
      </c>
      <c r="R70" s="21">
        <v>0</v>
      </c>
      <c r="S70" s="21">
        <v>0</v>
      </c>
      <c r="T70" s="21">
        <v>18721</v>
      </c>
      <c r="U70" s="21">
        <v>1873</v>
      </c>
      <c r="V70" s="21">
        <v>34736</v>
      </c>
      <c r="W70" s="21">
        <v>3488</v>
      </c>
      <c r="X70" s="21">
        <v>102</v>
      </c>
      <c r="Y70" s="21">
        <v>3308</v>
      </c>
      <c r="Z70" s="21">
        <v>34747</v>
      </c>
      <c r="AA70" s="21">
        <v>34556</v>
      </c>
      <c r="AB70" s="21">
        <v>1</v>
      </c>
      <c r="AC70" s="21">
        <v>0</v>
      </c>
      <c r="AD70" s="21">
        <v>34747</v>
      </c>
      <c r="AE70" s="23">
        <v>21142</v>
      </c>
      <c r="AF70" s="23">
        <v>4169</v>
      </c>
      <c r="AG70" s="23">
        <v>0</v>
      </c>
      <c r="AH70" s="23">
        <v>0</v>
      </c>
      <c r="AI70" s="23">
        <v>0</v>
      </c>
      <c r="AJ70" s="23">
        <v>5013</v>
      </c>
      <c r="AK70" s="23">
        <v>1873</v>
      </c>
      <c r="AL70" s="23">
        <v>8737</v>
      </c>
      <c r="AM70" s="23">
        <v>6707</v>
      </c>
      <c r="AN70" s="23">
        <v>11</v>
      </c>
      <c r="AO70" s="23">
        <v>6582</v>
      </c>
      <c r="AP70" s="23">
        <v>34556</v>
      </c>
      <c r="AQ70" s="23">
        <v>34556</v>
      </c>
      <c r="AR70" s="23">
        <v>0</v>
      </c>
      <c r="AS70" s="23">
        <v>0</v>
      </c>
      <c r="AT70" s="24">
        <v>3291</v>
      </c>
      <c r="AU70" s="10">
        <f t="shared" si="41"/>
        <v>21142</v>
      </c>
      <c r="AV70" s="10">
        <f t="shared" si="41"/>
        <v>4169</v>
      </c>
      <c r="AW70" s="10">
        <f t="shared" si="41"/>
        <v>0</v>
      </c>
      <c r="AX70" s="10">
        <f t="shared" si="41"/>
        <v>0</v>
      </c>
      <c r="AY70" s="10">
        <f t="shared" si="41"/>
        <v>0</v>
      </c>
      <c r="AZ70" s="10">
        <f t="shared" si="41"/>
        <v>5013</v>
      </c>
      <c r="BA70" s="10">
        <f t="shared" si="41"/>
        <v>1873</v>
      </c>
      <c r="BB70" s="10">
        <f t="shared" si="41"/>
        <v>8737</v>
      </c>
      <c r="BC70" s="10">
        <f t="shared" si="41"/>
        <v>3488</v>
      </c>
      <c r="BD70" s="10">
        <f t="shared" si="41"/>
        <v>11</v>
      </c>
      <c r="BE70" s="10">
        <f t="shared" si="41"/>
        <v>3308</v>
      </c>
      <c r="BF70" s="10">
        <f t="shared" si="41"/>
        <v>34556</v>
      </c>
      <c r="BG70" s="10">
        <f t="shared" si="41"/>
        <v>34556</v>
      </c>
      <c r="BH70" s="10">
        <f t="shared" si="41"/>
        <v>0</v>
      </c>
      <c r="BI70" s="10">
        <f t="shared" si="41"/>
        <v>0</v>
      </c>
      <c r="BJ70" s="10">
        <f t="shared" si="21"/>
        <v>3291</v>
      </c>
      <c r="BK70">
        <v>5566</v>
      </c>
      <c r="BL70">
        <v>3034</v>
      </c>
      <c r="BM70">
        <v>0</v>
      </c>
      <c r="BN70">
        <v>0</v>
      </c>
      <c r="BO70">
        <v>0</v>
      </c>
      <c r="BP70">
        <v>5860</v>
      </c>
      <c r="BQ70">
        <v>2767</v>
      </c>
      <c r="BR70">
        <v>9265</v>
      </c>
      <c r="BS70">
        <v>10932</v>
      </c>
      <c r="BT70">
        <v>9875</v>
      </c>
      <c r="BU70">
        <v>4515</v>
      </c>
      <c r="BV70">
        <v>7769</v>
      </c>
      <c r="BW70">
        <v>7737</v>
      </c>
      <c r="BX70">
        <v>12373</v>
      </c>
      <c r="BY70">
        <v>0</v>
      </c>
      <c r="BZ70">
        <v>4129</v>
      </c>
      <c r="CA70" s="25">
        <f t="shared" si="24"/>
        <v>117676372</v>
      </c>
      <c r="CB70" s="25">
        <f t="shared" si="25"/>
        <v>12648746</v>
      </c>
      <c r="CC70" s="25">
        <f t="shared" si="26"/>
        <v>0</v>
      </c>
      <c r="CD70" s="25">
        <f t="shared" si="27"/>
        <v>0</v>
      </c>
      <c r="CE70" s="25">
        <f t="shared" si="28"/>
        <v>0</v>
      </c>
      <c r="CF70" s="25">
        <f t="shared" si="29"/>
        <v>29376180</v>
      </c>
      <c r="CG70" s="25">
        <f t="shared" si="30"/>
        <v>5182591</v>
      </c>
      <c r="CH70" s="25">
        <f t="shared" si="31"/>
        <v>80948305</v>
      </c>
      <c r="CI70" s="25">
        <f t="shared" si="32"/>
        <v>38130816</v>
      </c>
      <c r="CJ70" s="25">
        <f t="shared" si="33"/>
        <v>108625</v>
      </c>
      <c r="CK70" s="25">
        <f t="shared" si="34"/>
        <v>14935620</v>
      </c>
      <c r="CL70" s="25">
        <f t="shared" si="35"/>
        <v>268465564</v>
      </c>
      <c r="CM70" s="25">
        <f t="shared" si="36"/>
        <v>267359772</v>
      </c>
      <c r="CN70" s="25">
        <f t="shared" si="37"/>
        <v>0</v>
      </c>
      <c r="CO70" s="25">
        <f t="shared" si="38"/>
        <v>0</v>
      </c>
      <c r="CP70" s="25">
        <f t="shared" si="39"/>
        <v>13588539</v>
      </c>
      <c r="CQ70" s="13">
        <f t="shared" si="40"/>
        <v>0.84842112999999997</v>
      </c>
    </row>
    <row r="71" spans="1:95" x14ac:dyDescent="0.3">
      <c r="A71">
        <v>34500</v>
      </c>
      <c r="B71">
        <v>0.23400000000000001</v>
      </c>
      <c r="C71">
        <v>7.7089999999999996</v>
      </c>
      <c r="D71">
        <v>0.187</v>
      </c>
      <c r="E71">
        <v>2.2000000000000002</v>
      </c>
      <c r="F71">
        <v>2.9020000000000001</v>
      </c>
      <c r="G71">
        <v>30884</v>
      </c>
      <c r="H71">
        <v>189262</v>
      </c>
      <c r="I71">
        <v>315185</v>
      </c>
      <c r="J71">
        <v>2340</v>
      </c>
      <c r="K71">
        <v>2780</v>
      </c>
      <c r="L71">
        <v>0</v>
      </c>
      <c r="M71">
        <v>6731</v>
      </c>
      <c r="N71">
        <v>14904</v>
      </c>
      <c r="O71" s="21">
        <v>140021</v>
      </c>
      <c r="P71" s="21">
        <v>4271</v>
      </c>
      <c r="Q71" s="21">
        <v>0</v>
      </c>
      <c r="R71" s="21">
        <v>0</v>
      </c>
      <c r="S71" s="21">
        <v>0</v>
      </c>
      <c r="T71" s="21">
        <v>18648</v>
      </c>
      <c r="U71" s="21">
        <v>2435</v>
      </c>
      <c r="V71" s="21">
        <v>35383</v>
      </c>
      <c r="W71" s="21">
        <v>4524</v>
      </c>
      <c r="X71" s="21">
        <v>137</v>
      </c>
      <c r="Y71" s="21">
        <v>4195</v>
      </c>
      <c r="Z71" s="21">
        <v>35258</v>
      </c>
      <c r="AA71" s="21">
        <v>35054</v>
      </c>
      <c r="AB71" s="21">
        <v>1</v>
      </c>
      <c r="AC71" s="21">
        <v>0</v>
      </c>
      <c r="AD71" s="21">
        <v>35258</v>
      </c>
      <c r="AE71" s="23">
        <v>24293</v>
      </c>
      <c r="AF71" s="23">
        <v>4271</v>
      </c>
      <c r="AG71" s="23">
        <v>0</v>
      </c>
      <c r="AH71" s="23">
        <v>0</v>
      </c>
      <c r="AI71" s="23">
        <v>0</v>
      </c>
      <c r="AJ71" s="23">
        <v>4961</v>
      </c>
      <c r="AK71" s="23">
        <v>2435</v>
      </c>
      <c r="AL71" s="23">
        <v>11267</v>
      </c>
      <c r="AM71" s="23">
        <v>8657</v>
      </c>
      <c r="AN71" s="23">
        <v>21</v>
      </c>
      <c r="AO71" s="23">
        <v>8174</v>
      </c>
      <c r="AP71" s="23">
        <v>35054</v>
      </c>
      <c r="AQ71" s="23">
        <v>35054</v>
      </c>
      <c r="AR71" s="23">
        <v>0</v>
      </c>
      <c r="AS71" s="23">
        <v>0</v>
      </c>
      <c r="AT71" s="24">
        <v>4087</v>
      </c>
      <c r="AU71" s="10">
        <f t="shared" si="41"/>
        <v>24293</v>
      </c>
      <c r="AV71" s="10">
        <f t="shared" si="41"/>
        <v>4271</v>
      </c>
      <c r="AW71" s="10">
        <f t="shared" si="41"/>
        <v>0</v>
      </c>
      <c r="AX71" s="10">
        <f t="shared" si="41"/>
        <v>0</v>
      </c>
      <c r="AY71" s="10">
        <f t="shared" si="41"/>
        <v>0</v>
      </c>
      <c r="AZ71" s="10">
        <f t="shared" si="41"/>
        <v>4961</v>
      </c>
      <c r="BA71" s="10">
        <f t="shared" si="41"/>
        <v>2435</v>
      </c>
      <c r="BB71" s="10">
        <f t="shared" si="41"/>
        <v>11267</v>
      </c>
      <c r="BC71" s="10">
        <f t="shared" si="41"/>
        <v>4524</v>
      </c>
      <c r="BD71" s="10">
        <f t="shared" si="41"/>
        <v>21</v>
      </c>
      <c r="BE71" s="10">
        <f t="shared" si="41"/>
        <v>4195</v>
      </c>
      <c r="BF71" s="10">
        <f t="shared" si="41"/>
        <v>35054</v>
      </c>
      <c r="BG71" s="10">
        <f t="shared" si="41"/>
        <v>35054</v>
      </c>
      <c r="BH71" s="10">
        <f t="shared" si="41"/>
        <v>0</v>
      </c>
      <c r="BI71" s="10">
        <f t="shared" si="41"/>
        <v>0</v>
      </c>
      <c r="BJ71" s="10">
        <f t="shared" si="21"/>
        <v>4087</v>
      </c>
      <c r="BK71">
        <v>5350</v>
      </c>
      <c r="BL71">
        <v>2985</v>
      </c>
      <c r="BM71">
        <v>0</v>
      </c>
      <c r="BN71">
        <v>0</v>
      </c>
      <c r="BO71">
        <v>0</v>
      </c>
      <c r="BP71">
        <v>5698</v>
      </c>
      <c r="BQ71">
        <v>2686</v>
      </c>
      <c r="BR71">
        <v>10344</v>
      </c>
      <c r="BS71">
        <v>11404</v>
      </c>
      <c r="BT71">
        <v>9660</v>
      </c>
      <c r="BU71">
        <v>4126</v>
      </c>
      <c r="BV71">
        <v>6388</v>
      </c>
      <c r="BW71">
        <v>6818</v>
      </c>
      <c r="BX71">
        <v>9386</v>
      </c>
      <c r="BY71">
        <v>0</v>
      </c>
      <c r="BZ71">
        <v>3928</v>
      </c>
      <c r="CA71" s="25">
        <f t="shared" si="24"/>
        <v>129967550</v>
      </c>
      <c r="CB71" s="25">
        <f t="shared" si="25"/>
        <v>12748935</v>
      </c>
      <c r="CC71" s="25">
        <f t="shared" si="26"/>
        <v>0</v>
      </c>
      <c r="CD71" s="25">
        <f t="shared" si="27"/>
        <v>0</v>
      </c>
      <c r="CE71" s="25">
        <f t="shared" si="28"/>
        <v>0</v>
      </c>
      <c r="CF71" s="25">
        <f t="shared" si="29"/>
        <v>28267778</v>
      </c>
      <c r="CG71" s="25">
        <f t="shared" si="30"/>
        <v>6540410</v>
      </c>
      <c r="CH71" s="25">
        <f t="shared" si="31"/>
        <v>116545848</v>
      </c>
      <c r="CI71" s="25">
        <f t="shared" si="32"/>
        <v>51591696</v>
      </c>
      <c r="CJ71" s="25">
        <f t="shared" si="33"/>
        <v>202860</v>
      </c>
      <c r="CK71" s="25">
        <f t="shared" si="34"/>
        <v>17308570</v>
      </c>
      <c r="CL71" s="25">
        <f t="shared" si="35"/>
        <v>223924952</v>
      </c>
      <c r="CM71" s="25">
        <f t="shared" si="36"/>
        <v>238998172</v>
      </c>
      <c r="CN71" s="25">
        <f t="shared" si="37"/>
        <v>0</v>
      </c>
      <c r="CO71" s="25">
        <f t="shared" si="38"/>
        <v>0</v>
      </c>
      <c r="CP71" s="25">
        <f t="shared" si="39"/>
        <v>16053736</v>
      </c>
      <c r="CQ71" s="13">
        <f t="shared" si="40"/>
        <v>0.84215050700000005</v>
      </c>
    </row>
    <row r="72" spans="1:95" x14ac:dyDescent="0.3">
      <c r="A72">
        <v>35000</v>
      </c>
      <c r="B72">
        <v>0.218</v>
      </c>
      <c r="C72">
        <v>7.5030000000000001</v>
      </c>
      <c r="D72">
        <v>0.188</v>
      </c>
      <c r="E72">
        <v>2.2770000000000001</v>
      </c>
      <c r="F72">
        <v>2.9209999999999998</v>
      </c>
      <c r="G72">
        <v>32048</v>
      </c>
      <c r="H72">
        <v>195640</v>
      </c>
      <c r="I72">
        <v>317288</v>
      </c>
      <c r="J72">
        <v>2358</v>
      </c>
      <c r="K72">
        <v>3593</v>
      </c>
      <c r="L72">
        <v>0</v>
      </c>
      <c r="M72">
        <v>6657</v>
      </c>
      <c r="N72">
        <v>15525</v>
      </c>
      <c r="O72" s="21">
        <v>141865</v>
      </c>
      <c r="P72" s="21">
        <v>4323</v>
      </c>
      <c r="Q72" s="21">
        <v>0</v>
      </c>
      <c r="R72" s="21">
        <v>0</v>
      </c>
      <c r="S72" s="21">
        <v>0</v>
      </c>
      <c r="T72" s="21">
        <v>19023</v>
      </c>
      <c r="U72" s="21">
        <v>1888</v>
      </c>
      <c r="V72" s="21">
        <v>35749</v>
      </c>
      <c r="W72" s="21">
        <v>3819</v>
      </c>
      <c r="X72" s="21">
        <v>134</v>
      </c>
      <c r="Y72" s="21">
        <v>3574</v>
      </c>
      <c r="Z72" s="21">
        <v>35704</v>
      </c>
      <c r="AA72" s="21">
        <v>35504</v>
      </c>
      <c r="AB72" s="21">
        <v>1</v>
      </c>
      <c r="AC72" s="21">
        <v>0</v>
      </c>
      <c r="AD72" s="21">
        <v>35704</v>
      </c>
      <c r="AE72" s="23">
        <v>22551</v>
      </c>
      <c r="AF72" s="23">
        <v>4323</v>
      </c>
      <c r="AG72" s="23">
        <v>0</v>
      </c>
      <c r="AH72" s="23">
        <v>0</v>
      </c>
      <c r="AI72" s="23">
        <v>0</v>
      </c>
      <c r="AJ72" s="23">
        <v>5140</v>
      </c>
      <c r="AK72" s="23">
        <v>1888</v>
      </c>
      <c r="AL72" s="23">
        <v>9344</v>
      </c>
      <c r="AM72" s="23">
        <v>7378</v>
      </c>
      <c r="AN72" s="23">
        <v>0</v>
      </c>
      <c r="AO72" s="23">
        <v>7146</v>
      </c>
      <c r="AP72" s="23">
        <v>35504</v>
      </c>
      <c r="AQ72" s="23">
        <v>35504</v>
      </c>
      <c r="AR72" s="23">
        <v>0</v>
      </c>
      <c r="AS72" s="23">
        <v>0</v>
      </c>
      <c r="AT72" s="24">
        <v>3573</v>
      </c>
      <c r="AU72" s="10">
        <f t="shared" si="41"/>
        <v>22551</v>
      </c>
      <c r="AV72" s="10">
        <f t="shared" si="41"/>
        <v>4323</v>
      </c>
      <c r="AW72" s="10">
        <f t="shared" si="41"/>
        <v>0</v>
      </c>
      <c r="AX72" s="10">
        <f t="shared" si="41"/>
        <v>0</v>
      </c>
      <c r="AY72" s="10">
        <f t="shared" si="41"/>
        <v>0</v>
      </c>
      <c r="AZ72" s="10">
        <f t="shared" si="41"/>
        <v>5140</v>
      </c>
      <c r="BA72" s="10">
        <f t="shared" si="41"/>
        <v>1888</v>
      </c>
      <c r="BB72" s="10">
        <f t="shared" si="41"/>
        <v>9344</v>
      </c>
      <c r="BC72" s="10">
        <f t="shared" si="41"/>
        <v>3819</v>
      </c>
      <c r="BD72" s="10">
        <f t="shared" si="41"/>
        <v>0</v>
      </c>
      <c r="BE72" s="10">
        <f t="shared" si="41"/>
        <v>3574</v>
      </c>
      <c r="BF72" s="10">
        <f t="shared" si="41"/>
        <v>35504</v>
      </c>
      <c r="BG72" s="10">
        <f t="shared" si="41"/>
        <v>35504</v>
      </c>
      <c r="BH72" s="10">
        <f t="shared" si="41"/>
        <v>0</v>
      </c>
      <c r="BI72" s="10">
        <f t="shared" si="41"/>
        <v>0</v>
      </c>
      <c r="BJ72" s="10">
        <f t="shared" si="21"/>
        <v>3573</v>
      </c>
      <c r="BK72">
        <v>5607</v>
      </c>
      <c r="BL72">
        <v>3234</v>
      </c>
      <c r="BM72">
        <v>0</v>
      </c>
      <c r="BN72">
        <v>0</v>
      </c>
      <c r="BO72">
        <v>0</v>
      </c>
      <c r="BP72">
        <v>5743</v>
      </c>
      <c r="BQ72">
        <v>2934</v>
      </c>
      <c r="BR72">
        <v>9212</v>
      </c>
      <c r="BS72">
        <v>12815</v>
      </c>
      <c r="BT72">
        <v>9978</v>
      </c>
      <c r="BU72">
        <v>4432</v>
      </c>
      <c r="BV72">
        <v>6324</v>
      </c>
      <c r="BW72">
        <v>7032</v>
      </c>
      <c r="BX72">
        <v>8959</v>
      </c>
      <c r="BY72">
        <v>0</v>
      </c>
      <c r="BZ72">
        <v>4062</v>
      </c>
      <c r="CA72" s="25">
        <f t="shared" si="24"/>
        <v>126443457</v>
      </c>
      <c r="CB72" s="25">
        <f t="shared" si="25"/>
        <v>13980582</v>
      </c>
      <c r="CC72" s="25">
        <f t="shared" si="26"/>
        <v>0</v>
      </c>
      <c r="CD72" s="25">
        <f t="shared" si="27"/>
        <v>0</v>
      </c>
      <c r="CE72" s="25">
        <f t="shared" si="28"/>
        <v>0</v>
      </c>
      <c r="CF72" s="25">
        <f t="shared" si="29"/>
        <v>29519020</v>
      </c>
      <c r="CG72" s="25">
        <f t="shared" si="30"/>
        <v>5539392</v>
      </c>
      <c r="CH72" s="25">
        <f t="shared" si="31"/>
        <v>86076928</v>
      </c>
      <c r="CI72" s="25">
        <f t="shared" si="32"/>
        <v>48940485</v>
      </c>
      <c r="CJ72" s="25">
        <f t="shared" si="33"/>
        <v>0</v>
      </c>
      <c r="CK72" s="25">
        <f t="shared" si="34"/>
        <v>15839968</v>
      </c>
      <c r="CL72" s="25">
        <f t="shared" si="35"/>
        <v>224527296</v>
      </c>
      <c r="CM72" s="25">
        <f t="shared" si="36"/>
        <v>249664128</v>
      </c>
      <c r="CN72" s="25">
        <f t="shared" si="37"/>
        <v>0</v>
      </c>
      <c r="CO72" s="25">
        <f t="shared" si="38"/>
        <v>0</v>
      </c>
      <c r="CP72" s="25">
        <f t="shared" si="39"/>
        <v>14513526</v>
      </c>
      <c r="CQ72" s="13">
        <f t="shared" si="40"/>
        <v>0.81504478199999997</v>
      </c>
    </row>
    <row r="73" spans="1:95" x14ac:dyDescent="0.3">
      <c r="A73">
        <v>35500</v>
      </c>
      <c r="B73">
        <v>0.249</v>
      </c>
      <c r="C73">
        <v>7.7249999999999996</v>
      </c>
      <c r="D73">
        <v>0.20300000000000001</v>
      </c>
      <c r="E73">
        <v>2.2989999999999999</v>
      </c>
      <c r="F73">
        <v>2.9660000000000002</v>
      </c>
      <c r="G73">
        <v>32494</v>
      </c>
      <c r="H73">
        <v>199378</v>
      </c>
      <c r="I73">
        <v>322695</v>
      </c>
      <c r="J73">
        <v>2355</v>
      </c>
      <c r="K73">
        <v>2845</v>
      </c>
      <c r="L73">
        <v>0</v>
      </c>
      <c r="M73">
        <v>6830</v>
      </c>
      <c r="N73">
        <v>14704</v>
      </c>
      <c r="O73" s="21">
        <v>144163</v>
      </c>
      <c r="P73" s="21">
        <v>4370</v>
      </c>
      <c r="Q73" s="21">
        <v>0</v>
      </c>
      <c r="R73" s="21">
        <v>0</v>
      </c>
      <c r="S73" s="21">
        <v>0</v>
      </c>
      <c r="T73" s="21">
        <v>19226</v>
      </c>
      <c r="U73" s="21">
        <v>2245</v>
      </c>
      <c r="V73" s="21">
        <v>36379</v>
      </c>
      <c r="W73" s="21">
        <v>3877</v>
      </c>
      <c r="X73" s="21">
        <v>144</v>
      </c>
      <c r="Y73" s="21">
        <v>3595</v>
      </c>
      <c r="Z73" s="21">
        <v>36299</v>
      </c>
      <c r="AA73" s="21">
        <v>36097</v>
      </c>
      <c r="AB73" s="21">
        <v>1</v>
      </c>
      <c r="AC73" s="21">
        <v>0</v>
      </c>
      <c r="AD73" s="21">
        <v>36299</v>
      </c>
      <c r="AE73" s="23">
        <v>22631</v>
      </c>
      <c r="AF73" s="23">
        <v>4370</v>
      </c>
      <c r="AG73" s="23">
        <v>0</v>
      </c>
      <c r="AH73" s="23">
        <v>0</v>
      </c>
      <c r="AI73" s="23">
        <v>0</v>
      </c>
      <c r="AJ73" s="23">
        <v>4488</v>
      </c>
      <c r="AK73" s="23">
        <v>2245</v>
      </c>
      <c r="AL73" s="23">
        <v>9952</v>
      </c>
      <c r="AM73" s="23">
        <v>7497</v>
      </c>
      <c r="AN73" s="23">
        <v>8</v>
      </c>
      <c r="AO73" s="23">
        <v>7172</v>
      </c>
      <c r="AP73" s="23">
        <v>36097</v>
      </c>
      <c r="AQ73" s="23">
        <v>36097</v>
      </c>
      <c r="AR73" s="23">
        <v>0</v>
      </c>
      <c r="AS73" s="23">
        <v>0</v>
      </c>
      <c r="AT73" s="24">
        <v>3586</v>
      </c>
      <c r="AU73" s="10">
        <f t="shared" si="41"/>
        <v>22631</v>
      </c>
      <c r="AV73" s="10">
        <f t="shared" si="41"/>
        <v>4370</v>
      </c>
      <c r="AW73" s="10">
        <f t="shared" si="41"/>
        <v>0</v>
      </c>
      <c r="AX73" s="10">
        <f t="shared" si="41"/>
        <v>0</v>
      </c>
      <c r="AY73" s="10">
        <f t="shared" si="41"/>
        <v>0</v>
      </c>
      <c r="AZ73" s="10">
        <f t="shared" si="41"/>
        <v>4488</v>
      </c>
      <c r="BA73" s="10">
        <f t="shared" si="41"/>
        <v>2245</v>
      </c>
      <c r="BB73" s="10">
        <f t="shared" si="41"/>
        <v>9952</v>
      </c>
      <c r="BC73" s="10">
        <f t="shared" si="41"/>
        <v>3877</v>
      </c>
      <c r="BD73" s="10">
        <f t="shared" si="41"/>
        <v>8</v>
      </c>
      <c r="BE73" s="10">
        <f t="shared" si="41"/>
        <v>3595</v>
      </c>
      <c r="BF73" s="10">
        <f t="shared" si="41"/>
        <v>36097</v>
      </c>
      <c r="BG73" s="10">
        <f t="shared" si="41"/>
        <v>36097</v>
      </c>
      <c r="BH73" s="10">
        <f t="shared" si="41"/>
        <v>0</v>
      </c>
      <c r="BI73" s="10">
        <f t="shared" si="41"/>
        <v>0</v>
      </c>
      <c r="BJ73" s="10">
        <f t="shared" si="21"/>
        <v>3586</v>
      </c>
      <c r="BK73">
        <v>5877</v>
      </c>
      <c r="BL73">
        <v>3172</v>
      </c>
      <c r="BM73">
        <v>0</v>
      </c>
      <c r="BN73">
        <v>0</v>
      </c>
      <c r="BO73">
        <v>0</v>
      </c>
      <c r="BP73">
        <v>5823</v>
      </c>
      <c r="BQ73">
        <v>2972</v>
      </c>
      <c r="BR73">
        <v>9202</v>
      </c>
      <c r="BS73">
        <v>11414</v>
      </c>
      <c r="BT73">
        <v>9978</v>
      </c>
      <c r="BU73">
        <v>4268</v>
      </c>
      <c r="BV73">
        <v>6312</v>
      </c>
      <c r="BW73">
        <v>6553</v>
      </c>
      <c r="BX73">
        <v>11946</v>
      </c>
      <c r="BY73">
        <v>0</v>
      </c>
      <c r="BZ73">
        <v>4014</v>
      </c>
      <c r="CA73" s="25">
        <f t="shared" si="24"/>
        <v>133002387</v>
      </c>
      <c r="CB73" s="25">
        <f t="shared" si="25"/>
        <v>13861640</v>
      </c>
      <c r="CC73" s="25">
        <f t="shared" si="26"/>
        <v>0</v>
      </c>
      <c r="CD73" s="25">
        <f t="shared" si="27"/>
        <v>0</v>
      </c>
      <c r="CE73" s="25">
        <f t="shared" si="28"/>
        <v>0</v>
      </c>
      <c r="CF73" s="25">
        <f t="shared" si="29"/>
        <v>26133624</v>
      </c>
      <c r="CG73" s="25">
        <f t="shared" si="30"/>
        <v>6672140</v>
      </c>
      <c r="CH73" s="25">
        <f t="shared" si="31"/>
        <v>91578304</v>
      </c>
      <c r="CI73" s="25">
        <f t="shared" si="32"/>
        <v>44252078</v>
      </c>
      <c r="CJ73" s="25">
        <f t="shared" si="33"/>
        <v>79824</v>
      </c>
      <c r="CK73" s="25">
        <f t="shared" si="34"/>
        <v>15343460</v>
      </c>
      <c r="CL73" s="25">
        <f t="shared" si="35"/>
        <v>227844264</v>
      </c>
      <c r="CM73" s="25">
        <f t="shared" si="36"/>
        <v>236543641</v>
      </c>
      <c r="CN73" s="25">
        <f t="shared" si="37"/>
        <v>0</v>
      </c>
      <c r="CO73" s="25">
        <f t="shared" si="38"/>
        <v>0</v>
      </c>
      <c r="CP73" s="25">
        <f t="shared" si="39"/>
        <v>14394204</v>
      </c>
      <c r="CQ73" s="13">
        <f t="shared" si="40"/>
        <v>0.80970556599999999</v>
      </c>
    </row>
    <row r="74" spans="1:95" x14ac:dyDescent="0.3">
      <c r="A74">
        <v>36000</v>
      </c>
      <c r="B74">
        <v>0.23400000000000001</v>
      </c>
      <c r="C74">
        <v>7.92</v>
      </c>
      <c r="D74">
        <v>0.187</v>
      </c>
      <c r="E74">
        <v>2.3250000000000002</v>
      </c>
      <c r="F74">
        <v>3.0430000000000001</v>
      </c>
      <c r="G74">
        <v>32121</v>
      </c>
      <c r="H74">
        <v>196072</v>
      </c>
      <c r="I74">
        <v>329345</v>
      </c>
      <c r="J74">
        <v>2347</v>
      </c>
      <c r="K74">
        <v>2849</v>
      </c>
      <c r="L74">
        <v>0</v>
      </c>
      <c r="M74">
        <v>6905</v>
      </c>
      <c r="N74">
        <v>12521</v>
      </c>
      <c r="O74" s="21">
        <v>145916</v>
      </c>
      <c r="P74" s="21">
        <v>4278</v>
      </c>
      <c r="Q74" s="21">
        <v>0</v>
      </c>
      <c r="R74" s="21">
        <v>0</v>
      </c>
      <c r="S74" s="21">
        <v>0</v>
      </c>
      <c r="T74" s="21">
        <v>19437</v>
      </c>
      <c r="U74" s="21">
        <v>3643</v>
      </c>
      <c r="V74" s="21">
        <v>36736</v>
      </c>
      <c r="W74" s="21">
        <v>4741</v>
      </c>
      <c r="X74" s="21">
        <v>120</v>
      </c>
      <c r="Y74" s="21">
        <v>4504</v>
      </c>
      <c r="Z74" s="21">
        <v>36735</v>
      </c>
      <c r="AA74" s="21">
        <v>36499</v>
      </c>
      <c r="AB74" s="21">
        <v>1</v>
      </c>
      <c r="AC74" s="21">
        <v>0</v>
      </c>
      <c r="AD74" s="21">
        <v>36735</v>
      </c>
      <c r="AE74" s="23">
        <v>25810</v>
      </c>
      <c r="AF74" s="23">
        <v>4278</v>
      </c>
      <c r="AG74" s="23">
        <v>0</v>
      </c>
      <c r="AH74" s="23">
        <v>0</v>
      </c>
      <c r="AI74" s="23">
        <v>0</v>
      </c>
      <c r="AJ74" s="23">
        <v>4622</v>
      </c>
      <c r="AK74" s="23">
        <v>3643</v>
      </c>
      <c r="AL74" s="23">
        <v>12789</v>
      </c>
      <c r="AM74" s="23">
        <v>9090</v>
      </c>
      <c r="AN74" s="23">
        <v>7</v>
      </c>
      <c r="AO74" s="23">
        <v>8734</v>
      </c>
      <c r="AP74" s="23">
        <v>36499</v>
      </c>
      <c r="AQ74" s="23">
        <v>36499</v>
      </c>
      <c r="AR74" s="23">
        <v>0</v>
      </c>
      <c r="AS74" s="23">
        <v>0</v>
      </c>
      <c r="AT74" s="24">
        <v>4367</v>
      </c>
      <c r="AU74" s="10">
        <f t="shared" si="41"/>
        <v>25810</v>
      </c>
      <c r="AV74" s="10">
        <f t="shared" si="41"/>
        <v>4278</v>
      </c>
      <c r="AW74" s="10">
        <f t="shared" si="41"/>
        <v>0</v>
      </c>
      <c r="AX74" s="10">
        <f t="shared" si="41"/>
        <v>0</v>
      </c>
      <c r="AY74" s="10">
        <f t="shared" si="41"/>
        <v>0</v>
      </c>
      <c r="AZ74" s="10">
        <f t="shared" si="41"/>
        <v>4622</v>
      </c>
      <c r="BA74" s="10">
        <f t="shared" si="41"/>
        <v>3643</v>
      </c>
      <c r="BB74" s="10">
        <f t="shared" si="41"/>
        <v>12789</v>
      </c>
      <c r="BC74" s="10">
        <f t="shared" si="41"/>
        <v>4741</v>
      </c>
      <c r="BD74" s="10">
        <f t="shared" si="41"/>
        <v>7</v>
      </c>
      <c r="BE74" s="10">
        <f t="shared" si="41"/>
        <v>4504</v>
      </c>
      <c r="BF74" s="10">
        <f t="shared" si="41"/>
        <v>36499</v>
      </c>
      <c r="BG74" s="10">
        <f t="shared" si="41"/>
        <v>36499</v>
      </c>
      <c r="BH74" s="10">
        <f t="shared" si="41"/>
        <v>0</v>
      </c>
      <c r="BI74" s="10">
        <f t="shared" si="41"/>
        <v>0</v>
      </c>
      <c r="BJ74" s="10">
        <f t="shared" si="21"/>
        <v>4367</v>
      </c>
      <c r="BK74">
        <v>5270</v>
      </c>
      <c r="BL74">
        <v>2951</v>
      </c>
      <c r="BM74">
        <v>0</v>
      </c>
      <c r="BN74">
        <v>0</v>
      </c>
      <c r="BO74">
        <v>0</v>
      </c>
      <c r="BP74">
        <v>5699</v>
      </c>
      <c r="BQ74">
        <v>2713</v>
      </c>
      <c r="BR74">
        <v>9057</v>
      </c>
      <c r="BS74">
        <v>10957</v>
      </c>
      <c r="BT74">
        <v>9642</v>
      </c>
      <c r="BU74">
        <v>4126</v>
      </c>
      <c r="BV74">
        <v>6265</v>
      </c>
      <c r="BW74">
        <v>7445</v>
      </c>
      <c r="BX74">
        <v>11946</v>
      </c>
      <c r="BY74">
        <v>0</v>
      </c>
      <c r="BZ74">
        <v>4020</v>
      </c>
      <c r="CA74" s="25">
        <f t="shared" si="24"/>
        <v>136018700</v>
      </c>
      <c r="CB74" s="25">
        <f t="shared" si="25"/>
        <v>12624378</v>
      </c>
      <c r="CC74" s="25">
        <f t="shared" si="26"/>
        <v>0</v>
      </c>
      <c r="CD74" s="25">
        <f t="shared" si="27"/>
        <v>0</v>
      </c>
      <c r="CE74" s="25">
        <f t="shared" si="28"/>
        <v>0</v>
      </c>
      <c r="CF74" s="25">
        <f t="shared" si="29"/>
        <v>26340778</v>
      </c>
      <c r="CG74" s="25">
        <f t="shared" si="30"/>
        <v>9883459</v>
      </c>
      <c r="CH74" s="25">
        <f t="shared" si="31"/>
        <v>115829973</v>
      </c>
      <c r="CI74" s="25">
        <f t="shared" si="32"/>
        <v>51947137</v>
      </c>
      <c r="CJ74" s="25">
        <f t="shared" si="33"/>
        <v>67494</v>
      </c>
      <c r="CK74" s="25">
        <f t="shared" si="34"/>
        <v>18583504</v>
      </c>
      <c r="CL74" s="25">
        <f t="shared" si="35"/>
        <v>228666235</v>
      </c>
      <c r="CM74" s="25">
        <f t="shared" si="36"/>
        <v>271735055</v>
      </c>
      <c r="CN74" s="25">
        <f t="shared" si="37"/>
        <v>0</v>
      </c>
      <c r="CO74" s="25">
        <f t="shared" si="38"/>
        <v>0</v>
      </c>
      <c r="CP74" s="25">
        <f t="shared" si="39"/>
        <v>17555340</v>
      </c>
      <c r="CQ74" s="13">
        <f t="shared" si="40"/>
        <v>0.88925205299999999</v>
      </c>
    </row>
    <row r="75" spans="1:95" x14ac:dyDescent="0.3">
      <c r="A75">
        <v>36500</v>
      </c>
      <c r="B75">
        <v>0.26500000000000001</v>
      </c>
      <c r="C75">
        <v>7.9550000000000001</v>
      </c>
      <c r="D75">
        <v>0.188</v>
      </c>
      <c r="E75">
        <v>2.371</v>
      </c>
      <c r="F75">
        <v>2.9910000000000001</v>
      </c>
      <c r="G75">
        <v>33877</v>
      </c>
      <c r="H75">
        <v>206929</v>
      </c>
      <c r="I75">
        <v>330820</v>
      </c>
      <c r="J75">
        <v>2352</v>
      </c>
      <c r="K75">
        <v>2776</v>
      </c>
      <c r="L75">
        <v>0</v>
      </c>
      <c r="M75">
        <v>6668</v>
      </c>
      <c r="N75">
        <v>13122</v>
      </c>
      <c r="O75" s="21">
        <v>147956</v>
      </c>
      <c r="P75" s="21">
        <v>4413</v>
      </c>
      <c r="Q75" s="21">
        <v>0</v>
      </c>
      <c r="R75" s="21">
        <v>0</v>
      </c>
      <c r="S75" s="21">
        <v>0</v>
      </c>
      <c r="T75" s="21">
        <v>20036</v>
      </c>
      <c r="U75" s="21">
        <v>2277</v>
      </c>
      <c r="V75" s="21">
        <v>37309</v>
      </c>
      <c r="W75" s="21">
        <v>3607</v>
      </c>
      <c r="X75" s="21">
        <v>153</v>
      </c>
      <c r="Y75" s="21">
        <v>3378</v>
      </c>
      <c r="Z75" s="21">
        <v>37305</v>
      </c>
      <c r="AA75" s="21">
        <v>37080</v>
      </c>
      <c r="AB75" s="21">
        <v>1</v>
      </c>
      <c r="AC75" s="21">
        <v>0</v>
      </c>
      <c r="AD75" s="21">
        <v>37305</v>
      </c>
      <c r="AE75" s="23">
        <v>21774</v>
      </c>
      <c r="AF75" s="23">
        <v>4413</v>
      </c>
      <c r="AG75" s="23">
        <v>0</v>
      </c>
      <c r="AH75" s="23">
        <v>0</v>
      </c>
      <c r="AI75" s="23">
        <v>0</v>
      </c>
      <c r="AJ75" s="23">
        <v>5071</v>
      </c>
      <c r="AK75" s="23">
        <v>2277</v>
      </c>
      <c r="AL75" s="23">
        <v>9229</v>
      </c>
      <c r="AM75" s="23">
        <v>6902</v>
      </c>
      <c r="AN75" s="23">
        <v>11</v>
      </c>
      <c r="AO75" s="23">
        <v>6644</v>
      </c>
      <c r="AP75" s="23">
        <v>37080</v>
      </c>
      <c r="AQ75" s="23">
        <v>37080</v>
      </c>
      <c r="AR75" s="23">
        <v>0</v>
      </c>
      <c r="AS75" s="23">
        <v>0</v>
      </c>
      <c r="AT75" s="24">
        <v>3322</v>
      </c>
      <c r="AU75" s="10">
        <f t="shared" si="41"/>
        <v>21774</v>
      </c>
      <c r="AV75" s="10">
        <f t="shared" si="41"/>
        <v>4413</v>
      </c>
      <c r="AW75" s="10">
        <f t="shared" si="41"/>
        <v>0</v>
      </c>
      <c r="AX75" s="10">
        <f t="shared" si="41"/>
        <v>0</v>
      </c>
      <c r="AY75" s="10">
        <f t="shared" si="41"/>
        <v>0</v>
      </c>
      <c r="AZ75" s="10">
        <f t="shared" si="41"/>
        <v>5071</v>
      </c>
      <c r="BA75" s="10">
        <f t="shared" si="41"/>
        <v>2277</v>
      </c>
      <c r="BB75" s="10">
        <f t="shared" si="41"/>
        <v>9229</v>
      </c>
      <c r="BC75" s="10">
        <f t="shared" si="41"/>
        <v>3607</v>
      </c>
      <c r="BD75" s="10">
        <f t="shared" si="41"/>
        <v>11</v>
      </c>
      <c r="BE75" s="10">
        <f t="shared" si="41"/>
        <v>3378</v>
      </c>
      <c r="BF75" s="10">
        <f t="shared" si="41"/>
        <v>37080</v>
      </c>
      <c r="BG75" s="10">
        <f t="shared" si="41"/>
        <v>37080</v>
      </c>
      <c r="BH75" s="10">
        <f t="shared" si="41"/>
        <v>0</v>
      </c>
      <c r="BI75" s="10">
        <f t="shared" si="41"/>
        <v>0</v>
      </c>
      <c r="BJ75" s="10">
        <f t="shared" si="21"/>
        <v>3322</v>
      </c>
      <c r="BK75">
        <v>5231</v>
      </c>
      <c r="BL75">
        <v>3218</v>
      </c>
      <c r="BM75">
        <v>0</v>
      </c>
      <c r="BN75">
        <v>0</v>
      </c>
      <c r="BO75">
        <v>0</v>
      </c>
      <c r="BP75">
        <v>5589</v>
      </c>
      <c r="BQ75">
        <v>2917</v>
      </c>
      <c r="BR75">
        <v>9033</v>
      </c>
      <c r="BS75">
        <v>11172</v>
      </c>
      <c r="BT75">
        <v>10139</v>
      </c>
      <c r="BU75">
        <v>4297</v>
      </c>
      <c r="BV75">
        <v>6225</v>
      </c>
      <c r="BW75">
        <v>7364</v>
      </c>
      <c r="BX75">
        <v>8533</v>
      </c>
      <c r="BY75">
        <v>0</v>
      </c>
      <c r="BZ75">
        <v>3781</v>
      </c>
      <c r="CA75" s="25">
        <f t="shared" si="24"/>
        <v>113899794</v>
      </c>
      <c r="CB75" s="25">
        <f t="shared" si="25"/>
        <v>14201034</v>
      </c>
      <c r="CC75" s="25">
        <f t="shared" si="26"/>
        <v>0</v>
      </c>
      <c r="CD75" s="25">
        <f t="shared" si="27"/>
        <v>0</v>
      </c>
      <c r="CE75" s="25">
        <f t="shared" si="28"/>
        <v>0</v>
      </c>
      <c r="CF75" s="25">
        <f t="shared" si="29"/>
        <v>28341819</v>
      </c>
      <c r="CG75" s="25">
        <f t="shared" si="30"/>
        <v>6642009</v>
      </c>
      <c r="CH75" s="25">
        <f t="shared" si="31"/>
        <v>83365557</v>
      </c>
      <c r="CI75" s="25">
        <f t="shared" si="32"/>
        <v>40297404</v>
      </c>
      <c r="CJ75" s="25">
        <f t="shared" si="33"/>
        <v>111529</v>
      </c>
      <c r="CK75" s="25">
        <f t="shared" si="34"/>
        <v>14515266</v>
      </c>
      <c r="CL75" s="25">
        <f t="shared" si="35"/>
        <v>230823000</v>
      </c>
      <c r="CM75" s="25">
        <f t="shared" si="36"/>
        <v>273057120</v>
      </c>
      <c r="CN75" s="25">
        <f t="shared" si="37"/>
        <v>0</v>
      </c>
      <c r="CO75" s="25">
        <f t="shared" si="38"/>
        <v>0</v>
      </c>
      <c r="CP75" s="25">
        <f t="shared" si="39"/>
        <v>12560482</v>
      </c>
      <c r="CQ75" s="13">
        <f t="shared" si="40"/>
        <v>0.81781501400000001</v>
      </c>
    </row>
    <row r="76" spans="1:95" x14ac:dyDescent="0.3">
      <c r="A76">
        <v>37000</v>
      </c>
      <c r="B76">
        <v>0.23400000000000001</v>
      </c>
      <c r="C76">
        <v>8.4380000000000006</v>
      </c>
      <c r="D76">
        <v>0.17100000000000001</v>
      </c>
      <c r="E76">
        <v>2.3929999999999998</v>
      </c>
      <c r="F76">
        <v>3.16</v>
      </c>
      <c r="G76">
        <v>31814</v>
      </c>
      <c r="H76">
        <v>193446</v>
      </c>
      <c r="I76">
        <v>339877</v>
      </c>
      <c r="J76">
        <v>2362</v>
      </c>
      <c r="K76">
        <v>2957</v>
      </c>
      <c r="L76">
        <v>0</v>
      </c>
      <c r="M76">
        <v>6998</v>
      </c>
      <c r="N76">
        <v>13731</v>
      </c>
      <c r="O76" s="21">
        <v>150105</v>
      </c>
      <c r="P76" s="21">
        <v>4450</v>
      </c>
      <c r="Q76" s="21">
        <v>0</v>
      </c>
      <c r="R76" s="21">
        <v>0</v>
      </c>
      <c r="S76" s="21">
        <v>0</v>
      </c>
      <c r="T76" s="21">
        <v>19865</v>
      </c>
      <c r="U76" s="21">
        <v>2280</v>
      </c>
      <c r="V76" s="21">
        <v>37861</v>
      </c>
      <c r="W76" s="21">
        <v>6114</v>
      </c>
      <c r="X76" s="21">
        <v>124</v>
      </c>
      <c r="Y76" s="21">
        <v>5850</v>
      </c>
      <c r="Z76" s="21">
        <v>37815</v>
      </c>
      <c r="AA76" s="21">
        <v>37597</v>
      </c>
      <c r="AB76" s="21">
        <v>1</v>
      </c>
      <c r="AC76" s="21">
        <v>0</v>
      </c>
      <c r="AD76" s="21">
        <v>37815</v>
      </c>
      <c r="AE76" s="23">
        <v>31262</v>
      </c>
      <c r="AF76" s="23">
        <v>4450</v>
      </c>
      <c r="AG76" s="23">
        <v>0</v>
      </c>
      <c r="AH76" s="23">
        <v>0</v>
      </c>
      <c r="AI76" s="23">
        <v>0</v>
      </c>
      <c r="AJ76" s="23">
        <v>7038</v>
      </c>
      <c r="AK76" s="23">
        <v>2280</v>
      </c>
      <c r="AL76" s="23">
        <v>14307</v>
      </c>
      <c r="AM76" s="23">
        <v>11907</v>
      </c>
      <c r="AN76" s="23">
        <v>13</v>
      </c>
      <c r="AO76" s="23">
        <v>11578</v>
      </c>
      <c r="AP76" s="23">
        <v>37597</v>
      </c>
      <c r="AQ76" s="23">
        <v>37597</v>
      </c>
      <c r="AR76" s="23">
        <v>0</v>
      </c>
      <c r="AS76" s="23">
        <v>0</v>
      </c>
      <c r="AT76" s="23">
        <v>5789</v>
      </c>
      <c r="AU76" s="10">
        <f t="shared" si="41"/>
        <v>31262</v>
      </c>
      <c r="AV76" s="10">
        <f t="shared" si="41"/>
        <v>4450</v>
      </c>
      <c r="AW76" s="10">
        <f t="shared" si="41"/>
        <v>0</v>
      </c>
      <c r="AX76" s="10">
        <f t="shared" si="41"/>
        <v>0</v>
      </c>
      <c r="AY76" s="10">
        <f t="shared" si="41"/>
        <v>0</v>
      </c>
      <c r="AZ76" s="10">
        <f t="shared" si="41"/>
        <v>7038</v>
      </c>
      <c r="BA76" s="10">
        <f t="shared" si="41"/>
        <v>2280</v>
      </c>
      <c r="BB76" s="10">
        <f t="shared" si="41"/>
        <v>14307</v>
      </c>
      <c r="BC76" s="10">
        <f t="shared" si="41"/>
        <v>6114</v>
      </c>
      <c r="BD76" s="10">
        <f t="shared" si="41"/>
        <v>13</v>
      </c>
      <c r="BE76" s="10">
        <f t="shared" si="41"/>
        <v>5850</v>
      </c>
      <c r="BF76" s="10">
        <f t="shared" si="41"/>
        <v>37597</v>
      </c>
      <c r="BG76" s="10">
        <f t="shared" si="41"/>
        <v>37597</v>
      </c>
      <c r="BH76" s="10">
        <f t="shared" si="41"/>
        <v>0</v>
      </c>
      <c r="BI76" s="10">
        <f t="shared" si="41"/>
        <v>0</v>
      </c>
      <c r="BJ76" s="10">
        <f t="shared" si="21"/>
        <v>5789</v>
      </c>
      <c r="BK76">
        <v>5699</v>
      </c>
      <c r="BL76">
        <v>2982</v>
      </c>
      <c r="BM76">
        <v>0</v>
      </c>
      <c r="BN76">
        <v>0</v>
      </c>
      <c r="BO76">
        <v>0</v>
      </c>
      <c r="BP76">
        <v>5641</v>
      </c>
      <c r="BQ76">
        <v>2811</v>
      </c>
      <c r="BR76">
        <v>9279</v>
      </c>
      <c r="BS76">
        <v>10686</v>
      </c>
      <c r="BT76">
        <v>9977</v>
      </c>
      <c r="BU76">
        <v>4155</v>
      </c>
      <c r="BV76">
        <v>7530</v>
      </c>
      <c r="BW76">
        <v>7257</v>
      </c>
      <c r="BX76">
        <v>8533</v>
      </c>
      <c r="BY76">
        <v>0</v>
      </c>
      <c r="BZ76">
        <v>3905</v>
      </c>
      <c r="CA76" s="25">
        <f t="shared" si="24"/>
        <v>178162138</v>
      </c>
      <c r="CB76" s="25">
        <f t="shared" si="25"/>
        <v>13269900</v>
      </c>
      <c r="CC76" s="25">
        <f t="shared" si="26"/>
        <v>0</v>
      </c>
      <c r="CD76" s="25">
        <f t="shared" si="27"/>
        <v>0</v>
      </c>
      <c r="CE76" s="25">
        <f t="shared" si="28"/>
        <v>0</v>
      </c>
      <c r="CF76" s="25">
        <f t="shared" si="29"/>
        <v>39701358</v>
      </c>
      <c r="CG76" s="25">
        <f t="shared" si="30"/>
        <v>6409080</v>
      </c>
      <c r="CH76" s="25">
        <f t="shared" si="31"/>
        <v>132754653</v>
      </c>
      <c r="CI76" s="25">
        <f t="shared" si="32"/>
        <v>65334204</v>
      </c>
      <c r="CJ76" s="25">
        <f t="shared" si="33"/>
        <v>129701</v>
      </c>
      <c r="CK76" s="25">
        <f t="shared" si="34"/>
        <v>24306750</v>
      </c>
      <c r="CL76" s="25">
        <f t="shared" si="35"/>
        <v>283105410</v>
      </c>
      <c r="CM76" s="25">
        <f t="shared" si="36"/>
        <v>272841429</v>
      </c>
      <c r="CN76" s="25">
        <f t="shared" si="37"/>
        <v>0</v>
      </c>
      <c r="CO76" s="25">
        <f t="shared" si="38"/>
        <v>0</v>
      </c>
      <c r="CP76" s="25">
        <f t="shared" si="39"/>
        <v>22606045</v>
      </c>
      <c r="CQ76" s="13">
        <f t="shared" si="40"/>
        <v>1.0386206680000001</v>
      </c>
    </row>
    <row r="77" spans="1:95" x14ac:dyDescent="0.3">
      <c r="A77">
        <v>37500</v>
      </c>
      <c r="B77">
        <v>0.30299999999999999</v>
      </c>
      <c r="C77">
        <v>7.8730000000000002</v>
      </c>
      <c r="D77">
        <v>0.218</v>
      </c>
      <c r="E77">
        <v>2.452</v>
      </c>
      <c r="F77">
        <v>3.0960000000000001</v>
      </c>
      <c r="G77">
        <v>36488</v>
      </c>
      <c r="H77">
        <v>225407</v>
      </c>
      <c r="I77">
        <v>334379</v>
      </c>
      <c r="J77">
        <v>2356</v>
      </c>
      <c r="K77">
        <v>2689</v>
      </c>
      <c r="L77">
        <v>0</v>
      </c>
      <c r="M77">
        <v>5934</v>
      </c>
      <c r="N77">
        <v>14082</v>
      </c>
      <c r="O77" s="21">
        <v>151991</v>
      </c>
      <c r="P77" s="21">
        <v>4621</v>
      </c>
      <c r="Q77" s="21">
        <v>0</v>
      </c>
      <c r="R77" s="21">
        <v>0</v>
      </c>
      <c r="S77" s="21">
        <v>0</v>
      </c>
      <c r="T77" s="21">
        <v>20397</v>
      </c>
      <c r="U77" s="21">
        <v>1202</v>
      </c>
      <c r="V77" s="21">
        <v>38188</v>
      </c>
      <c r="W77" s="21">
        <v>1763</v>
      </c>
      <c r="X77" s="21">
        <v>133</v>
      </c>
      <c r="Y77" s="21">
        <v>1583</v>
      </c>
      <c r="Z77" s="21">
        <v>38246</v>
      </c>
      <c r="AA77" s="21">
        <v>38008</v>
      </c>
      <c r="AB77" s="21">
        <v>1</v>
      </c>
      <c r="AC77" s="21">
        <v>0</v>
      </c>
      <c r="AD77" s="21">
        <v>38246</v>
      </c>
      <c r="AE77" s="23">
        <v>15567</v>
      </c>
      <c r="AF77" s="23">
        <v>4621</v>
      </c>
      <c r="AG77" s="23">
        <v>0</v>
      </c>
      <c r="AH77" s="23">
        <v>0</v>
      </c>
      <c r="AI77" s="23">
        <v>0</v>
      </c>
      <c r="AJ77" s="23">
        <v>3556</v>
      </c>
      <c r="AK77" s="23">
        <v>1202</v>
      </c>
      <c r="AL77" s="23">
        <v>4606</v>
      </c>
      <c r="AM77" s="23">
        <v>3229</v>
      </c>
      <c r="AN77" s="23">
        <v>7</v>
      </c>
      <c r="AO77" s="23">
        <v>3100</v>
      </c>
      <c r="AP77" s="23">
        <v>38008</v>
      </c>
      <c r="AQ77" s="23">
        <v>38008</v>
      </c>
      <c r="AR77" s="23">
        <v>0</v>
      </c>
      <c r="AS77" s="23">
        <v>0</v>
      </c>
      <c r="AT77" s="23">
        <v>1550</v>
      </c>
      <c r="AU77" s="10">
        <f t="shared" si="41"/>
        <v>15567</v>
      </c>
      <c r="AV77" s="10">
        <f t="shared" si="41"/>
        <v>4621</v>
      </c>
      <c r="AW77" s="10">
        <f t="shared" si="41"/>
        <v>0</v>
      </c>
      <c r="AX77" s="10">
        <f t="shared" si="41"/>
        <v>0</v>
      </c>
      <c r="AY77" s="10">
        <f t="shared" si="41"/>
        <v>0</v>
      </c>
      <c r="AZ77" s="10">
        <f t="shared" si="41"/>
        <v>3556</v>
      </c>
      <c r="BA77" s="10">
        <f t="shared" si="41"/>
        <v>1202</v>
      </c>
      <c r="BB77" s="10">
        <f t="shared" si="41"/>
        <v>4606</v>
      </c>
      <c r="BC77" s="10">
        <f t="shared" si="41"/>
        <v>1763</v>
      </c>
      <c r="BD77" s="10">
        <f t="shared" si="41"/>
        <v>7</v>
      </c>
      <c r="BE77" s="10">
        <f t="shared" si="41"/>
        <v>1583</v>
      </c>
      <c r="BF77" s="10">
        <f t="shared" si="41"/>
        <v>38008</v>
      </c>
      <c r="BG77" s="10">
        <f t="shared" si="41"/>
        <v>38008</v>
      </c>
      <c r="BH77" s="10">
        <f t="shared" si="41"/>
        <v>0</v>
      </c>
      <c r="BI77" s="10">
        <f t="shared" si="41"/>
        <v>0</v>
      </c>
      <c r="BJ77" s="10">
        <f t="shared" si="21"/>
        <v>1550</v>
      </c>
      <c r="BK77">
        <v>5264</v>
      </c>
      <c r="BL77">
        <v>2874</v>
      </c>
      <c r="BM77">
        <v>0</v>
      </c>
      <c r="BN77">
        <v>0</v>
      </c>
      <c r="BO77">
        <v>0</v>
      </c>
      <c r="BP77">
        <v>5576</v>
      </c>
      <c r="BQ77">
        <v>2426</v>
      </c>
      <c r="BR77">
        <v>10113</v>
      </c>
      <c r="BS77">
        <v>9996</v>
      </c>
      <c r="BT77">
        <v>9831</v>
      </c>
      <c r="BU77">
        <v>5177</v>
      </c>
      <c r="BV77">
        <v>6276</v>
      </c>
      <c r="BW77">
        <v>8341</v>
      </c>
      <c r="BX77">
        <v>12373</v>
      </c>
      <c r="BY77">
        <v>0</v>
      </c>
      <c r="BZ77">
        <v>3806</v>
      </c>
      <c r="CA77" s="25">
        <f t="shared" si="24"/>
        <v>81944688</v>
      </c>
      <c r="CB77" s="25">
        <f t="shared" si="25"/>
        <v>13280754</v>
      </c>
      <c r="CC77" s="25">
        <f t="shared" si="26"/>
        <v>0</v>
      </c>
      <c r="CD77" s="25">
        <f t="shared" si="27"/>
        <v>0</v>
      </c>
      <c r="CE77" s="25">
        <f t="shared" si="28"/>
        <v>0</v>
      </c>
      <c r="CF77" s="25">
        <f t="shared" si="29"/>
        <v>19828256</v>
      </c>
      <c r="CG77" s="25">
        <f t="shared" si="30"/>
        <v>2916052</v>
      </c>
      <c r="CH77" s="25">
        <f t="shared" si="31"/>
        <v>46580478</v>
      </c>
      <c r="CI77" s="25">
        <f t="shared" si="32"/>
        <v>17622948</v>
      </c>
      <c r="CJ77" s="25">
        <f t="shared" si="33"/>
        <v>68817</v>
      </c>
      <c r="CK77" s="25">
        <f t="shared" si="34"/>
        <v>8195191</v>
      </c>
      <c r="CL77" s="25">
        <f t="shared" si="35"/>
        <v>238538208</v>
      </c>
      <c r="CM77" s="25">
        <f t="shared" si="36"/>
        <v>317024728</v>
      </c>
      <c r="CN77" s="25">
        <f t="shared" si="37"/>
        <v>0</v>
      </c>
      <c r="CO77" s="25">
        <f t="shared" si="38"/>
        <v>0</v>
      </c>
      <c r="CP77" s="25">
        <f t="shared" si="39"/>
        <v>5899300</v>
      </c>
      <c r="CQ77" s="13">
        <f t="shared" si="40"/>
        <v>0.75189941999999999</v>
      </c>
    </row>
    <row r="78" spans="1:95" x14ac:dyDescent="0.3">
      <c r="A78">
        <v>38000</v>
      </c>
      <c r="B78">
        <v>0.26500000000000001</v>
      </c>
      <c r="C78">
        <v>7.7359999999999998</v>
      </c>
      <c r="D78">
        <v>0.20300000000000001</v>
      </c>
      <c r="E78">
        <v>2.3149999999999999</v>
      </c>
      <c r="F78">
        <v>2.78</v>
      </c>
      <c r="G78">
        <v>34680</v>
      </c>
      <c r="H78">
        <v>212284</v>
      </c>
      <c r="I78">
        <v>344853</v>
      </c>
      <c r="J78">
        <v>2080</v>
      </c>
      <c r="K78">
        <v>2477</v>
      </c>
      <c r="L78">
        <v>0</v>
      </c>
      <c r="M78">
        <v>6375</v>
      </c>
      <c r="N78">
        <v>12528</v>
      </c>
      <c r="O78" s="21">
        <v>154215</v>
      </c>
      <c r="P78" s="21">
        <v>4538</v>
      </c>
      <c r="Q78" s="21">
        <v>0</v>
      </c>
      <c r="R78" s="21">
        <v>0</v>
      </c>
      <c r="S78" s="21">
        <v>0</v>
      </c>
      <c r="T78" s="21">
        <v>20444</v>
      </c>
      <c r="U78" s="21">
        <v>2227</v>
      </c>
      <c r="V78" s="21">
        <v>38865</v>
      </c>
      <c r="W78" s="21">
        <v>4281</v>
      </c>
      <c r="X78" s="21">
        <v>138</v>
      </c>
      <c r="Y78" s="21">
        <v>3985</v>
      </c>
      <c r="Z78" s="21">
        <v>38795</v>
      </c>
      <c r="AA78" s="21">
        <v>38569</v>
      </c>
      <c r="AB78" s="21">
        <v>1</v>
      </c>
      <c r="AC78" s="21">
        <v>0</v>
      </c>
      <c r="AD78" s="21">
        <v>38795</v>
      </c>
      <c r="AE78" s="23">
        <v>24766</v>
      </c>
      <c r="AF78" s="23">
        <v>4538</v>
      </c>
      <c r="AG78" s="23">
        <v>0</v>
      </c>
      <c r="AH78" s="23">
        <v>0</v>
      </c>
      <c r="AI78" s="23">
        <v>0</v>
      </c>
      <c r="AJ78" s="23">
        <v>5059</v>
      </c>
      <c r="AK78" s="23">
        <v>2227</v>
      </c>
      <c r="AL78" s="23">
        <v>10633</v>
      </c>
      <c r="AM78" s="23">
        <v>8276</v>
      </c>
      <c r="AN78" s="23">
        <v>2</v>
      </c>
      <c r="AO78" s="23">
        <v>7946</v>
      </c>
      <c r="AP78" s="23">
        <v>38569</v>
      </c>
      <c r="AQ78" s="23">
        <v>38569</v>
      </c>
      <c r="AR78" s="23">
        <v>0</v>
      </c>
      <c r="AS78" s="23">
        <v>0</v>
      </c>
      <c r="AT78" s="23">
        <v>3973</v>
      </c>
      <c r="AU78" s="10">
        <f t="shared" si="41"/>
        <v>24766</v>
      </c>
      <c r="AV78" s="10">
        <f t="shared" si="41"/>
        <v>4538</v>
      </c>
      <c r="AW78" s="10">
        <f t="shared" si="41"/>
        <v>0</v>
      </c>
      <c r="AX78" s="10">
        <f t="shared" si="41"/>
        <v>0</v>
      </c>
      <c r="AY78" s="10">
        <f t="shared" si="41"/>
        <v>0</v>
      </c>
      <c r="AZ78" s="10">
        <f t="shared" si="41"/>
        <v>5059</v>
      </c>
      <c r="BA78" s="10">
        <f t="shared" si="41"/>
        <v>2227</v>
      </c>
      <c r="BB78" s="10">
        <f t="shared" si="41"/>
        <v>10633</v>
      </c>
      <c r="BC78" s="10">
        <f t="shared" si="41"/>
        <v>4281</v>
      </c>
      <c r="BD78" s="10">
        <f t="shared" si="41"/>
        <v>2</v>
      </c>
      <c r="BE78" s="10">
        <f t="shared" si="41"/>
        <v>3985</v>
      </c>
      <c r="BF78" s="10">
        <f t="shared" si="41"/>
        <v>38569</v>
      </c>
      <c r="BG78" s="10">
        <f t="shared" si="41"/>
        <v>38569</v>
      </c>
      <c r="BH78" s="10">
        <f t="shared" si="41"/>
        <v>0</v>
      </c>
      <c r="BI78" s="10">
        <f t="shared" si="41"/>
        <v>0</v>
      </c>
      <c r="BJ78" s="10">
        <f t="shared" si="21"/>
        <v>3973</v>
      </c>
      <c r="BK78">
        <v>4582</v>
      </c>
      <c r="BL78">
        <v>2727</v>
      </c>
      <c r="BM78">
        <v>0</v>
      </c>
      <c r="BN78">
        <v>0</v>
      </c>
      <c r="BO78">
        <v>0</v>
      </c>
      <c r="BP78">
        <v>4983</v>
      </c>
      <c r="BQ78">
        <v>2618</v>
      </c>
      <c r="BR78">
        <v>8071</v>
      </c>
      <c r="BS78">
        <v>10532</v>
      </c>
      <c r="BT78">
        <v>8842</v>
      </c>
      <c r="BU78">
        <v>3937</v>
      </c>
      <c r="BV78">
        <v>6754</v>
      </c>
      <c r="BW78">
        <v>5864</v>
      </c>
      <c r="BX78">
        <v>8532</v>
      </c>
      <c r="BY78">
        <v>0</v>
      </c>
      <c r="BZ78">
        <v>3352</v>
      </c>
      <c r="CA78" s="25">
        <f t="shared" si="24"/>
        <v>113477812</v>
      </c>
      <c r="CB78" s="25">
        <f t="shared" si="25"/>
        <v>12375126</v>
      </c>
      <c r="CC78" s="25">
        <f t="shared" si="26"/>
        <v>0</v>
      </c>
      <c r="CD78" s="25">
        <f t="shared" si="27"/>
        <v>0</v>
      </c>
      <c r="CE78" s="25">
        <f t="shared" si="28"/>
        <v>0</v>
      </c>
      <c r="CF78" s="25">
        <f t="shared" si="29"/>
        <v>25208997</v>
      </c>
      <c r="CG78" s="25">
        <f t="shared" si="30"/>
        <v>5830286</v>
      </c>
      <c r="CH78" s="25">
        <f t="shared" si="31"/>
        <v>85818943</v>
      </c>
      <c r="CI78" s="25">
        <f t="shared" si="32"/>
        <v>45087492</v>
      </c>
      <c r="CJ78" s="25">
        <f t="shared" si="33"/>
        <v>17684</v>
      </c>
      <c r="CK78" s="25">
        <f t="shared" si="34"/>
        <v>15688945</v>
      </c>
      <c r="CL78" s="25">
        <f t="shared" si="35"/>
        <v>260495026</v>
      </c>
      <c r="CM78" s="25">
        <f t="shared" si="36"/>
        <v>226168616</v>
      </c>
      <c r="CN78" s="25">
        <f t="shared" si="37"/>
        <v>0</v>
      </c>
      <c r="CO78" s="25">
        <f t="shared" si="38"/>
        <v>0</v>
      </c>
      <c r="CP78" s="25">
        <f t="shared" si="39"/>
        <v>13317496</v>
      </c>
      <c r="CQ78" s="13">
        <f t="shared" si="40"/>
        <v>0.80348642299999995</v>
      </c>
    </row>
    <row r="79" spans="1:95" x14ac:dyDescent="0.3"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7" t="e">
        <f>AVERAGEIFS(CA2:CA78,CA2:CA78,"&lt;10000", CA2:CA78, "&gt;0" )</f>
        <v>#DIV/0!</v>
      </c>
      <c r="BL79" s="17" t="e">
        <f>AVERAGEIFS(CB2:CB78,CB2:CB78,"&lt;9000", CB2:CB78, "&gt;0" )</f>
        <v>#DIV/0!</v>
      </c>
      <c r="BM79" s="17"/>
      <c r="BN79" s="17"/>
      <c r="BO79" s="17"/>
      <c r="BP79" s="17" t="e">
        <f>AVERAGEIFS(CF2:CF78,CF2:CF78,"&lt;9000", CF2:CF78, "&gt;0" )</f>
        <v>#DIV/0!</v>
      </c>
      <c r="BQ79" s="17" t="e">
        <f>AVERAGEIFS(CG2:CG78,CG2:CG78,"&lt;20000", CG2:CG78, "&gt;0" )</f>
        <v>#DIV/0!</v>
      </c>
      <c r="BR79" s="17" t="e">
        <f>AVERAGEIFS(CH2:CH78,CH2:CH78,"&lt;14000", CH2:CH78, "&gt;0" )</f>
        <v>#DIV/0!</v>
      </c>
      <c r="BS79" s="17" t="e">
        <f>AVERAGEIFS(CI2:CI78,CI2:CI78,"&lt;17000", CI2:CI78, "&gt;0" )</f>
        <v>#DIV/0!</v>
      </c>
      <c r="BT79" s="17">
        <f>AVERAGEIFS(CJ2:CJ78,CJ2:CJ78,"&lt;17000", CJ2:CJ78, "&gt;0" )</f>
        <v>13665.666666666666</v>
      </c>
      <c r="BU79" s="17" t="e">
        <f>AVERAGEIFS(CK2:CK78,CK2:CK78,"&lt;10000", CK2:CK78, "&gt;0" )</f>
        <v>#DIV/0!</v>
      </c>
      <c r="BV79" s="17" t="e">
        <f>AVERAGEIFS(CL2:CL78,CL2:CL78,"&lt;11000", CL2:CL78, "&gt;0" )</f>
        <v>#DIV/0!</v>
      </c>
      <c r="BW79" s="17" t="e">
        <f>AVERAGEIFS(CM2:CM78,CM2:CM78,"&lt;12000", CM2:CM78, "&gt;0" )</f>
        <v>#DIV/0!</v>
      </c>
      <c r="BX79" s="17" t="e">
        <f>AVERAGEIFS(CN2:CN78,CN2:CN78,"&lt;15000", CN2:CN78, "&gt;0" )</f>
        <v>#DIV/0!</v>
      </c>
      <c r="BY79" s="17"/>
      <c r="BZ79" s="17" t="e">
        <f>AVERAGEIFS(CP2:CP78,CP2:CP78,"&lt;10000", CP2:CP78, "&gt;0" )</f>
        <v>#DIV/0!</v>
      </c>
    </row>
    <row r="81" spans="62:78" x14ac:dyDescent="0.3">
      <c r="BK81">
        <f>AVERAGEIF(CA2:CA78, "&gt;0")</f>
        <v>65044812.776315786</v>
      </c>
      <c r="BL81">
        <f>AVERAGEIF(CB2:CB78, "&gt;0")</f>
        <v>8087224.8421052629</v>
      </c>
      <c r="BP81">
        <f>AVERAGEIF(CF2:CF78, "&gt;0")</f>
        <v>14635624.486842105</v>
      </c>
      <c r="BQ81">
        <f>AVERAGEIF(CG2:CG78, "&gt;0")</f>
        <v>3640536.1184210526</v>
      </c>
      <c r="BR81">
        <f>AVERAGEIF(CH2:CH78, "&gt;0")</f>
        <v>45096272.118421055</v>
      </c>
      <c r="BS81">
        <f>AVERAGEIF(CI2:CI78, "&gt;0")</f>
        <v>20546238.368421052</v>
      </c>
      <c r="BT81">
        <f>AVERAGEIF(CJ2:CJ78, "&gt;0")</f>
        <v>68735.399999999994</v>
      </c>
      <c r="BU81">
        <f>AVERAGEIF(CK2:CK78, "&gt;0")</f>
        <v>7565197.75</v>
      </c>
      <c r="BV81">
        <f>AVERAGEIF(CL2:CL78, "&gt;0")</f>
        <v>149468086.02631578</v>
      </c>
      <c r="BW81">
        <f>AVERAGEIF(CM2:CM78, "&gt;0")</f>
        <v>159034701.60526314</v>
      </c>
      <c r="BX81" t="e">
        <f>AVERAGEIF(CN2:CN78, "&gt;0")</f>
        <v>#DIV/0!</v>
      </c>
      <c r="BZ81">
        <f>AVERAGEIF(CP2:CP78, "&gt;0")</f>
        <v>6924059.2105263155</v>
      </c>
    </row>
    <row r="84" spans="62:78" x14ac:dyDescent="0.3">
      <c r="BJ84" s="1"/>
      <c r="BK84" s="5" t="s">
        <v>54</v>
      </c>
      <c r="BL84" s="6">
        <v>12382.926470588236</v>
      </c>
      <c r="BN84" s="5" t="s">
        <v>55</v>
      </c>
      <c r="BO84" s="6">
        <v>21174.236842105263</v>
      </c>
    </row>
    <row r="85" spans="62:78" x14ac:dyDescent="0.3">
      <c r="BK85" s="5" t="s">
        <v>55</v>
      </c>
      <c r="BL85" s="6">
        <v>11974.121212121212</v>
      </c>
      <c r="BN85" s="5" t="s">
        <v>54</v>
      </c>
      <c r="BO85" s="6">
        <v>19708.092105263157</v>
      </c>
    </row>
    <row r="86" spans="62:78" x14ac:dyDescent="0.3">
      <c r="BK86" s="5" t="s">
        <v>53</v>
      </c>
      <c r="BL86" s="6">
        <v>10122.888888888889</v>
      </c>
      <c r="BN86" s="5" t="s">
        <v>57</v>
      </c>
      <c r="BO86" s="6">
        <v>12548.16883116883</v>
      </c>
    </row>
    <row r="87" spans="62:78" x14ac:dyDescent="0.3">
      <c r="BK87" s="5" t="s">
        <v>58</v>
      </c>
      <c r="BL87" s="6">
        <v>8007.0138888888887</v>
      </c>
      <c r="BN87" s="5" t="s">
        <v>53</v>
      </c>
      <c r="BO87" s="6">
        <v>11087.026315789473</v>
      </c>
    </row>
    <row r="88" spans="62:78" x14ac:dyDescent="0.3">
      <c r="BK88" s="5" t="s">
        <v>57</v>
      </c>
      <c r="BL88" s="6">
        <v>7084.1428571428569</v>
      </c>
      <c r="BN88" s="5" t="s">
        <v>56</v>
      </c>
      <c r="BO88" s="6">
        <v>8939.5263157894733</v>
      </c>
    </row>
    <row r="89" spans="62:78" x14ac:dyDescent="0.3">
      <c r="BK89" s="7" t="s">
        <v>51</v>
      </c>
      <c r="BL89" s="8">
        <v>6184</v>
      </c>
      <c r="BN89" s="7" t="s">
        <v>58</v>
      </c>
      <c r="BO89" s="8">
        <v>8849.9473684210534</v>
      </c>
    </row>
    <row r="90" spans="62:78" x14ac:dyDescent="0.3">
      <c r="BK90" s="7" t="s">
        <v>46</v>
      </c>
      <c r="BL90" s="8">
        <v>5882.9041095890407</v>
      </c>
      <c r="BN90" s="7" t="s">
        <v>46</v>
      </c>
      <c r="BO90" s="8">
        <v>8083.5324675324673</v>
      </c>
    </row>
    <row r="91" spans="62:78" x14ac:dyDescent="0.3">
      <c r="BK91" s="7" t="s">
        <v>56</v>
      </c>
      <c r="BL91" s="8">
        <v>5421.4626865671644</v>
      </c>
      <c r="BN91" s="7" t="s">
        <v>51</v>
      </c>
      <c r="BO91" s="8">
        <v>6835.4078947368425</v>
      </c>
    </row>
    <row r="92" spans="62:78" x14ac:dyDescent="0.3">
      <c r="BK92" s="7" t="s">
        <v>61</v>
      </c>
      <c r="BL92" s="8">
        <v>4462.3013698630139</v>
      </c>
      <c r="BN92" s="7" t="s">
        <v>61</v>
      </c>
      <c r="BO92" s="8">
        <v>5588.7142857142853</v>
      </c>
    </row>
    <row r="93" spans="62:78" x14ac:dyDescent="0.3">
      <c r="BK93" s="7" t="s">
        <v>47</v>
      </c>
      <c r="BL93" s="8">
        <v>3463.0945945945946</v>
      </c>
      <c r="BN93" s="7" t="s">
        <v>47</v>
      </c>
      <c r="BO93" s="8">
        <v>3715.4210526315787</v>
      </c>
    </row>
    <row r="94" spans="62:78" x14ac:dyDescent="0.3">
      <c r="BK94" s="1" t="s">
        <v>52</v>
      </c>
      <c r="BL94">
        <v>3285.5466666666666</v>
      </c>
      <c r="BN94" s="1" t="s">
        <v>52</v>
      </c>
      <c r="BO94">
        <v>3655.3157894736842</v>
      </c>
    </row>
    <row r="95" spans="62:78" x14ac:dyDescent="0.3">
      <c r="BK95" s="1" t="s">
        <v>48</v>
      </c>
      <c r="BN95" s="1" t="s">
        <v>48</v>
      </c>
    </row>
    <row r="96" spans="62:78" x14ac:dyDescent="0.3">
      <c r="BK96" s="1" t="s">
        <v>49</v>
      </c>
      <c r="BN96" s="1" t="s">
        <v>49</v>
      </c>
    </row>
    <row r="97" spans="63:66" x14ac:dyDescent="0.3">
      <c r="BK97" s="1" t="s">
        <v>50</v>
      </c>
      <c r="BN97" s="1" t="s">
        <v>50</v>
      </c>
    </row>
    <row r="98" spans="63:66" x14ac:dyDescent="0.3">
      <c r="BK98" s="1" t="s">
        <v>60</v>
      </c>
      <c r="BN98" s="1" t="s">
        <v>60</v>
      </c>
    </row>
  </sheetData>
  <sortState ref="CD84:CE84">
    <sortCondition descending="1" ref="CE8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3"/>
  <sheetViews>
    <sheetView zoomScaleNormal="100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G71" sqref="G71"/>
    </sheetView>
  </sheetViews>
  <sheetFormatPr defaultRowHeight="14.4" x14ac:dyDescent="0.3"/>
  <cols>
    <col min="1" max="1" width="8.88671875" style="1"/>
    <col min="75" max="75" width="9.77734375" bestFit="1" customWidth="1"/>
    <col min="85" max="85" width="11" bestFit="1" customWidth="1"/>
    <col min="88" max="88" width="10" bestFit="1" customWidth="1"/>
    <col min="91" max="92" width="16.33203125" bestFit="1" customWidth="1"/>
    <col min="93" max="93" width="14.88671875" bestFit="1" customWidth="1"/>
    <col min="94" max="94" width="16.33203125" bestFit="1" customWidth="1"/>
    <col min="95" max="95" width="14.88671875" bestFit="1" customWidth="1"/>
    <col min="96" max="96" width="16.33203125" bestFit="1" customWidth="1"/>
  </cols>
  <sheetData>
    <row r="1" spans="1:9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9" t="s">
        <v>78</v>
      </c>
      <c r="AV1" s="9" t="s">
        <v>77</v>
      </c>
      <c r="AW1" s="9" t="s">
        <v>63</v>
      </c>
      <c r="AX1" s="9" t="s">
        <v>64</v>
      </c>
      <c r="AY1" s="9" t="s">
        <v>65</v>
      </c>
      <c r="AZ1" s="9" t="s">
        <v>66</v>
      </c>
      <c r="BA1" s="9" t="s">
        <v>67</v>
      </c>
      <c r="BB1" s="9" t="s">
        <v>68</v>
      </c>
      <c r="BC1" s="9" t="s">
        <v>69</v>
      </c>
      <c r="BD1" s="9" t="s">
        <v>70</v>
      </c>
      <c r="BE1" s="9" t="s">
        <v>71</v>
      </c>
      <c r="BF1" s="9" t="s">
        <v>72</v>
      </c>
      <c r="BG1" s="9" t="s">
        <v>73</v>
      </c>
      <c r="BH1" s="9" t="s">
        <v>74</v>
      </c>
      <c r="BI1" s="9" t="s">
        <v>75</v>
      </c>
      <c r="BJ1" s="9" t="s">
        <v>76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  <c r="BZ1" s="1" t="s">
        <v>61</v>
      </c>
      <c r="CA1" s="12" t="s">
        <v>62</v>
      </c>
      <c r="CB1" s="12" t="s">
        <v>79</v>
      </c>
      <c r="CC1" s="12" t="s">
        <v>48</v>
      </c>
      <c r="CD1" s="12" t="s">
        <v>49</v>
      </c>
      <c r="CE1" s="12" t="s">
        <v>50</v>
      </c>
      <c r="CF1" s="12" t="s">
        <v>51</v>
      </c>
      <c r="CG1" s="12" t="s">
        <v>52</v>
      </c>
      <c r="CH1" s="12" t="s">
        <v>53</v>
      </c>
      <c r="CI1" s="12" t="s">
        <v>54</v>
      </c>
      <c r="CJ1" s="12" t="s">
        <v>55</v>
      </c>
      <c r="CK1" s="12" t="s">
        <v>56</v>
      </c>
      <c r="CL1" s="12" t="s">
        <v>57</v>
      </c>
      <c r="CM1" s="12" t="s">
        <v>58</v>
      </c>
      <c r="CN1" s="12" t="s">
        <v>59</v>
      </c>
      <c r="CO1" s="12" t="s">
        <v>60</v>
      </c>
      <c r="CP1" s="12" t="s">
        <v>61</v>
      </c>
    </row>
    <row r="2" spans="1:95" x14ac:dyDescent="0.3">
      <c r="A2" s="1">
        <v>0</v>
      </c>
      <c r="B2">
        <v>6.3E-2</v>
      </c>
      <c r="C2">
        <v>1.6E-2</v>
      </c>
      <c r="D2">
        <v>6.2E-2</v>
      </c>
      <c r="E2">
        <v>0</v>
      </c>
      <c r="F2">
        <v>1.4999999999999999E-2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>
        <v>0</v>
      </c>
      <c r="Y2" s="21">
        <v>0</v>
      </c>
      <c r="Z2" s="21">
        <v>0</v>
      </c>
      <c r="AA2" s="21">
        <v>0</v>
      </c>
      <c r="AB2" s="21">
        <v>0</v>
      </c>
      <c r="AC2" s="21">
        <v>0</v>
      </c>
      <c r="AD2" s="21">
        <v>0</v>
      </c>
      <c r="AE2" s="23">
        <v>0</v>
      </c>
      <c r="AF2" s="23">
        <v>0</v>
      </c>
      <c r="AG2" s="23">
        <v>0</v>
      </c>
      <c r="AH2" s="23">
        <v>0</v>
      </c>
      <c r="AI2" s="23">
        <v>0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10">
        <f>IF(AE2&gt;O2,O2,AE2)</f>
        <v>0</v>
      </c>
      <c r="AV2" s="10">
        <f t="shared" ref="AV2:BJ2" si="0">IF(AF2&gt;P2,P2,AF2)</f>
        <v>0</v>
      </c>
      <c r="AW2" s="10">
        <f t="shared" si="0"/>
        <v>0</v>
      </c>
      <c r="AX2" s="10">
        <f t="shared" si="0"/>
        <v>0</v>
      </c>
      <c r="AY2" s="10">
        <f t="shared" si="0"/>
        <v>0</v>
      </c>
      <c r="AZ2" s="10">
        <f t="shared" si="0"/>
        <v>0</v>
      </c>
      <c r="BA2" s="10">
        <f t="shared" si="0"/>
        <v>0</v>
      </c>
      <c r="BB2" s="10">
        <f t="shared" si="0"/>
        <v>0</v>
      </c>
      <c r="BC2" s="10">
        <f t="shared" si="0"/>
        <v>0</v>
      </c>
      <c r="BD2" s="10">
        <f t="shared" si="0"/>
        <v>0</v>
      </c>
      <c r="BE2" s="10">
        <f t="shared" si="0"/>
        <v>0</v>
      </c>
      <c r="BF2" s="10">
        <f t="shared" si="0"/>
        <v>0</v>
      </c>
      <c r="BG2" s="10">
        <f t="shared" si="0"/>
        <v>0</v>
      </c>
      <c r="BH2" s="10">
        <f t="shared" si="0"/>
        <v>0</v>
      </c>
      <c r="BI2" s="10">
        <f t="shared" si="0"/>
        <v>0</v>
      </c>
      <c r="BJ2" s="10">
        <f t="shared" si="0"/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 s="25">
        <f>AU2*BK2</f>
        <v>0</v>
      </c>
      <c r="CB2" s="25">
        <f t="shared" ref="CB2:CP2" si="1">AV2*BL2</f>
        <v>0</v>
      </c>
      <c r="CC2" s="25">
        <f t="shared" si="1"/>
        <v>0</v>
      </c>
      <c r="CD2" s="25">
        <f t="shared" si="1"/>
        <v>0</v>
      </c>
      <c r="CE2" s="25">
        <f t="shared" si="1"/>
        <v>0</v>
      </c>
      <c r="CF2" s="25">
        <f t="shared" si="1"/>
        <v>0</v>
      </c>
      <c r="CG2" s="25">
        <f t="shared" si="1"/>
        <v>0</v>
      </c>
      <c r="CH2" s="25">
        <f t="shared" si="1"/>
        <v>0</v>
      </c>
      <c r="CI2" s="25">
        <f t="shared" si="1"/>
        <v>0</v>
      </c>
      <c r="CJ2" s="25">
        <f t="shared" si="1"/>
        <v>0</v>
      </c>
      <c r="CK2" s="25">
        <f t="shared" si="1"/>
        <v>0</v>
      </c>
      <c r="CL2" s="25">
        <f t="shared" si="1"/>
        <v>0</v>
      </c>
      <c r="CM2" s="25">
        <f t="shared" si="1"/>
        <v>0</v>
      </c>
      <c r="CN2" s="25">
        <f t="shared" si="1"/>
        <v>0</v>
      </c>
      <c r="CO2" s="25">
        <f t="shared" si="1"/>
        <v>0</v>
      </c>
      <c r="CP2" s="25">
        <f t="shared" si="1"/>
        <v>0</v>
      </c>
      <c r="CQ2" s="13">
        <f>SUM(CA2:CP2)/1000000000</f>
        <v>0</v>
      </c>
    </row>
    <row r="3" spans="1:95" x14ac:dyDescent="0.3">
      <c r="A3" s="1">
        <v>500</v>
      </c>
      <c r="B3">
        <v>3.1E-2</v>
      </c>
      <c r="C3">
        <v>0.312</v>
      </c>
      <c r="D3">
        <v>4.7E-2</v>
      </c>
      <c r="E3">
        <v>9.2999999999999999E-2</v>
      </c>
      <c r="F3">
        <v>0.187</v>
      </c>
      <c r="G3">
        <v>497</v>
      </c>
      <c r="H3">
        <v>1748</v>
      </c>
      <c r="I3">
        <v>2019</v>
      </c>
      <c r="J3">
        <v>19562</v>
      </c>
      <c r="K3">
        <v>31485</v>
      </c>
      <c r="L3">
        <v>42674</v>
      </c>
      <c r="M3">
        <v>34672</v>
      </c>
      <c r="N3">
        <v>82729</v>
      </c>
      <c r="O3" s="21">
        <v>593</v>
      </c>
      <c r="P3" s="21">
        <v>9</v>
      </c>
      <c r="Q3" s="21">
        <v>84</v>
      </c>
      <c r="R3" s="21">
        <v>84</v>
      </c>
      <c r="S3" s="21">
        <v>0</v>
      </c>
      <c r="T3" s="21">
        <v>106</v>
      </c>
      <c r="U3" s="21">
        <v>3</v>
      </c>
      <c r="V3" s="21">
        <v>91</v>
      </c>
      <c r="W3" s="21">
        <v>14</v>
      </c>
      <c r="X3" s="21">
        <v>3</v>
      </c>
      <c r="Y3" s="21">
        <v>11</v>
      </c>
      <c r="Z3" s="21">
        <v>508</v>
      </c>
      <c r="AA3" s="21">
        <v>88</v>
      </c>
      <c r="AB3" s="21">
        <v>1</v>
      </c>
      <c r="AC3" s="21">
        <v>0</v>
      </c>
      <c r="AD3" s="21">
        <v>508</v>
      </c>
      <c r="AE3" s="23">
        <v>14</v>
      </c>
      <c r="AF3" s="23">
        <v>9</v>
      </c>
      <c r="AG3" s="23">
        <v>2</v>
      </c>
      <c r="AH3" s="23">
        <v>0</v>
      </c>
      <c r="AI3" s="23">
        <v>0</v>
      </c>
      <c r="AJ3" s="23">
        <v>14</v>
      </c>
      <c r="AK3" s="23">
        <v>3</v>
      </c>
      <c r="AL3" s="23">
        <v>30</v>
      </c>
      <c r="AM3" s="23">
        <v>27</v>
      </c>
      <c r="AN3" s="23">
        <v>0</v>
      </c>
      <c r="AO3" s="23">
        <v>22</v>
      </c>
      <c r="AP3" s="23">
        <v>88</v>
      </c>
      <c r="AQ3" s="23">
        <v>88</v>
      </c>
      <c r="AR3" s="23">
        <v>0</v>
      </c>
      <c r="AS3" s="23">
        <v>0</v>
      </c>
      <c r="AT3" s="23">
        <v>11</v>
      </c>
      <c r="AU3" s="10">
        <f t="shared" ref="AU3:AU16" si="2">IF(AE3&gt;O3,O3,AE3)</f>
        <v>14</v>
      </c>
      <c r="AV3" s="10">
        <f t="shared" ref="AV3:AV16" si="3">IF(AF3&gt;P3,P3,AF3)</f>
        <v>9</v>
      </c>
      <c r="AW3" s="10">
        <f t="shared" ref="AW3:AW16" si="4">IF(AG3&gt;Q3,Q3,AG3)</f>
        <v>2</v>
      </c>
      <c r="AX3" s="10">
        <f t="shared" ref="AX3:AX16" si="5">IF(AH3&gt;R3,R3,AH3)</f>
        <v>0</v>
      </c>
      <c r="AY3" s="10">
        <f t="shared" ref="AY3:AY16" si="6">IF(AI3&gt;S3,S3,AI3)</f>
        <v>0</v>
      </c>
      <c r="AZ3" s="10">
        <f t="shared" ref="AZ3:AZ16" si="7">IF(AJ3&gt;T3,T3,AJ3)</f>
        <v>14</v>
      </c>
      <c r="BA3" s="10">
        <f t="shared" ref="BA3:BA16" si="8">IF(AK3&gt;U3,U3,AK3)</f>
        <v>3</v>
      </c>
      <c r="BB3" s="10">
        <f t="shared" ref="BB3:BB16" si="9">IF(AL3&gt;V3,V3,AL3)</f>
        <v>30</v>
      </c>
      <c r="BC3" s="10">
        <f t="shared" ref="BC3:BC16" si="10">IF(AM3&gt;W3,W3,AM3)</f>
        <v>14</v>
      </c>
      <c r="BD3" s="10">
        <f t="shared" ref="BD3:BD16" si="11">IF(AN3&gt;X3,X3,AN3)</f>
        <v>0</v>
      </c>
      <c r="BE3" s="10">
        <f t="shared" ref="BE3:BE16" si="12">IF(AO3&gt;Y3,Y3,AO3)</f>
        <v>11</v>
      </c>
      <c r="BF3" s="10">
        <f t="shared" ref="BF3:BF16" si="13">IF(AP3&gt;Z3,Z3,AP3)</f>
        <v>88</v>
      </c>
      <c r="BG3" s="10">
        <f t="shared" ref="BG3:BG16" si="14">IF(AQ3&gt;AA3,AA3,AQ3)</f>
        <v>88</v>
      </c>
      <c r="BH3" s="10">
        <f t="shared" ref="BH3:BH16" si="15">IF(AR3&gt;AB3,AB3,AR3)</f>
        <v>0</v>
      </c>
      <c r="BI3" s="10">
        <f t="shared" ref="BI3:BI16" si="16">IF(AS3&gt;AC3,AC3,AS3)</f>
        <v>0</v>
      </c>
      <c r="BJ3" s="10">
        <f t="shared" ref="BJ3:BJ16" si="17">IF(AT3&gt;AD3,AD3,AT3)</f>
        <v>11</v>
      </c>
      <c r="BK3">
        <v>57876</v>
      </c>
      <c r="BL3">
        <v>23133</v>
      </c>
      <c r="BM3">
        <v>61370</v>
      </c>
      <c r="BN3">
        <v>0</v>
      </c>
      <c r="BO3">
        <v>0</v>
      </c>
      <c r="BP3">
        <v>39190</v>
      </c>
      <c r="BQ3">
        <v>43090</v>
      </c>
      <c r="BR3">
        <v>69481</v>
      </c>
      <c r="BS3">
        <v>70761</v>
      </c>
      <c r="BT3">
        <v>87319</v>
      </c>
      <c r="BU3">
        <v>53795</v>
      </c>
      <c r="BV3">
        <v>77628</v>
      </c>
      <c r="BW3">
        <v>184861</v>
      </c>
      <c r="BX3">
        <v>198815</v>
      </c>
      <c r="BY3">
        <v>0</v>
      </c>
      <c r="BZ3">
        <v>27381</v>
      </c>
      <c r="CA3" s="25">
        <f t="shared" ref="CA3:CA14" si="18">AU3*BK3</f>
        <v>810264</v>
      </c>
      <c r="CB3" s="25">
        <f t="shared" ref="CB3:CB14" si="19">AV3*BL3</f>
        <v>208197</v>
      </c>
      <c r="CC3" s="25">
        <f t="shared" ref="CC3:CC14" si="20">AW3*BM3</f>
        <v>122740</v>
      </c>
      <c r="CD3" s="25">
        <f t="shared" ref="CD3:CD14" si="21">AX3*BN3</f>
        <v>0</v>
      </c>
      <c r="CE3" s="25">
        <f t="shared" ref="CE3:CE14" si="22">AY3*BO3</f>
        <v>0</v>
      </c>
      <c r="CF3" s="25">
        <f t="shared" ref="CF3:CF14" si="23">AZ3*BP3</f>
        <v>548660</v>
      </c>
      <c r="CG3" s="25">
        <f t="shared" ref="CG3:CG14" si="24">BA3*BQ3</f>
        <v>129270</v>
      </c>
      <c r="CH3" s="25">
        <f t="shared" ref="CH3:CH14" si="25">BB3*BR3</f>
        <v>2084430</v>
      </c>
      <c r="CI3" s="25">
        <f t="shared" ref="CI3:CI14" si="26">BC3*BS3</f>
        <v>990654</v>
      </c>
      <c r="CJ3" s="25">
        <f t="shared" ref="CJ3:CJ14" si="27">BD3*BT3</f>
        <v>0</v>
      </c>
      <c r="CK3" s="25">
        <f t="shared" ref="CK3:CK14" si="28">BE3*BU3</f>
        <v>591745</v>
      </c>
      <c r="CL3" s="25">
        <f t="shared" ref="CL3:CL14" si="29">BF3*BV3</f>
        <v>6831264</v>
      </c>
      <c r="CM3" s="25">
        <f t="shared" ref="CM3:CM14" si="30">BG3*BW3</f>
        <v>16267768</v>
      </c>
      <c r="CN3" s="25">
        <f t="shared" ref="CN3:CN14" si="31">BH3*BX3</f>
        <v>0</v>
      </c>
      <c r="CO3" s="25">
        <f t="shared" ref="CO3:CO14" si="32">BI3*BY3</f>
        <v>0</v>
      </c>
      <c r="CP3" s="25">
        <f t="shared" ref="CP3:CP14" si="33">BJ3*BZ3</f>
        <v>301191</v>
      </c>
      <c r="CQ3" s="13">
        <f t="shared" ref="CQ3:CQ66" si="34">SUM(CA3:CP3)/1000000000</f>
        <v>2.8886182999999999E-2</v>
      </c>
    </row>
    <row r="4" spans="1:95" x14ac:dyDescent="0.3">
      <c r="A4" s="1">
        <v>1000</v>
      </c>
      <c r="B4">
        <v>3.1E-2</v>
      </c>
      <c r="C4">
        <v>0.29699999999999999</v>
      </c>
      <c r="D4">
        <v>3.1E-2</v>
      </c>
      <c r="E4">
        <v>9.2999999999999999E-2</v>
      </c>
      <c r="F4">
        <v>0.125</v>
      </c>
      <c r="G4">
        <v>996</v>
      </c>
      <c r="H4">
        <v>3504</v>
      </c>
      <c r="I4">
        <v>4017</v>
      </c>
      <c r="J4">
        <v>8664</v>
      </c>
      <c r="K4">
        <v>15875</v>
      </c>
      <c r="L4">
        <v>28440</v>
      </c>
      <c r="M4">
        <v>30429</v>
      </c>
      <c r="N4">
        <v>81949</v>
      </c>
      <c r="O4" s="21">
        <v>1196</v>
      </c>
      <c r="P4" s="21">
        <v>22</v>
      </c>
      <c r="Q4" s="21">
        <v>186</v>
      </c>
      <c r="R4" s="21">
        <v>186</v>
      </c>
      <c r="S4" s="21">
        <v>0</v>
      </c>
      <c r="T4" s="21">
        <v>186</v>
      </c>
      <c r="U4" s="21">
        <v>0</v>
      </c>
      <c r="V4" s="21">
        <v>167</v>
      </c>
      <c r="W4" s="21">
        <v>22</v>
      </c>
      <c r="X4" s="21">
        <v>0</v>
      </c>
      <c r="Y4" s="21">
        <v>25</v>
      </c>
      <c r="Z4" s="21">
        <v>1021</v>
      </c>
      <c r="AA4" s="21">
        <v>170</v>
      </c>
      <c r="AB4" s="21">
        <v>1</v>
      </c>
      <c r="AC4" s="21">
        <v>0</v>
      </c>
      <c r="AD4" s="21">
        <v>1021</v>
      </c>
      <c r="AE4" s="23">
        <v>32</v>
      </c>
      <c r="AF4" s="23">
        <v>22</v>
      </c>
      <c r="AG4" s="23">
        <v>3</v>
      </c>
      <c r="AH4" s="23">
        <v>0</v>
      </c>
      <c r="AI4" s="23">
        <v>0</v>
      </c>
      <c r="AJ4" s="23">
        <v>22</v>
      </c>
      <c r="AK4" s="23">
        <v>0</v>
      </c>
      <c r="AL4" s="23">
        <v>43</v>
      </c>
      <c r="AM4" s="23">
        <v>43</v>
      </c>
      <c r="AN4" s="23">
        <v>0</v>
      </c>
      <c r="AO4" s="23">
        <v>50</v>
      </c>
      <c r="AP4" s="23">
        <v>170</v>
      </c>
      <c r="AQ4" s="23">
        <v>170</v>
      </c>
      <c r="AR4" s="23">
        <v>0</v>
      </c>
      <c r="AS4" s="23">
        <v>0</v>
      </c>
      <c r="AT4" s="23">
        <v>25</v>
      </c>
      <c r="AU4" s="10">
        <f t="shared" si="2"/>
        <v>32</v>
      </c>
      <c r="AV4" s="10">
        <f t="shared" si="3"/>
        <v>22</v>
      </c>
      <c r="AW4" s="10">
        <f t="shared" si="4"/>
        <v>3</v>
      </c>
      <c r="AX4" s="10">
        <f t="shared" si="5"/>
        <v>0</v>
      </c>
      <c r="AY4" s="10">
        <f t="shared" si="6"/>
        <v>0</v>
      </c>
      <c r="AZ4" s="10">
        <f t="shared" si="7"/>
        <v>22</v>
      </c>
      <c r="BA4" s="10">
        <f t="shared" si="8"/>
        <v>0</v>
      </c>
      <c r="BB4" s="10">
        <f t="shared" si="9"/>
        <v>43</v>
      </c>
      <c r="BC4" s="10">
        <f t="shared" si="10"/>
        <v>22</v>
      </c>
      <c r="BD4" s="10">
        <f t="shared" si="11"/>
        <v>0</v>
      </c>
      <c r="BE4" s="10">
        <f t="shared" si="12"/>
        <v>25</v>
      </c>
      <c r="BF4" s="10">
        <f t="shared" si="13"/>
        <v>170</v>
      </c>
      <c r="BG4" s="10">
        <f t="shared" si="14"/>
        <v>170</v>
      </c>
      <c r="BH4" s="10">
        <f t="shared" si="15"/>
        <v>0</v>
      </c>
      <c r="BI4" s="10">
        <f t="shared" si="16"/>
        <v>0</v>
      </c>
      <c r="BJ4" s="10">
        <f t="shared" si="17"/>
        <v>25</v>
      </c>
      <c r="BK4">
        <v>19296</v>
      </c>
      <c r="BL4">
        <v>10995</v>
      </c>
      <c r="BM4">
        <v>28561</v>
      </c>
      <c r="BN4">
        <v>0</v>
      </c>
      <c r="BO4">
        <v>0</v>
      </c>
      <c r="BP4">
        <v>15166</v>
      </c>
      <c r="BQ4">
        <v>0</v>
      </c>
      <c r="BR4">
        <v>36535</v>
      </c>
      <c r="BS4">
        <v>36186</v>
      </c>
      <c r="BT4">
        <v>0</v>
      </c>
      <c r="BU4">
        <v>30513</v>
      </c>
      <c r="BV4">
        <v>27803</v>
      </c>
      <c r="BW4">
        <v>99660</v>
      </c>
      <c r="BX4">
        <v>22185</v>
      </c>
      <c r="BY4">
        <v>0</v>
      </c>
      <c r="BZ4">
        <v>12882</v>
      </c>
      <c r="CA4" s="25">
        <f t="shared" si="18"/>
        <v>617472</v>
      </c>
      <c r="CB4" s="25">
        <f t="shared" si="19"/>
        <v>241890</v>
      </c>
      <c r="CC4" s="25">
        <f t="shared" si="20"/>
        <v>85683</v>
      </c>
      <c r="CD4" s="25">
        <f t="shared" si="21"/>
        <v>0</v>
      </c>
      <c r="CE4" s="25">
        <f t="shared" si="22"/>
        <v>0</v>
      </c>
      <c r="CF4" s="25">
        <f t="shared" si="23"/>
        <v>333652</v>
      </c>
      <c r="CG4" s="25">
        <f t="shared" si="24"/>
        <v>0</v>
      </c>
      <c r="CH4" s="25">
        <f t="shared" si="25"/>
        <v>1571005</v>
      </c>
      <c r="CI4" s="25">
        <f t="shared" si="26"/>
        <v>796092</v>
      </c>
      <c r="CJ4" s="25">
        <f t="shared" si="27"/>
        <v>0</v>
      </c>
      <c r="CK4" s="25">
        <f t="shared" si="28"/>
        <v>762825</v>
      </c>
      <c r="CL4" s="25">
        <f t="shared" si="29"/>
        <v>4726510</v>
      </c>
      <c r="CM4" s="25">
        <f t="shared" si="30"/>
        <v>16942200</v>
      </c>
      <c r="CN4" s="25">
        <f t="shared" si="31"/>
        <v>0</v>
      </c>
      <c r="CO4" s="25">
        <f t="shared" si="32"/>
        <v>0</v>
      </c>
      <c r="CP4" s="25">
        <f t="shared" si="33"/>
        <v>322050</v>
      </c>
      <c r="CQ4" s="13">
        <f t="shared" si="34"/>
        <v>2.6399379000000001E-2</v>
      </c>
    </row>
    <row r="5" spans="1:95" x14ac:dyDescent="0.3">
      <c r="A5" s="1">
        <v>1500</v>
      </c>
      <c r="B5">
        <v>1.6E-2</v>
      </c>
      <c r="C5">
        <v>0.20300000000000001</v>
      </c>
      <c r="D5">
        <v>6.2E-2</v>
      </c>
      <c r="E5">
        <v>9.2999999999999999E-2</v>
      </c>
      <c r="F5">
        <v>0.14000000000000001</v>
      </c>
      <c r="G5">
        <v>1498</v>
      </c>
      <c r="H5">
        <v>5357</v>
      </c>
      <c r="I5">
        <v>6145</v>
      </c>
      <c r="J5">
        <v>5035</v>
      </c>
      <c r="K5">
        <v>4636</v>
      </c>
      <c r="L5">
        <v>1806</v>
      </c>
      <c r="M5">
        <v>13328</v>
      </c>
      <c r="N5">
        <v>38657</v>
      </c>
      <c r="O5" s="21">
        <v>1818</v>
      </c>
      <c r="P5" s="21">
        <v>31</v>
      </c>
      <c r="Q5" s="21">
        <v>295</v>
      </c>
      <c r="R5" s="21">
        <v>295</v>
      </c>
      <c r="S5" s="21">
        <v>6</v>
      </c>
      <c r="T5" s="21">
        <v>314</v>
      </c>
      <c r="U5" s="21">
        <v>2</v>
      </c>
      <c r="V5" s="21">
        <v>285</v>
      </c>
      <c r="W5" s="21">
        <v>29</v>
      </c>
      <c r="X5" s="21">
        <v>0</v>
      </c>
      <c r="Y5" s="21">
        <v>28</v>
      </c>
      <c r="Z5" s="21">
        <v>1526</v>
      </c>
      <c r="AA5" s="21">
        <v>284</v>
      </c>
      <c r="AB5" s="21">
        <v>1</v>
      </c>
      <c r="AC5" s="21">
        <v>0</v>
      </c>
      <c r="AD5" s="21">
        <v>1526</v>
      </c>
      <c r="AE5" s="23">
        <v>39</v>
      </c>
      <c r="AF5" s="23">
        <v>31</v>
      </c>
      <c r="AG5" s="23">
        <v>3</v>
      </c>
      <c r="AH5" s="23">
        <v>0</v>
      </c>
      <c r="AI5" s="23">
        <v>0</v>
      </c>
      <c r="AJ5" s="23">
        <v>29</v>
      </c>
      <c r="AK5" s="23">
        <v>2</v>
      </c>
      <c r="AL5" s="23">
        <v>57</v>
      </c>
      <c r="AM5" s="23">
        <v>55</v>
      </c>
      <c r="AN5" s="23">
        <v>0</v>
      </c>
      <c r="AO5" s="23">
        <v>56</v>
      </c>
      <c r="AP5" s="23">
        <v>284</v>
      </c>
      <c r="AQ5" s="23">
        <v>284</v>
      </c>
      <c r="AR5" s="23">
        <v>0</v>
      </c>
      <c r="AS5" s="23">
        <v>0</v>
      </c>
      <c r="AT5" s="23">
        <v>28</v>
      </c>
      <c r="AU5" s="10">
        <f t="shared" si="2"/>
        <v>39</v>
      </c>
      <c r="AV5" s="10">
        <f t="shared" si="3"/>
        <v>31</v>
      </c>
      <c r="AW5" s="10">
        <f t="shared" si="4"/>
        <v>3</v>
      </c>
      <c r="AX5" s="10">
        <f t="shared" si="5"/>
        <v>0</v>
      </c>
      <c r="AY5" s="10">
        <f t="shared" si="6"/>
        <v>0</v>
      </c>
      <c r="AZ5" s="10">
        <f t="shared" si="7"/>
        <v>29</v>
      </c>
      <c r="BA5" s="10">
        <f t="shared" si="8"/>
        <v>2</v>
      </c>
      <c r="BB5" s="10">
        <f t="shared" si="9"/>
        <v>57</v>
      </c>
      <c r="BC5" s="10">
        <f t="shared" si="10"/>
        <v>29</v>
      </c>
      <c r="BD5" s="10">
        <f t="shared" si="11"/>
        <v>0</v>
      </c>
      <c r="BE5" s="10">
        <f t="shared" si="12"/>
        <v>28</v>
      </c>
      <c r="BF5" s="10">
        <f t="shared" si="13"/>
        <v>284</v>
      </c>
      <c r="BG5" s="10">
        <f t="shared" si="14"/>
        <v>284</v>
      </c>
      <c r="BH5" s="10">
        <f t="shared" si="15"/>
        <v>0</v>
      </c>
      <c r="BI5" s="10">
        <f t="shared" si="16"/>
        <v>0</v>
      </c>
      <c r="BJ5" s="10">
        <f t="shared" si="17"/>
        <v>28</v>
      </c>
      <c r="BK5">
        <v>11855</v>
      </c>
      <c r="BL5">
        <v>9262</v>
      </c>
      <c r="BM5">
        <v>14687</v>
      </c>
      <c r="BN5">
        <v>0</v>
      </c>
      <c r="BO5">
        <v>74946</v>
      </c>
      <c r="BP5">
        <v>8000</v>
      </c>
      <c r="BQ5">
        <v>26238</v>
      </c>
      <c r="BR5">
        <v>20870</v>
      </c>
      <c r="BS5">
        <v>20346</v>
      </c>
      <c r="BT5">
        <v>0</v>
      </c>
      <c r="BU5">
        <v>36020</v>
      </c>
      <c r="BV5">
        <v>16328</v>
      </c>
      <c r="BW5">
        <v>114049</v>
      </c>
      <c r="BX5">
        <v>19625</v>
      </c>
      <c r="BY5">
        <v>0</v>
      </c>
      <c r="BZ5">
        <v>8979</v>
      </c>
      <c r="CA5" s="25">
        <f t="shared" si="18"/>
        <v>462345</v>
      </c>
      <c r="CB5" s="25">
        <f t="shared" si="19"/>
        <v>287122</v>
      </c>
      <c r="CC5" s="25">
        <f t="shared" si="20"/>
        <v>44061</v>
      </c>
      <c r="CD5" s="25">
        <f t="shared" si="21"/>
        <v>0</v>
      </c>
      <c r="CE5" s="25">
        <f t="shared" si="22"/>
        <v>0</v>
      </c>
      <c r="CF5" s="25">
        <f t="shared" si="23"/>
        <v>232000</v>
      </c>
      <c r="CG5" s="25">
        <f t="shared" si="24"/>
        <v>52476</v>
      </c>
      <c r="CH5" s="25">
        <f t="shared" si="25"/>
        <v>1189590</v>
      </c>
      <c r="CI5" s="25">
        <f t="shared" si="26"/>
        <v>590034</v>
      </c>
      <c r="CJ5" s="25">
        <f t="shared" si="27"/>
        <v>0</v>
      </c>
      <c r="CK5" s="25">
        <f t="shared" si="28"/>
        <v>1008560</v>
      </c>
      <c r="CL5" s="25">
        <f t="shared" si="29"/>
        <v>4637152</v>
      </c>
      <c r="CM5" s="25">
        <f t="shared" si="30"/>
        <v>32389916</v>
      </c>
      <c r="CN5" s="25">
        <f t="shared" si="31"/>
        <v>0</v>
      </c>
      <c r="CO5" s="25">
        <f t="shared" si="32"/>
        <v>0</v>
      </c>
      <c r="CP5" s="25">
        <f t="shared" si="33"/>
        <v>251412</v>
      </c>
      <c r="CQ5" s="13">
        <f t="shared" si="34"/>
        <v>4.1144668000000002E-2</v>
      </c>
    </row>
    <row r="6" spans="1:95" x14ac:dyDescent="0.3">
      <c r="A6" s="1">
        <v>2000</v>
      </c>
      <c r="B6">
        <v>1.4999999999999999E-2</v>
      </c>
      <c r="C6">
        <v>0.26500000000000001</v>
      </c>
      <c r="D6">
        <v>4.7E-2</v>
      </c>
      <c r="E6">
        <v>6.3E-2</v>
      </c>
      <c r="F6">
        <v>0.125</v>
      </c>
      <c r="G6">
        <v>1987</v>
      </c>
      <c r="H6">
        <v>7082</v>
      </c>
      <c r="I6">
        <v>8197</v>
      </c>
      <c r="J6">
        <v>4238</v>
      </c>
      <c r="K6">
        <v>4858</v>
      </c>
      <c r="L6">
        <v>8736</v>
      </c>
      <c r="M6">
        <v>13249</v>
      </c>
      <c r="N6">
        <v>44134</v>
      </c>
      <c r="O6" s="21">
        <v>2435</v>
      </c>
      <c r="P6" s="21">
        <v>36</v>
      </c>
      <c r="Q6" s="21">
        <v>368</v>
      </c>
      <c r="R6" s="21">
        <v>368</v>
      </c>
      <c r="S6" s="21">
        <v>3</v>
      </c>
      <c r="T6" s="21">
        <v>411</v>
      </c>
      <c r="U6" s="21">
        <v>1</v>
      </c>
      <c r="V6" s="21">
        <v>376</v>
      </c>
      <c r="W6" s="21">
        <v>36</v>
      </c>
      <c r="X6" s="21">
        <v>0</v>
      </c>
      <c r="Y6" s="21">
        <v>54</v>
      </c>
      <c r="Z6" s="21">
        <v>2041</v>
      </c>
      <c r="AA6" s="21">
        <v>394</v>
      </c>
      <c r="AB6" s="21">
        <v>1</v>
      </c>
      <c r="AC6" s="21">
        <v>0</v>
      </c>
      <c r="AD6" s="21">
        <v>2041</v>
      </c>
      <c r="AE6" s="23">
        <v>69</v>
      </c>
      <c r="AF6" s="23">
        <v>36</v>
      </c>
      <c r="AG6" s="23">
        <v>4</v>
      </c>
      <c r="AH6" s="23">
        <v>0</v>
      </c>
      <c r="AI6" s="23">
        <v>0</v>
      </c>
      <c r="AJ6" s="23">
        <v>36</v>
      </c>
      <c r="AK6" s="23">
        <v>1</v>
      </c>
      <c r="AL6" s="23">
        <v>69</v>
      </c>
      <c r="AM6" s="23">
        <v>68</v>
      </c>
      <c r="AN6" s="23">
        <v>0</v>
      </c>
      <c r="AO6" s="23">
        <v>108</v>
      </c>
      <c r="AP6" s="23">
        <v>394</v>
      </c>
      <c r="AQ6" s="23">
        <v>394</v>
      </c>
      <c r="AR6" s="23">
        <v>0</v>
      </c>
      <c r="AS6" s="23">
        <v>0</v>
      </c>
      <c r="AT6" s="23">
        <v>54</v>
      </c>
      <c r="AU6" s="10">
        <f t="shared" si="2"/>
        <v>69</v>
      </c>
      <c r="AV6" s="10">
        <f t="shared" si="3"/>
        <v>36</v>
      </c>
      <c r="AW6" s="10">
        <f t="shared" si="4"/>
        <v>4</v>
      </c>
      <c r="AX6" s="10">
        <f t="shared" si="5"/>
        <v>0</v>
      </c>
      <c r="AY6" s="10">
        <f t="shared" si="6"/>
        <v>0</v>
      </c>
      <c r="AZ6" s="10">
        <f t="shared" si="7"/>
        <v>36</v>
      </c>
      <c r="BA6" s="10">
        <f t="shared" si="8"/>
        <v>1</v>
      </c>
      <c r="BB6" s="10">
        <f t="shared" si="9"/>
        <v>69</v>
      </c>
      <c r="BC6" s="10">
        <f t="shared" si="10"/>
        <v>36</v>
      </c>
      <c r="BD6" s="10">
        <f t="shared" si="11"/>
        <v>0</v>
      </c>
      <c r="BE6" s="10">
        <f t="shared" si="12"/>
        <v>54</v>
      </c>
      <c r="BF6" s="10">
        <f t="shared" si="13"/>
        <v>394</v>
      </c>
      <c r="BG6" s="10">
        <f t="shared" si="14"/>
        <v>394</v>
      </c>
      <c r="BH6" s="10">
        <f t="shared" si="15"/>
        <v>0</v>
      </c>
      <c r="BI6" s="10">
        <f t="shared" si="16"/>
        <v>0</v>
      </c>
      <c r="BJ6" s="10">
        <f t="shared" si="17"/>
        <v>54</v>
      </c>
      <c r="BK6">
        <v>6218</v>
      </c>
      <c r="BL6">
        <v>6826</v>
      </c>
      <c r="BM6">
        <v>8936</v>
      </c>
      <c r="BN6">
        <v>0</v>
      </c>
      <c r="BO6">
        <v>211329</v>
      </c>
      <c r="BP6">
        <v>5727</v>
      </c>
      <c r="BQ6">
        <v>8106</v>
      </c>
      <c r="BR6">
        <v>13164</v>
      </c>
      <c r="BS6">
        <v>16958</v>
      </c>
      <c r="BT6">
        <v>0</v>
      </c>
      <c r="BU6">
        <v>17097</v>
      </c>
      <c r="BV6">
        <v>7169</v>
      </c>
      <c r="BW6">
        <v>130768</v>
      </c>
      <c r="BX6">
        <v>60583</v>
      </c>
      <c r="BY6">
        <v>0</v>
      </c>
      <c r="BZ6">
        <v>3037</v>
      </c>
      <c r="CA6" s="25">
        <f t="shared" si="18"/>
        <v>429042</v>
      </c>
      <c r="CB6" s="25">
        <f t="shared" si="19"/>
        <v>245736</v>
      </c>
      <c r="CC6" s="25">
        <f t="shared" si="20"/>
        <v>35744</v>
      </c>
      <c r="CD6" s="25">
        <f t="shared" si="21"/>
        <v>0</v>
      </c>
      <c r="CE6" s="25">
        <f t="shared" si="22"/>
        <v>0</v>
      </c>
      <c r="CF6" s="25">
        <f t="shared" si="23"/>
        <v>206172</v>
      </c>
      <c r="CG6" s="25">
        <f t="shared" si="24"/>
        <v>8106</v>
      </c>
      <c r="CH6" s="25">
        <f t="shared" si="25"/>
        <v>908316</v>
      </c>
      <c r="CI6" s="25">
        <f t="shared" si="26"/>
        <v>610488</v>
      </c>
      <c r="CJ6" s="25">
        <f t="shared" si="27"/>
        <v>0</v>
      </c>
      <c r="CK6" s="25">
        <f t="shared" si="28"/>
        <v>923238</v>
      </c>
      <c r="CL6" s="25">
        <f t="shared" si="29"/>
        <v>2824586</v>
      </c>
      <c r="CM6" s="25">
        <f t="shared" si="30"/>
        <v>51522592</v>
      </c>
      <c r="CN6" s="25">
        <f t="shared" si="31"/>
        <v>0</v>
      </c>
      <c r="CO6" s="25">
        <f t="shared" si="32"/>
        <v>0</v>
      </c>
      <c r="CP6" s="25">
        <f t="shared" si="33"/>
        <v>163998</v>
      </c>
      <c r="CQ6" s="13">
        <f t="shared" si="34"/>
        <v>5.7878018000000003E-2</v>
      </c>
    </row>
    <row r="7" spans="1:95" x14ac:dyDescent="0.3">
      <c r="A7" s="1">
        <v>2500</v>
      </c>
      <c r="B7">
        <v>1.6E-2</v>
      </c>
      <c r="C7">
        <v>0.26500000000000001</v>
      </c>
      <c r="D7">
        <v>3.1E-2</v>
      </c>
      <c r="E7">
        <v>9.4E-2</v>
      </c>
      <c r="F7">
        <v>0.17199999999999999</v>
      </c>
      <c r="G7">
        <v>2495</v>
      </c>
      <c r="H7">
        <v>8921</v>
      </c>
      <c r="I7">
        <v>10284</v>
      </c>
      <c r="J7">
        <v>2688</v>
      </c>
      <c r="K7">
        <v>4992</v>
      </c>
      <c r="L7">
        <v>7715</v>
      </c>
      <c r="M7">
        <v>10256</v>
      </c>
      <c r="N7">
        <v>46952</v>
      </c>
      <c r="O7" s="21">
        <v>3047</v>
      </c>
      <c r="P7" s="21">
        <v>50</v>
      </c>
      <c r="Q7" s="21">
        <v>500</v>
      </c>
      <c r="R7" s="21">
        <v>500</v>
      </c>
      <c r="S7" s="21">
        <v>3</v>
      </c>
      <c r="T7" s="21">
        <v>514</v>
      </c>
      <c r="U7" s="21">
        <v>1</v>
      </c>
      <c r="V7" s="21">
        <v>468</v>
      </c>
      <c r="W7" s="21">
        <v>49</v>
      </c>
      <c r="X7" s="21">
        <v>3</v>
      </c>
      <c r="Y7" s="21">
        <v>59</v>
      </c>
      <c r="Z7" s="21">
        <v>2554</v>
      </c>
      <c r="AA7" s="21">
        <v>478</v>
      </c>
      <c r="AB7" s="21">
        <v>1</v>
      </c>
      <c r="AC7" s="21">
        <v>0</v>
      </c>
      <c r="AD7" s="21">
        <v>2554</v>
      </c>
      <c r="AE7" s="23">
        <v>80</v>
      </c>
      <c r="AF7" s="23">
        <v>50</v>
      </c>
      <c r="AG7" s="23">
        <v>6</v>
      </c>
      <c r="AH7" s="23">
        <v>3</v>
      </c>
      <c r="AI7" s="23">
        <v>0</v>
      </c>
      <c r="AJ7" s="23">
        <v>50</v>
      </c>
      <c r="AK7" s="23">
        <v>1</v>
      </c>
      <c r="AL7" s="23">
        <v>95</v>
      </c>
      <c r="AM7" s="23">
        <v>94</v>
      </c>
      <c r="AN7" s="23">
        <v>0</v>
      </c>
      <c r="AO7" s="23">
        <v>118</v>
      </c>
      <c r="AP7" s="23">
        <v>478</v>
      </c>
      <c r="AQ7" s="23">
        <v>478</v>
      </c>
      <c r="AR7" s="23">
        <v>0</v>
      </c>
      <c r="AS7" s="23">
        <v>0</v>
      </c>
      <c r="AT7" s="23">
        <v>59</v>
      </c>
      <c r="AU7" s="10">
        <f t="shared" si="2"/>
        <v>80</v>
      </c>
      <c r="AV7" s="10">
        <f t="shared" si="3"/>
        <v>50</v>
      </c>
      <c r="AW7" s="10">
        <f t="shared" si="4"/>
        <v>6</v>
      </c>
      <c r="AX7" s="10">
        <f t="shared" si="5"/>
        <v>3</v>
      </c>
      <c r="AY7" s="10">
        <f t="shared" si="6"/>
        <v>0</v>
      </c>
      <c r="AZ7" s="10">
        <f t="shared" si="7"/>
        <v>50</v>
      </c>
      <c r="BA7" s="10">
        <f t="shared" si="8"/>
        <v>1</v>
      </c>
      <c r="BB7" s="10">
        <f t="shared" si="9"/>
        <v>95</v>
      </c>
      <c r="BC7" s="10">
        <f t="shared" si="10"/>
        <v>49</v>
      </c>
      <c r="BD7" s="10">
        <f t="shared" si="11"/>
        <v>0</v>
      </c>
      <c r="BE7" s="10">
        <f t="shared" si="12"/>
        <v>59</v>
      </c>
      <c r="BF7" s="10">
        <f t="shared" si="13"/>
        <v>478</v>
      </c>
      <c r="BG7" s="10">
        <f t="shared" si="14"/>
        <v>478</v>
      </c>
      <c r="BH7" s="10">
        <f t="shared" si="15"/>
        <v>0</v>
      </c>
      <c r="BI7" s="10">
        <f t="shared" si="16"/>
        <v>0</v>
      </c>
      <c r="BJ7" s="10">
        <f t="shared" si="17"/>
        <v>59</v>
      </c>
      <c r="BK7">
        <v>7034</v>
      </c>
      <c r="BL7">
        <v>7124</v>
      </c>
      <c r="BM7">
        <v>11814</v>
      </c>
      <c r="BN7">
        <v>170656</v>
      </c>
      <c r="BO7">
        <v>24887</v>
      </c>
      <c r="BP7">
        <v>8568</v>
      </c>
      <c r="BQ7">
        <v>7253</v>
      </c>
      <c r="BR7">
        <v>14111</v>
      </c>
      <c r="BS7">
        <v>18336</v>
      </c>
      <c r="BT7">
        <v>20478</v>
      </c>
      <c r="BU7">
        <v>15662</v>
      </c>
      <c r="BV7">
        <v>7565</v>
      </c>
      <c r="BW7">
        <v>25772</v>
      </c>
      <c r="BX7">
        <v>493622</v>
      </c>
      <c r="BY7">
        <v>0</v>
      </c>
      <c r="BZ7">
        <v>3377</v>
      </c>
      <c r="CA7" s="25">
        <f t="shared" si="18"/>
        <v>562720</v>
      </c>
      <c r="CB7" s="25">
        <f t="shared" si="19"/>
        <v>356200</v>
      </c>
      <c r="CC7" s="25">
        <f t="shared" si="20"/>
        <v>70884</v>
      </c>
      <c r="CD7" s="25">
        <f t="shared" si="21"/>
        <v>511968</v>
      </c>
      <c r="CE7" s="25">
        <f t="shared" si="22"/>
        <v>0</v>
      </c>
      <c r="CF7" s="25">
        <f t="shared" si="23"/>
        <v>428400</v>
      </c>
      <c r="CG7" s="25">
        <f t="shared" si="24"/>
        <v>7253</v>
      </c>
      <c r="CH7" s="25">
        <f t="shared" si="25"/>
        <v>1340545</v>
      </c>
      <c r="CI7" s="25">
        <f t="shared" si="26"/>
        <v>898464</v>
      </c>
      <c r="CJ7" s="25">
        <f t="shared" si="27"/>
        <v>0</v>
      </c>
      <c r="CK7" s="25">
        <f t="shared" si="28"/>
        <v>924058</v>
      </c>
      <c r="CL7" s="25">
        <f t="shared" si="29"/>
        <v>3616070</v>
      </c>
      <c r="CM7" s="25">
        <f t="shared" si="30"/>
        <v>12319016</v>
      </c>
      <c r="CN7" s="25">
        <f t="shared" si="31"/>
        <v>0</v>
      </c>
      <c r="CO7" s="25">
        <f t="shared" si="32"/>
        <v>0</v>
      </c>
      <c r="CP7" s="25">
        <f t="shared" si="33"/>
        <v>199243</v>
      </c>
      <c r="CQ7" s="13">
        <f t="shared" si="34"/>
        <v>2.1234821000000001E-2</v>
      </c>
    </row>
    <row r="8" spans="1:95" x14ac:dyDescent="0.3">
      <c r="A8" s="1">
        <v>3000</v>
      </c>
      <c r="B8">
        <v>3.1E-2</v>
      </c>
      <c r="C8">
        <v>0.32800000000000001</v>
      </c>
      <c r="D8">
        <v>3.2000000000000001E-2</v>
      </c>
      <c r="E8">
        <v>9.2999999999999999E-2</v>
      </c>
      <c r="F8">
        <v>0.187</v>
      </c>
      <c r="G8">
        <v>3004</v>
      </c>
      <c r="H8">
        <v>10662</v>
      </c>
      <c r="I8">
        <v>12174</v>
      </c>
      <c r="J8">
        <v>2748</v>
      </c>
      <c r="K8">
        <v>4800</v>
      </c>
      <c r="L8">
        <v>6363</v>
      </c>
      <c r="M8">
        <v>10337</v>
      </c>
      <c r="N8">
        <v>41078</v>
      </c>
      <c r="O8" s="21">
        <v>3640</v>
      </c>
      <c r="P8" s="21">
        <v>53</v>
      </c>
      <c r="Q8" s="21">
        <v>536</v>
      </c>
      <c r="R8" s="21">
        <v>536</v>
      </c>
      <c r="S8" s="21">
        <v>3</v>
      </c>
      <c r="T8" s="21">
        <v>612</v>
      </c>
      <c r="U8" s="21">
        <v>0</v>
      </c>
      <c r="V8" s="21">
        <v>552</v>
      </c>
      <c r="W8" s="21">
        <v>54</v>
      </c>
      <c r="X8" s="21">
        <v>3</v>
      </c>
      <c r="Y8" s="21">
        <v>53</v>
      </c>
      <c r="Z8" s="21">
        <v>3057</v>
      </c>
      <c r="AA8" s="21">
        <v>551</v>
      </c>
      <c r="AB8" s="21">
        <v>1</v>
      </c>
      <c r="AC8" s="21">
        <v>0</v>
      </c>
      <c r="AD8" s="21">
        <v>3057</v>
      </c>
      <c r="AE8" s="23">
        <v>77</v>
      </c>
      <c r="AF8" s="23">
        <v>53</v>
      </c>
      <c r="AG8" s="23">
        <v>8</v>
      </c>
      <c r="AH8" s="23">
        <v>2</v>
      </c>
      <c r="AI8" s="23">
        <v>0</v>
      </c>
      <c r="AJ8" s="23">
        <v>56</v>
      </c>
      <c r="AK8" s="23">
        <v>0</v>
      </c>
      <c r="AL8" s="23">
        <v>104</v>
      </c>
      <c r="AM8" s="23">
        <v>104</v>
      </c>
      <c r="AN8" s="23">
        <v>0</v>
      </c>
      <c r="AO8" s="23">
        <v>106</v>
      </c>
      <c r="AP8" s="23">
        <v>551</v>
      </c>
      <c r="AQ8" s="23">
        <v>551</v>
      </c>
      <c r="AR8" s="23">
        <v>0</v>
      </c>
      <c r="AS8" s="23">
        <v>0</v>
      </c>
      <c r="AT8" s="23">
        <v>53</v>
      </c>
      <c r="AU8" s="10">
        <f t="shared" si="2"/>
        <v>77</v>
      </c>
      <c r="AV8" s="10">
        <f t="shared" si="3"/>
        <v>53</v>
      </c>
      <c r="AW8" s="10">
        <f t="shared" si="4"/>
        <v>8</v>
      </c>
      <c r="AX8" s="10">
        <f t="shared" si="5"/>
        <v>2</v>
      </c>
      <c r="AY8" s="10">
        <f t="shared" si="6"/>
        <v>0</v>
      </c>
      <c r="AZ8" s="10">
        <f t="shared" si="7"/>
        <v>56</v>
      </c>
      <c r="BA8" s="10">
        <f t="shared" si="8"/>
        <v>0</v>
      </c>
      <c r="BB8" s="10">
        <f t="shared" si="9"/>
        <v>104</v>
      </c>
      <c r="BC8" s="10">
        <f t="shared" si="10"/>
        <v>54</v>
      </c>
      <c r="BD8" s="10">
        <f t="shared" si="11"/>
        <v>0</v>
      </c>
      <c r="BE8" s="10">
        <f t="shared" si="12"/>
        <v>53</v>
      </c>
      <c r="BF8" s="10">
        <f t="shared" si="13"/>
        <v>551</v>
      </c>
      <c r="BG8" s="10">
        <f t="shared" si="14"/>
        <v>551</v>
      </c>
      <c r="BH8" s="10">
        <f t="shared" si="15"/>
        <v>0</v>
      </c>
      <c r="BI8" s="10">
        <f t="shared" si="16"/>
        <v>0</v>
      </c>
      <c r="BJ8" s="10">
        <f t="shared" si="17"/>
        <v>53</v>
      </c>
      <c r="BK8">
        <v>5912</v>
      </c>
      <c r="BL8">
        <v>6866</v>
      </c>
      <c r="BM8">
        <v>10298</v>
      </c>
      <c r="BN8">
        <v>94927</v>
      </c>
      <c r="BO8">
        <v>230527</v>
      </c>
      <c r="BP8">
        <v>6950</v>
      </c>
      <c r="BQ8">
        <v>0</v>
      </c>
      <c r="BR8">
        <v>15039</v>
      </c>
      <c r="BS8">
        <v>24990</v>
      </c>
      <c r="BT8">
        <v>61293</v>
      </c>
      <c r="BU8">
        <v>19070</v>
      </c>
      <c r="BV8">
        <v>6683</v>
      </c>
      <c r="BW8">
        <v>128707</v>
      </c>
      <c r="BX8">
        <v>11946</v>
      </c>
      <c r="BY8">
        <v>0</v>
      </c>
      <c r="BZ8">
        <v>2728</v>
      </c>
      <c r="CA8" s="25">
        <f t="shared" si="18"/>
        <v>455224</v>
      </c>
      <c r="CB8" s="25">
        <f t="shared" si="19"/>
        <v>363898</v>
      </c>
      <c r="CC8" s="25">
        <f t="shared" si="20"/>
        <v>82384</v>
      </c>
      <c r="CD8" s="25">
        <f t="shared" si="21"/>
        <v>189854</v>
      </c>
      <c r="CE8" s="25">
        <f t="shared" si="22"/>
        <v>0</v>
      </c>
      <c r="CF8" s="25">
        <f t="shared" si="23"/>
        <v>389200</v>
      </c>
      <c r="CG8" s="25">
        <f t="shared" si="24"/>
        <v>0</v>
      </c>
      <c r="CH8" s="25">
        <f t="shared" si="25"/>
        <v>1564056</v>
      </c>
      <c r="CI8" s="25">
        <f t="shared" si="26"/>
        <v>1349460</v>
      </c>
      <c r="CJ8" s="25">
        <f t="shared" si="27"/>
        <v>0</v>
      </c>
      <c r="CK8" s="25">
        <f t="shared" si="28"/>
        <v>1010710</v>
      </c>
      <c r="CL8" s="25">
        <f t="shared" si="29"/>
        <v>3682333</v>
      </c>
      <c r="CM8" s="25">
        <f t="shared" si="30"/>
        <v>70917557</v>
      </c>
      <c r="CN8" s="25">
        <f t="shared" si="31"/>
        <v>0</v>
      </c>
      <c r="CO8" s="25">
        <f t="shared" si="32"/>
        <v>0</v>
      </c>
      <c r="CP8" s="25">
        <f t="shared" si="33"/>
        <v>144584</v>
      </c>
      <c r="CQ8" s="13">
        <f t="shared" si="34"/>
        <v>8.014926E-2</v>
      </c>
    </row>
    <row r="9" spans="1:95" x14ac:dyDescent="0.3">
      <c r="A9" s="1">
        <v>3500</v>
      </c>
      <c r="B9">
        <v>1.6E-2</v>
      </c>
      <c r="C9">
        <v>0.35899999999999999</v>
      </c>
      <c r="D9">
        <v>3.1E-2</v>
      </c>
      <c r="E9">
        <v>0.125</v>
      </c>
      <c r="F9">
        <v>0.125</v>
      </c>
      <c r="G9">
        <v>3506</v>
      </c>
      <c r="H9">
        <v>12463</v>
      </c>
      <c r="I9">
        <v>14257</v>
      </c>
      <c r="J9">
        <v>2644</v>
      </c>
      <c r="K9">
        <v>5158</v>
      </c>
      <c r="L9">
        <v>8547</v>
      </c>
      <c r="M9">
        <v>9842</v>
      </c>
      <c r="N9">
        <v>56946</v>
      </c>
      <c r="O9" s="21">
        <v>4249</v>
      </c>
      <c r="P9" s="21">
        <v>76</v>
      </c>
      <c r="Q9" s="21">
        <v>642</v>
      </c>
      <c r="R9" s="21">
        <v>642</v>
      </c>
      <c r="S9" s="21">
        <v>0</v>
      </c>
      <c r="T9" s="21">
        <v>722</v>
      </c>
      <c r="U9" s="21">
        <v>0</v>
      </c>
      <c r="V9" s="21">
        <v>656</v>
      </c>
      <c r="W9" s="21">
        <v>83</v>
      </c>
      <c r="X9" s="21">
        <v>6</v>
      </c>
      <c r="Y9" s="21">
        <v>59</v>
      </c>
      <c r="Z9" s="21">
        <v>3565</v>
      </c>
      <c r="AA9" s="21">
        <v>632</v>
      </c>
      <c r="AB9" s="21">
        <v>1</v>
      </c>
      <c r="AC9" s="21">
        <v>0</v>
      </c>
      <c r="AD9" s="21">
        <v>3565</v>
      </c>
      <c r="AE9" s="23">
        <v>80</v>
      </c>
      <c r="AF9" s="23">
        <v>76</v>
      </c>
      <c r="AG9" s="23">
        <v>4</v>
      </c>
      <c r="AH9" s="23">
        <v>1</v>
      </c>
      <c r="AI9" s="23">
        <v>0</v>
      </c>
      <c r="AJ9" s="23">
        <v>85</v>
      </c>
      <c r="AK9" s="23">
        <v>0</v>
      </c>
      <c r="AL9" s="23">
        <v>155</v>
      </c>
      <c r="AM9" s="23">
        <v>155</v>
      </c>
      <c r="AN9" s="23">
        <v>0</v>
      </c>
      <c r="AO9" s="23">
        <v>118</v>
      </c>
      <c r="AP9" s="23">
        <v>632</v>
      </c>
      <c r="AQ9" s="23">
        <v>632</v>
      </c>
      <c r="AR9" s="23">
        <v>0</v>
      </c>
      <c r="AS9" s="23">
        <v>0</v>
      </c>
      <c r="AT9" s="23">
        <v>59</v>
      </c>
      <c r="AU9" s="10">
        <f t="shared" si="2"/>
        <v>80</v>
      </c>
      <c r="AV9" s="10">
        <f t="shared" si="3"/>
        <v>76</v>
      </c>
      <c r="AW9" s="10">
        <f t="shared" si="4"/>
        <v>4</v>
      </c>
      <c r="AX9" s="10">
        <f t="shared" si="5"/>
        <v>1</v>
      </c>
      <c r="AY9" s="10">
        <f t="shared" si="6"/>
        <v>0</v>
      </c>
      <c r="AZ9" s="10">
        <f t="shared" si="7"/>
        <v>85</v>
      </c>
      <c r="BA9" s="10">
        <f t="shared" si="8"/>
        <v>0</v>
      </c>
      <c r="BB9" s="10">
        <f t="shared" si="9"/>
        <v>155</v>
      </c>
      <c r="BC9" s="10">
        <f t="shared" si="10"/>
        <v>83</v>
      </c>
      <c r="BD9" s="10">
        <f t="shared" si="11"/>
        <v>0</v>
      </c>
      <c r="BE9" s="10">
        <f t="shared" si="12"/>
        <v>59</v>
      </c>
      <c r="BF9" s="10">
        <f t="shared" si="13"/>
        <v>632</v>
      </c>
      <c r="BG9" s="10">
        <f t="shared" si="14"/>
        <v>632</v>
      </c>
      <c r="BH9" s="10">
        <f t="shared" si="15"/>
        <v>0</v>
      </c>
      <c r="BI9" s="10">
        <f t="shared" si="16"/>
        <v>0</v>
      </c>
      <c r="BJ9" s="10">
        <f t="shared" si="17"/>
        <v>59</v>
      </c>
      <c r="BK9">
        <v>4934</v>
      </c>
      <c r="BL9">
        <v>5462</v>
      </c>
      <c r="BM9">
        <v>6810</v>
      </c>
      <c r="BN9">
        <v>36265</v>
      </c>
      <c r="BO9">
        <v>0</v>
      </c>
      <c r="BP9">
        <v>4610</v>
      </c>
      <c r="BQ9">
        <v>0</v>
      </c>
      <c r="BR9">
        <v>7371</v>
      </c>
      <c r="BS9">
        <v>9663</v>
      </c>
      <c r="BT9">
        <v>71035</v>
      </c>
      <c r="BU9">
        <v>12495</v>
      </c>
      <c r="BV9">
        <v>6071</v>
      </c>
      <c r="BW9">
        <v>23165</v>
      </c>
      <c r="BX9">
        <v>237638</v>
      </c>
      <c r="BY9">
        <v>0</v>
      </c>
      <c r="BZ9">
        <v>2508</v>
      </c>
      <c r="CA9" s="25">
        <f t="shared" si="18"/>
        <v>394720</v>
      </c>
      <c r="CB9" s="25">
        <f t="shared" si="19"/>
        <v>415112</v>
      </c>
      <c r="CC9" s="25">
        <f t="shared" si="20"/>
        <v>27240</v>
      </c>
      <c r="CD9" s="25">
        <f t="shared" si="21"/>
        <v>36265</v>
      </c>
      <c r="CE9" s="25">
        <f t="shared" si="22"/>
        <v>0</v>
      </c>
      <c r="CF9" s="25">
        <f t="shared" si="23"/>
        <v>391850</v>
      </c>
      <c r="CG9" s="25">
        <f t="shared" si="24"/>
        <v>0</v>
      </c>
      <c r="CH9" s="25">
        <f t="shared" si="25"/>
        <v>1142505</v>
      </c>
      <c r="CI9" s="25">
        <f t="shared" si="26"/>
        <v>802029</v>
      </c>
      <c r="CJ9" s="25">
        <f t="shared" si="27"/>
        <v>0</v>
      </c>
      <c r="CK9" s="25">
        <f t="shared" si="28"/>
        <v>737205</v>
      </c>
      <c r="CL9" s="25">
        <f t="shared" si="29"/>
        <v>3836872</v>
      </c>
      <c r="CM9" s="25">
        <f t="shared" si="30"/>
        <v>14640280</v>
      </c>
      <c r="CN9" s="25">
        <f t="shared" si="31"/>
        <v>0</v>
      </c>
      <c r="CO9" s="25">
        <f t="shared" si="32"/>
        <v>0</v>
      </c>
      <c r="CP9" s="25">
        <f t="shared" si="33"/>
        <v>147972</v>
      </c>
      <c r="CQ9" s="13">
        <f t="shared" si="34"/>
        <v>2.257205E-2</v>
      </c>
    </row>
    <row r="10" spans="1:95" x14ac:dyDescent="0.3">
      <c r="A10" s="1">
        <v>4000</v>
      </c>
      <c r="B10">
        <v>1.6E-2</v>
      </c>
      <c r="C10">
        <v>0.42099999999999999</v>
      </c>
      <c r="D10">
        <v>3.1E-2</v>
      </c>
      <c r="E10">
        <v>0.109</v>
      </c>
      <c r="F10">
        <v>0.156</v>
      </c>
      <c r="G10">
        <v>3982</v>
      </c>
      <c r="H10">
        <v>14245</v>
      </c>
      <c r="I10">
        <v>16551</v>
      </c>
      <c r="J10">
        <v>2779</v>
      </c>
      <c r="K10">
        <v>4413</v>
      </c>
      <c r="L10">
        <v>6478</v>
      </c>
      <c r="M10">
        <v>9622</v>
      </c>
      <c r="N10">
        <v>20888</v>
      </c>
      <c r="O10" s="21">
        <v>4895</v>
      </c>
      <c r="P10" s="21">
        <v>79</v>
      </c>
      <c r="Q10" s="21">
        <v>738</v>
      </c>
      <c r="R10" s="21">
        <v>738</v>
      </c>
      <c r="S10" s="21">
        <v>3</v>
      </c>
      <c r="T10" s="21">
        <v>874</v>
      </c>
      <c r="U10" s="21">
        <v>1</v>
      </c>
      <c r="V10" s="21">
        <v>800</v>
      </c>
      <c r="W10" s="21">
        <v>92</v>
      </c>
      <c r="X10" s="21">
        <v>3</v>
      </c>
      <c r="Y10" s="21">
        <v>98</v>
      </c>
      <c r="Z10" s="21">
        <v>4080</v>
      </c>
      <c r="AA10" s="21">
        <v>806</v>
      </c>
      <c r="AB10" s="21">
        <v>1</v>
      </c>
      <c r="AC10" s="21">
        <v>0</v>
      </c>
      <c r="AD10" s="21">
        <v>4080</v>
      </c>
      <c r="AE10" s="23">
        <v>127</v>
      </c>
      <c r="AF10" s="23">
        <v>79</v>
      </c>
      <c r="AG10" s="23">
        <v>13</v>
      </c>
      <c r="AH10" s="23">
        <v>1</v>
      </c>
      <c r="AI10" s="23">
        <v>0</v>
      </c>
      <c r="AJ10" s="23">
        <v>92</v>
      </c>
      <c r="AK10" s="23">
        <v>1</v>
      </c>
      <c r="AL10" s="23">
        <v>176</v>
      </c>
      <c r="AM10" s="23">
        <v>175</v>
      </c>
      <c r="AN10" s="23">
        <v>0</v>
      </c>
      <c r="AO10" s="23">
        <v>196</v>
      </c>
      <c r="AP10" s="23">
        <v>806</v>
      </c>
      <c r="AQ10" s="23">
        <v>806</v>
      </c>
      <c r="AR10" s="23">
        <v>0</v>
      </c>
      <c r="AS10" s="23">
        <v>0</v>
      </c>
      <c r="AT10" s="23">
        <v>98</v>
      </c>
      <c r="AU10" s="10">
        <f t="shared" si="2"/>
        <v>127</v>
      </c>
      <c r="AV10" s="10">
        <f t="shared" si="3"/>
        <v>79</v>
      </c>
      <c r="AW10" s="10">
        <f t="shared" si="4"/>
        <v>13</v>
      </c>
      <c r="AX10" s="10">
        <f t="shared" si="5"/>
        <v>1</v>
      </c>
      <c r="AY10" s="10">
        <f t="shared" si="6"/>
        <v>0</v>
      </c>
      <c r="AZ10" s="10">
        <f t="shared" si="7"/>
        <v>92</v>
      </c>
      <c r="BA10" s="10">
        <f t="shared" si="8"/>
        <v>1</v>
      </c>
      <c r="BB10" s="10">
        <f t="shared" si="9"/>
        <v>176</v>
      </c>
      <c r="BC10" s="10">
        <f t="shared" si="10"/>
        <v>92</v>
      </c>
      <c r="BD10" s="10">
        <f t="shared" si="11"/>
        <v>0</v>
      </c>
      <c r="BE10" s="10">
        <f t="shared" si="12"/>
        <v>98</v>
      </c>
      <c r="BF10" s="10">
        <f t="shared" si="13"/>
        <v>806</v>
      </c>
      <c r="BG10" s="10">
        <f t="shared" si="14"/>
        <v>806</v>
      </c>
      <c r="BH10" s="10">
        <f t="shared" si="15"/>
        <v>0</v>
      </c>
      <c r="BI10" s="10">
        <f t="shared" si="16"/>
        <v>0</v>
      </c>
      <c r="BJ10" s="10">
        <f t="shared" si="17"/>
        <v>98</v>
      </c>
      <c r="BK10">
        <v>5460</v>
      </c>
      <c r="BL10">
        <v>3720</v>
      </c>
      <c r="BM10">
        <v>7393</v>
      </c>
      <c r="BN10">
        <v>13225</v>
      </c>
      <c r="BO10">
        <v>42664</v>
      </c>
      <c r="BP10">
        <v>5175</v>
      </c>
      <c r="BQ10">
        <v>5120</v>
      </c>
      <c r="BR10">
        <v>8547</v>
      </c>
      <c r="BS10">
        <v>8477</v>
      </c>
      <c r="BT10">
        <v>14505</v>
      </c>
      <c r="BU10">
        <v>8894</v>
      </c>
      <c r="BV10">
        <v>6164</v>
      </c>
      <c r="BW10">
        <v>29755</v>
      </c>
      <c r="BX10">
        <v>11519</v>
      </c>
      <c r="BY10">
        <v>0</v>
      </c>
      <c r="BZ10">
        <v>2553</v>
      </c>
      <c r="CA10" s="25">
        <f t="shared" si="18"/>
        <v>693420</v>
      </c>
      <c r="CB10" s="25">
        <f t="shared" si="19"/>
        <v>293880</v>
      </c>
      <c r="CC10" s="25">
        <f t="shared" si="20"/>
        <v>96109</v>
      </c>
      <c r="CD10" s="25">
        <f t="shared" si="21"/>
        <v>13225</v>
      </c>
      <c r="CE10" s="25">
        <f t="shared" si="22"/>
        <v>0</v>
      </c>
      <c r="CF10" s="25">
        <f t="shared" si="23"/>
        <v>476100</v>
      </c>
      <c r="CG10" s="25">
        <f t="shared" si="24"/>
        <v>5120</v>
      </c>
      <c r="CH10" s="25">
        <f t="shared" si="25"/>
        <v>1504272</v>
      </c>
      <c r="CI10" s="25">
        <f t="shared" si="26"/>
        <v>779884</v>
      </c>
      <c r="CJ10" s="25">
        <f t="shared" si="27"/>
        <v>0</v>
      </c>
      <c r="CK10" s="25">
        <f t="shared" si="28"/>
        <v>871612</v>
      </c>
      <c r="CL10" s="25">
        <f t="shared" si="29"/>
        <v>4968184</v>
      </c>
      <c r="CM10" s="25">
        <f t="shared" si="30"/>
        <v>23982530</v>
      </c>
      <c r="CN10" s="25">
        <f t="shared" si="31"/>
        <v>0</v>
      </c>
      <c r="CO10" s="25">
        <f t="shared" si="32"/>
        <v>0</v>
      </c>
      <c r="CP10" s="25">
        <f t="shared" si="33"/>
        <v>250194</v>
      </c>
      <c r="CQ10" s="13">
        <f t="shared" si="34"/>
        <v>3.3934529999999997E-2</v>
      </c>
    </row>
    <row r="11" spans="1:95" x14ac:dyDescent="0.3">
      <c r="A11" s="1">
        <v>4500</v>
      </c>
      <c r="B11">
        <v>1.6E-2</v>
      </c>
      <c r="C11">
        <v>0.374</v>
      </c>
      <c r="D11">
        <v>3.1E-2</v>
      </c>
      <c r="E11">
        <v>0.14099999999999999</v>
      </c>
      <c r="F11">
        <v>0.17199999999999999</v>
      </c>
      <c r="G11">
        <v>4464</v>
      </c>
      <c r="H11">
        <v>15857</v>
      </c>
      <c r="I11">
        <v>18335</v>
      </c>
      <c r="J11">
        <v>2255</v>
      </c>
      <c r="K11">
        <v>4469</v>
      </c>
      <c r="L11">
        <v>6651</v>
      </c>
      <c r="M11">
        <v>9680</v>
      </c>
      <c r="N11">
        <v>17503</v>
      </c>
      <c r="O11" s="21">
        <v>5436</v>
      </c>
      <c r="P11" s="21">
        <v>93</v>
      </c>
      <c r="Q11" s="21">
        <v>826</v>
      </c>
      <c r="R11" s="21">
        <v>826</v>
      </c>
      <c r="S11" s="21">
        <v>6</v>
      </c>
      <c r="T11" s="21">
        <v>921</v>
      </c>
      <c r="U11" s="21">
        <v>0</v>
      </c>
      <c r="V11" s="21">
        <v>832</v>
      </c>
      <c r="W11" s="21">
        <v>92</v>
      </c>
      <c r="X11" s="21">
        <v>0</v>
      </c>
      <c r="Y11" s="21">
        <v>115</v>
      </c>
      <c r="Z11" s="21">
        <v>4579</v>
      </c>
      <c r="AA11" s="21">
        <v>855</v>
      </c>
      <c r="AB11" s="21">
        <v>1</v>
      </c>
      <c r="AC11" s="21">
        <v>0</v>
      </c>
      <c r="AD11" s="21">
        <v>4579</v>
      </c>
      <c r="AE11" s="23">
        <v>151</v>
      </c>
      <c r="AF11" s="23">
        <v>93</v>
      </c>
      <c r="AG11" s="23">
        <v>12</v>
      </c>
      <c r="AH11" s="23">
        <v>0</v>
      </c>
      <c r="AI11" s="23">
        <v>0</v>
      </c>
      <c r="AJ11" s="23">
        <v>98</v>
      </c>
      <c r="AK11" s="23">
        <v>0</v>
      </c>
      <c r="AL11" s="23">
        <v>178</v>
      </c>
      <c r="AM11" s="23">
        <v>178</v>
      </c>
      <c r="AN11" s="23">
        <v>0</v>
      </c>
      <c r="AO11" s="23">
        <v>230</v>
      </c>
      <c r="AP11" s="23">
        <v>855</v>
      </c>
      <c r="AQ11" s="23">
        <v>855</v>
      </c>
      <c r="AR11" s="23">
        <v>0</v>
      </c>
      <c r="AS11" s="23">
        <v>0</v>
      </c>
      <c r="AT11" s="23">
        <v>115</v>
      </c>
      <c r="AU11" s="10">
        <f t="shared" si="2"/>
        <v>151</v>
      </c>
      <c r="AV11" s="10">
        <f t="shared" si="3"/>
        <v>93</v>
      </c>
      <c r="AW11" s="10">
        <f t="shared" si="4"/>
        <v>12</v>
      </c>
      <c r="AX11" s="10">
        <f t="shared" si="5"/>
        <v>0</v>
      </c>
      <c r="AY11" s="10">
        <f t="shared" si="6"/>
        <v>0</v>
      </c>
      <c r="AZ11" s="10">
        <f t="shared" si="7"/>
        <v>98</v>
      </c>
      <c r="BA11" s="10">
        <f t="shared" si="8"/>
        <v>0</v>
      </c>
      <c r="BB11" s="10">
        <f t="shared" si="9"/>
        <v>178</v>
      </c>
      <c r="BC11" s="10">
        <f t="shared" si="10"/>
        <v>92</v>
      </c>
      <c r="BD11" s="10">
        <f t="shared" si="11"/>
        <v>0</v>
      </c>
      <c r="BE11" s="10">
        <f t="shared" si="12"/>
        <v>115</v>
      </c>
      <c r="BF11" s="10">
        <f t="shared" si="13"/>
        <v>855</v>
      </c>
      <c r="BG11" s="10">
        <f t="shared" si="14"/>
        <v>855</v>
      </c>
      <c r="BH11" s="10">
        <f t="shared" si="15"/>
        <v>0</v>
      </c>
      <c r="BI11" s="10">
        <f t="shared" si="16"/>
        <v>0</v>
      </c>
      <c r="BJ11" s="10">
        <f t="shared" si="17"/>
        <v>115</v>
      </c>
      <c r="BK11">
        <v>4832</v>
      </c>
      <c r="BL11">
        <v>3936</v>
      </c>
      <c r="BM11">
        <v>7405</v>
      </c>
      <c r="BN11">
        <v>0</v>
      </c>
      <c r="BO11">
        <v>15572</v>
      </c>
      <c r="BP11">
        <v>4948</v>
      </c>
      <c r="BQ11">
        <v>0</v>
      </c>
      <c r="BR11">
        <v>8839</v>
      </c>
      <c r="BS11">
        <v>8704</v>
      </c>
      <c r="BT11">
        <v>0</v>
      </c>
      <c r="BU11">
        <v>9256</v>
      </c>
      <c r="BV11">
        <v>5498</v>
      </c>
      <c r="BW11">
        <v>33343</v>
      </c>
      <c r="BX11">
        <v>58023</v>
      </c>
      <c r="BY11">
        <v>0</v>
      </c>
      <c r="BZ11">
        <v>2356</v>
      </c>
      <c r="CA11" s="25">
        <f t="shared" si="18"/>
        <v>729632</v>
      </c>
      <c r="CB11" s="25">
        <f t="shared" si="19"/>
        <v>366048</v>
      </c>
      <c r="CC11" s="25">
        <f t="shared" si="20"/>
        <v>88860</v>
      </c>
      <c r="CD11" s="25">
        <f t="shared" si="21"/>
        <v>0</v>
      </c>
      <c r="CE11" s="25">
        <f t="shared" si="22"/>
        <v>0</v>
      </c>
      <c r="CF11" s="25">
        <f t="shared" si="23"/>
        <v>484904</v>
      </c>
      <c r="CG11" s="25">
        <f t="shared" si="24"/>
        <v>0</v>
      </c>
      <c r="CH11" s="25">
        <f t="shared" si="25"/>
        <v>1573342</v>
      </c>
      <c r="CI11" s="25">
        <f t="shared" si="26"/>
        <v>800768</v>
      </c>
      <c r="CJ11" s="25">
        <f t="shared" si="27"/>
        <v>0</v>
      </c>
      <c r="CK11" s="25">
        <f t="shared" si="28"/>
        <v>1064440</v>
      </c>
      <c r="CL11" s="25">
        <f t="shared" si="29"/>
        <v>4700790</v>
      </c>
      <c r="CM11" s="25">
        <f t="shared" si="30"/>
        <v>28508265</v>
      </c>
      <c r="CN11" s="25">
        <f t="shared" si="31"/>
        <v>0</v>
      </c>
      <c r="CO11" s="25">
        <f t="shared" si="32"/>
        <v>0</v>
      </c>
      <c r="CP11" s="25">
        <f t="shared" si="33"/>
        <v>270940</v>
      </c>
      <c r="CQ11" s="13">
        <f t="shared" si="34"/>
        <v>3.8587989000000003E-2</v>
      </c>
    </row>
    <row r="12" spans="1:95" x14ac:dyDescent="0.3">
      <c r="A12" s="1">
        <v>5000</v>
      </c>
      <c r="B12">
        <v>3.2000000000000001E-2</v>
      </c>
      <c r="C12">
        <v>0.45200000000000001</v>
      </c>
      <c r="D12">
        <v>4.5999999999999999E-2</v>
      </c>
      <c r="E12">
        <v>0.17199999999999999</v>
      </c>
      <c r="F12">
        <v>0.20300000000000001</v>
      </c>
      <c r="G12">
        <v>4969</v>
      </c>
      <c r="H12">
        <v>17760</v>
      </c>
      <c r="I12">
        <v>20599</v>
      </c>
      <c r="J12">
        <v>2350</v>
      </c>
      <c r="K12">
        <v>4071</v>
      </c>
      <c r="L12">
        <v>6057</v>
      </c>
      <c r="M12">
        <v>7704</v>
      </c>
      <c r="N12">
        <v>16872</v>
      </c>
      <c r="O12" s="21">
        <v>6106</v>
      </c>
      <c r="P12" s="21">
        <v>90</v>
      </c>
      <c r="Q12" s="21">
        <v>876</v>
      </c>
      <c r="R12" s="21">
        <v>876</v>
      </c>
      <c r="S12" s="21">
        <v>9</v>
      </c>
      <c r="T12" s="21">
        <v>1099</v>
      </c>
      <c r="U12" s="21">
        <v>2</v>
      </c>
      <c r="V12" s="21">
        <v>995</v>
      </c>
      <c r="W12" s="21">
        <v>108</v>
      </c>
      <c r="X12" s="21">
        <v>12</v>
      </c>
      <c r="Y12" s="21">
        <v>119</v>
      </c>
      <c r="Z12" s="21">
        <v>5088</v>
      </c>
      <c r="AA12" s="21">
        <v>1006</v>
      </c>
      <c r="AB12" s="21">
        <v>1</v>
      </c>
      <c r="AC12" s="21">
        <v>0</v>
      </c>
      <c r="AD12" s="21">
        <v>5088</v>
      </c>
      <c r="AE12" s="23">
        <v>161</v>
      </c>
      <c r="AF12" s="23">
        <v>90</v>
      </c>
      <c r="AG12" s="23">
        <v>7</v>
      </c>
      <c r="AH12" s="23">
        <v>0</v>
      </c>
      <c r="AI12" s="23">
        <v>0</v>
      </c>
      <c r="AJ12" s="23">
        <v>111</v>
      </c>
      <c r="AK12" s="23">
        <v>2</v>
      </c>
      <c r="AL12" s="23">
        <v>209</v>
      </c>
      <c r="AM12" s="23">
        <v>207</v>
      </c>
      <c r="AN12" s="23">
        <v>0</v>
      </c>
      <c r="AO12" s="23">
        <v>238</v>
      </c>
      <c r="AP12" s="23">
        <v>1006</v>
      </c>
      <c r="AQ12" s="23">
        <v>1006</v>
      </c>
      <c r="AR12" s="23">
        <v>0</v>
      </c>
      <c r="AS12" s="23">
        <v>0</v>
      </c>
      <c r="AT12" s="23">
        <v>119</v>
      </c>
      <c r="AU12" s="10">
        <f t="shared" si="2"/>
        <v>161</v>
      </c>
      <c r="AV12" s="10">
        <f t="shared" si="3"/>
        <v>90</v>
      </c>
      <c r="AW12" s="10">
        <f t="shared" si="4"/>
        <v>7</v>
      </c>
      <c r="AX12" s="10">
        <f t="shared" si="5"/>
        <v>0</v>
      </c>
      <c r="AY12" s="10">
        <f t="shared" si="6"/>
        <v>0</v>
      </c>
      <c r="AZ12" s="10">
        <f t="shared" si="7"/>
        <v>111</v>
      </c>
      <c r="BA12" s="10">
        <f t="shared" si="8"/>
        <v>2</v>
      </c>
      <c r="BB12" s="10">
        <f t="shared" si="9"/>
        <v>209</v>
      </c>
      <c r="BC12" s="10">
        <f t="shared" si="10"/>
        <v>108</v>
      </c>
      <c r="BD12" s="10">
        <f t="shared" si="11"/>
        <v>0</v>
      </c>
      <c r="BE12" s="10">
        <f t="shared" si="12"/>
        <v>119</v>
      </c>
      <c r="BF12" s="10">
        <f t="shared" si="13"/>
        <v>1006</v>
      </c>
      <c r="BG12" s="10">
        <f t="shared" si="14"/>
        <v>1006</v>
      </c>
      <c r="BH12" s="10">
        <f t="shared" si="15"/>
        <v>0</v>
      </c>
      <c r="BI12" s="10">
        <f t="shared" si="16"/>
        <v>0</v>
      </c>
      <c r="BJ12" s="10">
        <f t="shared" si="17"/>
        <v>119</v>
      </c>
      <c r="BK12">
        <v>5500</v>
      </c>
      <c r="BL12">
        <v>3773</v>
      </c>
      <c r="BM12">
        <v>7667</v>
      </c>
      <c r="BN12">
        <v>0</v>
      </c>
      <c r="BO12">
        <v>11566</v>
      </c>
      <c r="BP12">
        <v>4871</v>
      </c>
      <c r="BQ12">
        <v>7466</v>
      </c>
      <c r="BR12">
        <v>8418</v>
      </c>
      <c r="BS12">
        <v>8556</v>
      </c>
      <c r="BT12">
        <v>13119</v>
      </c>
      <c r="BU12">
        <v>9758</v>
      </c>
      <c r="BV12">
        <v>6378</v>
      </c>
      <c r="BW12">
        <v>35257</v>
      </c>
      <c r="BX12">
        <v>10239</v>
      </c>
      <c r="BY12">
        <v>0</v>
      </c>
      <c r="BZ12">
        <v>2745</v>
      </c>
      <c r="CA12" s="25">
        <f t="shared" si="18"/>
        <v>885500</v>
      </c>
      <c r="CB12" s="25">
        <f t="shared" si="19"/>
        <v>339570</v>
      </c>
      <c r="CC12" s="25">
        <f t="shared" si="20"/>
        <v>53669</v>
      </c>
      <c r="CD12" s="25">
        <f t="shared" si="21"/>
        <v>0</v>
      </c>
      <c r="CE12" s="25">
        <f t="shared" si="22"/>
        <v>0</v>
      </c>
      <c r="CF12" s="25">
        <f t="shared" si="23"/>
        <v>540681</v>
      </c>
      <c r="CG12" s="25">
        <f t="shared" si="24"/>
        <v>14932</v>
      </c>
      <c r="CH12" s="25">
        <f t="shared" si="25"/>
        <v>1759362</v>
      </c>
      <c r="CI12" s="25">
        <f t="shared" si="26"/>
        <v>924048</v>
      </c>
      <c r="CJ12" s="25">
        <f t="shared" si="27"/>
        <v>0</v>
      </c>
      <c r="CK12" s="25">
        <f t="shared" si="28"/>
        <v>1161202</v>
      </c>
      <c r="CL12" s="25">
        <f t="shared" si="29"/>
        <v>6416268</v>
      </c>
      <c r="CM12" s="25">
        <f t="shared" si="30"/>
        <v>35468542</v>
      </c>
      <c r="CN12" s="25">
        <f t="shared" si="31"/>
        <v>0</v>
      </c>
      <c r="CO12" s="25">
        <f t="shared" si="32"/>
        <v>0</v>
      </c>
      <c r="CP12" s="25">
        <f t="shared" si="33"/>
        <v>326655</v>
      </c>
      <c r="CQ12" s="13">
        <f t="shared" si="34"/>
        <v>4.7890428999999998E-2</v>
      </c>
    </row>
    <row r="13" spans="1:95" x14ac:dyDescent="0.3">
      <c r="A13" s="1">
        <v>5500</v>
      </c>
      <c r="B13">
        <v>4.5999999999999999E-2</v>
      </c>
      <c r="C13">
        <v>0.46800000000000003</v>
      </c>
      <c r="D13">
        <v>3.2000000000000001E-2</v>
      </c>
      <c r="E13">
        <v>0.20200000000000001</v>
      </c>
      <c r="F13">
        <v>0.25</v>
      </c>
      <c r="G13">
        <v>5501</v>
      </c>
      <c r="H13">
        <v>19696</v>
      </c>
      <c r="I13">
        <v>22595</v>
      </c>
      <c r="J13">
        <v>3440</v>
      </c>
      <c r="K13">
        <v>3285</v>
      </c>
      <c r="L13">
        <v>5743</v>
      </c>
      <c r="M13">
        <v>6014</v>
      </c>
      <c r="N13">
        <v>18035</v>
      </c>
      <c r="O13" s="21">
        <v>6723</v>
      </c>
      <c r="P13" s="21">
        <v>96</v>
      </c>
      <c r="Q13" s="21">
        <v>994</v>
      </c>
      <c r="R13" s="21">
        <v>994</v>
      </c>
      <c r="S13" s="21">
        <v>9</v>
      </c>
      <c r="T13" s="21">
        <v>1197</v>
      </c>
      <c r="U13" s="21">
        <v>1</v>
      </c>
      <c r="V13" s="21">
        <v>1078</v>
      </c>
      <c r="W13" s="21">
        <v>101</v>
      </c>
      <c r="X13" s="21">
        <v>18</v>
      </c>
      <c r="Y13" s="21">
        <v>99</v>
      </c>
      <c r="Z13" s="21">
        <v>5600</v>
      </c>
      <c r="AA13" s="21">
        <v>1076</v>
      </c>
      <c r="AB13" s="21">
        <v>1</v>
      </c>
      <c r="AC13" s="21">
        <v>0</v>
      </c>
      <c r="AD13" s="21">
        <v>5600</v>
      </c>
      <c r="AE13" s="23">
        <v>134</v>
      </c>
      <c r="AF13" s="23">
        <v>96</v>
      </c>
      <c r="AG13" s="23">
        <v>11</v>
      </c>
      <c r="AH13" s="23">
        <v>2</v>
      </c>
      <c r="AI13" s="23">
        <v>0</v>
      </c>
      <c r="AJ13" s="23">
        <v>102</v>
      </c>
      <c r="AK13" s="23">
        <v>1</v>
      </c>
      <c r="AL13" s="23">
        <v>195</v>
      </c>
      <c r="AM13" s="23">
        <v>194</v>
      </c>
      <c r="AN13" s="23">
        <v>0</v>
      </c>
      <c r="AO13" s="23">
        <v>198</v>
      </c>
      <c r="AP13" s="23">
        <v>1076</v>
      </c>
      <c r="AQ13" s="23">
        <v>1076</v>
      </c>
      <c r="AR13" s="23">
        <v>0</v>
      </c>
      <c r="AS13" s="23">
        <v>0</v>
      </c>
      <c r="AT13" s="23">
        <v>99</v>
      </c>
      <c r="AU13" s="10">
        <f t="shared" si="2"/>
        <v>134</v>
      </c>
      <c r="AV13" s="10">
        <f t="shared" si="3"/>
        <v>96</v>
      </c>
      <c r="AW13" s="10">
        <f t="shared" si="4"/>
        <v>11</v>
      </c>
      <c r="AX13" s="10">
        <f t="shared" si="5"/>
        <v>2</v>
      </c>
      <c r="AY13" s="10">
        <f t="shared" si="6"/>
        <v>0</v>
      </c>
      <c r="AZ13" s="10">
        <f t="shared" si="7"/>
        <v>102</v>
      </c>
      <c r="BA13" s="10">
        <f t="shared" si="8"/>
        <v>1</v>
      </c>
      <c r="BB13" s="10">
        <f t="shared" si="9"/>
        <v>195</v>
      </c>
      <c r="BC13" s="10">
        <f t="shared" si="10"/>
        <v>101</v>
      </c>
      <c r="BD13" s="10">
        <f t="shared" si="11"/>
        <v>0</v>
      </c>
      <c r="BE13" s="10">
        <f t="shared" si="12"/>
        <v>99</v>
      </c>
      <c r="BF13" s="10">
        <f t="shared" si="13"/>
        <v>1076</v>
      </c>
      <c r="BG13" s="10">
        <f t="shared" si="14"/>
        <v>1076</v>
      </c>
      <c r="BH13" s="10">
        <f t="shared" si="15"/>
        <v>0</v>
      </c>
      <c r="BI13" s="10">
        <f t="shared" si="16"/>
        <v>0</v>
      </c>
      <c r="BJ13" s="10">
        <f t="shared" si="17"/>
        <v>99</v>
      </c>
      <c r="BK13">
        <v>6262</v>
      </c>
      <c r="BL13">
        <v>4599</v>
      </c>
      <c r="BM13">
        <v>8222</v>
      </c>
      <c r="BN13">
        <v>35197</v>
      </c>
      <c r="BO13">
        <v>9291</v>
      </c>
      <c r="BP13">
        <v>5565</v>
      </c>
      <c r="BQ13">
        <v>5973</v>
      </c>
      <c r="BR13">
        <v>9808</v>
      </c>
      <c r="BS13">
        <v>9605</v>
      </c>
      <c r="BT13">
        <v>11661</v>
      </c>
      <c r="BU13">
        <v>10403</v>
      </c>
      <c r="BV13">
        <v>7668</v>
      </c>
      <c r="BW13">
        <v>43386</v>
      </c>
      <c r="BX13">
        <v>9386</v>
      </c>
      <c r="BY13">
        <v>0</v>
      </c>
      <c r="BZ13">
        <v>3179</v>
      </c>
      <c r="CA13" s="25">
        <f t="shared" si="18"/>
        <v>839108</v>
      </c>
      <c r="CB13" s="25">
        <f t="shared" si="19"/>
        <v>441504</v>
      </c>
      <c r="CC13" s="25">
        <f t="shared" si="20"/>
        <v>90442</v>
      </c>
      <c r="CD13" s="25">
        <f t="shared" si="21"/>
        <v>70394</v>
      </c>
      <c r="CE13" s="25">
        <f t="shared" si="22"/>
        <v>0</v>
      </c>
      <c r="CF13" s="25">
        <f t="shared" si="23"/>
        <v>567630</v>
      </c>
      <c r="CG13" s="25">
        <f t="shared" si="24"/>
        <v>5973</v>
      </c>
      <c r="CH13" s="25">
        <f t="shared" si="25"/>
        <v>1912560</v>
      </c>
      <c r="CI13" s="25">
        <f t="shared" si="26"/>
        <v>970105</v>
      </c>
      <c r="CJ13" s="25">
        <f t="shared" si="27"/>
        <v>0</v>
      </c>
      <c r="CK13" s="25">
        <f t="shared" si="28"/>
        <v>1029897</v>
      </c>
      <c r="CL13" s="25">
        <f t="shared" si="29"/>
        <v>8250768</v>
      </c>
      <c r="CM13" s="25">
        <f t="shared" si="30"/>
        <v>46683336</v>
      </c>
      <c r="CN13" s="25">
        <f t="shared" si="31"/>
        <v>0</v>
      </c>
      <c r="CO13" s="25">
        <f t="shared" si="32"/>
        <v>0</v>
      </c>
      <c r="CP13" s="25">
        <f t="shared" si="33"/>
        <v>314721</v>
      </c>
      <c r="CQ13" s="13">
        <f t="shared" si="34"/>
        <v>6.1176438E-2</v>
      </c>
    </row>
    <row r="14" spans="1:95" x14ac:dyDescent="0.3">
      <c r="A14" s="1">
        <v>6000</v>
      </c>
      <c r="B14">
        <v>4.7E-2</v>
      </c>
      <c r="C14">
        <v>0.60899999999999999</v>
      </c>
      <c r="D14">
        <v>4.7E-2</v>
      </c>
      <c r="E14">
        <v>0.20300000000000001</v>
      </c>
      <c r="F14">
        <v>0.26500000000000001</v>
      </c>
      <c r="G14">
        <v>5968</v>
      </c>
      <c r="H14">
        <v>21275</v>
      </c>
      <c r="I14">
        <v>24536</v>
      </c>
      <c r="J14">
        <v>2521</v>
      </c>
      <c r="K14">
        <v>3205</v>
      </c>
      <c r="L14">
        <v>6870</v>
      </c>
      <c r="M14">
        <v>8508</v>
      </c>
      <c r="N14">
        <v>19827</v>
      </c>
      <c r="O14" s="21">
        <v>7259</v>
      </c>
      <c r="P14" s="21">
        <v>123</v>
      </c>
      <c r="Q14" s="21">
        <v>1160</v>
      </c>
      <c r="R14" s="21">
        <v>1160</v>
      </c>
      <c r="S14" s="21">
        <v>0</v>
      </c>
      <c r="T14" s="21">
        <v>1238</v>
      </c>
      <c r="U14" s="21">
        <v>3</v>
      </c>
      <c r="V14" s="21">
        <v>1126</v>
      </c>
      <c r="W14" s="21">
        <v>123</v>
      </c>
      <c r="X14" s="21">
        <v>3</v>
      </c>
      <c r="Y14" s="21">
        <v>140</v>
      </c>
      <c r="Z14" s="21">
        <v>6108</v>
      </c>
      <c r="AA14" s="21">
        <v>1143</v>
      </c>
      <c r="AB14" s="21">
        <v>1</v>
      </c>
      <c r="AC14" s="21">
        <v>0</v>
      </c>
      <c r="AD14" s="21">
        <v>6108</v>
      </c>
      <c r="AE14" s="23">
        <v>180</v>
      </c>
      <c r="AF14" s="23">
        <v>123</v>
      </c>
      <c r="AG14" s="23">
        <v>15</v>
      </c>
      <c r="AH14" s="23">
        <v>1</v>
      </c>
      <c r="AI14" s="23">
        <v>0</v>
      </c>
      <c r="AJ14" s="23">
        <v>124</v>
      </c>
      <c r="AK14" s="23">
        <v>3</v>
      </c>
      <c r="AL14" s="23">
        <v>239</v>
      </c>
      <c r="AM14" s="23">
        <v>236</v>
      </c>
      <c r="AN14" s="23">
        <v>0</v>
      </c>
      <c r="AO14" s="23">
        <v>280</v>
      </c>
      <c r="AP14" s="23">
        <v>1143</v>
      </c>
      <c r="AQ14" s="23">
        <v>1143</v>
      </c>
      <c r="AR14" s="23">
        <v>0</v>
      </c>
      <c r="AS14" s="23">
        <v>0</v>
      </c>
      <c r="AT14" s="23">
        <v>140</v>
      </c>
      <c r="AU14" s="10">
        <f t="shared" si="2"/>
        <v>180</v>
      </c>
      <c r="AV14" s="10">
        <f t="shared" si="3"/>
        <v>123</v>
      </c>
      <c r="AW14" s="10">
        <f t="shared" si="4"/>
        <v>15</v>
      </c>
      <c r="AX14" s="10">
        <f t="shared" si="5"/>
        <v>1</v>
      </c>
      <c r="AY14" s="10">
        <f t="shared" si="6"/>
        <v>0</v>
      </c>
      <c r="AZ14" s="10">
        <f t="shared" si="7"/>
        <v>124</v>
      </c>
      <c r="BA14" s="10">
        <f t="shared" si="8"/>
        <v>3</v>
      </c>
      <c r="BB14" s="10">
        <f t="shared" si="9"/>
        <v>239</v>
      </c>
      <c r="BC14" s="10">
        <f t="shared" si="10"/>
        <v>123</v>
      </c>
      <c r="BD14" s="10">
        <f t="shared" si="11"/>
        <v>0</v>
      </c>
      <c r="BE14" s="10">
        <f t="shared" si="12"/>
        <v>140</v>
      </c>
      <c r="BF14" s="10">
        <f t="shared" si="13"/>
        <v>1143</v>
      </c>
      <c r="BG14" s="10">
        <f t="shared" si="14"/>
        <v>1143</v>
      </c>
      <c r="BH14" s="10">
        <f t="shared" si="15"/>
        <v>0</v>
      </c>
      <c r="BI14" s="10">
        <f t="shared" si="16"/>
        <v>0</v>
      </c>
      <c r="BJ14" s="10">
        <f t="shared" si="17"/>
        <v>140</v>
      </c>
      <c r="BK14">
        <v>5465</v>
      </c>
      <c r="BL14">
        <v>3805</v>
      </c>
      <c r="BM14">
        <v>7721</v>
      </c>
      <c r="BN14">
        <v>13653</v>
      </c>
      <c r="BO14">
        <v>0</v>
      </c>
      <c r="BP14">
        <v>5315</v>
      </c>
      <c r="BQ14">
        <v>31998</v>
      </c>
      <c r="BR14">
        <v>9488</v>
      </c>
      <c r="BS14">
        <v>8983</v>
      </c>
      <c r="BT14">
        <v>13225</v>
      </c>
      <c r="BU14">
        <v>9471</v>
      </c>
      <c r="BV14">
        <v>6373</v>
      </c>
      <c r="BW14">
        <v>44826</v>
      </c>
      <c r="BX14">
        <v>13226</v>
      </c>
      <c r="BY14">
        <v>0</v>
      </c>
      <c r="BZ14">
        <v>2762</v>
      </c>
      <c r="CA14" s="25">
        <f t="shared" si="18"/>
        <v>983700</v>
      </c>
      <c r="CB14" s="25">
        <f t="shared" si="19"/>
        <v>468015</v>
      </c>
      <c r="CC14" s="25">
        <f t="shared" si="20"/>
        <v>115815</v>
      </c>
      <c r="CD14" s="25">
        <f t="shared" si="21"/>
        <v>13653</v>
      </c>
      <c r="CE14" s="25">
        <f t="shared" si="22"/>
        <v>0</v>
      </c>
      <c r="CF14" s="25">
        <f t="shared" si="23"/>
        <v>659060</v>
      </c>
      <c r="CG14" s="25">
        <f t="shared" si="24"/>
        <v>95994</v>
      </c>
      <c r="CH14" s="25">
        <f t="shared" si="25"/>
        <v>2267632</v>
      </c>
      <c r="CI14" s="25">
        <f t="shared" si="26"/>
        <v>1104909</v>
      </c>
      <c r="CJ14" s="25">
        <f t="shared" si="27"/>
        <v>0</v>
      </c>
      <c r="CK14" s="25">
        <f t="shared" si="28"/>
        <v>1325940</v>
      </c>
      <c r="CL14" s="25">
        <f t="shared" si="29"/>
        <v>7284339</v>
      </c>
      <c r="CM14" s="25">
        <f t="shared" si="30"/>
        <v>51236118</v>
      </c>
      <c r="CN14" s="25">
        <f t="shared" si="31"/>
        <v>0</v>
      </c>
      <c r="CO14" s="25">
        <f t="shared" si="32"/>
        <v>0</v>
      </c>
      <c r="CP14" s="25">
        <f t="shared" si="33"/>
        <v>386680</v>
      </c>
      <c r="CQ14" s="13">
        <f t="shared" si="34"/>
        <v>6.5941854999999994E-2</v>
      </c>
    </row>
    <row r="15" spans="1:95" x14ac:dyDescent="0.3">
      <c r="A15" s="1">
        <v>6500</v>
      </c>
      <c r="B15">
        <v>1.4999999999999999E-2</v>
      </c>
      <c r="C15">
        <v>0.67200000000000004</v>
      </c>
      <c r="D15">
        <v>3.1E-2</v>
      </c>
      <c r="E15">
        <v>0.20300000000000001</v>
      </c>
      <c r="F15">
        <v>0.28599999999999998</v>
      </c>
      <c r="G15">
        <v>6481</v>
      </c>
      <c r="H15">
        <v>23019</v>
      </c>
      <c r="I15">
        <v>26495</v>
      </c>
      <c r="J15">
        <v>2598</v>
      </c>
      <c r="K15">
        <v>3292</v>
      </c>
      <c r="L15">
        <v>5435</v>
      </c>
      <c r="M15">
        <v>6126</v>
      </c>
      <c r="N15">
        <v>19761</v>
      </c>
      <c r="O15" s="21">
        <v>7861</v>
      </c>
      <c r="P15" s="21">
        <v>121</v>
      </c>
      <c r="Q15" s="21">
        <v>1186</v>
      </c>
      <c r="R15" s="21">
        <v>1186</v>
      </c>
      <c r="S15" s="21">
        <v>3</v>
      </c>
      <c r="T15" s="21">
        <v>1342</v>
      </c>
      <c r="U15" s="21">
        <v>2</v>
      </c>
      <c r="V15" s="21">
        <v>1219</v>
      </c>
      <c r="W15" s="21">
        <v>152</v>
      </c>
      <c r="X15" s="21">
        <v>21</v>
      </c>
      <c r="Y15" s="21">
        <v>138</v>
      </c>
      <c r="Z15" s="21">
        <v>6619</v>
      </c>
      <c r="AA15" s="21">
        <v>1205</v>
      </c>
      <c r="AB15" s="21">
        <v>1</v>
      </c>
      <c r="AC15" s="21">
        <v>0</v>
      </c>
      <c r="AD15" s="21">
        <v>6619</v>
      </c>
      <c r="AE15" s="23">
        <v>184</v>
      </c>
      <c r="AF15" s="23">
        <v>121</v>
      </c>
      <c r="AG15" s="23">
        <v>16</v>
      </c>
      <c r="AH15" s="23">
        <v>6</v>
      </c>
      <c r="AI15" s="23">
        <v>0</v>
      </c>
      <c r="AJ15" s="23">
        <v>159</v>
      </c>
      <c r="AK15" s="23">
        <v>2</v>
      </c>
      <c r="AL15" s="23">
        <v>294</v>
      </c>
      <c r="AM15" s="23">
        <v>292</v>
      </c>
      <c r="AN15" s="23">
        <v>0</v>
      </c>
      <c r="AO15" s="23">
        <v>276</v>
      </c>
      <c r="AP15" s="23">
        <v>1205</v>
      </c>
      <c r="AQ15" s="23">
        <v>1205</v>
      </c>
      <c r="AR15" s="23">
        <v>0</v>
      </c>
      <c r="AS15" s="23">
        <v>0</v>
      </c>
      <c r="AT15" s="23">
        <v>138</v>
      </c>
      <c r="AU15" s="10">
        <f t="shared" si="2"/>
        <v>184</v>
      </c>
      <c r="AV15" s="10">
        <f t="shared" si="3"/>
        <v>121</v>
      </c>
      <c r="AW15" s="10">
        <f t="shared" si="4"/>
        <v>16</v>
      </c>
      <c r="AX15" s="10">
        <f t="shared" si="5"/>
        <v>6</v>
      </c>
      <c r="AY15" s="10">
        <f t="shared" si="6"/>
        <v>0</v>
      </c>
      <c r="AZ15" s="10">
        <f t="shared" si="7"/>
        <v>159</v>
      </c>
      <c r="BA15" s="10">
        <f t="shared" si="8"/>
        <v>2</v>
      </c>
      <c r="BB15" s="10">
        <f t="shared" si="9"/>
        <v>294</v>
      </c>
      <c r="BC15" s="10">
        <f t="shared" si="10"/>
        <v>152</v>
      </c>
      <c r="BD15" s="10">
        <f t="shared" si="11"/>
        <v>0</v>
      </c>
      <c r="BE15" s="10">
        <f t="shared" si="12"/>
        <v>138</v>
      </c>
      <c r="BF15" s="10">
        <f t="shared" si="13"/>
        <v>1205</v>
      </c>
      <c r="BG15" s="10">
        <f t="shared" si="14"/>
        <v>1205</v>
      </c>
      <c r="BH15" s="10">
        <f t="shared" si="15"/>
        <v>0</v>
      </c>
      <c r="BI15" s="10">
        <f t="shared" si="16"/>
        <v>0</v>
      </c>
      <c r="BJ15" s="10">
        <f t="shared" si="17"/>
        <v>138</v>
      </c>
      <c r="BK15">
        <v>5604</v>
      </c>
      <c r="BL15">
        <v>3628</v>
      </c>
      <c r="BM15">
        <v>7421</v>
      </c>
      <c r="BN15">
        <v>12799</v>
      </c>
      <c r="BO15">
        <v>9102</v>
      </c>
      <c r="BP15">
        <v>4999</v>
      </c>
      <c r="BQ15">
        <v>6186</v>
      </c>
      <c r="BR15">
        <v>8550</v>
      </c>
      <c r="BS15">
        <v>9035</v>
      </c>
      <c r="BT15">
        <v>11316</v>
      </c>
      <c r="BU15">
        <v>8829</v>
      </c>
      <c r="BV15">
        <v>6528</v>
      </c>
      <c r="BW15">
        <v>42767</v>
      </c>
      <c r="BX15">
        <v>14079</v>
      </c>
      <c r="BY15">
        <v>0</v>
      </c>
      <c r="BZ15">
        <v>2854</v>
      </c>
      <c r="CA15" s="25">
        <f t="shared" ref="CA15:CA78" si="35">AU15*BK15</f>
        <v>1031136</v>
      </c>
      <c r="CB15" s="25">
        <f t="shared" ref="CB15:CB78" si="36">AV15*BL15</f>
        <v>438988</v>
      </c>
      <c r="CC15" s="25">
        <f t="shared" ref="CC15:CC78" si="37">AW15*BM15</f>
        <v>118736</v>
      </c>
      <c r="CD15" s="25">
        <f t="shared" ref="CD15:CD78" si="38">AX15*BN15</f>
        <v>76794</v>
      </c>
      <c r="CE15" s="25">
        <f t="shared" ref="CE15:CE78" si="39">AY15*BO15</f>
        <v>0</v>
      </c>
      <c r="CF15" s="25">
        <f t="shared" ref="CF15:CF78" si="40">AZ15*BP15</f>
        <v>794841</v>
      </c>
      <c r="CG15" s="25">
        <f t="shared" ref="CG15:CG78" si="41">BA15*BQ15</f>
        <v>12372</v>
      </c>
      <c r="CH15" s="25">
        <f t="shared" ref="CH15:CH78" si="42">BB15*BR15</f>
        <v>2513700</v>
      </c>
      <c r="CI15" s="25">
        <f t="shared" ref="CI15:CI78" si="43">BC15*BS15</f>
        <v>1373320</v>
      </c>
      <c r="CJ15" s="25">
        <f t="shared" ref="CJ15:CJ78" si="44">BD15*BT15</f>
        <v>0</v>
      </c>
      <c r="CK15" s="25">
        <f t="shared" ref="CK15:CK78" si="45">BE15*BU15</f>
        <v>1218402</v>
      </c>
      <c r="CL15" s="25">
        <f t="shared" ref="CL15:CL78" si="46">BF15*BV15</f>
        <v>7866240</v>
      </c>
      <c r="CM15" s="25">
        <f t="shared" ref="CM15:CM78" si="47">BG15*BW15</f>
        <v>51534235</v>
      </c>
      <c r="CN15" s="25">
        <f t="shared" ref="CN15:CN78" si="48">BH15*BX15</f>
        <v>0</v>
      </c>
      <c r="CO15" s="25">
        <f t="shared" ref="CO15:CO78" si="49">BI15*BY15</f>
        <v>0</v>
      </c>
      <c r="CP15" s="25">
        <f t="shared" ref="CP15:CP78" si="50">BJ15*BZ15</f>
        <v>393852</v>
      </c>
      <c r="CQ15" s="13">
        <f t="shared" si="34"/>
        <v>6.7372615999999996E-2</v>
      </c>
    </row>
    <row r="16" spans="1:95" x14ac:dyDescent="0.3">
      <c r="A16" s="1">
        <v>7000</v>
      </c>
      <c r="B16">
        <v>4.5999999999999999E-2</v>
      </c>
      <c r="C16">
        <v>0.63100000000000001</v>
      </c>
      <c r="D16">
        <v>1.6E-2</v>
      </c>
      <c r="E16">
        <v>0.23400000000000001</v>
      </c>
      <c r="F16">
        <v>0.28000000000000003</v>
      </c>
      <c r="G16">
        <v>6997</v>
      </c>
      <c r="H16">
        <v>25063</v>
      </c>
      <c r="I16">
        <v>28978</v>
      </c>
      <c r="J16">
        <v>2428</v>
      </c>
      <c r="K16">
        <v>2896</v>
      </c>
      <c r="L16">
        <v>4556</v>
      </c>
      <c r="M16">
        <v>6209</v>
      </c>
      <c r="N16">
        <v>20574</v>
      </c>
      <c r="O16" s="21">
        <v>8587</v>
      </c>
      <c r="P16" s="21">
        <v>123</v>
      </c>
      <c r="Q16" s="21">
        <v>1288</v>
      </c>
      <c r="R16" s="21">
        <v>1288</v>
      </c>
      <c r="S16" s="21">
        <v>6</v>
      </c>
      <c r="T16" s="21">
        <v>1543</v>
      </c>
      <c r="U16" s="21">
        <v>1</v>
      </c>
      <c r="V16" s="21">
        <v>1417</v>
      </c>
      <c r="W16" s="21">
        <v>163</v>
      </c>
      <c r="X16" s="21">
        <v>24</v>
      </c>
      <c r="Y16" s="21">
        <v>143</v>
      </c>
      <c r="Z16" s="21">
        <v>7140</v>
      </c>
      <c r="AA16" s="21">
        <v>1397</v>
      </c>
      <c r="AB16" s="21">
        <v>1</v>
      </c>
      <c r="AC16" s="21">
        <v>0</v>
      </c>
      <c r="AD16" s="21">
        <v>7140</v>
      </c>
      <c r="AE16" s="23">
        <v>202</v>
      </c>
      <c r="AF16" s="23">
        <v>123</v>
      </c>
      <c r="AG16" s="23">
        <v>16</v>
      </c>
      <c r="AH16" s="23">
        <v>5</v>
      </c>
      <c r="AI16" s="23">
        <v>0</v>
      </c>
      <c r="AJ16" s="23">
        <v>165</v>
      </c>
      <c r="AK16" s="23">
        <v>1</v>
      </c>
      <c r="AL16" s="23">
        <v>308</v>
      </c>
      <c r="AM16" s="23">
        <v>307</v>
      </c>
      <c r="AN16" s="23">
        <v>0</v>
      </c>
      <c r="AO16" s="23">
        <v>286</v>
      </c>
      <c r="AP16" s="23">
        <v>1397</v>
      </c>
      <c r="AQ16" s="23">
        <v>1397</v>
      </c>
      <c r="AR16" s="23">
        <v>0</v>
      </c>
      <c r="AS16" s="23">
        <v>0</v>
      </c>
      <c r="AT16" s="23">
        <v>143</v>
      </c>
      <c r="AU16" s="10">
        <f t="shared" si="2"/>
        <v>202</v>
      </c>
      <c r="AV16" s="10">
        <f t="shared" si="3"/>
        <v>123</v>
      </c>
      <c r="AW16" s="10">
        <f t="shared" si="4"/>
        <v>16</v>
      </c>
      <c r="AX16" s="10">
        <f t="shared" si="5"/>
        <v>5</v>
      </c>
      <c r="AY16" s="10">
        <f t="shared" si="6"/>
        <v>0</v>
      </c>
      <c r="AZ16" s="10">
        <f t="shared" si="7"/>
        <v>165</v>
      </c>
      <c r="BA16" s="10">
        <f t="shared" si="8"/>
        <v>1</v>
      </c>
      <c r="BB16" s="10">
        <f t="shared" si="9"/>
        <v>308</v>
      </c>
      <c r="BC16" s="10">
        <f t="shared" si="10"/>
        <v>163</v>
      </c>
      <c r="BD16" s="10">
        <f t="shared" si="11"/>
        <v>0</v>
      </c>
      <c r="BE16" s="10">
        <f t="shared" si="12"/>
        <v>143</v>
      </c>
      <c r="BF16" s="10">
        <f t="shared" si="13"/>
        <v>1397</v>
      </c>
      <c r="BG16" s="10">
        <f t="shared" si="14"/>
        <v>1397</v>
      </c>
      <c r="BH16" s="10">
        <f t="shared" si="15"/>
        <v>0</v>
      </c>
      <c r="BI16" s="10">
        <f t="shared" si="16"/>
        <v>0</v>
      </c>
      <c r="BJ16" s="10">
        <f t="shared" si="17"/>
        <v>143</v>
      </c>
      <c r="BK16">
        <v>4805</v>
      </c>
      <c r="BL16">
        <v>3510</v>
      </c>
      <c r="BM16">
        <v>7959</v>
      </c>
      <c r="BN16">
        <v>9983</v>
      </c>
      <c r="BO16">
        <v>10239</v>
      </c>
      <c r="BP16">
        <v>4979</v>
      </c>
      <c r="BQ16">
        <v>4693</v>
      </c>
      <c r="BR16">
        <v>8913</v>
      </c>
      <c r="BS16">
        <v>9896</v>
      </c>
      <c r="BT16">
        <v>11057</v>
      </c>
      <c r="BU16">
        <v>9120</v>
      </c>
      <c r="BV16">
        <v>5422</v>
      </c>
      <c r="BW16">
        <v>48465</v>
      </c>
      <c r="BX16">
        <v>9812</v>
      </c>
      <c r="BY16">
        <v>0</v>
      </c>
      <c r="BZ16">
        <v>2421</v>
      </c>
      <c r="CA16" s="25">
        <f t="shared" si="35"/>
        <v>970610</v>
      </c>
      <c r="CB16" s="25">
        <f t="shared" si="36"/>
        <v>431730</v>
      </c>
      <c r="CC16" s="25">
        <f t="shared" si="37"/>
        <v>127344</v>
      </c>
      <c r="CD16" s="25">
        <f t="shared" si="38"/>
        <v>49915</v>
      </c>
      <c r="CE16" s="25">
        <f t="shared" si="39"/>
        <v>0</v>
      </c>
      <c r="CF16" s="25">
        <f t="shared" si="40"/>
        <v>821535</v>
      </c>
      <c r="CG16" s="25">
        <f t="shared" si="41"/>
        <v>4693</v>
      </c>
      <c r="CH16" s="25">
        <f t="shared" si="42"/>
        <v>2745204</v>
      </c>
      <c r="CI16" s="25">
        <f t="shared" si="43"/>
        <v>1613048</v>
      </c>
      <c r="CJ16" s="25">
        <f t="shared" si="44"/>
        <v>0</v>
      </c>
      <c r="CK16" s="25">
        <f t="shared" si="45"/>
        <v>1304160</v>
      </c>
      <c r="CL16" s="25">
        <f t="shared" si="46"/>
        <v>7574534</v>
      </c>
      <c r="CM16" s="25">
        <f t="shared" si="47"/>
        <v>67705605</v>
      </c>
      <c r="CN16" s="25">
        <f t="shared" si="48"/>
        <v>0</v>
      </c>
      <c r="CO16" s="25">
        <f t="shared" si="49"/>
        <v>0</v>
      </c>
      <c r="CP16" s="25">
        <f t="shared" si="50"/>
        <v>346203</v>
      </c>
      <c r="CQ16" s="13">
        <f t="shared" si="34"/>
        <v>8.3694581000000004E-2</v>
      </c>
    </row>
    <row r="17" spans="1:95" x14ac:dyDescent="0.3">
      <c r="A17" s="1">
        <v>7500</v>
      </c>
      <c r="B17">
        <v>3.1E-2</v>
      </c>
      <c r="C17">
        <v>0.67</v>
      </c>
      <c r="D17">
        <v>4.7E-2</v>
      </c>
      <c r="E17">
        <v>0.219</v>
      </c>
      <c r="F17">
        <v>0.28100000000000003</v>
      </c>
      <c r="G17">
        <v>7508</v>
      </c>
      <c r="H17">
        <v>26723</v>
      </c>
      <c r="I17">
        <v>30682</v>
      </c>
      <c r="J17">
        <v>2444</v>
      </c>
      <c r="K17">
        <v>2897</v>
      </c>
      <c r="L17">
        <v>4926</v>
      </c>
      <c r="M17">
        <v>7518</v>
      </c>
      <c r="N17">
        <v>17066</v>
      </c>
      <c r="O17" s="21">
        <v>9104</v>
      </c>
      <c r="P17" s="21">
        <v>169</v>
      </c>
      <c r="Q17" s="21">
        <v>1399</v>
      </c>
      <c r="R17" s="21">
        <v>1399</v>
      </c>
      <c r="S17" s="21">
        <v>3</v>
      </c>
      <c r="T17" s="21">
        <v>1568</v>
      </c>
      <c r="U17" s="21">
        <v>3</v>
      </c>
      <c r="V17" s="21">
        <v>1408</v>
      </c>
      <c r="W17" s="21">
        <v>154</v>
      </c>
      <c r="X17" s="21">
        <v>6</v>
      </c>
      <c r="Y17" s="21">
        <v>148</v>
      </c>
      <c r="Z17" s="21">
        <v>7656</v>
      </c>
      <c r="AA17" s="21">
        <v>1402</v>
      </c>
      <c r="AB17" s="21">
        <v>1</v>
      </c>
      <c r="AC17" s="21">
        <v>0</v>
      </c>
      <c r="AD17" s="21">
        <v>7656</v>
      </c>
      <c r="AE17" s="23">
        <v>197</v>
      </c>
      <c r="AF17" s="23">
        <v>169</v>
      </c>
      <c r="AG17" s="23">
        <v>17</v>
      </c>
      <c r="AH17" s="23">
        <v>5</v>
      </c>
      <c r="AI17" s="23">
        <v>0</v>
      </c>
      <c r="AJ17" s="23">
        <v>157</v>
      </c>
      <c r="AK17" s="23">
        <v>3</v>
      </c>
      <c r="AL17" s="23">
        <v>299</v>
      </c>
      <c r="AM17" s="23">
        <v>296</v>
      </c>
      <c r="AN17" s="23">
        <v>0</v>
      </c>
      <c r="AO17" s="23">
        <v>296</v>
      </c>
      <c r="AP17" s="23">
        <v>1402</v>
      </c>
      <c r="AQ17" s="23">
        <v>1402</v>
      </c>
      <c r="AR17" s="23">
        <v>0</v>
      </c>
      <c r="AS17" s="23">
        <v>0</v>
      </c>
      <c r="AT17" s="23">
        <v>148</v>
      </c>
      <c r="AU17" s="10">
        <f t="shared" ref="AU17:AU78" si="51">IF(AE17&gt;O17,O17,AE17)</f>
        <v>197</v>
      </c>
      <c r="AV17" s="10">
        <f t="shared" ref="AV17:AV78" si="52">IF(AF17&gt;P17,P17,AF17)</f>
        <v>169</v>
      </c>
      <c r="AW17" s="10">
        <f t="shared" ref="AW17:AW78" si="53">IF(AG17&gt;Q17,Q17,AG17)</f>
        <v>17</v>
      </c>
      <c r="AX17" s="10">
        <f t="shared" ref="AX17:AX78" si="54">IF(AH17&gt;R17,R17,AH17)</f>
        <v>5</v>
      </c>
      <c r="AY17" s="10">
        <f t="shared" ref="AY17:AY78" si="55">IF(AI17&gt;S17,S17,AI17)</f>
        <v>0</v>
      </c>
      <c r="AZ17" s="10">
        <f t="shared" ref="AZ17:AZ78" si="56">IF(AJ17&gt;T17,T17,AJ17)</f>
        <v>157</v>
      </c>
      <c r="BA17" s="10">
        <f t="shared" ref="BA17:BA78" si="57">IF(AK17&gt;U17,U17,AK17)</f>
        <v>3</v>
      </c>
      <c r="BB17" s="10">
        <f t="shared" ref="BB17:BB78" si="58">IF(AL17&gt;V17,V17,AL17)</f>
        <v>299</v>
      </c>
      <c r="BC17" s="10">
        <f t="shared" ref="BC17:BC78" si="59">IF(AM17&gt;W17,W17,AM17)</f>
        <v>154</v>
      </c>
      <c r="BD17" s="10">
        <f t="shared" ref="BD17:BD78" si="60">IF(AN17&gt;X17,X17,AN17)</f>
        <v>0</v>
      </c>
      <c r="BE17" s="10">
        <f t="shared" ref="BE17:BE78" si="61">IF(AO17&gt;Y17,Y17,AO17)</f>
        <v>148</v>
      </c>
      <c r="BF17" s="10">
        <f t="shared" ref="BF17:BF78" si="62">IF(AP17&gt;Z17,Z17,AP17)</f>
        <v>1402</v>
      </c>
      <c r="BG17" s="10">
        <f t="shared" ref="BG17:BG78" si="63">IF(AQ17&gt;AA17,AA17,AQ17)</f>
        <v>1402</v>
      </c>
      <c r="BH17" s="10">
        <f t="shared" ref="BH17:BH78" si="64">IF(AR17&gt;AB17,AB17,AR17)</f>
        <v>0</v>
      </c>
      <c r="BI17" s="10">
        <f t="shared" ref="BI17:BI78" si="65">IF(AS17&gt;AC17,AC17,AS17)</f>
        <v>0</v>
      </c>
      <c r="BJ17" s="10">
        <f t="shared" ref="BJ17:BJ78" si="66">IF(AT17&gt;AD17,AD17,AT17)</f>
        <v>148</v>
      </c>
      <c r="BK17">
        <v>4650</v>
      </c>
      <c r="BL17">
        <v>3690</v>
      </c>
      <c r="BM17">
        <v>7715</v>
      </c>
      <c r="BN17">
        <v>10665</v>
      </c>
      <c r="BO17">
        <v>9385</v>
      </c>
      <c r="BP17">
        <v>5290</v>
      </c>
      <c r="BQ17">
        <v>7394</v>
      </c>
      <c r="BR17">
        <v>8864</v>
      </c>
      <c r="BS17">
        <v>8965</v>
      </c>
      <c r="BT17">
        <v>13581</v>
      </c>
      <c r="BU17">
        <v>10103</v>
      </c>
      <c r="BV17">
        <v>5196</v>
      </c>
      <c r="BW17">
        <v>53456</v>
      </c>
      <c r="BX17">
        <v>12799</v>
      </c>
      <c r="BY17">
        <v>0</v>
      </c>
      <c r="BZ17">
        <v>2346</v>
      </c>
      <c r="CA17" s="25">
        <f t="shared" si="35"/>
        <v>916050</v>
      </c>
      <c r="CB17" s="25">
        <f t="shared" si="36"/>
        <v>623610</v>
      </c>
      <c r="CC17" s="25">
        <f t="shared" si="37"/>
        <v>131155</v>
      </c>
      <c r="CD17" s="25">
        <f t="shared" si="38"/>
        <v>53325</v>
      </c>
      <c r="CE17" s="25">
        <f t="shared" si="39"/>
        <v>0</v>
      </c>
      <c r="CF17" s="25">
        <f t="shared" si="40"/>
        <v>830530</v>
      </c>
      <c r="CG17" s="25">
        <f t="shared" si="41"/>
        <v>22182</v>
      </c>
      <c r="CH17" s="25">
        <f t="shared" si="42"/>
        <v>2650336</v>
      </c>
      <c r="CI17" s="25">
        <f t="shared" si="43"/>
        <v>1380610</v>
      </c>
      <c r="CJ17" s="25">
        <f t="shared" si="44"/>
        <v>0</v>
      </c>
      <c r="CK17" s="25">
        <f t="shared" si="45"/>
        <v>1495244</v>
      </c>
      <c r="CL17" s="25">
        <f t="shared" si="46"/>
        <v>7284792</v>
      </c>
      <c r="CM17" s="25">
        <f t="shared" si="47"/>
        <v>74945312</v>
      </c>
      <c r="CN17" s="25">
        <f t="shared" si="48"/>
        <v>0</v>
      </c>
      <c r="CO17" s="25">
        <f t="shared" si="49"/>
        <v>0</v>
      </c>
      <c r="CP17" s="25">
        <f t="shared" si="50"/>
        <v>347208</v>
      </c>
      <c r="CQ17" s="13">
        <f t="shared" si="34"/>
        <v>9.0680354000000005E-2</v>
      </c>
    </row>
    <row r="18" spans="1:95" x14ac:dyDescent="0.3">
      <c r="A18" s="1">
        <v>8000</v>
      </c>
      <c r="B18">
        <v>3.1E-2</v>
      </c>
      <c r="C18">
        <v>0.70199999999999996</v>
      </c>
      <c r="D18">
        <v>3.2000000000000001E-2</v>
      </c>
      <c r="E18">
        <v>0.23400000000000001</v>
      </c>
      <c r="F18">
        <v>0.35899999999999999</v>
      </c>
      <c r="G18">
        <v>7986</v>
      </c>
      <c r="H18">
        <v>28556</v>
      </c>
      <c r="I18">
        <v>32814</v>
      </c>
      <c r="J18">
        <v>2392</v>
      </c>
      <c r="K18">
        <v>2926</v>
      </c>
      <c r="L18">
        <v>1294</v>
      </c>
      <c r="M18">
        <v>7825</v>
      </c>
      <c r="N18">
        <v>19006</v>
      </c>
      <c r="O18" s="21">
        <v>9718</v>
      </c>
      <c r="P18" s="21">
        <v>165</v>
      </c>
      <c r="Q18" s="21">
        <v>1552</v>
      </c>
      <c r="R18" s="21">
        <v>1552</v>
      </c>
      <c r="S18" s="21">
        <v>24</v>
      </c>
      <c r="T18" s="21">
        <v>1693</v>
      </c>
      <c r="U18" s="21">
        <v>8</v>
      </c>
      <c r="V18" s="21">
        <v>1508</v>
      </c>
      <c r="W18" s="21">
        <v>151</v>
      </c>
      <c r="X18" s="21">
        <v>3</v>
      </c>
      <c r="Y18" s="21">
        <v>164</v>
      </c>
      <c r="Z18" s="21">
        <v>8150</v>
      </c>
      <c r="AA18" s="21">
        <v>1521</v>
      </c>
      <c r="AB18" s="21">
        <v>1</v>
      </c>
      <c r="AC18" s="21">
        <v>0</v>
      </c>
      <c r="AD18" s="21">
        <v>8150</v>
      </c>
      <c r="AE18" s="23">
        <v>220</v>
      </c>
      <c r="AF18" s="23">
        <v>165</v>
      </c>
      <c r="AG18" s="23">
        <v>21</v>
      </c>
      <c r="AH18" s="23">
        <v>6</v>
      </c>
      <c r="AI18" s="23">
        <v>0</v>
      </c>
      <c r="AJ18" s="23">
        <v>158</v>
      </c>
      <c r="AK18" s="23">
        <v>8</v>
      </c>
      <c r="AL18" s="23">
        <v>287</v>
      </c>
      <c r="AM18" s="23">
        <v>279</v>
      </c>
      <c r="AN18" s="23">
        <v>0</v>
      </c>
      <c r="AO18" s="23">
        <v>328</v>
      </c>
      <c r="AP18" s="23">
        <v>1521</v>
      </c>
      <c r="AQ18" s="23">
        <v>1521</v>
      </c>
      <c r="AR18" s="23">
        <v>0</v>
      </c>
      <c r="AS18" s="23">
        <v>0</v>
      </c>
      <c r="AT18" s="23">
        <v>164</v>
      </c>
      <c r="AU18" s="10">
        <f t="shared" si="51"/>
        <v>220</v>
      </c>
      <c r="AV18" s="10">
        <f t="shared" si="52"/>
        <v>165</v>
      </c>
      <c r="AW18" s="10">
        <f t="shared" si="53"/>
        <v>21</v>
      </c>
      <c r="AX18" s="10">
        <f t="shared" si="54"/>
        <v>6</v>
      </c>
      <c r="AY18" s="10">
        <f t="shared" si="55"/>
        <v>0</v>
      </c>
      <c r="AZ18" s="10">
        <f t="shared" si="56"/>
        <v>158</v>
      </c>
      <c r="BA18" s="10">
        <f t="shared" si="57"/>
        <v>8</v>
      </c>
      <c r="BB18" s="10">
        <f t="shared" si="58"/>
        <v>287</v>
      </c>
      <c r="BC18" s="10">
        <f t="shared" si="59"/>
        <v>151</v>
      </c>
      <c r="BD18" s="10">
        <f t="shared" si="60"/>
        <v>0</v>
      </c>
      <c r="BE18" s="10">
        <f t="shared" si="61"/>
        <v>164</v>
      </c>
      <c r="BF18" s="10">
        <f t="shared" si="62"/>
        <v>1521</v>
      </c>
      <c r="BG18" s="10">
        <f t="shared" si="63"/>
        <v>1521</v>
      </c>
      <c r="BH18" s="10">
        <f t="shared" si="64"/>
        <v>0</v>
      </c>
      <c r="BI18" s="10">
        <f t="shared" si="65"/>
        <v>0</v>
      </c>
      <c r="BJ18" s="10">
        <f t="shared" si="66"/>
        <v>164</v>
      </c>
      <c r="BK18">
        <v>5310</v>
      </c>
      <c r="BL18">
        <v>3764</v>
      </c>
      <c r="BM18">
        <v>7835</v>
      </c>
      <c r="BN18">
        <v>13936</v>
      </c>
      <c r="BO18">
        <v>11021</v>
      </c>
      <c r="BP18">
        <v>5300</v>
      </c>
      <c r="BQ18">
        <v>5279</v>
      </c>
      <c r="BR18">
        <v>9003</v>
      </c>
      <c r="BS18">
        <v>9301</v>
      </c>
      <c r="BT18">
        <v>11092</v>
      </c>
      <c r="BU18">
        <v>9591</v>
      </c>
      <c r="BV18">
        <v>6050</v>
      </c>
      <c r="BW18">
        <v>56505</v>
      </c>
      <c r="BX18">
        <v>13652</v>
      </c>
      <c r="BY18">
        <v>0</v>
      </c>
      <c r="BZ18">
        <v>2661</v>
      </c>
      <c r="CA18" s="25">
        <f t="shared" si="35"/>
        <v>1168200</v>
      </c>
      <c r="CB18" s="25">
        <f t="shared" si="36"/>
        <v>621060</v>
      </c>
      <c r="CC18" s="25">
        <f t="shared" si="37"/>
        <v>164535</v>
      </c>
      <c r="CD18" s="25">
        <f t="shared" si="38"/>
        <v>83616</v>
      </c>
      <c r="CE18" s="25">
        <f t="shared" si="39"/>
        <v>0</v>
      </c>
      <c r="CF18" s="25">
        <f t="shared" si="40"/>
        <v>837400</v>
      </c>
      <c r="CG18" s="25">
        <f t="shared" si="41"/>
        <v>42232</v>
      </c>
      <c r="CH18" s="25">
        <f t="shared" si="42"/>
        <v>2583861</v>
      </c>
      <c r="CI18" s="25">
        <f t="shared" si="43"/>
        <v>1404451</v>
      </c>
      <c r="CJ18" s="25">
        <f t="shared" si="44"/>
        <v>0</v>
      </c>
      <c r="CK18" s="25">
        <f t="shared" si="45"/>
        <v>1572924</v>
      </c>
      <c r="CL18" s="25">
        <f t="shared" si="46"/>
        <v>9202050</v>
      </c>
      <c r="CM18" s="25">
        <f t="shared" si="47"/>
        <v>85944105</v>
      </c>
      <c r="CN18" s="25">
        <f t="shared" si="48"/>
        <v>0</v>
      </c>
      <c r="CO18" s="25">
        <f t="shared" si="49"/>
        <v>0</v>
      </c>
      <c r="CP18" s="25">
        <f t="shared" si="50"/>
        <v>436404</v>
      </c>
      <c r="CQ18" s="13">
        <f t="shared" si="34"/>
        <v>0.104060838</v>
      </c>
    </row>
    <row r="19" spans="1:95" x14ac:dyDescent="0.3">
      <c r="A19" s="1">
        <v>8500</v>
      </c>
      <c r="B19">
        <v>4.7E-2</v>
      </c>
      <c r="C19">
        <v>0.71799999999999997</v>
      </c>
      <c r="D19">
        <v>3.1E-2</v>
      </c>
      <c r="E19">
        <v>0.28100000000000003</v>
      </c>
      <c r="F19">
        <v>0.42599999999999999</v>
      </c>
      <c r="G19">
        <v>8442</v>
      </c>
      <c r="H19">
        <v>30216</v>
      </c>
      <c r="I19">
        <v>35037</v>
      </c>
      <c r="J19">
        <v>2330</v>
      </c>
      <c r="K19">
        <v>2989</v>
      </c>
      <c r="L19">
        <v>4974</v>
      </c>
      <c r="M19">
        <v>6752</v>
      </c>
      <c r="N19">
        <v>17829</v>
      </c>
      <c r="O19" s="21">
        <v>10387</v>
      </c>
      <c r="P19" s="21">
        <v>153</v>
      </c>
      <c r="Q19" s="21">
        <v>1571</v>
      </c>
      <c r="R19" s="21">
        <v>1571</v>
      </c>
      <c r="S19" s="21">
        <v>9</v>
      </c>
      <c r="T19" s="21">
        <v>1815</v>
      </c>
      <c r="U19" s="21">
        <v>2</v>
      </c>
      <c r="V19" s="21">
        <v>1669</v>
      </c>
      <c r="W19" s="21">
        <v>180</v>
      </c>
      <c r="X19" s="21">
        <v>18</v>
      </c>
      <c r="Y19" s="21">
        <v>214</v>
      </c>
      <c r="Z19" s="21">
        <v>8656</v>
      </c>
      <c r="AA19" s="21">
        <v>1703</v>
      </c>
      <c r="AB19" s="21">
        <v>1</v>
      </c>
      <c r="AC19" s="21">
        <v>0</v>
      </c>
      <c r="AD19" s="21">
        <v>8656</v>
      </c>
      <c r="AE19" s="23">
        <v>268</v>
      </c>
      <c r="AF19" s="23">
        <v>153</v>
      </c>
      <c r="AG19" s="23">
        <v>20</v>
      </c>
      <c r="AH19" s="23">
        <v>3</v>
      </c>
      <c r="AI19" s="23">
        <v>0</v>
      </c>
      <c r="AJ19" s="23">
        <v>181</v>
      </c>
      <c r="AK19" s="23">
        <v>2</v>
      </c>
      <c r="AL19" s="23">
        <v>347</v>
      </c>
      <c r="AM19" s="23">
        <v>345</v>
      </c>
      <c r="AN19" s="23">
        <v>0</v>
      </c>
      <c r="AO19" s="23">
        <v>428</v>
      </c>
      <c r="AP19" s="23">
        <v>1703</v>
      </c>
      <c r="AQ19" s="23">
        <v>1703</v>
      </c>
      <c r="AR19" s="23">
        <v>0</v>
      </c>
      <c r="AS19" s="23">
        <v>0</v>
      </c>
      <c r="AT19" s="23">
        <v>214</v>
      </c>
      <c r="AU19" s="10">
        <f t="shared" si="51"/>
        <v>268</v>
      </c>
      <c r="AV19" s="10">
        <f t="shared" si="52"/>
        <v>153</v>
      </c>
      <c r="AW19" s="10">
        <f t="shared" si="53"/>
        <v>20</v>
      </c>
      <c r="AX19" s="10">
        <f t="shared" si="54"/>
        <v>3</v>
      </c>
      <c r="AY19" s="10">
        <f t="shared" si="55"/>
        <v>0</v>
      </c>
      <c r="AZ19" s="10">
        <f t="shared" si="56"/>
        <v>181</v>
      </c>
      <c r="BA19" s="10">
        <f t="shared" si="57"/>
        <v>2</v>
      </c>
      <c r="BB19" s="10">
        <f t="shared" si="58"/>
        <v>347</v>
      </c>
      <c r="BC19" s="10">
        <f t="shared" si="59"/>
        <v>180</v>
      </c>
      <c r="BD19" s="10">
        <f t="shared" si="60"/>
        <v>0</v>
      </c>
      <c r="BE19" s="10">
        <f t="shared" si="61"/>
        <v>214</v>
      </c>
      <c r="BF19" s="10">
        <f t="shared" si="62"/>
        <v>1703</v>
      </c>
      <c r="BG19" s="10">
        <f t="shared" si="63"/>
        <v>1703</v>
      </c>
      <c r="BH19" s="10">
        <f t="shared" si="64"/>
        <v>0</v>
      </c>
      <c r="BI19" s="10">
        <f t="shared" si="65"/>
        <v>0</v>
      </c>
      <c r="BJ19" s="10">
        <f t="shared" si="66"/>
        <v>214</v>
      </c>
      <c r="BK19">
        <v>5244</v>
      </c>
      <c r="BL19">
        <v>3878</v>
      </c>
      <c r="BM19">
        <v>8499</v>
      </c>
      <c r="BN19">
        <v>12372</v>
      </c>
      <c r="BO19">
        <v>10334</v>
      </c>
      <c r="BP19">
        <v>5790</v>
      </c>
      <c r="BQ19">
        <v>7040</v>
      </c>
      <c r="BR19">
        <v>9976</v>
      </c>
      <c r="BS19">
        <v>10002</v>
      </c>
      <c r="BT19">
        <v>10500</v>
      </c>
      <c r="BU19">
        <v>10016</v>
      </c>
      <c r="BV19">
        <v>5843</v>
      </c>
      <c r="BW19">
        <v>65159</v>
      </c>
      <c r="BX19">
        <v>9813</v>
      </c>
      <c r="BY19">
        <v>0</v>
      </c>
      <c r="BZ19">
        <v>2617</v>
      </c>
      <c r="CA19" s="25">
        <f t="shared" si="35"/>
        <v>1405392</v>
      </c>
      <c r="CB19" s="25">
        <f t="shared" si="36"/>
        <v>593334</v>
      </c>
      <c r="CC19" s="25">
        <f t="shared" si="37"/>
        <v>169980</v>
      </c>
      <c r="CD19" s="25">
        <f t="shared" si="38"/>
        <v>37116</v>
      </c>
      <c r="CE19" s="25">
        <f t="shared" si="39"/>
        <v>0</v>
      </c>
      <c r="CF19" s="25">
        <f t="shared" si="40"/>
        <v>1047990</v>
      </c>
      <c r="CG19" s="25">
        <f t="shared" si="41"/>
        <v>14080</v>
      </c>
      <c r="CH19" s="25">
        <f t="shared" si="42"/>
        <v>3461672</v>
      </c>
      <c r="CI19" s="25">
        <f t="shared" si="43"/>
        <v>1800360</v>
      </c>
      <c r="CJ19" s="25">
        <f t="shared" si="44"/>
        <v>0</v>
      </c>
      <c r="CK19" s="25">
        <f t="shared" si="45"/>
        <v>2143424</v>
      </c>
      <c r="CL19" s="25">
        <f t="shared" si="46"/>
        <v>9950629</v>
      </c>
      <c r="CM19" s="25">
        <f t="shared" si="47"/>
        <v>110965777</v>
      </c>
      <c r="CN19" s="25">
        <f t="shared" si="48"/>
        <v>0</v>
      </c>
      <c r="CO19" s="25">
        <f t="shared" si="49"/>
        <v>0</v>
      </c>
      <c r="CP19" s="25">
        <f t="shared" si="50"/>
        <v>560038</v>
      </c>
      <c r="CQ19" s="13">
        <f t="shared" si="34"/>
        <v>0.13214979199999999</v>
      </c>
    </row>
    <row r="20" spans="1:95" x14ac:dyDescent="0.3">
      <c r="A20" s="1">
        <v>9000</v>
      </c>
      <c r="B20">
        <v>4.7E-2</v>
      </c>
      <c r="C20">
        <v>0.81100000000000005</v>
      </c>
      <c r="D20">
        <v>4.7E-2</v>
      </c>
      <c r="E20">
        <v>0.29699999999999999</v>
      </c>
      <c r="F20">
        <v>0.40200000000000002</v>
      </c>
      <c r="G20">
        <v>8969</v>
      </c>
      <c r="H20">
        <v>31986</v>
      </c>
      <c r="I20">
        <v>36963</v>
      </c>
      <c r="J20">
        <v>2359</v>
      </c>
      <c r="K20">
        <v>3396</v>
      </c>
      <c r="L20">
        <v>4226</v>
      </c>
      <c r="M20">
        <v>8592</v>
      </c>
      <c r="N20">
        <v>20072</v>
      </c>
      <c r="O20" s="21">
        <v>10921</v>
      </c>
      <c r="P20" s="21">
        <v>181</v>
      </c>
      <c r="Q20" s="21">
        <v>1650</v>
      </c>
      <c r="R20" s="21">
        <v>1650</v>
      </c>
      <c r="S20" s="21">
        <v>12</v>
      </c>
      <c r="T20" s="21">
        <v>1941</v>
      </c>
      <c r="U20" s="21">
        <v>7</v>
      </c>
      <c r="V20" s="21">
        <v>1753</v>
      </c>
      <c r="W20" s="21">
        <v>206</v>
      </c>
      <c r="X20" s="21">
        <v>24</v>
      </c>
      <c r="Y20" s="21">
        <v>194</v>
      </c>
      <c r="Z20" s="21">
        <v>9163</v>
      </c>
      <c r="AA20" s="21">
        <v>1741</v>
      </c>
      <c r="AB20" s="21">
        <v>1</v>
      </c>
      <c r="AC20" s="21">
        <v>0</v>
      </c>
      <c r="AD20" s="21">
        <v>9163</v>
      </c>
      <c r="AE20" s="23">
        <v>259</v>
      </c>
      <c r="AF20" s="23">
        <v>181</v>
      </c>
      <c r="AG20" s="23">
        <v>21</v>
      </c>
      <c r="AH20" s="23">
        <v>6</v>
      </c>
      <c r="AI20" s="23">
        <v>0</v>
      </c>
      <c r="AJ20" s="23">
        <v>215</v>
      </c>
      <c r="AK20" s="23">
        <v>7</v>
      </c>
      <c r="AL20" s="23">
        <v>395</v>
      </c>
      <c r="AM20" s="23">
        <v>388</v>
      </c>
      <c r="AN20" s="23">
        <v>5</v>
      </c>
      <c r="AO20" s="23">
        <v>386</v>
      </c>
      <c r="AP20" s="23">
        <v>1741</v>
      </c>
      <c r="AQ20" s="23">
        <v>1741</v>
      </c>
      <c r="AR20" s="23">
        <v>0</v>
      </c>
      <c r="AS20" s="23">
        <v>0</v>
      </c>
      <c r="AT20" s="23">
        <v>193</v>
      </c>
      <c r="AU20" s="10">
        <f t="shared" si="51"/>
        <v>259</v>
      </c>
      <c r="AV20" s="10">
        <f t="shared" si="52"/>
        <v>181</v>
      </c>
      <c r="AW20" s="10">
        <f t="shared" si="53"/>
        <v>21</v>
      </c>
      <c r="AX20" s="10">
        <f t="shared" si="54"/>
        <v>6</v>
      </c>
      <c r="AY20" s="10">
        <f t="shared" si="55"/>
        <v>0</v>
      </c>
      <c r="AZ20" s="10">
        <f t="shared" si="56"/>
        <v>215</v>
      </c>
      <c r="BA20" s="10">
        <f t="shared" si="57"/>
        <v>7</v>
      </c>
      <c r="BB20" s="10">
        <f t="shared" si="58"/>
        <v>395</v>
      </c>
      <c r="BC20" s="10">
        <f t="shared" si="59"/>
        <v>206</v>
      </c>
      <c r="BD20" s="10">
        <f t="shared" si="60"/>
        <v>5</v>
      </c>
      <c r="BE20" s="10">
        <f t="shared" si="61"/>
        <v>194</v>
      </c>
      <c r="BF20" s="10">
        <f t="shared" si="62"/>
        <v>1741</v>
      </c>
      <c r="BG20" s="10">
        <f t="shared" si="63"/>
        <v>1741</v>
      </c>
      <c r="BH20" s="10">
        <f t="shared" si="64"/>
        <v>0</v>
      </c>
      <c r="BI20" s="10">
        <f t="shared" si="65"/>
        <v>0</v>
      </c>
      <c r="BJ20" s="10">
        <f t="shared" si="66"/>
        <v>193</v>
      </c>
      <c r="BK20">
        <v>5397</v>
      </c>
      <c r="BL20">
        <v>3816</v>
      </c>
      <c r="BM20">
        <v>7851</v>
      </c>
      <c r="BN20">
        <v>11021</v>
      </c>
      <c r="BO20">
        <v>10346</v>
      </c>
      <c r="BP20">
        <v>5376</v>
      </c>
      <c r="BQ20">
        <v>5607</v>
      </c>
      <c r="BR20">
        <v>9020</v>
      </c>
      <c r="BS20">
        <v>9512</v>
      </c>
      <c r="BT20">
        <v>18434</v>
      </c>
      <c r="BU20">
        <v>6949</v>
      </c>
      <c r="BV20">
        <v>6040</v>
      </c>
      <c r="BW20">
        <v>62900</v>
      </c>
      <c r="BX20">
        <v>12799</v>
      </c>
      <c r="BY20">
        <v>0</v>
      </c>
      <c r="BZ20">
        <v>2838</v>
      </c>
      <c r="CA20" s="25">
        <f t="shared" si="35"/>
        <v>1397823</v>
      </c>
      <c r="CB20" s="25">
        <f t="shared" si="36"/>
        <v>690696</v>
      </c>
      <c r="CC20" s="25">
        <f t="shared" si="37"/>
        <v>164871</v>
      </c>
      <c r="CD20" s="25">
        <f t="shared" si="38"/>
        <v>66126</v>
      </c>
      <c r="CE20" s="25">
        <f t="shared" si="39"/>
        <v>0</v>
      </c>
      <c r="CF20" s="25">
        <f t="shared" si="40"/>
        <v>1155840</v>
      </c>
      <c r="CG20" s="25">
        <f t="shared" si="41"/>
        <v>39249</v>
      </c>
      <c r="CH20" s="25">
        <f t="shared" si="42"/>
        <v>3562900</v>
      </c>
      <c r="CI20" s="25">
        <f t="shared" si="43"/>
        <v>1959472</v>
      </c>
      <c r="CJ20" s="25">
        <f t="shared" si="44"/>
        <v>92170</v>
      </c>
      <c r="CK20" s="25">
        <f t="shared" si="45"/>
        <v>1348106</v>
      </c>
      <c r="CL20" s="25">
        <f t="shared" si="46"/>
        <v>10515640</v>
      </c>
      <c r="CM20" s="25">
        <f t="shared" si="47"/>
        <v>109508900</v>
      </c>
      <c r="CN20" s="25">
        <f t="shared" si="48"/>
        <v>0</v>
      </c>
      <c r="CO20" s="25">
        <f t="shared" si="49"/>
        <v>0</v>
      </c>
      <c r="CP20" s="25">
        <f t="shared" si="50"/>
        <v>547734</v>
      </c>
      <c r="CQ20" s="13">
        <f t="shared" si="34"/>
        <v>0.131049527</v>
      </c>
    </row>
    <row r="21" spans="1:95" x14ac:dyDescent="0.3">
      <c r="A21" s="1">
        <v>9500</v>
      </c>
      <c r="B21">
        <v>3.1E-2</v>
      </c>
      <c r="C21">
        <v>0.82699999999999996</v>
      </c>
      <c r="D21">
        <v>4.7E-2</v>
      </c>
      <c r="E21">
        <v>0.34300000000000003</v>
      </c>
      <c r="F21">
        <v>0.42099999999999999</v>
      </c>
      <c r="G21">
        <v>9497</v>
      </c>
      <c r="H21">
        <v>33867</v>
      </c>
      <c r="I21">
        <v>38988</v>
      </c>
      <c r="J21">
        <v>2332</v>
      </c>
      <c r="K21">
        <v>2983</v>
      </c>
      <c r="L21">
        <v>3845</v>
      </c>
      <c r="M21">
        <v>15556</v>
      </c>
      <c r="N21">
        <v>27649</v>
      </c>
      <c r="O21" s="21">
        <v>11564</v>
      </c>
      <c r="P21" s="21">
        <v>160</v>
      </c>
      <c r="Q21" s="21">
        <v>1779</v>
      </c>
      <c r="R21" s="21">
        <v>1779</v>
      </c>
      <c r="S21" s="21">
        <v>9</v>
      </c>
      <c r="T21" s="21">
        <v>2017</v>
      </c>
      <c r="U21" s="21">
        <v>5</v>
      </c>
      <c r="V21" s="21">
        <v>1823</v>
      </c>
      <c r="W21" s="21">
        <v>201</v>
      </c>
      <c r="X21" s="21">
        <v>15</v>
      </c>
      <c r="Y21" s="21">
        <v>197</v>
      </c>
      <c r="Z21" s="21">
        <v>9694</v>
      </c>
      <c r="AA21" s="21">
        <v>1819</v>
      </c>
      <c r="AB21" s="21">
        <v>1</v>
      </c>
      <c r="AC21" s="21">
        <v>0</v>
      </c>
      <c r="AD21" s="21">
        <v>9694</v>
      </c>
      <c r="AE21" s="23">
        <v>271</v>
      </c>
      <c r="AF21" s="23">
        <v>160</v>
      </c>
      <c r="AG21" s="23">
        <v>32</v>
      </c>
      <c r="AH21" s="23">
        <v>10</v>
      </c>
      <c r="AI21" s="23">
        <v>0</v>
      </c>
      <c r="AJ21" s="23">
        <v>204</v>
      </c>
      <c r="AK21" s="23">
        <v>5</v>
      </c>
      <c r="AL21" s="23">
        <v>395</v>
      </c>
      <c r="AM21" s="23">
        <v>390</v>
      </c>
      <c r="AN21" s="23">
        <v>0</v>
      </c>
      <c r="AO21" s="23">
        <v>394</v>
      </c>
      <c r="AP21" s="23">
        <v>1819</v>
      </c>
      <c r="AQ21" s="23">
        <v>1819</v>
      </c>
      <c r="AR21" s="23">
        <v>0</v>
      </c>
      <c r="AS21" s="23">
        <v>0</v>
      </c>
      <c r="AT21" s="23">
        <v>197</v>
      </c>
      <c r="AU21" s="10">
        <f t="shared" si="51"/>
        <v>271</v>
      </c>
      <c r="AV21" s="10">
        <f t="shared" si="52"/>
        <v>160</v>
      </c>
      <c r="AW21" s="10">
        <f t="shared" si="53"/>
        <v>32</v>
      </c>
      <c r="AX21" s="10">
        <f t="shared" si="54"/>
        <v>10</v>
      </c>
      <c r="AY21" s="10">
        <f t="shared" si="55"/>
        <v>0</v>
      </c>
      <c r="AZ21" s="10">
        <f t="shared" si="56"/>
        <v>204</v>
      </c>
      <c r="BA21" s="10">
        <f t="shared" si="57"/>
        <v>5</v>
      </c>
      <c r="BB21" s="10">
        <f t="shared" si="58"/>
        <v>395</v>
      </c>
      <c r="BC21" s="10">
        <f t="shared" si="59"/>
        <v>201</v>
      </c>
      <c r="BD21" s="10">
        <f t="shared" si="60"/>
        <v>0</v>
      </c>
      <c r="BE21" s="10">
        <f t="shared" si="61"/>
        <v>197</v>
      </c>
      <c r="BF21" s="10">
        <f t="shared" si="62"/>
        <v>1819</v>
      </c>
      <c r="BG21" s="10">
        <f t="shared" si="63"/>
        <v>1819</v>
      </c>
      <c r="BH21" s="10">
        <f t="shared" si="64"/>
        <v>0</v>
      </c>
      <c r="BI21" s="10">
        <f t="shared" si="65"/>
        <v>0</v>
      </c>
      <c r="BJ21" s="10">
        <f t="shared" si="66"/>
        <v>197</v>
      </c>
      <c r="BK21">
        <v>5267</v>
      </c>
      <c r="BL21">
        <v>3463</v>
      </c>
      <c r="BM21">
        <v>7491</v>
      </c>
      <c r="BN21">
        <v>12031</v>
      </c>
      <c r="BO21">
        <v>9954</v>
      </c>
      <c r="BP21">
        <v>5406</v>
      </c>
      <c r="BQ21">
        <v>5290</v>
      </c>
      <c r="BR21">
        <v>8680</v>
      </c>
      <c r="BS21">
        <v>8800</v>
      </c>
      <c r="BT21">
        <v>9016</v>
      </c>
      <c r="BU21">
        <v>6397</v>
      </c>
      <c r="BV21">
        <v>6157</v>
      </c>
      <c r="BW21">
        <v>65290</v>
      </c>
      <c r="BX21">
        <v>10239</v>
      </c>
      <c r="BY21">
        <v>0</v>
      </c>
      <c r="BZ21">
        <v>2657</v>
      </c>
      <c r="CA21" s="25">
        <f t="shared" si="35"/>
        <v>1427357</v>
      </c>
      <c r="CB21" s="25">
        <f t="shared" si="36"/>
        <v>554080</v>
      </c>
      <c r="CC21" s="25">
        <f t="shared" si="37"/>
        <v>239712</v>
      </c>
      <c r="CD21" s="25">
        <f t="shared" si="38"/>
        <v>120310</v>
      </c>
      <c r="CE21" s="25">
        <f t="shared" si="39"/>
        <v>0</v>
      </c>
      <c r="CF21" s="25">
        <f t="shared" si="40"/>
        <v>1102824</v>
      </c>
      <c r="CG21" s="25">
        <f t="shared" si="41"/>
        <v>26450</v>
      </c>
      <c r="CH21" s="25">
        <f t="shared" si="42"/>
        <v>3428600</v>
      </c>
      <c r="CI21" s="25">
        <f t="shared" si="43"/>
        <v>1768800</v>
      </c>
      <c r="CJ21" s="25">
        <f t="shared" si="44"/>
        <v>0</v>
      </c>
      <c r="CK21" s="25">
        <f t="shared" si="45"/>
        <v>1260209</v>
      </c>
      <c r="CL21" s="25">
        <f t="shared" si="46"/>
        <v>11199583</v>
      </c>
      <c r="CM21" s="25">
        <f t="shared" si="47"/>
        <v>118762510</v>
      </c>
      <c r="CN21" s="25">
        <f t="shared" si="48"/>
        <v>0</v>
      </c>
      <c r="CO21" s="25">
        <f t="shared" si="49"/>
        <v>0</v>
      </c>
      <c r="CP21" s="25">
        <f t="shared" si="50"/>
        <v>523429</v>
      </c>
      <c r="CQ21" s="13">
        <f t="shared" si="34"/>
        <v>0.140413864</v>
      </c>
    </row>
    <row r="22" spans="1:95" x14ac:dyDescent="0.3">
      <c r="A22" s="1">
        <v>10000</v>
      </c>
      <c r="B22">
        <v>4.7E-2</v>
      </c>
      <c r="C22">
        <v>0.90500000000000003</v>
      </c>
      <c r="D22">
        <v>4.7E-2</v>
      </c>
      <c r="E22">
        <v>0.35799999999999998</v>
      </c>
      <c r="F22">
        <v>0.45200000000000001</v>
      </c>
      <c r="G22">
        <v>10022</v>
      </c>
      <c r="H22">
        <v>35813</v>
      </c>
      <c r="I22">
        <v>41124</v>
      </c>
      <c r="J22">
        <v>2419</v>
      </c>
      <c r="K22">
        <v>3042</v>
      </c>
      <c r="L22">
        <v>5120</v>
      </c>
      <c r="M22">
        <v>9888</v>
      </c>
      <c r="N22">
        <v>17600</v>
      </c>
      <c r="O22" s="21">
        <v>12207</v>
      </c>
      <c r="P22" s="21">
        <v>194</v>
      </c>
      <c r="Q22" s="21">
        <v>1900</v>
      </c>
      <c r="R22" s="21">
        <v>1900</v>
      </c>
      <c r="S22" s="21">
        <v>15</v>
      </c>
      <c r="T22" s="21">
        <v>2102</v>
      </c>
      <c r="U22" s="21">
        <v>5</v>
      </c>
      <c r="V22" s="21">
        <v>1917</v>
      </c>
      <c r="W22" s="21">
        <v>181</v>
      </c>
      <c r="X22" s="21">
        <v>12</v>
      </c>
      <c r="Y22" s="21">
        <v>201</v>
      </c>
      <c r="Z22" s="21">
        <v>10223</v>
      </c>
      <c r="AA22" s="21">
        <v>1937</v>
      </c>
      <c r="AB22" s="21">
        <v>1</v>
      </c>
      <c r="AC22" s="21">
        <v>0</v>
      </c>
      <c r="AD22" s="21">
        <v>10223</v>
      </c>
      <c r="AE22" s="23">
        <v>259</v>
      </c>
      <c r="AF22" s="23">
        <v>194</v>
      </c>
      <c r="AG22" s="23">
        <v>17</v>
      </c>
      <c r="AH22" s="23">
        <v>6</v>
      </c>
      <c r="AI22" s="23">
        <v>0</v>
      </c>
      <c r="AJ22" s="23">
        <v>189</v>
      </c>
      <c r="AK22" s="23">
        <v>5</v>
      </c>
      <c r="AL22" s="23">
        <v>344</v>
      </c>
      <c r="AM22" s="23">
        <v>339</v>
      </c>
      <c r="AN22" s="23">
        <v>0</v>
      </c>
      <c r="AO22" s="23">
        <v>402</v>
      </c>
      <c r="AP22" s="23">
        <v>1937</v>
      </c>
      <c r="AQ22" s="23">
        <v>1937</v>
      </c>
      <c r="AR22" s="23">
        <v>0</v>
      </c>
      <c r="AS22" s="23">
        <v>0</v>
      </c>
      <c r="AT22" s="23">
        <v>201</v>
      </c>
      <c r="AU22" s="10">
        <f t="shared" si="51"/>
        <v>259</v>
      </c>
      <c r="AV22" s="10">
        <f t="shared" si="52"/>
        <v>194</v>
      </c>
      <c r="AW22" s="10">
        <f t="shared" si="53"/>
        <v>17</v>
      </c>
      <c r="AX22" s="10">
        <f t="shared" si="54"/>
        <v>6</v>
      </c>
      <c r="AY22" s="10">
        <f t="shared" si="55"/>
        <v>0</v>
      </c>
      <c r="AZ22" s="10">
        <f t="shared" si="56"/>
        <v>189</v>
      </c>
      <c r="BA22" s="10">
        <f t="shared" si="57"/>
        <v>5</v>
      </c>
      <c r="BB22" s="10">
        <f t="shared" si="58"/>
        <v>344</v>
      </c>
      <c r="BC22" s="10">
        <f t="shared" si="59"/>
        <v>181</v>
      </c>
      <c r="BD22" s="10">
        <f t="shared" si="60"/>
        <v>0</v>
      </c>
      <c r="BE22" s="10">
        <f t="shared" si="61"/>
        <v>201</v>
      </c>
      <c r="BF22" s="10">
        <f t="shared" si="62"/>
        <v>1937</v>
      </c>
      <c r="BG22" s="10">
        <f t="shared" si="63"/>
        <v>1937</v>
      </c>
      <c r="BH22" s="10">
        <f t="shared" si="64"/>
        <v>0</v>
      </c>
      <c r="BI22" s="10">
        <f t="shared" si="65"/>
        <v>0</v>
      </c>
      <c r="BJ22" s="10">
        <f t="shared" si="66"/>
        <v>201</v>
      </c>
      <c r="BK22">
        <v>5320</v>
      </c>
      <c r="BL22">
        <v>3762</v>
      </c>
      <c r="BM22">
        <v>8047</v>
      </c>
      <c r="BN22">
        <v>11234</v>
      </c>
      <c r="BO22">
        <v>10808</v>
      </c>
      <c r="BP22">
        <v>5418</v>
      </c>
      <c r="BQ22">
        <v>6741</v>
      </c>
      <c r="BR22">
        <v>9358</v>
      </c>
      <c r="BS22">
        <v>9687</v>
      </c>
      <c r="BT22">
        <v>10274</v>
      </c>
      <c r="BU22">
        <v>6683</v>
      </c>
      <c r="BV22">
        <v>5974</v>
      </c>
      <c r="BW22">
        <v>69410</v>
      </c>
      <c r="BX22">
        <v>12372</v>
      </c>
      <c r="BY22">
        <v>0</v>
      </c>
      <c r="BZ22">
        <v>2825</v>
      </c>
      <c r="CA22" s="25">
        <f t="shared" si="35"/>
        <v>1377880</v>
      </c>
      <c r="CB22" s="25">
        <f t="shared" si="36"/>
        <v>729828</v>
      </c>
      <c r="CC22" s="25">
        <f t="shared" si="37"/>
        <v>136799</v>
      </c>
      <c r="CD22" s="25">
        <f t="shared" si="38"/>
        <v>67404</v>
      </c>
      <c r="CE22" s="25">
        <f t="shared" si="39"/>
        <v>0</v>
      </c>
      <c r="CF22" s="25">
        <f t="shared" si="40"/>
        <v>1024002</v>
      </c>
      <c r="CG22" s="25">
        <f t="shared" si="41"/>
        <v>33705</v>
      </c>
      <c r="CH22" s="25">
        <f t="shared" si="42"/>
        <v>3219152</v>
      </c>
      <c r="CI22" s="25">
        <f t="shared" si="43"/>
        <v>1753347</v>
      </c>
      <c r="CJ22" s="25">
        <f t="shared" si="44"/>
        <v>0</v>
      </c>
      <c r="CK22" s="25">
        <f t="shared" si="45"/>
        <v>1343283</v>
      </c>
      <c r="CL22" s="25">
        <f t="shared" si="46"/>
        <v>11571638</v>
      </c>
      <c r="CM22" s="25">
        <f t="shared" si="47"/>
        <v>134447170</v>
      </c>
      <c r="CN22" s="25">
        <f t="shared" si="48"/>
        <v>0</v>
      </c>
      <c r="CO22" s="25">
        <f t="shared" si="49"/>
        <v>0</v>
      </c>
      <c r="CP22" s="25">
        <f t="shared" si="50"/>
        <v>567825</v>
      </c>
      <c r="CQ22" s="13">
        <f t="shared" si="34"/>
        <v>0.156272033</v>
      </c>
    </row>
    <row r="23" spans="1:95" x14ac:dyDescent="0.3">
      <c r="A23" s="1">
        <v>10500</v>
      </c>
      <c r="B23">
        <v>4.7E-2</v>
      </c>
      <c r="C23">
        <v>0.98399999999999999</v>
      </c>
      <c r="D23">
        <v>4.7E-2</v>
      </c>
      <c r="E23">
        <v>0.34300000000000003</v>
      </c>
      <c r="F23">
        <v>0.45300000000000001</v>
      </c>
      <c r="G23">
        <v>10528</v>
      </c>
      <c r="H23">
        <v>37557</v>
      </c>
      <c r="I23">
        <v>43115</v>
      </c>
      <c r="J23">
        <v>2497</v>
      </c>
      <c r="K23">
        <v>3297</v>
      </c>
      <c r="L23">
        <v>5222</v>
      </c>
      <c r="M23">
        <v>10356</v>
      </c>
      <c r="N23">
        <v>18242</v>
      </c>
      <c r="O23" s="21">
        <v>12784</v>
      </c>
      <c r="P23" s="21">
        <v>221</v>
      </c>
      <c r="Q23" s="21">
        <v>1986</v>
      </c>
      <c r="R23" s="21">
        <v>1986</v>
      </c>
      <c r="S23" s="21">
        <v>6</v>
      </c>
      <c r="T23" s="21">
        <v>2229</v>
      </c>
      <c r="U23" s="21">
        <v>4</v>
      </c>
      <c r="V23" s="21">
        <v>2016</v>
      </c>
      <c r="W23" s="21">
        <v>209</v>
      </c>
      <c r="X23" s="21">
        <v>0</v>
      </c>
      <c r="Y23" s="21">
        <v>197</v>
      </c>
      <c r="Z23" s="21">
        <v>10725</v>
      </c>
      <c r="AA23" s="21">
        <v>2004</v>
      </c>
      <c r="AB23" s="21">
        <v>1</v>
      </c>
      <c r="AC23" s="21">
        <v>0</v>
      </c>
      <c r="AD23" s="21">
        <v>10725</v>
      </c>
      <c r="AE23" s="23">
        <v>260</v>
      </c>
      <c r="AF23" s="23">
        <v>221</v>
      </c>
      <c r="AG23" s="23">
        <v>30</v>
      </c>
      <c r="AH23" s="23">
        <v>8</v>
      </c>
      <c r="AI23" s="23">
        <v>0</v>
      </c>
      <c r="AJ23" s="23">
        <v>211</v>
      </c>
      <c r="AK23" s="23">
        <v>4</v>
      </c>
      <c r="AL23" s="23">
        <v>400</v>
      </c>
      <c r="AM23" s="23">
        <v>396</v>
      </c>
      <c r="AN23" s="23">
        <v>0</v>
      </c>
      <c r="AO23" s="23">
        <v>394</v>
      </c>
      <c r="AP23" s="23">
        <v>2004</v>
      </c>
      <c r="AQ23" s="23">
        <v>2004</v>
      </c>
      <c r="AR23" s="23">
        <v>0</v>
      </c>
      <c r="AS23" s="23">
        <v>0</v>
      </c>
      <c r="AT23" s="23">
        <v>197</v>
      </c>
      <c r="AU23" s="10">
        <f t="shared" si="51"/>
        <v>260</v>
      </c>
      <c r="AV23" s="10">
        <f t="shared" si="52"/>
        <v>221</v>
      </c>
      <c r="AW23" s="10">
        <f t="shared" si="53"/>
        <v>30</v>
      </c>
      <c r="AX23" s="10">
        <f t="shared" si="54"/>
        <v>8</v>
      </c>
      <c r="AY23" s="10">
        <f t="shared" si="55"/>
        <v>0</v>
      </c>
      <c r="AZ23" s="10">
        <f t="shared" si="56"/>
        <v>211</v>
      </c>
      <c r="BA23" s="10">
        <f t="shared" si="57"/>
        <v>4</v>
      </c>
      <c r="BB23" s="10">
        <f t="shared" si="58"/>
        <v>400</v>
      </c>
      <c r="BC23" s="10">
        <f t="shared" si="59"/>
        <v>209</v>
      </c>
      <c r="BD23" s="10">
        <f t="shared" si="60"/>
        <v>0</v>
      </c>
      <c r="BE23" s="10">
        <f t="shared" si="61"/>
        <v>197</v>
      </c>
      <c r="BF23" s="10">
        <f t="shared" si="62"/>
        <v>2004</v>
      </c>
      <c r="BG23" s="10">
        <f t="shared" si="63"/>
        <v>2004</v>
      </c>
      <c r="BH23" s="10">
        <f t="shared" si="64"/>
        <v>0</v>
      </c>
      <c r="BI23" s="10">
        <f t="shared" si="65"/>
        <v>0</v>
      </c>
      <c r="BJ23" s="10">
        <f t="shared" si="66"/>
        <v>197</v>
      </c>
      <c r="BK23">
        <v>5240</v>
      </c>
      <c r="BL23">
        <v>3274</v>
      </c>
      <c r="BM23">
        <v>6575</v>
      </c>
      <c r="BN23">
        <v>11519</v>
      </c>
      <c r="BO23">
        <v>14150</v>
      </c>
      <c r="BP23">
        <v>4578</v>
      </c>
      <c r="BQ23">
        <v>7253</v>
      </c>
      <c r="BR23">
        <v>7619</v>
      </c>
      <c r="BS23">
        <v>7744</v>
      </c>
      <c r="BT23">
        <v>0</v>
      </c>
      <c r="BU23">
        <v>6538</v>
      </c>
      <c r="BV23">
        <v>6295</v>
      </c>
      <c r="BW23">
        <v>60463</v>
      </c>
      <c r="BX23">
        <v>13653</v>
      </c>
      <c r="BY23">
        <v>0</v>
      </c>
      <c r="BZ23">
        <v>2776</v>
      </c>
      <c r="CA23" s="25">
        <f t="shared" si="35"/>
        <v>1362400</v>
      </c>
      <c r="CB23" s="25">
        <f t="shared" si="36"/>
        <v>723554</v>
      </c>
      <c r="CC23" s="25">
        <f t="shared" si="37"/>
        <v>197250</v>
      </c>
      <c r="CD23" s="25">
        <f t="shared" si="38"/>
        <v>92152</v>
      </c>
      <c r="CE23" s="25">
        <f t="shared" si="39"/>
        <v>0</v>
      </c>
      <c r="CF23" s="25">
        <f t="shared" si="40"/>
        <v>965958</v>
      </c>
      <c r="CG23" s="25">
        <f t="shared" si="41"/>
        <v>29012</v>
      </c>
      <c r="CH23" s="25">
        <f t="shared" si="42"/>
        <v>3047600</v>
      </c>
      <c r="CI23" s="25">
        <f t="shared" si="43"/>
        <v>1618496</v>
      </c>
      <c r="CJ23" s="25">
        <f t="shared" si="44"/>
        <v>0</v>
      </c>
      <c r="CK23" s="25">
        <f t="shared" si="45"/>
        <v>1287986</v>
      </c>
      <c r="CL23" s="25">
        <f t="shared" si="46"/>
        <v>12615180</v>
      </c>
      <c r="CM23" s="25">
        <f t="shared" si="47"/>
        <v>121167852</v>
      </c>
      <c r="CN23" s="25">
        <f t="shared" si="48"/>
        <v>0</v>
      </c>
      <c r="CO23" s="25">
        <f t="shared" si="49"/>
        <v>0</v>
      </c>
      <c r="CP23" s="25">
        <f t="shared" si="50"/>
        <v>546872</v>
      </c>
      <c r="CQ23" s="13">
        <f t="shared" si="34"/>
        <v>0.14365431200000001</v>
      </c>
    </row>
    <row r="24" spans="1:95" x14ac:dyDescent="0.3">
      <c r="A24" s="1">
        <v>11000</v>
      </c>
      <c r="B24">
        <v>4.5999999999999999E-2</v>
      </c>
      <c r="C24">
        <v>0.95199999999999996</v>
      </c>
      <c r="D24">
        <v>4.7E-2</v>
      </c>
      <c r="E24">
        <v>0.32800000000000001</v>
      </c>
      <c r="F24">
        <v>0.53100000000000003</v>
      </c>
      <c r="G24">
        <v>11010</v>
      </c>
      <c r="H24">
        <v>39186</v>
      </c>
      <c r="I24">
        <v>45132</v>
      </c>
      <c r="J24">
        <v>2425</v>
      </c>
      <c r="K24">
        <v>2989</v>
      </c>
      <c r="L24">
        <v>3975</v>
      </c>
      <c r="M24">
        <v>7525</v>
      </c>
      <c r="N24">
        <v>16991</v>
      </c>
      <c r="O24" s="21">
        <v>13373</v>
      </c>
      <c r="P24" s="21">
        <v>204</v>
      </c>
      <c r="Q24" s="21">
        <v>2050</v>
      </c>
      <c r="R24" s="21">
        <v>2050</v>
      </c>
      <c r="S24" s="21">
        <v>9</v>
      </c>
      <c r="T24" s="21">
        <v>2336</v>
      </c>
      <c r="U24" s="21">
        <v>3</v>
      </c>
      <c r="V24" s="21">
        <v>2114</v>
      </c>
      <c r="W24" s="21">
        <v>264</v>
      </c>
      <c r="X24" s="21">
        <v>9</v>
      </c>
      <c r="Y24" s="21">
        <v>223</v>
      </c>
      <c r="Z24" s="21">
        <v>11233</v>
      </c>
      <c r="AA24" s="21">
        <v>2073</v>
      </c>
      <c r="AB24" s="21">
        <v>1</v>
      </c>
      <c r="AC24" s="21">
        <v>0</v>
      </c>
      <c r="AD24" s="21">
        <v>11233</v>
      </c>
      <c r="AE24" s="23">
        <v>311</v>
      </c>
      <c r="AF24" s="23">
        <v>204</v>
      </c>
      <c r="AG24" s="23">
        <v>29</v>
      </c>
      <c r="AH24" s="23">
        <v>7</v>
      </c>
      <c r="AI24" s="23">
        <v>0</v>
      </c>
      <c r="AJ24" s="23">
        <v>269</v>
      </c>
      <c r="AK24" s="23">
        <v>3</v>
      </c>
      <c r="AL24" s="23">
        <v>507</v>
      </c>
      <c r="AM24" s="23">
        <v>504</v>
      </c>
      <c r="AN24" s="23">
        <v>0</v>
      </c>
      <c r="AO24" s="23">
        <v>446</v>
      </c>
      <c r="AP24" s="23">
        <v>2073</v>
      </c>
      <c r="AQ24" s="23">
        <v>2073</v>
      </c>
      <c r="AR24" s="23">
        <v>0</v>
      </c>
      <c r="AS24" s="23">
        <v>0</v>
      </c>
      <c r="AT24" s="23">
        <v>223</v>
      </c>
      <c r="AU24" s="10">
        <f t="shared" si="51"/>
        <v>311</v>
      </c>
      <c r="AV24" s="10">
        <f t="shared" si="52"/>
        <v>204</v>
      </c>
      <c r="AW24" s="10">
        <f t="shared" si="53"/>
        <v>29</v>
      </c>
      <c r="AX24" s="10">
        <f t="shared" si="54"/>
        <v>7</v>
      </c>
      <c r="AY24" s="10">
        <f t="shared" si="55"/>
        <v>0</v>
      </c>
      <c r="AZ24" s="10">
        <f t="shared" si="56"/>
        <v>269</v>
      </c>
      <c r="BA24" s="10">
        <f t="shared" si="57"/>
        <v>3</v>
      </c>
      <c r="BB24" s="10">
        <f t="shared" si="58"/>
        <v>507</v>
      </c>
      <c r="BC24" s="10">
        <f t="shared" si="59"/>
        <v>264</v>
      </c>
      <c r="BD24" s="10">
        <f t="shared" si="60"/>
        <v>0</v>
      </c>
      <c r="BE24" s="10">
        <f t="shared" si="61"/>
        <v>223</v>
      </c>
      <c r="BF24" s="10">
        <f t="shared" si="62"/>
        <v>2073</v>
      </c>
      <c r="BG24" s="10">
        <f t="shared" si="63"/>
        <v>2073</v>
      </c>
      <c r="BH24" s="10">
        <f t="shared" si="64"/>
        <v>0</v>
      </c>
      <c r="BI24" s="10">
        <f t="shared" si="65"/>
        <v>0</v>
      </c>
      <c r="BJ24" s="10">
        <f t="shared" si="66"/>
        <v>223</v>
      </c>
      <c r="BK24">
        <v>8386</v>
      </c>
      <c r="BL24">
        <v>3546</v>
      </c>
      <c r="BM24">
        <v>7622</v>
      </c>
      <c r="BN24">
        <v>12982</v>
      </c>
      <c r="BO24">
        <v>15975</v>
      </c>
      <c r="BP24">
        <v>5395</v>
      </c>
      <c r="BQ24">
        <v>6542</v>
      </c>
      <c r="BR24">
        <v>8875</v>
      </c>
      <c r="BS24">
        <v>8408</v>
      </c>
      <c r="BT24">
        <v>8817</v>
      </c>
      <c r="BU24">
        <v>6587</v>
      </c>
      <c r="BV24">
        <v>5940</v>
      </c>
      <c r="BW24">
        <v>74308</v>
      </c>
      <c r="BX24">
        <v>10239</v>
      </c>
      <c r="BY24">
        <v>0</v>
      </c>
      <c r="BZ24">
        <v>2669</v>
      </c>
      <c r="CA24" s="25">
        <f t="shared" si="35"/>
        <v>2608046</v>
      </c>
      <c r="CB24" s="25">
        <f t="shared" si="36"/>
        <v>723384</v>
      </c>
      <c r="CC24" s="25">
        <f t="shared" si="37"/>
        <v>221038</v>
      </c>
      <c r="CD24" s="25">
        <f t="shared" si="38"/>
        <v>90874</v>
      </c>
      <c r="CE24" s="25">
        <f t="shared" si="39"/>
        <v>0</v>
      </c>
      <c r="CF24" s="25">
        <f t="shared" si="40"/>
        <v>1451255</v>
      </c>
      <c r="CG24" s="25">
        <f t="shared" si="41"/>
        <v>19626</v>
      </c>
      <c r="CH24" s="25">
        <f t="shared" si="42"/>
        <v>4499625</v>
      </c>
      <c r="CI24" s="25">
        <f t="shared" si="43"/>
        <v>2219712</v>
      </c>
      <c r="CJ24" s="25">
        <f t="shared" si="44"/>
        <v>0</v>
      </c>
      <c r="CK24" s="25">
        <f t="shared" si="45"/>
        <v>1468901</v>
      </c>
      <c r="CL24" s="25">
        <f t="shared" si="46"/>
        <v>12313620</v>
      </c>
      <c r="CM24" s="25">
        <f t="shared" si="47"/>
        <v>154040484</v>
      </c>
      <c r="CN24" s="25">
        <f t="shared" si="48"/>
        <v>0</v>
      </c>
      <c r="CO24" s="25">
        <f t="shared" si="49"/>
        <v>0</v>
      </c>
      <c r="CP24" s="25">
        <f t="shared" si="50"/>
        <v>595187</v>
      </c>
      <c r="CQ24" s="13">
        <f t="shared" si="34"/>
        <v>0.18025175199999999</v>
      </c>
    </row>
    <row r="25" spans="1:95" x14ac:dyDescent="0.3">
      <c r="A25" s="1">
        <v>11500</v>
      </c>
      <c r="B25">
        <v>4.5999999999999999E-2</v>
      </c>
      <c r="C25">
        <v>1.0760000000000001</v>
      </c>
      <c r="D25">
        <v>4.7E-2</v>
      </c>
      <c r="E25">
        <v>0.32700000000000001</v>
      </c>
      <c r="F25">
        <v>0.54600000000000004</v>
      </c>
      <c r="G25">
        <v>11542</v>
      </c>
      <c r="H25">
        <v>41269</v>
      </c>
      <c r="I25">
        <v>47569</v>
      </c>
      <c r="J25">
        <v>2524</v>
      </c>
      <c r="K25">
        <v>3138</v>
      </c>
      <c r="L25">
        <v>4949</v>
      </c>
      <c r="M25">
        <v>7369</v>
      </c>
      <c r="N25">
        <v>17132</v>
      </c>
      <c r="O25" s="21">
        <v>14063</v>
      </c>
      <c r="P25" s="21">
        <v>219</v>
      </c>
      <c r="Q25" s="21">
        <v>2168</v>
      </c>
      <c r="R25" s="21">
        <v>2168</v>
      </c>
      <c r="S25" s="21">
        <v>9</v>
      </c>
      <c r="T25" s="21">
        <v>2530</v>
      </c>
      <c r="U25" s="21">
        <v>5</v>
      </c>
      <c r="V25" s="21">
        <v>2295</v>
      </c>
      <c r="W25" s="21">
        <v>276</v>
      </c>
      <c r="X25" s="21">
        <v>21</v>
      </c>
      <c r="Y25" s="21">
        <v>218</v>
      </c>
      <c r="Z25" s="21">
        <v>11760</v>
      </c>
      <c r="AA25" s="21">
        <v>2237</v>
      </c>
      <c r="AB25" s="21">
        <v>1</v>
      </c>
      <c r="AC25" s="21">
        <v>0</v>
      </c>
      <c r="AD25" s="21">
        <v>11760</v>
      </c>
      <c r="AE25" s="23">
        <v>297</v>
      </c>
      <c r="AF25" s="23">
        <v>219</v>
      </c>
      <c r="AG25" s="23">
        <v>26</v>
      </c>
      <c r="AH25" s="23">
        <v>7</v>
      </c>
      <c r="AI25" s="23">
        <v>0</v>
      </c>
      <c r="AJ25" s="23">
        <v>279</v>
      </c>
      <c r="AK25" s="23">
        <v>5</v>
      </c>
      <c r="AL25" s="23">
        <v>519</v>
      </c>
      <c r="AM25" s="23">
        <v>514</v>
      </c>
      <c r="AN25" s="23">
        <v>0</v>
      </c>
      <c r="AO25" s="23">
        <v>436</v>
      </c>
      <c r="AP25" s="23">
        <v>2237</v>
      </c>
      <c r="AQ25" s="23">
        <v>2237</v>
      </c>
      <c r="AR25" s="23">
        <v>0</v>
      </c>
      <c r="AS25" s="23">
        <v>0</v>
      </c>
      <c r="AT25" s="23">
        <v>218</v>
      </c>
      <c r="AU25" s="10">
        <f t="shared" si="51"/>
        <v>297</v>
      </c>
      <c r="AV25" s="10">
        <f t="shared" si="52"/>
        <v>219</v>
      </c>
      <c r="AW25" s="10">
        <f t="shared" si="53"/>
        <v>26</v>
      </c>
      <c r="AX25" s="10">
        <f t="shared" si="54"/>
        <v>7</v>
      </c>
      <c r="AY25" s="10">
        <f t="shared" si="55"/>
        <v>0</v>
      </c>
      <c r="AZ25" s="10">
        <f t="shared" si="56"/>
        <v>279</v>
      </c>
      <c r="BA25" s="10">
        <f t="shared" si="57"/>
        <v>5</v>
      </c>
      <c r="BB25" s="10">
        <f t="shared" si="58"/>
        <v>519</v>
      </c>
      <c r="BC25" s="10">
        <f t="shared" si="59"/>
        <v>276</v>
      </c>
      <c r="BD25" s="10">
        <f t="shared" si="60"/>
        <v>0</v>
      </c>
      <c r="BE25" s="10">
        <f t="shared" si="61"/>
        <v>218</v>
      </c>
      <c r="BF25" s="10">
        <f t="shared" si="62"/>
        <v>2237</v>
      </c>
      <c r="BG25" s="10">
        <f t="shared" si="63"/>
        <v>2237</v>
      </c>
      <c r="BH25" s="10">
        <f t="shared" si="64"/>
        <v>0</v>
      </c>
      <c r="BI25" s="10">
        <f t="shared" si="65"/>
        <v>0</v>
      </c>
      <c r="BJ25" s="10">
        <f t="shared" si="66"/>
        <v>218</v>
      </c>
      <c r="BK25">
        <v>5168</v>
      </c>
      <c r="BL25">
        <v>3516</v>
      </c>
      <c r="BM25">
        <v>7641</v>
      </c>
      <c r="BN25">
        <v>19747</v>
      </c>
      <c r="BO25">
        <v>8153</v>
      </c>
      <c r="BP25">
        <v>5189</v>
      </c>
      <c r="BQ25">
        <v>7338</v>
      </c>
      <c r="BR25">
        <v>8917</v>
      </c>
      <c r="BS25">
        <v>8665</v>
      </c>
      <c r="BT25">
        <v>8797</v>
      </c>
      <c r="BU25">
        <v>6560</v>
      </c>
      <c r="BV25">
        <v>5881</v>
      </c>
      <c r="BW25">
        <v>78569</v>
      </c>
      <c r="BX25">
        <v>9813</v>
      </c>
      <c r="BY25">
        <v>0</v>
      </c>
      <c r="BZ25">
        <v>2612</v>
      </c>
      <c r="CA25" s="25">
        <f t="shared" si="35"/>
        <v>1534896</v>
      </c>
      <c r="CB25" s="25">
        <f t="shared" si="36"/>
        <v>770004</v>
      </c>
      <c r="CC25" s="25">
        <f t="shared" si="37"/>
        <v>198666</v>
      </c>
      <c r="CD25" s="25">
        <f t="shared" si="38"/>
        <v>138229</v>
      </c>
      <c r="CE25" s="25">
        <f t="shared" si="39"/>
        <v>0</v>
      </c>
      <c r="CF25" s="25">
        <f t="shared" si="40"/>
        <v>1447731</v>
      </c>
      <c r="CG25" s="25">
        <f t="shared" si="41"/>
        <v>36690</v>
      </c>
      <c r="CH25" s="25">
        <f t="shared" si="42"/>
        <v>4627923</v>
      </c>
      <c r="CI25" s="25">
        <f t="shared" si="43"/>
        <v>2391540</v>
      </c>
      <c r="CJ25" s="25">
        <f t="shared" si="44"/>
        <v>0</v>
      </c>
      <c r="CK25" s="25">
        <f t="shared" si="45"/>
        <v>1430080</v>
      </c>
      <c r="CL25" s="25">
        <f t="shared" si="46"/>
        <v>13155797</v>
      </c>
      <c r="CM25" s="25">
        <f t="shared" si="47"/>
        <v>175758853</v>
      </c>
      <c r="CN25" s="25">
        <f t="shared" si="48"/>
        <v>0</v>
      </c>
      <c r="CO25" s="25">
        <f t="shared" si="49"/>
        <v>0</v>
      </c>
      <c r="CP25" s="25">
        <f t="shared" si="50"/>
        <v>569416</v>
      </c>
      <c r="CQ25" s="13">
        <f t="shared" si="34"/>
        <v>0.202059825</v>
      </c>
    </row>
    <row r="26" spans="1:95" x14ac:dyDescent="0.3">
      <c r="A26" s="1">
        <v>12000</v>
      </c>
      <c r="B26">
        <v>4.7E-2</v>
      </c>
      <c r="C26">
        <v>1.077</v>
      </c>
      <c r="D26">
        <v>4.5999999999999999E-2</v>
      </c>
      <c r="E26">
        <v>0.374</v>
      </c>
      <c r="F26">
        <v>0.59899999999999998</v>
      </c>
      <c r="G26">
        <v>11974</v>
      </c>
      <c r="H26">
        <v>42847</v>
      </c>
      <c r="I26">
        <v>49472</v>
      </c>
      <c r="J26">
        <v>2449</v>
      </c>
      <c r="K26">
        <v>3208</v>
      </c>
      <c r="L26">
        <v>4991</v>
      </c>
      <c r="M26">
        <v>7249</v>
      </c>
      <c r="N26">
        <v>17482</v>
      </c>
      <c r="O26" s="21">
        <v>14655</v>
      </c>
      <c r="P26" s="21">
        <v>232</v>
      </c>
      <c r="Q26" s="21">
        <v>2277</v>
      </c>
      <c r="R26" s="21">
        <v>2277</v>
      </c>
      <c r="S26" s="21">
        <v>12</v>
      </c>
      <c r="T26" s="21">
        <v>2573</v>
      </c>
      <c r="U26" s="21">
        <v>7</v>
      </c>
      <c r="V26" s="21">
        <v>2341</v>
      </c>
      <c r="W26" s="21">
        <v>250</v>
      </c>
      <c r="X26" s="21">
        <v>27</v>
      </c>
      <c r="Y26" s="21">
        <v>262</v>
      </c>
      <c r="Z26" s="21">
        <v>12236</v>
      </c>
      <c r="AA26" s="21">
        <v>2353</v>
      </c>
      <c r="AB26" s="21">
        <v>1</v>
      </c>
      <c r="AC26" s="21">
        <v>0</v>
      </c>
      <c r="AD26" s="21">
        <v>12236</v>
      </c>
      <c r="AE26" s="23">
        <v>356</v>
      </c>
      <c r="AF26" s="23">
        <v>232</v>
      </c>
      <c r="AG26" s="23">
        <v>27</v>
      </c>
      <c r="AH26" s="23">
        <v>10</v>
      </c>
      <c r="AI26" s="23">
        <v>0</v>
      </c>
      <c r="AJ26" s="23">
        <v>257</v>
      </c>
      <c r="AK26" s="23">
        <v>7</v>
      </c>
      <c r="AL26" s="23">
        <v>484</v>
      </c>
      <c r="AM26" s="23">
        <v>477</v>
      </c>
      <c r="AN26" s="23">
        <v>5</v>
      </c>
      <c r="AO26" s="23">
        <v>522</v>
      </c>
      <c r="AP26" s="23">
        <v>2353</v>
      </c>
      <c r="AQ26" s="23">
        <v>2353</v>
      </c>
      <c r="AR26" s="23">
        <v>0</v>
      </c>
      <c r="AS26" s="23">
        <v>0</v>
      </c>
      <c r="AT26" s="23">
        <v>261</v>
      </c>
      <c r="AU26" s="10">
        <f t="shared" si="51"/>
        <v>356</v>
      </c>
      <c r="AV26" s="10">
        <f t="shared" si="52"/>
        <v>232</v>
      </c>
      <c r="AW26" s="10">
        <f t="shared" si="53"/>
        <v>27</v>
      </c>
      <c r="AX26" s="10">
        <f t="shared" si="54"/>
        <v>10</v>
      </c>
      <c r="AY26" s="10">
        <f t="shared" si="55"/>
        <v>0</v>
      </c>
      <c r="AZ26" s="10">
        <f t="shared" si="56"/>
        <v>257</v>
      </c>
      <c r="BA26" s="10">
        <f t="shared" si="57"/>
        <v>7</v>
      </c>
      <c r="BB26" s="10">
        <f t="shared" si="58"/>
        <v>484</v>
      </c>
      <c r="BC26" s="10">
        <f t="shared" si="59"/>
        <v>250</v>
      </c>
      <c r="BD26" s="10">
        <f t="shared" si="60"/>
        <v>5</v>
      </c>
      <c r="BE26" s="10">
        <f t="shared" si="61"/>
        <v>262</v>
      </c>
      <c r="BF26" s="10">
        <f t="shared" si="62"/>
        <v>2353</v>
      </c>
      <c r="BG26" s="10">
        <f t="shared" si="63"/>
        <v>2353</v>
      </c>
      <c r="BH26" s="10">
        <f t="shared" si="64"/>
        <v>0</v>
      </c>
      <c r="BI26" s="10">
        <f t="shared" si="65"/>
        <v>0</v>
      </c>
      <c r="BJ26" s="10">
        <f t="shared" si="66"/>
        <v>261</v>
      </c>
      <c r="BK26">
        <v>5132</v>
      </c>
      <c r="BL26">
        <v>4350</v>
      </c>
      <c r="BM26">
        <v>7372</v>
      </c>
      <c r="BN26">
        <v>12159</v>
      </c>
      <c r="BO26">
        <v>8035</v>
      </c>
      <c r="BP26">
        <v>5084</v>
      </c>
      <c r="BQ26">
        <v>7679</v>
      </c>
      <c r="BR26">
        <v>9114</v>
      </c>
      <c r="BS26">
        <v>9578</v>
      </c>
      <c r="BT26">
        <v>10112</v>
      </c>
      <c r="BU26">
        <v>7778</v>
      </c>
      <c r="BV26">
        <v>9418</v>
      </c>
      <c r="BW26">
        <v>78959</v>
      </c>
      <c r="BX26">
        <v>10239</v>
      </c>
      <c r="BY26">
        <v>0</v>
      </c>
      <c r="BZ26">
        <v>2568</v>
      </c>
      <c r="CA26" s="25">
        <f t="shared" si="35"/>
        <v>1826992</v>
      </c>
      <c r="CB26" s="25">
        <f t="shared" si="36"/>
        <v>1009200</v>
      </c>
      <c r="CC26" s="25">
        <f t="shared" si="37"/>
        <v>199044</v>
      </c>
      <c r="CD26" s="25">
        <f t="shared" si="38"/>
        <v>121590</v>
      </c>
      <c r="CE26" s="25">
        <f t="shared" si="39"/>
        <v>0</v>
      </c>
      <c r="CF26" s="25">
        <f t="shared" si="40"/>
        <v>1306588</v>
      </c>
      <c r="CG26" s="25">
        <f t="shared" si="41"/>
        <v>53753</v>
      </c>
      <c r="CH26" s="25">
        <f t="shared" si="42"/>
        <v>4411176</v>
      </c>
      <c r="CI26" s="25">
        <f t="shared" si="43"/>
        <v>2394500</v>
      </c>
      <c r="CJ26" s="25">
        <f t="shared" si="44"/>
        <v>50560</v>
      </c>
      <c r="CK26" s="25">
        <f t="shared" si="45"/>
        <v>2037836</v>
      </c>
      <c r="CL26" s="25">
        <f t="shared" si="46"/>
        <v>22160554</v>
      </c>
      <c r="CM26" s="25">
        <f t="shared" si="47"/>
        <v>185790527</v>
      </c>
      <c r="CN26" s="25">
        <f t="shared" si="48"/>
        <v>0</v>
      </c>
      <c r="CO26" s="25">
        <f t="shared" si="49"/>
        <v>0</v>
      </c>
      <c r="CP26" s="25">
        <f t="shared" si="50"/>
        <v>670248</v>
      </c>
      <c r="CQ26" s="13">
        <f t="shared" si="34"/>
        <v>0.22203256800000001</v>
      </c>
    </row>
    <row r="27" spans="1:95" x14ac:dyDescent="0.3">
      <c r="A27" s="1">
        <v>12500</v>
      </c>
      <c r="B27">
        <v>6.3E-2</v>
      </c>
      <c r="C27">
        <v>1.109</v>
      </c>
      <c r="D27">
        <v>4.5999999999999999E-2</v>
      </c>
      <c r="E27">
        <v>0.42099999999999999</v>
      </c>
      <c r="F27">
        <v>0.60899999999999999</v>
      </c>
      <c r="G27">
        <v>12507</v>
      </c>
      <c r="H27">
        <v>44629</v>
      </c>
      <c r="I27">
        <v>51120</v>
      </c>
      <c r="J27">
        <v>2392</v>
      </c>
      <c r="K27">
        <v>2953</v>
      </c>
      <c r="L27">
        <v>3652</v>
      </c>
      <c r="M27">
        <v>7237</v>
      </c>
      <c r="N27">
        <v>15813</v>
      </c>
      <c r="O27" s="21">
        <v>15161</v>
      </c>
      <c r="P27" s="21">
        <v>243</v>
      </c>
      <c r="Q27" s="21">
        <v>2400</v>
      </c>
      <c r="R27" s="21">
        <v>2400</v>
      </c>
      <c r="S27" s="21">
        <v>12</v>
      </c>
      <c r="T27" s="21">
        <v>2612</v>
      </c>
      <c r="U27" s="21">
        <v>5</v>
      </c>
      <c r="V27" s="21">
        <v>2349</v>
      </c>
      <c r="W27" s="21">
        <v>239</v>
      </c>
      <c r="X27" s="21">
        <v>21</v>
      </c>
      <c r="Y27" s="21">
        <v>237</v>
      </c>
      <c r="Z27" s="21">
        <v>12744</v>
      </c>
      <c r="AA27" s="21">
        <v>2347</v>
      </c>
      <c r="AB27" s="21">
        <v>1</v>
      </c>
      <c r="AC27" s="21">
        <v>0</v>
      </c>
      <c r="AD27" s="21">
        <v>12744</v>
      </c>
      <c r="AE27" s="23">
        <v>310</v>
      </c>
      <c r="AF27" s="23">
        <v>243</v>
      </c>
      <c r="AG27" s="23">
        <v>37</v>
      </c>
      <c r="AH27" s="23">
        <v>5</v>
      </c>
      <c r="AI27" s="23">
        <v>0</v>
      </c>
      <c r="AJ27" s="23">
        <v>240</v>
      </c>
      <c r="AK27" s="23">
        <v>5</v>
      </c>
      <c r="AL27" s="23">
        <v>466</v>
      </c>
      <c r="AM27" s="23">
        <v>461</v>
      </c>
      <c r="AN27" s="23">
        <v>0</v>
      </c>
      <c r="AO27" s="23">
        <v>474</v>
      </c>
      <c r="AP27" s="23">
        <v>2347</v>
      </c>
      <c r="AQ27" s="23">
        <v>2347</v>
      </c>
      <c r="AR27" s="23">
        <v>0</v>
      </c>
      <c r="AS27" s="23">
        <v>0</v>
      </c>
      <c r="AT27" s="23">
        <v>237</v>
      </c>
      <c r="AU27" s="10">
        <f t="shared" si="51"/>
        <v>310</v>
      </c>
      <c r="AV27" s="10">
        <f t="shared" si="52"/>
        <v>243</v>
      </c>
      <c r="AW27" s="10">
        <f t="shared" si="53"/>
        <v>37</v>
      </c>
      <c r="AX27" s="10">
        <f t="shared" si="54"/>
        <v>5</v>
      </c>
      <c r="AY27" s="10">
        <f t="shared" si="55"/>
        <v>0</v>
      </c>
      <c r="AZ27" s="10">
        <f t="shared" si="56"/>
        <v>240</v>
      </c>
      <c r="BA27" s="10">
        <f t="shared" si="57"/>
        <v>5</v>
      </c>
      <c r="BB27" s="10">
        <f t="shared" si="58"/>
        <v>466</v>
      </c>
      <c r="BC27" s="10">
        <f t="shared" si="59"/>
        <v>239</v>
      </c>
      <c r="BD27" s="10">
        <f t="shared" si="60"/>
        <v>0</v>
      </c>
      <c r="BE27" s="10">
        <f t="shared" si="61"/>
        <v>237</v>
      </c>
      <c r="BF27" s="10">
        <f t="shared" si="62"/>
        <v>2347</v>
      </c>
      <c r="BG27" s="10">
        <f t="shared" si="63"/>
        <v>2347</v>
      </c>
      <c r="BH27" s="10">
        <f t="shared" si="64"/>
        <v>0</v>
      </c>
      <c r="BI27" s="10">
        <f t="shared" si="65"/>
        <v>0</v>
      </c>
      <c r="BJ27" s="10">
        <f t="shared" si="66"/>
        <v>237</v>
      </c>
      <c r="BK27">
        <v>5336</v>
      </c>
      <c r="BL27">
        <v>3816</v>
      </c>
      <c r="BM27">
        <v>7819</v>
      </c>
      <c r="BN27">
        <v>16809</v>
      </c>
      <c r="BO27">
        <v>9883</v>
      </c>
      <c r="BP27">
        <v>5380</v>
      </c>
      <c r="BQ27">
        <v>6826</v>
      </c>
      <c r="BR27">
        <v>9159</v>
      </c>
      <c r="BS27">
        <v>9204</v>
      </c>
      <c r="BT27">
        <v>9284</v>
      </c>
      <c r="BU27">
        <v>6723</v>
      </c>
      <c r="BV27">
        <v>6026</v>
      </c>
      <c r="BW27">
        <v>85719</v>
      </c>
      <c r="BX27">
        <v>12799</v>
      </c>
      <c r="BY27">
        <v>0</v>
      </c>
      <c r="BZ27">
        <v>2839</v>
      </c>
      <c r="CA27" s="25">
        <f t="shared" si="35"/>
        <v>1654160</v>
      </c>
      <c r="CB27" s="25">
        <f t="shared" si="36"/>
        <v>927288</v>
      </c>
      <c r="CC27" s="25">
        <f t="shared" si="37"/>
        <v>289303</v>
      </c>
      <c r="CD27" s="25">
        <f t="shared" si="38"/>
        <v>84045</v>
      </c>
      <c r="CE27" s="25">
        <f t="shared" si="39"/>
        <v>0</v>
      </c>
      <c r="CF27" s="25">
        <f t="shared" si="40"/>
        <v>1291200</v>
      </c>
      <c r="CG27" s="25">
        <f t="shared" si="41"/>
        <v>34130</v>
      </c>
      <c r="CH27" s="25">
        <f t="shared" si="42"/>
        <v>4268094</v>
      </c>
      <c r="CI27" s="25">
        <f t="shared" si="43"/>
        <v>2199756</v>
      </c>
      <c r="CJ27" s="25">
        <f t="shared" si="44"/>
        <v>0</v>
      </c>
      <c r="CK27" s="25">
        <f t="shared" si="45"/>
        <v>1593351</v>
      </c>
      <c r="CL27" s="25">
        <f t="shared" si="46"/>
        <v>14143022</v>
      </c>
      <c r="CM27" s="25">
        <f t="shared" si="47"/>
        <v>201182493</v>
      </c>
      <c r="CN27" s="25">
        <f t="shared" si="48"/>
        <v>0</v>
      </c>
      <c r="CO27" s="25">
        <f t="shared" si="49"/>
        <v>0</v>
      </c>
      <c r="CP27" s="25">
        <f t="shared" si="50"/>
        <v>672843</v>
      </c>
      <c r="CQ27" s="13">
        <f t="shared" si="34"/>
        <v>0.22833968499999999</v>
      </c>
    </row>
    <row r="28" spans="1:95" x14ac:dyDescent="0.3">
      <c r="A28" s="1">
        <v>13000</v>
      </c>
      <c r="B28">
        <v>4.7E-2</v>
      </c>
      <c r="C28">
        <v>1.1559999999999999</v>
      </c>
      <c r="D28">
        <v>6.2E-2</v>
      </c>
      <c r="E28">
        <v>0.39</v>
      </c>
      <c r="F28">
        <v>0.61</v>
      </c>
      <c r="G28">
        <v>12969</v>
      </c>
      <c r="H28">
        <v>46175</v>
      </c>
      <c r="I28">
        <v>53079</v>
      </c>
      <c r="J28">
        <v>2366</v>
      </c>
      <c r="K28">
        <v>2903</v>
      </c>
      <c r="L28">
        <v>2182</v>
      </c>
      <c r="M28">
        <v>7464</v>
      </c>
      <c r="N28">
        <v>12660</v>
      </c>
      <c r="O28" s="21">
        <v>15705</v>
      </c>
      <c r="P28" s="21">
        <v>248</v>
      </c>
      <c r="Q28" s="21">
        <v>2441</v>
      </c>
      <c r="R28" s="21">
        <v>2441</v>
      </c>
      <c r="S28" s="21">
        <v>21</v>
      </c>
      <c r="T28" s="21">
        <v>2707</v>
      </c>
      <c r="U28" s="21">
        <v>3</v>
      </c>
      <c r="V28" s="21">
        <v>2438</v>
      </c>
      <c r="W28" s="21">
        <v>251</v>
      </c>
      <c r="X28" s="21">
        <v>15</v>
      </c>
      <c r="Y28" s="21">
        <v>279</v>
      </c>
      <c r="Z28" s="21">
        <v>13248</v>
      </c>
      <c r="AA28" s="21">
        <v>2466</v>
      </c>
      <c r="AB28" s="21">
        <v>1</v>
      </c>
      <c r="AC28" s="21">
        <v>0</v>
      </c>
      <c r="AD28" s="21">
        <v>13248</v>
      </c>
      <c r="AE28" s="23">
        <v>350</v>
      </c>
      <c r="AF28" s="23">
        <v>248</v>
      </c>
      <c r="AG28" s="23">
        <v>40</v>
      </c>
      <c r="AH28" s="23">
        <v>8</v>
      </c>
      <c r="AI28" s="23">
        <v>0</v>
      </c>
      <c r="AJ28" s="23">
        <v>260</v>
      </c>
      <c r="AK28" s="23">
        <v>3</v>
      </c>
      <c r="AL28" s="23">
        <v>490</v>
      </c>
      <c r="AM28" s="23">
        <v>487</v>
      </c>
      <c r="AN28" s="23">
        <v>0</v>
      </c>
      <c r="AO28" s="23">
        <v>558</v>
      </c>
      <c r="AP28" s="23">
        <v>2466</v>
      </c>
      <c r="AQ28" s="23">
        <v>2466</v>
      </c>
      <c r="AR28" s="23">
        <v>0</v>
      </c>
      <c r="AS28" s="23">
        <v>0</v>
      </c>
      <c r="AT28" s="23">
        <v>279</v>
      </c>
      <c r="AU28" s="10">
        <f t="shared" si="51"/>
        <v>350</v>
      </c>
      <c r="AV28" s="10">
        <f t="shared" si="52"/>
        <v>248</v>
      </c>
      <c r="AW28" s="10">
        <f t="shared" si="53"/>
        <v>40</v>
      </c>
      <c r="AX28" s="10">
        <f t="shared" si="54"/>
        <v>8</v>
      </c>
      <c r="AY28" s="10">
        <f t="shared" si="55"/>
        <v>0</v>
      </c>
      <c r="AZ28" s="10">
        <f t="shared" si="56"/>
        <v>260</v>
      </c>
      <c r="BA28" s="10">
        <f t="shared" si="57"/>
        <v>3</v>
      </c>
      <c r="BB28" s="10">
        <f t="shared" si="58"/>
        <v>490</v>
      </c>
      <c r="BC28" s="10">
        <f t="shared" si="59"/>
        <v>251</v>
      </c>
      <c r="BD28" s="10">
        <f t="shared" si="60"/>
        <v>0</v>
      </c>
      <c r="BE28" s="10">
        <f t="shared" si="61"/>
        <v>279</v>
      </c>
      <c r="BF28" s="10">
        <f t="shared" si="62"/>
        <v>2466</v>
      </c>
      <c r="BG28" s="10">
        <f t="shared" si="63"/>
        <v>2466</v>
      </c>
      <c r="BH28" s="10">
        <f t="shared" si="64"/>
        <v>0</v>
      </c>
      <c r="BI28" s="10">
        <f t="shared" si="65"/>
        <v>0</v>
      </c>
      <c r="BJ28" s="10">
        <f t="shared" si="66"/>
        <v>279</v>
      </c>
      <c r="BK28">
        <v>5264</v>
      </c>
      <c r="BL28">
        <v>3602</v>
      </c>
      <c r="BM28">
        <v>7565</v>
      </c>
      <c r="BN28">
        <v>11572</v>
      </c>
      <c r="BO28">
        <v>7801</v>
      </c>
      <c r="BP28">
        <v>5275</v>
      </c>
      <c r="BQ28">
        <v>8675</v>
      </c>
      <c r="BR28">
        <v>8696</v>
      </c>
      <c r="BS28">
        <v>8750</v>
      </c>
      <c r="BT28">
        <v>9357</v>
      </c>
      <c r="BU28">
        <v>6303</v>
      </c>
      <c r="BV28">
        <v>5978</v>
      </c>
      <c r="BW28">
        <v>85971</v>
      </c>
      <c r="BX28">
        <v>10240</v>
      </c>
      <c r="BY28">
        <v>0</v>
      </c>
      <c r="BZ28">
        <v>2664</v>
      </c>
      <c r="CA28" s="25">
        <f t="shared" si="35"/>
        <v>1842400</v>
      </c>
      <c r="CB28" s="25">
        <f t="shared" si="36"/>
        <v>893296</v>
      </c>
      <c r="CC28" s="25">
        <f t="shared" si="37"/>
        <v>302600</v>
      </c>
      <c r="CD28" s="25">
        <f t="shared" si="38"/>
        <v>92576</v>
      </c>
      <c r="CE28" s="25">
        <f t="shared" si="39"/>
        <v>0</v>
      </c>
      <c r="CF28" s="25">
        <f t="shared" si="40"/>
        <v>1371500</v>
      </c>
      <c r="CG28" s="25">
        <f t="shared" si="41"/>
        <v>26025</v>
      </c>
      <c r="CH28" s="25">
        <f t="shared" si="42"/>
        <v>4261040</v>
      </c>
      <c r="CI28" s="25">
        <f t="shared" si="43"/>
        <v>2196250</v>
      </c>
      <c r="CJ28" s="25">
        <f t="shared" si="44"/>
        <v>0</v>
      </c>
      <c r="CK28" s="25">
        <f t="shared" si="45"/>
        <v>1758537</v>
      </c>
      <c r="CL28" s="25">
        <f t="shared" si="46"/>
        <v>14741748</v>
      </c>
      <c r="CM28" s="25">
        <f t="shared" si="47"/>
        <v>212004486</v>
      </c>
      <c r="CN28" s="25">
        <f t="shared" si="48"/>
        <v>0</v>
      </c>
      <c r="CO28" s="25">
        <f t="shared" si="49"/>
        <v>0</v>
      </c>
      <c r="CP28" s="25">
        <f t="shared" si="50"/>
        <v>743256</v>
      </c>
      <c r="CQ28" s="13">
        <f t="shared" si="34"/>
        <v>0.24023371399999999</v>
      </c>
    </row>
    <row r="29" spans="1:95" x14ac:dyDescent="0.3">
      <c r="A29" s="1">
        <v>13500</v>
      </c>
      <c r="B29">
        <v>7.8E-2</v>
      </c>
      <c r="C29">
        <v>1.2270000000000001</v>
      </c>
      <c r="D29">
        <v>4.7E-2</v>
      </c>
      <c r="E29">
        <v>0.40600000000000003</v>
      </c>
      <c r="F29">
        <v>0.65500000000000003</v>
      </c>
      <c r="G29">
        <v>13485</v>
      </c>
      <c r="H29">
        <v>47878</v>
      </c>
      <c r="I29">
        <v>54940</v>
      </c>
      <c r="J29">
        <v>2385</v>
      </c>
      <c r="K29">
        <v>3042</v>
      </c>
      <c r="L29">
        <v>3988</v>
      </c>
      <c r="M29">
        <v>7362</v>
      </c>
      <c r="N29">
        <v>15276</v>
      </c>
      <c r="O29" s="21">
        <v>16348</v>
      </c>
      <c r="P29" s="21">
        <v>266</v>
      </c>
      <c r="Q29" s="21">
        <v>2426</v>
      </c>
      <c r="R29" s="21">
        <v>2426</v>
      </c>
      <c r="S29" s="21">
        <v>12</v>
      </c>
      <c r="T29" s="21">
        <v>2774</v>
      </c>
      <c r="U29" s="21">
        <v>3</v>
      </c>
      <c r="V29" s="21">
        <v>2522</v>
      </c>
      <c r="W29" s="21">
        <v>279</v>
      </c>
      <c r="X29" s="21">
        <v>24</v>
      </c>
      <c r="Y29" s="21">
        <v>266</v>
      </c>
      <c r="Z29" s="21">
        <v>13751</v>
      </c>
      <c r="AA29" s="21">
        <v>2509</v>
      </c>
      <c r="AB29" s="21">
        <v>1</v>
      </c>
      <c r="AC29" s="21">
        <v>0</v>
      </c>
      <c r="AD29" s="21">
        <v>13751</v>
      </c>
      <c r="AE29" s="23">
        <v>357</v>
      </c>
      <c r="AF29" s="23">
        <v>266</v>
      </c>
      <c r="AG29" s="23">
        <v>31</v>
      </c>
      <c r="AH29" s="23">
        <v>8</v>
      </c>
      <c r="AI29" s="23">
        <v>0</v>
      </c>
      <c r="AJ29" s="23">
        <v>286</v>
      </c>
      <c r="AK29" s="23">
        <v>3</v>
      </c>
      <c r="AL29" s="23">
        <v>532</v>
      </c>
      <c r="AM29" s="23">
        <v>529</v>
      </c>
      <c r="AN29" s="23">
        <v>0</v>
      </c>
      <c r="AO29" s="23">
        <v>532</v>
      </c>
      <c r="AP29" s="23">
        <v>2509</v>
      </c>
      <c r="AQ29" s="23">
        <v>2509</v>
      </c>
      <c r="AR29" s="23">
        <v>0</v>
      </c>
      <c r="AS29" s="23">
        <v>0</v>
      </c>
      <c r="AT29" s="23">
        <v>266</v>
      </c>
      <c r="AU29" s="10">
        <f t="shared" si="51"/>
        <v>357</v>
      </c>
      <c r="AV29" s="10">
        <f t="shared" si="52"/>
        <v>266</v>
      </c>
      <c r="AW29" s="10">
        <f t="shared" si="53"/>
        <v>31</v>
      </c>
      <c r="AX29" s="10">
        <f t="shared" si="54"/>
        <v>8</v>
      </c>
      <c r="AY29" s="10">
        <f t="shared" si="55"/>
        <v>0</v>
      </c>
      <c r="AZ29" s="10">
        <f t="shared" si="56"/>
        <v>286</v>
      </c>
      <c r="BA29" s="10">
        <f t="shared" si="57"/>
        <v>3</v>
      </c>
      <c r="BB29" s="10">
        <f t="shared" si="58"/>
        <v>532</v>
      </c>
      <c r="BC29" s="10">
        <f t="shared" si="59"/>
        <v>279</v>
      </c>
      <c r="BD29" s="10">
        <f t="shared" si="60"/>
        <v>0</v>
      </c>
      <c r="BE29" s="10">
        <f t="shared" si="61"/>
        <v>266</v>
      </c>
      <c r="BF29" s="10">
        <f t="shared" si="62"/>
        <v>2509</v>
      </c>
      <c r="BG29" s="10">
        <f t="shared" si="63"/>
        <v>2509</v>
      </c>
      <c r="BH29" s="10">
        <f t="shared" si="64"/>
        <v>0</v>
      </c>
      <c r="BI29" s="10">
        <f t="shared" si="65"/>
        <v>0</v>
      </c>
      <c r="BJ29" s="10">
        <f t="shared" si="66"/>
        <v>266</v>
      </c>
      <c r="BK29">
        <v>5312</v>
      </c>
      <c r="BL29">
        <v>3826</v>
      </c>
      <c r="BM29">
        <v>7974</v>
      </c>
      <c r="BN29">
        <v>12905</v>
      </c>
      <c r="BO29">
        <v>8212</v>
      </c>
      <c r="BP29">
        <v>5525</v>
      </c>
      <c r="BQ29">
        <v>7964</v>
      </c>
      <c r="BR29">
        <v>9361</v>
      </c>
      <c r="BS29">
        <v>9173</v>
      </c>
      <c r="BT29">
        <v>9652</v>
      </c>
      <c r="BU29">
        <v>7347</v>
      </c>
      <c r="BV29">
        <v>5891</v>
      </c>
      <c r="BW29">
        <v>91944</v>
      </c>
      <c r="BX29">
        <v>10666</v>
      </c>
      <c r="BY29">
        <v>0</v>
      </c>
      <c r="BZ29">
        <v>2654</v>
      </c>
      <c r="CA29" s="25">
        <f t="shared" si="35"/>
        <v>1896384</v>
      </c>
      <c r="CB29" s="25">
        <f t="shared" si="36"/>
        <v>1017716</v>
      </c>
      <c r="CC29" s="25">
        <f t="shared" si="37"/>
        <v>247194</v>
      </c>
      <c r="CD29" s="25">
        <f t="shared" si="38"/>
        <v>103240</v>
      </c>
      <c r="CE29" s="25">
        <f t="shared" si="39"/>
        <v>0</v>
      </c>
      <c r="CF29" s="25">
        <f t="shared" si="40"/>
        <v>1580150</v>
      </c>
      <c r="CG29" s="25">
        <f t="shared" si="41"/>
        <v>23892</v>
      </c>
      <c r="CH29" s="25">
        <f t="shared" si="42"/>
        <v>4980052</v>
      </c>
      <c r="CI29" s="25">
        <f t="shared" si="43"/>
        <v>2559267</v>
      </c>
      <c r="CJ29" s="25">
        <f t="shared" si="44"/>
        <v>0</v>
      </c>
      <c r="CK29" s="25">
        <f t="shared" si="45"/>
        <v>1954302</v>
      </c>
      <c r="CL29" s="25">
        <f t="shared" si="46"/>
        <v>14780519</v>
      </c>
      <c r="CM29" s="25">
        <f t="shared" si="47"/>
        <v>230687496</v>
      </c>
      <c r="CN29" s="25">
        <f t="shared" si="48"/>
        <v>0</v>
      </c>
      <c r="CO29" s="25">
        <f t="shared" si="49"/>
        <v>0</v>
      </c>
      <c r="CP29" s="25">
        <f t="shared" si="50"/>
        <v>705964</v>
      </c>
      <c r="CQ29" s="13">
        <f t="shared" si="34"/>
        <v>0.26053617600000001</v>
      </c>
    </row>
    <row r="30" spans="1:95" x14ac:dyDescent="0.3">
      <c r="A30" s="1">
        <v>14000</v>
      </c>
      <c r="B30">
        <v>9.5000000000000001E-2</v>
      </c>
      <c r="C30">
        <v>1.19</v>
      </c>
      <c r="D30">
        <v>4.7E-2</v>
      </c>
      <c r="E30">
        <v>0.436</v>
      </c>
      <c r="F30">
        <v>0.71399999999999997</v>
      </c>
      <c r="G30">
        <v>13977</v>
      </c>
      <c r="H30">
        <v>49900</v>
      </c>
      <c r="I30">
        <v>57519</v>
      </c>
      <c r="J30">
        <v>2361</v>
      </c>
      <c r="K30">
        <v>2790</v>
      </c>
      <c r="L30">
        <v>4004</v>
      </c>
      <c r="M30">
        <v>6489</v>
      </c>
      <c r="N30">
        <v>14331</v>
      </c>
      <c r="O30" s="21">
        <v>17036</v>
      </c>
      <c r="P30" s="21">
        <v>294</v>
      </c>
      <c r="Q30" s="21">
        <v>2644</v>
      </c>
      <c r="R30" s="21">
        <v>2644</v>
      </c>
      <c r="S30" s="21">
        <v>12</v>
      </c>
      <c r="T30" s="21">
        <v>2935</v>
      </c>
      <c r="U30" s="21">
        <v>5</v>
      </c>
      <c r="V30" s="21">
        <v>2700</v>
      </c>
      <c r="W30" s="21">
        <v>280</v>
      </c>
      <c r="X30" s="21">
        <v>30</v>
      </c>
      <c r="Y30" s="21">
        <v>300</v>
      </c>
      <c r="Z30" s="21">
        <v>14277</v>
      </c>
      <c r="AA30" s="21">
        <v>2720</v>
      </c>
      <c r="AB30" s="21">
        <v>1</v>
      </c>
      <c r="AC30" s="21">
        <v>0</v>
      </c>
      <c r="AD30" s="21">
        <v>14277</v>
      </c>
      <c r="AE30" s="23">
        <v>401</v>
      </c>
      <c r="AF30" s="23">
        <v>294</v>
      </c>
      <c r="AG30" s="23">
        <v>24</v>
      </c>
      <c r="AH30" s="23">
        <v>8</v>
      </c>
      <c r="AI30" s="23">
        <v>0</v>
      </c>
      <c r="AJ30" s="23">
        <v>284</v>
      </c>
      <c r="AK30" s="23">
        <v>5</v>
      </c>
      <c r="AL30" s="23">
        <v>548</v>
      </c>
      <c r="AM30" s="23">
        <v>543</v>
      </c>
      <c r="AN30" s="23">
        <v>0</v>
      </c>
      <c r="AO30" s="23">
        <v>600</v>
      </c>
      <c r="AP30" s="23">
        <v>2720</v>
      </c>
      <c r="AQ30" s="23">
        <v>2720</v>
      </c>
      <c r="AR30" s="23">
        <v>0</v>
      </c>
      <c r="AS30" s="23">
        <v>0</v>
      </c>
      <c r="AT30" s="23">
        <v>300</v>
      </c>
      <c r="AU30" s="10">
        <f t="shared" si="51"/>
        <v>401</v>
      </c>
      <c r="AV30" s="10">
        <f t="shared" si="52"/>
        <v>294</v>
      </c>
      <c r="AW30" s="10">
        <f t="shared" si="53"/>
        <v>24</v>
      </c>
      <c r="AX30" s="10">
        <f t="shared" si="54"/>
        <v>8</v>
      </c>
      <c r="AY30" s="10">
        <f t="shared" si="55"/>
        <v>0</v>
      </c>
      <c r="AZ30" s="10">
        <f t="shared" si="56"/>
        <v>284</v>
      </c>
      <c r="BA30" s="10">
        <f t="shared" si="57"/>
        <v>5</v>
      </c>
      <c r="BB30" s="10">
        <f t="shared" si="58"/>
        <v>548</v>
      </c>
      <c r="BC30" s="10">
        <f t="shared" si="59"/>
        <v>280</v>
      </c>
      <c r="BD30" s="10">
        <f t="shared" si="60"/>
        <v>0</v>
      </c>
      <c r="BE30" s="10">
        <f t="shared" si="61"/>
        <v>300</v>
      </c>
      <c r="BF30" s="10">
        <f t="shared" si="62"/>
        <v>2720</v>
      </c>
      <c r="BG30" s="10">
        <f t="shared" si="63"/>
        <v>2720</v>
      </c>
      <c r="BH30" s="10">
        <f t="shared" si="64"/>
        <v>0</v>
      </c>
      <c r="BI30" s="10">
        <f t="shared" si="65"/>
        <v>0</v>
      </c>
      <c r="BJ30" s="10">
        <f t="shared" si="66"/>
        <v>300</v>
      </c>
      <c r="BK30">
        <v>5344</v>
      </c>
      <c r="BL30">
        <v>3606</v>
      </c>
      <c r="BM30">
        <v>7964</v>
      </c>
      <c r="BN30">
        <v>12639</v>
      </c>
      <c r="BO30">
        <v>8070</v>
      </c>
      <c r="BP30">
        <v>5130</v>
      </c>
      <c r="BQ30">
        <v>6996</v>
      </c>
      <c r="BR30">
        <v>9145</v>
      </c>
      <c r="BS30">
        <v>8813</v>
      </c>
      <c r="BT30">
        <v>8888</v>
      </c>
      <c r="BU30">
        <v>7032</v>
      </c>
      <c r="BV30">
        <v>5995</v>
      </c>
      <c r="BW30">
        <v>94014</v>
      </c>
      <c r="BX30">
        <v>10239</v>
      </c>
      <c r="BY30">
        <v>0</v>
      </c>
      <c r="BZ30">
        <v>2767</v>
      </c>
      <c r="CA30" s="25">
        <f t="shared" si="35"/>
        <v>2142944</v>
      </c>
      <c r="CB30" s="25">
        <f t="shared" si="36"/>
        <v>1060164</v>
      </c>
      <c r="CC30" s="25">
        <f t="shared" si="37"/>
        <v>191136</v>
      </c>
      <c r="CD30" s="25">
        <f t="shared" si="38"/>
        <v>101112</v>
      </c>
      <c r="CE30" s="25">
        <f t="shared" si="39"/>
        <v>0</v>
      </c>
      <c r="CF30" s="25">
        <f t="shared" si="40"/>
        <v>1456920</v>
      </c>
      <c r="CG30" s="25">
        <f t="shared" si="41"/>
        <v>34980</v>
      </c>
      <c r="CH30" s="25">
        <f t="shared" si="42"/>
        <v>5011460</v>
      </c>
      <c r="CI30" s="25">
        <f t="shared" si="43"/>
        <v>2467640</v>
      </c>
      <c r="CJ30" s="25">
        <f t="shared" si="44"/>
        <v>0</v>
      </c>
      <c r="CK30" s="25">
        <f t="shared" si="45"/>
        <v>2109600</v>
      </c>
      <c r="CL30" s="25">
        <f t="shared" si="46"/>
        <v>16306400</v>
      </c>
      <c r="CM30" s="25">
        <f t="shared" si="47"/>
        <v>255718080</v>
      </c>
      <c r="CN30" s="25">
        <f t="shared" si="48"/>
        <v>0</v>
      </c>
      <c r="CO30" s="25">
        <f t="shared" si="49"/>
        <v>0</v>
      </c>
      <c r="CP30" s="25">
        <f t="shared" si="50"/>
        <v>830100</v>
      </c>
      <c r="CQ30" s="13">
        <f t="shared" si="34"/>
        <v>0.28743053600000001</v>
      </c>
    </row>
    <row r="31" spans="1:95" x14ac:dyDescent="0.3">
      <c r="A31" s="1">
        <v>14500</v>
      </c>
      <c r="B31">
        <v>6.3E-2</v>
      </c>
      <c r="C31">
        <v>1.294</v>
      </c>
      <c r="D31">
        <v>6.2E-2</v>
      </c>
      <c r="E31">
        <v>0.45300000000000001</v>
      </c>
      <c r="F31">
        <v>0.73399999999999999</v>
      </c>
      <c r="G31">
        <v>14478</v>
      </c>
      <c r="H31">
        <v>51642</v>
      </c>
      <c r="I31">
        <v>59519</v>
      </c>
      <c r="J31">
        <v>2439</v>
      </c>
      <c r="K31">
        <v>3013</v>
      </c>
      <c r="L31">
        <v>5057</v>
      </c>
      <c r="M31">
        <v>7489</v>
      </c>
      <c r="N31">
        <v>14107</v>
      </c>
      <c r="O31" s="21">
        <v>17658</v>
      </c>
      <c r="P31" s="21">
        <v>263</v>
      </c>
      <c r="Q31" s="21">
        <v>2692</v>
      </c>
      <c r="R31" s="21">
        <v>2692</v>
      </c>
      <c r="S31" s="21">
        <v>12</v>
      </c>
      <c r="T31" s="21">
        <v>3070</v>
      </c>
      <c r="U31" s="21">
        <v>2</v>
      </c>
      <c r="V31" s="21">
        <v>2797</v>
      </c>
      <c r="W31" s="21">
        <v>313</v>
      </c>
      <c r="X31" s="21">
        <v>24</v>
      </c>
      <c r="Y31" s="21">
        <v>310</v>
      </c>
      <c r="Z31" s="21">
        <v>14788</v>
      </c>
      <c r="AA31" s="21">
        <v>2794</v>
      </c>
      <c r="AB31" s="21">
        <v>1</v>
      </c>
      <c r="AC31" s="21">
        <v>0</v>
      </c>
      <c r="AD31" s="21">
        <v>14788</v>
      </c>
      <c r="AE31" s="23">
        <v>414</v>
      </c>
      <c r="AF31" s="23">
        <v>263</v>
      </c>
      <c r="AG31" s="23">
        <v>37</v>
      </c>
      <c r="AH31" s="23">
        <v>7</v>
      </c>
      <c r="AI31" s="23">
        <v>0</v>
      </c>
      <c r="AJ31" s="23">
        <v>318</v>
      </c>
      <c r="AK31" s="23">
        <v>2</v>
      </c>
      <c r="AL31" s="23">
        <v>607</v>
      </c>
      <c r="AM31" s="23">
        <v>605</v>
      </c>
      <c r="AN31" s="23">
        <v>0</v>
      </c>
      <c r="AO31" s="23">
        <v>620</v>
      </c>
      <c r="AP31" s="23">
        <v>2794</v>
      </c>
      <c r="AQ31" s="23">
        <v>2794</v>
      </c>
      <c r="AR31" s="23">
        <v>0</v>
      </c>
      <c r="AS31" s="23">
        <v>0</v>
      </c>
      <c r="AT31" s="23">
        <v>310</v>
      </c>
      <c r="AU31" s="10">
        <f t="shared" si="51"/>
        <v>414</v>
      </c>
      <c r="AV31" s="10">
        <f t="shared" si="52"/>
        <v>263</v>
      </c>
      <c r="AW31" s="10">
        <f t="shared" si="53"/>
        <v>37</v>
      </c>
      <c r="AX31" s="10">
        <f t="shared" si="54"/>
        <v>7</v>
      </c>
      <c r="AY31" s="10">
        <f t="shared" si="55"/>
        <v>0</v>
      </c>
      <c r="AZ31" s="10">
        <f t="shared" si="56"/>
        <v>318</v>
      </c>
      <c r="BA31" s="10">
        <f t="shared" si="57"/>
        <v>2</v>
      </c>
      <c r="BB31" s="10">
        <f t="shared" si="58"/>
        <v>607</v>
      </c>
      <c r="BC31" s="10">
        <f t="shared" si="59"/>
        <v>313</v>
      </c>
      <c r="BD31" s="10">
        <f t="shared" si="60"/>
        <v>0</v>
      </c>
      <c r="BE31" s="10">
        <f t="shared" si="61"/>
        <v>310</v>
      </c>
      <c r="BF31" s="10">
        <f t="shared" si="62"/>
        <v>2794</v>
      </c>
      <c r="BG31" s="10">
        <f t="shared" si="63"/>
        <v>2794</v>
      </c>
      <c r="BH31" s="10">
        <f t="shared" si="64"/>
        <v>0</v>
      </c>
      <c r="BI31" s="10">
        <f t="shared" si="65"/>
        <v>0</v>
      </c>
      <c r="BJ31" s="10">
        <f t="shared" si="66"/>
        <v>310</v>
      </c>
      <c r="BK31">
        <v>5443</v>
      </c>
      <c r="BL31">
        <v>3526</v>
      </c>
      <c r="BM31">
        <v>7378</v>
      </c>
      <c r="BN31">
        <v>15176</v>
      </c>
      <c r="BO31">
        <v>7821</v>
      </c>
      <c r="BP31">
        <v>5169</v>
      </c>
      <c r="BQ31">
        <v>7680</v>
      </c>
      <c r="BR31">
        <v>8775</v>
      </c>
      <c r="BS31">
        <v>8820</v>
      </c>
      <c r="BT31">
        <v>8532</v>
      </c>
      <c r="BU31">
        <v>6388</v>
      </c>
      <c r="BV31">
        <v>6095</v>
      </c>
      <c r="BW31">
        <v>92848</v>
      </c>
      <c r="BX31">
        <v>10239</v>
      </c>
      <c r="BY31">
        <v>0</v>
      </c>
      <c r="BZ31">
        <v>2717</v>
      </c>
      <c r="CA31" s="25">
        <f t="shared" si="35"/>
        <v>2253402</v>
      </c>
      <c r="CB31" s="25">
        <f t="shared" si="36"/>
        <v>927338</v>
      </c>
      <c r="CC31" s="25">
        <f t="shared" si="37"/>
        <v>272986</v>
      </c>
      <c r="CD31" s="25">
        <f t="shared" si="38"/>
        <v>106232</v>
      </c>
      <c r="CE31" s="25">
        <f t="shared" si="39"/>
        <v>0</v>
      </c>
      <c r="CF31" s="25">
        <f t="shared" si="40"/>
        <v>1643742</v>
      </c>
      <c r="CG31" s="25">
        <f t="shared" si="41"/>
        <v>15360</v>
      </c>
      <c r="CH31" s="25">
        <f t="shared" si="42"/>
        <v>5326425</v>
      </c>
      <c r="CI31" s="25">
        <f t="shared" si="43"/>
        <v>2760660</v>
      </c>
      <c r="CJ31" s="25">
        <f t="shared" si="44"/>
        <v>0</v>
      </c>
      <c r="CK31" s="25">
        <f t="shared" si="45"/>
        <v>1980280</v>
      </c>
      <c r="CL31" s="25">
        <f t="shared" si="46"/>
        <v>17029430</v>
      </c>
      <c r="CM31" s="25">
        <f t="shared" si="47"/>
        <v>259417312</v>
      </c>
      <c r="CN31" s="25">
        <f t="shared" si="48"/>
        <v>0</v>
      </c>
      <c r="CO31" s="25">
        <f t="shared" si="49"/>
        <v>0</v>
      </c>
      <c r="CP31" s="25">
        <f t="shared" si="50"/>
        <v>842270</v>
      </c>
      <c r="CQ31" s="13">
        <f t="shared" si="34"/>
        <v>0.29257543699999999</v>
      </c>
    </row>
    <row r="32" spans="1:95" x14ac:dyDescent="0.3">
      <c r="A32" s="1">
        <v>15000</v>
      </c>
      <c r="B32">
        <v>7.8E-2</v>
      </c>
      <c r="C32">
        <v>1.284</v>
      </c>
      <c r="D32">
        <v>6.3E-2</v>
      </c>
      <c r="E32">
        <v>0.436</v>
      </c>
      <c r="F32">
        <v>0.79300000000000004</v>
      </c>
      <c r="G32">
        <v>14969</v>
      </c>
      <c r="H32">
        <v>53365</v>
      </c>
      <c r="I32">
        <v>61662</v>
      </c>
      <c r="J32">
        <v>2408</v>
      </c>
      <c r="K32">
        <v>2929</v>
      </c>
      <c r="L32">
        <v>4429</v>
      </c>
      <c r="M32">
        <v>6991</v>
      </c>
      <c r="N32">
        <v>12589</v>
      </c>
      <c r="O32" s="21">
        <v>18283</v>
      </c>
      <c r="P32" s="21">
        <v>286</v>
      </c>
      <c r="Q32" s="21">
        <v>2722</v>
      </c>
      <c r="R32" s="21">
        <v>2722</v>
      </c>
      <c r="S32" s="21">
        <v>9</v>
      </c>
      <c r="T32" s="21">
        <v>3210</v>
      </c>
      <c r="U32" s="21">
        <v>6</v>
      </c>
      <c r="V32" s="21">
        <v>2920</v>
      </c>
      <c r="W32" s="21">
        <v>328</v>
      </c>
      <c r="X32" s="21">
        <v>18</v>
      </c>
      <c r="Y32" s="21">
        <v>335</v>
      </c>
      <c r="Z32" s="21">
        <v>15304</v>
      </c>
      <c r="AA32" s="21">
        <v>2927</v>
      </c>
      <c r="AB32" s="21">
        <v>1</v>
      </c>
      <c r="AC32" s="21">
        <v>0</v>
      </c>
      <c r="AD32" s="21">
        <v>15304</v>
      </c>
      <c r="AE32" s="23">
        <v>442</v>
      </c>
      <c r="AF32" s="23">
        <v>286</v>
      </c>
      <c r="AG32" s="23">
        <v>34</v>
      </c>
      <c r="AH32" s="23">
        <v>9</v>
      </c>
      <c r="AI32" s="23">
        <v>0</v>
      </c>
      <c r="AJ32" s="23">
        <v>336</v>
      </c>
      <c r="AK32" s="23">
        <v>6</v>
      </c>
      <c r="AL32" s="23">
        <v>636</v>
      </c>
      <c r="AM32" s="23">
        <v>630</v>
      </c>
      <c r="AN32" s="23">
        <v>0</v>
      </c>
      <c r="AO32" s="23">
        <v>670</v>
      </c>
      <c r="AP32" s="23">
        <v>2927</v>
      </c>
      <c r="AQ32" s="23">
        <v>2927</v>
      </c>
      <c r="AR32" s="23">
        <v>0</v>
      </c>
      <c r="AS32" s="23">
        <v>0</v>
      </c>
      <c r="AT32" s="23">
        <v>335</v>
      </c>
      <c r="AU32" s="10">
        <f t="shared" si="51"/>
        <v>442</v>
      </c>
      <c r="AV32" s="10">
        <f t="shared" si="52"/>
        <v>286</v>
      </c>
      <c r="AW32" s="10">
        <f t="shared" si="53"/>
        <v>34</v>
      </c>
      <c r="AX32" s="10">
        <f t="shared" si="54"/>
        <v>9</v>
      </c>
      <c r="AY32" s="10">
        <f t="shared" si="55"/>
        <v>0</v>
      </c>
      <c r="AZ32" s="10">
        <f t="shared" si="56"/>
        <v>336</v>
      </c>
      <c r="BA32" s="10">
        <f t="shared" si="57"/>
        <v>6</v>
      </c>
      <c r="BB32" s="10">
        <f t="shared" si="58"/>
        <v>636</v>
      </c>
      <c r="BC32" s="10">
        <f t="shared" si="59"/>
        <v>328</v>
      </c>
      <c r="BD32" s="10">
        <f t="shared" si="60"/>
        <v>0</v>
      </c>
      <c r="BE32" s="10">
        <f t="shared" si="61"/>
        <v>335</v>
      </c>
      <c r="BF32" s="10">
        <f t="shared" si="62"/>
        <v>2927</v>
      </c>
      <c r="BG32" s="10">
        <f t="shared" si="63"/>
        <v>2927</v>
      </c>
      <c r="BH32" s="10">
        <f t="shared" si="64"/>
        <v>0</v>
      </c>
      <c r="BI32" s="10">
        <f t="shared" si="65"/>
        <v>0</v>
      </c>
      <c r="BJ32" s="10">
        <f t="shared" si="66"/>
        <v>335</v>
      </c>
      <c r="BK32">
        <v>6460</v>
      </c>
      <c r="BL32">
        <v>3514</v>
      </c>
      <c r="BM32">
        <v>7656</v>
      </c>
      <c r="BN32">
        <v>13842</v>
      </c>
      <c r="BO32">
        <v>8343</v>
      </c>
      <c r="BP32">
        <v>5207</v>
      </c>
      <c r="BQ32">
        <v>7323</v>
      </c>
      <c r="BR32">
        <v>8962</v>
      </c>
      <c r="BS32">
        <v>8822</v>
      </c>
      <c r="BT32">
        <v>8959</v>
      </c>
      <c r="BU32">
        <v>6730</v>
      </c>
      <c r="BV32">
        <v>5769</v>
      </c>
      <c r="BW32">
        <v>97628</v>
      </c>
      <c r="BX32">
        <v>9812</v>
      </c>
      <c r="BY32">
        <v>0</v>
      </c>
      <c r="BZ32">
        <v>2554</v>
      </c>
      <c r="CA32" s="25">
        <f t="shared" si="35"/>
        <v>2855320</v>
      </c>
      <c r="CB32" s="25">
        <f t="shared" si="36"/>
        <v>1005004</v>
      </c>
      <c r="CC32" s="25">
        <f t="shared" si="37"/>
        <v>260304</v>
      </c>
      <c r="CD32" s="25">
        <f t="shared" si="38"/>
        <v>124578</v>
      </c>
      <c r="CE32" s="25">
        <f t="shared" si="39"/>
        <v>0</v>
      </c>
      <c r="CF32" s="25">
        <f t="shared" si="40"/>
        <v>1749552</v>
      </c>
      <c r="CG32" s="25">
        <f t="shared" si="41"/>
        <v>43938</v>
      </c>
      <c r="CH32" s="25">
        <f t="shared" si="42"/>
        <v>5699832</v>
      </c>
      <c r="CI32" s="25">
        <f t="shared" si="43"/>
        <v>2893616</v>
      </c>
      <c r="CJ32" s="25">
        <f t="shared" si="44"/>
        <v>0</v>
      </c>
      <c r="CK32" s="25">
        <f t="shared" si="45"/>
        <v>2254550</v>
      </c>
      <c r="CL32" s="25">
        <f t="shared" si="46"/>
        <v>16885863</v>
      </c>
      <c r="CM32" s="25">
        <f t="shared" si="47"/>
        <v>285757156</v>
      </c>
      <c r="CN32" s="25">
        <f t="shared" si="48"/>
        <v>0</v>
      </c>
      <c r="CO32" s="25">
        <f t="shared" si="49"/>
        <v>0</v>
      </c>
      <c r="CP32" s="25">
        <f t="shared" si="50"/>
        <v>855590</v>
      </c>
      <c r="CQ32" s="13">
        <f t="shared" si="34"/>
        <v>0.32038530300000001</v>
      </c>
    </row>
    <row r="33" spans="1:95" x14ac:dyDescent="0.3">
      <c r="A33" s="1">
        <v>15500</v>
      </c>
      <c r="B33">
        <v>7.8E-2</v>
      </c>
      <c r="C33">
        <v>1.363</v>
      </c>
      <c r="D33">
        <v>7.8E-2</v>
      </c>
      <c r="E33">
        <v>0.45200000000000001</v>
      </c>
      <c r="F33">
        <v>0.81200000000000006</v>
      </c>
      <c r="G33">
        <v>15443</v>
      </c>
      <c r="H33">
        <v>54964</v>
      </c>
      <c r="I33">
        <v>63357</v>
      </c>
      <c r="J33">
        <v>2417</v>
      </c>
      <c r="K33">
        <v>2896</v>
      </c>
      <c r="L33">
        <v>4775</v>
      </c>
      <c r="M33">
        <v>6967</v>
      </c>
      <c r="N33">
        <v>13101</v>
      </c>
      <c r="O33" s="21">
        <v>18845</v>
      </c>
      <c r="P33" s="21">
        <v>296</v>
      </c>
      <c r="Q33" s="21">
        <v>2843</v>
      </c>
      <c r="R33" s="21">
        <v>2843</v>
      </c>
      <c r="S33" s="21">
        <v>6</v>
      </c>
      <c r="T33" s="21">
        <v>3208</v>
      </c>
      <c r="U33" s="21">
        <v>6</v>
      </c>
      <c r="V33" s="21">
        <v>2912</v>
      </c>
      <c r="W33" s="21">
        <v>318</v>
      </c>
      <c r="X33" s="21">
        <v>18</v>
      </c>
      <c r="Y33" s="21">
        <v>355</v>
      </c>
      <c r="Z33" s="21">
        <v>15798</v>
      </c>
      <c r="AA33" s="21">
        <v>2949</v>
      </c>
      <c r="AB33" s="21">
        <v>1</v>
      </c>
      <c r="AC33" s="21">
        <v>0</v>
      </c>
      <c r="AD33" s="21">
        <v>15798</v>
      </c>
      <c r="AE33" s="23">
        <v>480</v>
      </c>
      <c r="AF33" s="23">
        <v>296</v>
      </c>
      <c r="AG33" s="23">
        <v>36</v>
      </c>
      <c r="AH33" s="23">
        <v>4</v>
      </c>
      <c r="AI33" s="23">
        <v>0</v>
      </c>
      <c r="AJ33" s="23">
        <v>321</v>
      </c>
      <c r="AK33" s="23">
        <v>6</v>
      </c>
      <c r="AL33" s="23">
        <v>614</v>
      </c>
      <c r="AM33" s="23">
        <v>608</v>
      </c>
      <c r="AN33" s="23">
        <v>0</v>
      </c>
      <c r="AO33" s="23">
        <v>710</v>
      </c>
      <c r="AP33" s="23">
        <v>2949</v>
      </c>
      <c r="AQ33" s="23">
        <v>2949</v>
      </c>
      <c r="AR33" s="23">
        <v>0</v>
      </c>
      <c r="AS33" s="23">
        <v>0</v>
      </c>
      <c r="AT33" s="23">
        <v>355</v>
      </c>
      <c r="AU33" s="10">
        <f t="shared" si="51"/>
        <v>480</v>
      </c>
      <c r="AV33" s="10">
        <f t="shared" si="52"/>
        <v>296</v>
      </c>
      <c r="AW33" s="10">
        <f t="shared" si="53"/>
        <v>36</v>
      </c>
      <c r="AX33" s="10">
        <f t="shared" si="54"/>
        <v>4</v>
      </c>
      <c r="AY33" s="10">
        <f t="shared" si="55"/>
        <v>0</v>
      </c>
      <c r="AZ33" s="10">
        <f t="shared" si="56"/>
        <v>321</v>
      </c>
      <c r="BA33" s="10">
        <f t="shared" si="57"/>
        <v>6</v>
      </c>
      <c r="BB33" s="10">
        <f t="shared" si="58"/>
        <v>614</v>
      </c>
      <c r="BC33" s="10">
        <f t="shared" si="59"/>
        <v>318</v>
      </c>
      <c r="BD33" s="10">
        <f t="shared" si="60"/>
        <v>0</v>
      </c>
      <c r="BE33" s="10">
        <f t="shared" si="61"/>
        <v>355</v>
      </c>
      <c r="BF33" s="10">
        <f t="shared" si="62"/>
        <v>2949</v>
      </c>
      <c r="BG33" s="10">
        <f t="shared" si="63"/>
        <v>2949</v>
      </c>
      <c r="BH33" s="10">
        <f t="shared" si="64"/>
        <v>0</v>
      </c>
      <c r="BI33" s="10">
        <f t="shared" si="65"/>
        <v>0</v>
      </c>
      <c r="BJ33" s="10">
        <f t="shared" si="66"/>
        <v>355</v>
      </c>
      <c r="BK33">
        <v>5283</v>
      </c>
      <c r="BL33">
        <v>3477</v>
      </c>
      <c r="BM33">
        <v>18676</v>
      </c>
      <c r="BN33">
        <v>11519</v>
      </c>
      <c r="BO33">
        <v>8746</v>
      </c>
      <c r="BP33">
        <v>5250</v>
      </c>
      <c r="BQ33">
        <v>7822</v>
      </c>
      <c r="BR33">
        <v>9102</v>
      </c>
      <c r="BS33">
        <v>8119</v>
      </c>
      <c r="BT33">
        <v>9362</v>
      </c>
      <c r="BU33">
        <v>6536</v>
      </c>
      <c r="BV33">
        <v>5909</v>
      </c>
      <c r="BW33">
        <v>101833</v>
      </c>
      <c r="BX33">
        <v>9813</v>
      </c>
      <c r="BY33">
        <v>0</v>
      </c>
      <c r="BZ33">
        <v>2612</v>
      </c>
      <c r="CA33" s="25">
        <f t="shared" si="35"/>
        <v>2535840</v>
      </c>
      <c r="CB33" s="25">
        <f t="shared" si="36"/>
        <v>1029192</v>
      </c>
      <c r="CC33" s="25">
        <f t="shared" si="37"/>
        <v>672336</v>
      </c>
      <c r="CD33" s="25">
        <f t="shared" si="38"/>
        <v>46076</v>
      </c>
      <c r="CE33" s="25">
        <f t="shared" si="39"/>
        <v>0</v>
      </c>
      <c r="CF33" s="25">
        <f t="shared" si="40"/>
        <v>1685250</v>
      </c>
      <c r="CG33" s="25">
        <f t="shared" si="41"/>
        <v>46932</v>
      </c>
      <c r="CH33" s="25">
        <f t="shared" si="42"/>
        <v>5588628</v>
      </c>
      <c r="CI33" s="25">
        <f t="shared" si="43"/>
        <v>2581842</v>
      </c>
      <c r="CJ33" s="25">
        <f t="shared" si="44"/>
        <v>0</v>
      </c>
      <c r="CK33" s="25">
        <f t="shared" si="45"/>
        <v>2320280</v>
      </c>
      <c r="CL33" s="25">
        <f t="shared" si="46"/>
        <v>17425641</v>
      </c>
      <c r="CM33" s="25">
        <f t="shared" si="47"/>
        <v>300305517</v>
      </c>
      <c r="CN33" s="25">
        <f t="shared" si="48"/>
        <v>0</v>
      </c>
      <c r="CO33" s="25">
        <f t="shared" si="49"/>
        <v>0</v>
      </c>
      <c r="CP33" s="25">
        <f t="shared" si="50"/>
        <v>927260</v>
      </c>
      <c r="CQ33" s="13">
        <f t="shared" si="34"/>
        <v>0.33516479399999999</v>
      </c>
    </row>
    <row r="34" spans="1:95" x14ac:dyDescent="0.3">
      <c r="A34" s="1">
        <v>16000</v>
      </c>
      <c r="B34">
        <v>7.8E-2</v>
      </c>
      <c r="C34">
        <v>1.411</v>
      </c>
      <c r="D34">
        <v>9.4E-2</v>
      </c>
      <c r="E34">
        <v>0.502</v>
      </c>
      <c r="F34">
        <v>0.84199999999999997</v>
      </c>
      <c r="G34">
        <v>15943</v>
      </c>
      <c r="H34">
        <v>56855</v>
      </c>
      <c r="I34">
        <v>65597</v>
      </c>
      <c r="J34">
        <v>2461</v>
      </c>
      <c r="K34">
        <v>2964</v>
      </c>
      <c r="L34">
        <v>4411</v>
      </c>
      <c r="M34">
        <v>6712</v>
      </c>
      <c r="N34">
        <v>12893</v>
      </c>
      <c r="O34" s="21">
        <v>19419</v>
      </c>
      <c r="P34" s="21">
        <v>290</v>
      </c>
      <c r="Q34" s="21">
        <v>3016</v>
      </c>
      <c r="R34" s="21">
        <v>3016</v>
      </c>
      <c r="S34" s="21">
        <v>12</v>
      </c>
      <c r="T34" s="21">
        <v>3371</v>
      </c>
      <c r="U34" s="21">
        <v>13</v>
      </c>
      <c r="V34" s="21">
        <v>3057</v>
      </c>
      <c r="W34" s="21">
        <v>349</v>
      </c>
      <c r="X34" s="21">
        <v>24</v>
      </c>
      <c r="Y34" s="21">
        <v>361</v>
      </c>
      <c r="Z34" s="21">
        <v>16304</v>
      </c>
      <c r="AA34" s="21">
        <v>3069</v>
      </c>
      <c r="AB34" s="21">
        <v>1</v>
      </c>
      <c r="AC34" s="21">
        <v>0</v>
      </c>
      <c r="AD34" s="21">
        <v>16304</v>
      </c>
      <c r="AE34" s="23">
        <v>475</v>
      </c>
      <c r="AF34" s="23">
        <v>290</v>
      </c>
      <c r="AG34" s="23">
        <v>36</v>
      </c>
      <c r="AH34" s="23">
        <v>7</v>
      </c>
      <c r="AI34" s="23">
        <v>0</v>
      </c>
      <c r="AJ34" s="23">
        <v>352</v>
      </c>
      <c r="AK34" s="23">
        <v>13</v>
      </c>
      <c r="AL34" s="23">
        <v>676</v>
      </c>
      <c r="AM34" s="23">
        <v>663</v>
      </c>
      <c r="AN34" s="23">
        <v>0</v>
      </c>
      <c r="AO34" s="23">
        <v>722</v>
      </c>
      <c r="AP34" s="23">
        <v>3069</v>
      </c>
      <c r="AQ34" s="23">
        <v>3069</v>
      </c>
      <c r="AR34" s="23">
        <v>0</v>
      </c>
      <c r="AS34" s="23">
        <v>0</v>
      </c>
      <c r="AT34" s="23">
        <v>361</v>
      </c>
      <c r="AU34" s="10">
        <f t="shared" si="51"/>
        <v>475</v>
      </c>
      <c r="AV34" s="10">
        <f t="shared" si="52"/>
        <v>290</v>
      </c>
      <c r="AW34" s="10">
        <f t="shared" si="53"/>
        <v>36</v>
      </c>
      <c r="AX34" s="10">
        <f t="shared" si="54"/>
        <v>7</v>
      </c>
      <c r="AY34" s="10">
        <f t="shared" si="55"/>
        <v>0</v>
      </c>
      <c r="AZ34" s="10">
        <f t="shared" si="56"/>
        <v>352</v>
      </c>
      <c r="BA34" s="10">
        <f t="shared" si="57"/>
        <v>13</v>
      </c>
      <c r="BB34" s="10">
        <f t="shared" si="58"/>
        <v>676</v>
      </c>
      <c r="BC34" s="10">
        <f t="shared" si="59"/>
        <v>349</v>
      </c>
      <c r="BD34" s="10">
        <f t="shared" si="60"/>
        <v>0</v>
      </c>
      <c r="BE34" s="10">
        <f t="shared" si="61"/>
        <v>361</v>
      </c>
      <c r="BF34" s="10">
        <f t="shared" si="62"/>
        <v>3069</v>
      </c>
      <c r="BG34" s="10">
        <f t="shared" si="63"/>
        <v>3069</v>
      </c>
      <c r="BH34" s="10">
        <f t="shared" si="64"/>
        <v>0</v>
      </c>
      <c r="BI34" s="10">
        <f t="shared" si="65"/>
        <v>0</v>
      </c>
      <c r="BJ34" s="10">
        <f t="shared" si="66"/>
        <v>361</v>
      </c>
      <c r="BK34">
        <v>5269</v>
      </c>
      <c r="BL34">
        <v>3623</v>
      </c>
      <c r="BM34">
        <v>7870</v>
      </c>
      <c r="BN34">
        <v>16456</v>
      </c>
      <c r="BO34">
        <v>8817</v>
      </c>
      <c r="BP34">
        <v>5150</v>
      </c>
      <c r="BQ34">
        <v>6924</v>
      </c>
      <c r="BR34">
        <v>9176</v>
      </c>
      <c r="BS34">
        <v>9426</v>
      </c>
      <c r="BT34">
        <v>8906</v>
      </c>
      <c r="BU34">
        <v>6622</v>
      </c>
      <c r="BV34">
        <v>5967</v>
      </c>
      <c r="BW34">
        <v>106120</v>
      </c>
      <c r="BX34">
        <v>42664</v>
      </c>
      <c r="BY34">
        <v>0</v>
      </c>
      <c r="BZ34">
        <v>2622</v>
      </c>
      <c r="CA34" s="25">
        <f t="shared" si="35"/>
        <v>2502775</v>
      </c>
      <c r="CB34" s="25">
        <f t="shared" si="36"/>
        <v>1050670</v>
      </c>
      <c r="CC34" s="25">
        <f t="shared" si="37"/>
        <v>283320</v>
      </c>
      <c r="CD34" s="25">
        <f t="shared" si="38"/>
        <v>115192</v>
      </c>
      <c r="CE34" s="25">
        <f t="shared" si="39"/>
        <v>0</v>
      </c>
      <c r="CF34" s="25">
        <f t="shared" si="40"/>
        <v>1812800</v>
      </c>
      <c r="CG34" s="25">
        <f t="shared" si="41"/>
        <v>90012</v>
      </c>
      <c r="CH34" s="25">
        <f t="shared" si="42"/>
        <v>6202976</v>
      </c>
      <c r="CI34" s="25">
        <f t="shared" si="43"/>
        <v>3289674</v>
      </c>
      <c r="CJ34" s="25">
        <f t="shared" si="44"/>
        <v>0</v>
      </c>
      <c r="CK34" s="25">
        <f t="shared" si="45"/>
        <v>2390542</v>
      </c>
      <c r="CL34" s="25">
        <f t="shared" si="46"/>
        <v>18312723</v>
      </c>
      <c r="CM34" s="25">
        <f t="shared" si="47"/>
        <v>325682280</v>
      </c>
      <c r="CN34" s="25">
        <f t="shared" si="48"/>
        <v>0</v>
      </c>
      <c r="CO34" s="25">
        <f t="shared" si="49"/>
        <v>0</v>
      </c>
      <c r="CP34" s="25">
        <f t="shared" si="50"/>
        <v>946542</v>
      </c>
      <c r="CQ34" s="13">
        <f t="shared" si="34"/>
        <v>0.36267950599999998</v>
      </c>
    </row>
    <row r="35" spans="1:95" x14ac:dyDescent="0.3">
      <c r="A35" s="1">
        <v>16500</v>
      </c>
      <c r="B35">
        <v>9.2999999999999999E-2</v>
      </c>
      <c r="C35">
        <v>1.4219999999999999</v>
      </c>
      <c r="D35">
        <v>6.3E-2</v>
      </c>
      <c r="E35">
        <v>0.499</v>
      </c>
      <c r="F35">
        <v>0.91900000000000004</v>
      </c>
      <c r="G35">
        <v>16462</v>
      </c>
      <c r="H35">
        <v>58595</v>
      </c>
      <c r="I35">
        <v>67440</v>
      </c>
      <c r="J35">
        <v>2300</v>
      </c>
      <c r="K35">
        <v>2748</v>
      </c>
      <c r="L35">
        <v>4703</v>
      </c>
      <c r="M35">
        <v>6873</v>
      </c>
      <c r="N35">
        <v>13341</v>
      </c>
      <c r="O35" s="21">
        <v>19973</v>
      </c>
      <c r="P35" s="21">
        <v>280</v>
      </c>
      <c r="Q35" s="21">
        <v>3223</v>
      </c>
      <c r="R35" s="21">
        <v>3223</v>
      </c>
      <c r="S35" s="21">
        <v>18</v>
      </c>
      <c r="T35" s="21">
        <v>3361</v>
      </c>
      <c r="U35" s="21">
        <v>8</v>
      </c>
      <c r="V35" s="21">
        <v>3039</v>
      </c>
      <c r="W35" s="21">
        <v>359</v>
      </c>
      <c r="X35" s="21">
        <v>36</v>
      </c>
      <c r="Y35" s="21">
        <v>382</v>
      </c>
      <c r="Z35" s="21">
        <v>16844</v>
      </c>
      <c r="AA35" s="21">
        <v>3062</v>
      </c>
      <c r="AB35" s="21">
        <v>1</v>
      </c>
      <c r="AC35" s="21">
        <v>0</v>
      </c>
      <c r="AD35" s="21">
        <v>16844</v>
      </c>
      <c r="AE35" s="23">
        <v>525</v>
      </c>
      <c r="AF35" s="23">
        <v>280</v>
      </c>
      <c r="AG35" s="23">
        <v>46</v>
      </c>
      <c r="AH35" s="23">
        <v>10</v>
      </c>
      <c r="AI35" s="23">
        <v>0</v>
      </c>
      <c r="AJ35" s="23">
        <v>366</v>
      </c>
      <c r="AK35" s="23">
        <v>8</v>
      </c>
      <c r="AL35" s="23">
        <v>691</v>
      </c>
      <c r="AM35" s="23">
        <v>683</v>
      </c>
      <c r="AN35" s="23">
        <v>0</v>
      </c>
      <c r="AO35" s="23">
        <v>764</v>
      </c>
      <c r="AP35" s="23">
        <v>3062</v>
      </c>
      <c r="AQ35" s="23">
        <v>3062</v>
      </c>
      <c r="AR35" s="23">
        <v>0</v>
      </c>
      <c r="AS35" s="23">
        <v>0</v>
      </c>
      <c r="AT35" s="23">
        <v>382</v>
      </c>
      <c r="AU35" s="10">
        <f t="shared" si="51"/>
        <v>525</v>
      </c>
      <c r="AV35" s="10">
        <f t="shared" si="52"/>
        <v>280</v>
      </c>
      <c r="AW35" s="10">
        <f t="shared" si="53"/>
        <v>46</v>
      </c>
      <c r="AX35" s="10">
        <f t="shared" si="54"/>
        <v>10</v>
      </c>
      <c r="AY35" s="10">
        <f t="shared" si="55"/>
        <v>0</v>
      </c>
      <c r="AZ35" s="10">
        <f t="shared" si="56"/>
        <v>366</v>
      </c>
      <c r="BA35" s="10">
        <f t="shared" si="57"/>
        <v>8</v>
      </c>
      <c r="BB35" s="10">
        <f t="shared" si="58"/>
        <v>691</v>
      </c>
      <c r="BC35" s="10">
        <f t="shared" si="59"/>
        <v>359</v>
      </c>
      <c r="BD35" s="10">
        <f t="shared" si="60"/>
        <v>0</v>
      </c>
      <c r="BE35" s="10">
        <f t="shared" si="61"/>
        <v>382</v>
      </c>
      <c r="BF35" s="10">
        <f t="shared" si="62"/>
        <v>3062</v>
      </c>
      <c r="BG35" s="10">
        <f t="shared" si="63"/>
        <v>3062</v>
      </c>
      <c r="BH35" s="10">
        <f t="shared" si="64"/>
        <v>0</v>
      </c>
      <c r="BI35" s="10">
        <f t="shared" si="65"/>
        <v>0</v>
      </c>
      <c r="BJ35" s="10">
        <f t="shared" si="66"/>
        <v>382</v>
      </c>
      <c r="BK35">
        <v>5370</v>
      </c>
      <c r="BL35">
        <v>3806</v>
      </c>
      <c r="BM35">
        <v>7590</v>
      </c>
      <c r="BN35">
        <v>16511</v>
      </c>
      <c r="BO35">
        <v>8035</v>
      </c>
      <c r="BP35">
        <v>15914</v>
      </c>
      <c r="BQ35">
        <v>11892</v>
      </c>
      <c r="BR35">
        <v>9205</v>
      </c>
      <c r="BS35">
        <v>7923</v>
      </c>
      <c r="BT35">
        <v>8852</v>
      </c>
      <c r="BU35">
        <v>6334</v>
      </c>
      <c r="BV35">
        <v>6124</v>
      </c>
      <c r="BW35">
        <v>111489</v>
      </c>
      <c r="BX35">
        <v>12799</v>
      </c>
      <c r="BY35">
        <v>0</v>
      </c>
      <c r="BZ35">
        <v>3391</v>
      </c>
      <c r="CA35" s="25">
        <f t="shared" si="35"/>
        <v>2819250</v>
      </c>
      <c r="CB35" s="25">
        <f t="shared" si="36"/>
        <v>1065680</v>
      </c>
      <c r="CC35" s="25">
        <f t="shared" si="37"/>
        <v>349140</v>
      </c>
      <c r="CD35" s="25">
        <f t="shared" si="38"/>
        <v>165110</v>
      </c>
      <c r="CE35" s="25">
        <f t="shared" si="39"/>
        <v>0</v>
      </c>
      <c r="CF35" s="25">
        <f t="shared" si="40"/>
        <v>5824524</v>
      </c>
      <c r="CG35" s="25">
        <f t="shared" si="41"/>
        <v>95136</v>
      </c>
      <c r="CH35" s="25">
        <f t="shared" si="42"/>
        <v>6360655</v>
      </c>
      <c r="CI35" s="25">
        <f t="shared" si="43"/>
        <v>2844357</v>
      </c>
      <c r="CJ35" s="25">
        <f t="shared" si="44"/>
        <v>0</v>
      </c>
      <c r="CK35" s="25">
        <f t="shared" si="45"/>
        <v>2419588</v>
      </c>
      <c r="CL35" s="25">
        <f t="shared" si="46"/>
        <v>18751688</v>
      </c>
      <c r="CM35" s="25">
        <f t="shared" si="47"/>
        <v>341379318</v>
      </c>
      <c r="CN35" s="25">
        <f t="shared" si="48"/>
        <v>0</v>
      </c>
      <c r="CO35" s="25">
        <f t="shared" si="49"/>
        <v>0</v>
      </c>
      <c r="CP35" s="25">
        <f t="shared" si="50"/>
        <v>1295362</v>
      </c>
      <c r="CQ35" s="13">
        <f t="shared" si="34"/>
        <v>0.38336980799999998</v>
      </c>
    </row>
    <row r="36" spans="1:95" x14ac:dyDescent="0.3">
      <c r="A36" s="1">
        <v>17000</v>
      </c>
      <c r="B36">
        <v>7.8E-2</v>
      </c>
      <c r="C36">
        <v>1.504</v>
      </c>
      <c r="D36">
        <v>7.8E-2</v>
      </c>
      <c r="E36">
        <v>0.51500000000000001</v>
      </c>
      <c r="F36">
        <v>0.92300000000000004</v>
      </c>
      <c r="G36">
        <v>16981</v>
      </c>
      <c r="H36">
        <v>60710</v>
      </c>
      <c r="I36">
        <v>69830</v>
      </c>
      <c r="J36">
        <v>2491</v>
      </c>
      <c r="K36">
        <v>3080</v>
      </c>
      <c r="L36">
        <v>6785</v>
      </c>
      <c r="M36">
        <v>7434</v>
      </c>
      <c r="N36">
        <v>13246</v>
      </c>
      <c r="O36" s="21">
        <v>20753</v>
      </c>
      <c r="P36" s="21">
        <v>302</v>
      </c>
      <c r="Q36" s="21">
        <v>3194</v>
      </c>
      <c r="R36" s="21">
        <v>3194</v>
      </c>
      <c r="S36" s="21">
        <v>33</v>
      </c>
      <c r="T36" s="21">
        <v>3609</v>
      </c>
      <c r="U36" s="21">
        <v>3</v>
      </c>
      <c r="V36" s="21">
        <v>3277</v>
      </c>
      <c r="W36" s="21">
        <v>339</v>
      </c>
      <c r="X36" s="21">
        <v>21</v>
      </c>
      <c r="Y36" s="21">
        <v>347</v>
      </c>
      <c r="Z36" s="21">
        <v>17328</v>
      </c>
      <c r="AA36" s="21">
        <v>3285</v>
      </c>
      <c r="AB36" s="21">
        <v>1</v>
      </c>
      <c r="AC36" s="21">
        <v>0</v>
      </c>
      <c r="AD36" s="21">
        <v>17328</v>
      </c>
      <c r="AE36" s="23">
        <v>463</v>
      </c>
      <c r="AF36" s="23">
        <v>302</v>
      </c>
      <c r="AG36" s="23">
        <v>49</v>
      </c>
      <c r="AH36" s="23">
        <v>10</v>
      </c>
      <c r="AI36" s="23">
        <v>0</v>
      </c>
      <c r="AJ36" s="23">
        <v>348</v>
      </c>
      <c r="AK36" s="23">
        <v>3</v>
      </c>
      <c r="AL36" s="23">
        <v>655</v>
      </c>
      <c r="AM36" s="23">
        <v>652</v>
      </c>
      <c r="AN36" s="23">
        <v>0</v>
      </c>
      <c r="AO36" s="23">
        <v>694</v>
      </c>
      <c r="AP36" s="23">
        <v>3285</v>
      </c>
      <c r="AQ36" s="23">
        <v>3285</v>
      </c>
      <c r="AR36" s="23">
        <v>0</v>
      </c>
      <c r="AS36" s="23">
        <v>0</v>
      </c>
      <c r="AT36" s="23">
        <v>347</v>
      </c>
      <c r="AU36" s="10">
        <f t="shared" si="51"/>
        <v>463</v>
      </c>
      <c r="AV36" s="10">
        <f t="shared" si="52"/>
        <v>302</v>
      </c>
      <c r="AW36" s="10">
        <f t="shared" si="53"/>
        <v>49</v>
      </c>
      <c r="AX36" s="10">
        <f t="shared" si="54"/>
        <v>10</v>
      </c>
      <c r="AY36" s="10">
        <f t="shared" si="55"/>
        <v>0</v>
      </c>
      <c r="AZ36" s="10">
        <f t="shared" si="56"/>
        <v>348</v>
      </c>
      <c r="BA36" s="10">
        <f t="shared" si="57"/>
        <v>3</v>
      </c>
      <c r="BB36" s="10">
        <f t="shared" si="58"/>
        <v>655</v>
      </c>
      <c r="BC36" s="10">
        <f t="shared" si="59"/>
        <v>339</v>
      </c>
      <c r="BD36" s="10">
        <f t="shared" si="60"/>
        <v>0</v>
      </c>
      <c r="BE36" s="10">
        <f t="shared" si="61"/>
        <v>347</v>
      </c>
      <c r="BF36" s="10">
        <f t="shared" si="62"/>
        <v>3285</v>
      </c>
      <c r="BG36" s="10">
        <f t="shared" si="63"/>
        <v>3285</v>
      </c>
      <c r="BH36" s="10">
        <f t="shared" si="64"/>
        <v>0</v>
      </c>
      <c r="BI36" s="10">
        <f t="shared" si="65"/>
        <v>0</v>
      </c>
      <c r="BJ36" s="10">
        <f t="shared" si="66"/>
        <v>347</v>
      </c>
      <c r="BK36">
        <v>5430</v>
      </c>
      <c r="BL36">
        <v>3617</v>
      </c>
      <c r="BM36">
        <v>7830</v>
      </c>
      <c r="BN36">
        <v>13012</v>
      </c>
      <c r="BO36">
        <v>8325</v>
      </c>
      <c r="BP36">
        <v>5481</v>
      </c>
      <c r="BQ36">
        <v>7253</v>
      </c>
      <c r="BR36">
        <v>9020</v>
      </c>
      <c r="BS36">
        <v>8644</v>
      </c>
      <c r="BT36">
        <v>10747</v>
      </c>
      <c r="BU36">
        <v>6208</v>
      </c>
      <c r="BV36">
        <v>6008</v>
      </c>
      <c r="BW36">
        <v>109866</v>
      </c>
      <c r="BX36">
        <v>13226</v>
      </c>
      <c r="BY36">
        <v>0</v>
      </c>
      <c r="BZ36">
        <v>2853</v>
      </c>
      <c r="CA36" s="25">
        <f t="shared" si="35"/>
        <v>2514090</v>
      </c>
      <c r="CB36" s="25">
        <f t="shared" si="36"/>
        <v>1092334</v>
      </c>
      <c r="CC36" s="25">
        <f t="shared" si="37"/>
        <v>383670</v>
      </c>
      <c r="CD36" s="25">
        <f t="shared" si="38"/>
        <v>130120</v>
      </c>
      <c r="CE36" s="25">
        <f t="shared" si="39"/>
        <v>0</v>
      </c>
      <c r="CF36" s="25">
        <f t="shared" si="40"/>
        <v>1907388</v>
      </c>
      <c r="CG36" s="25">
        <f t="shared" si="41"/>
        <v>21759</v>
      </c>
      <c r="CH36" s="25">
        <f t="shared" si="42"/>
        <v>5908100</v>
      </c>
      <c r="CI36" s="25">
        <f t="shared" si="43"/>
        <v>2930316</v>
      </c>
      <c r="CJ36" s="25">
        <f t="shared" si="44"/>
        <v>0</v>
      </c>
      <c r="CK36" s="25">
        <f t="shared" si="45"/>
        <v>2154176</v>
      </c>
      <c r="CL36" s="25">
        <f t="shared" si="46"/>
        <v>19736280</v>
      </c>
      <c r="CM36" s="25">
        <f t="shared" si="47"/>
        <v>360909810</v>
      </c>
      <c r="CN36" s="25">
        <f t="shared" si="48"/>
        <v>0</v>
      </c>
      <c r="CO36" s="25">
        <f t="shared" si="49"/>
        <v>0</v>
      </c>
      <c r="CP36" s="25">
        <f t="shared" si="50"/>
        <v>989991</v>
      </c>
      <c r="CQ36" s="13">
        <f t="shared" si="34"/>
        <v>0.39867803400000001</v>
      </c>
    </row>
    <row r="37" spans="1:95" x14ac:dyDescent="0.3">
      <c r="A37" s="1">
        <v>17500</v>
      </c>
      <c r="B37">
        <v>9.4E-2</v>
      </c>
      <c r="C37">
        <v>1.516</v>
      </c>
      <c r="D37">
        <v>6.2E-2</v>
      </c>
      <c r="E37">
        <v>0.54800000000000004</v>
      </c>
      <c r="F37">
        <v>0.93600000000000005</v>
      </c>
      <c r="G37">
        <v>17477</v>
      </c>
      <c r="H37">
        <v>62194</v>
      </c>
      <c r="I37">
        <v>71536</v>
      </c>
      <c r="J37">
        <v>2399</v>
      </c>
      <c r="K37">
        <v>3004</v>
      </c>
      <c r="L37">
        <v>7314</v>
      </c>
      <c r="M37">
        <v>9717</v>
      </c>
      <c r="N37">
        <v>15138</v>
      </c>
      <c r="O37" s="21">
        <v>21189</v>
      </c>
      <c r="P37" s="21">
        <v>335</v>
      </c>
      <c r="Q37" s="21">
        <v>3309</v>
      </c>
      <c r="R37" s="21">
        <v>3309</v>
      </c>
      <c r="S37" s="21">
        <v>12</v>
      </c>
      <c r="T37" s="21">
        <v>3610</v>
      </c>
      <c r="U37" s="21">
        <v>4</v>
      </c>
      <c r="V37" s="21">
        <v>3301</v>
      </c>
      <c r="W37" s="21">
        <v>364</v>
      </c>
      <c r="X37" s="21">
        <v>24</v>
      </c>
      <c r="Y37" s="21">
        <v>372</v>
      </c>
      <c r="Z37" s="21">
        <v>17849</v>
      </c>
      <c r="AA37" s="21">
        <v>3309</v>
      </c>
      <c r="AB37" s="21">
        <v>1</v>
      </c>
      <c r="AC37" s="21">
        <v>0</v>
      </c>
      <c r="AD37" s="21">
        <v>17849</v>
      </c>
      <c r="AE37" s="23">
        <v>489</v>
      </c>
      <c r="AF37" s="23">
        <v>335</v>
      </c>
      <c r="AG37" s="23">
        <v>49</v>
      </c>
      <c r="AH37" s="23">
        <v>8</v>
      </c>
      <c r="AI37" s="23">
        <v>0</v>
      </c>
      <c r="AJ37" s="23">
        <v>367</v>
      </c>
      <c r="AK37" s="23">
        <v>4</v>
      </c>
      <c r="AL37" s="23">
        <v>695</v>
      </c>
      <c r="AM37" s="23">
        <v>691</v>
      </c>
      <c r="AN37" s="23">
        <v>0</v>
      </c>
      <c r="AO37" s="23">
        <v>744</v>
      </c>
      <c r="AP37" s="23">
        <v>3309</v>
      </c>
      <c r="AQ37" s="23">
        <v>3309</v>
      </c>
      <c r="AR37" s="23">
        <v>0</v>
      </c>
      <c r="AS37" s="23">
        <v>0</v>
      </c>
      <c r="AT37" s="23">
        <v>372</v>
      </c>
      <c r="AU37" s="10">
        <f t="shared" si="51"/>
        <v>489</v>
      </c>
      <c r="AV37" s="10">
        <f t="shared" si="52"/>
        <v>335</v>
      </c>
      <c r="AW37" s="10">
        <f t="shared" si="53"/>
        <v>49</v>
      </c>
      <c r="AX37" s="10">
        <f t="shared" si="54"/>
        <v>8</v>
      </c>
      <c r="AY37" s="10">
        <f t="shared" si="55"/>
        <v>0</v>
      </c>
      <c r="AZ37" s="10">
        <f t="shared" si="56"/>
        <v>367</v>
      </c>
      <c r="BA37" s="10">
        <f t="shared" si="57"/>
        <v>4</v>
      </c>
      <c r="BB37" s="10">
        <f t="shared" si="58"/>
        <v>695</v>
      </c>
      <c r="BC37" s="10">
        <f t="shared" si="59"/>
        <v>364</v>
      </c>
      <c r="BD37" s="10">
        <f t="shared" si="60"/>
        <v>0</v>
      </c>
      <c r="BE37" s="10">
        <f t="shared" si="61"/>
        <v>372</v>
      </c>
      <c r="BF37" s="10">
        <f t="shared" si="62"/>
        <v>3309</v>
      </c>
      <c r="BG37" s="10">
        <f t="shared" si="63"/>
        <v>3309</v>
      </c>
      <c r="BH37" s="10">
        <f t="shared" si="64"/>
        <v>0</v>
      </c>
      <c r="BI37" s="10">
        <f t="shared" si="65"/>
        <v>0</v>
      </c>
      <c r="BJ37" s="10">
        <f t="shared" si="66"/>
        <v>372</v>
      </c>
      <c r="BK37">
        <v>5520</v>
      </c>
      <c r="BL37">
        <v>3625</v>
      </c>
      <c r="BM37">
        <v>7481</v>
      </c>
      <c r="BN37">
        <v>19892</v>
      </c>
      <c r="BO37">
        <v>10310</v>
      </c>
      <c r="BP37">
        <v>4820</v>
      </c>
      <c r="BQ37">
        <v>9279</v>
      </c>
      <c r="BR37">
        <v>8997</v>
      </c>
      <c r="BS37">
        <v>7679</v>
      </c>
      <c r="BT37">
        <v>9154</v>
      </c>
      <c r="BU37">
        <v>7086</v>
      </c>
      <c r="BV37">
        <v>6438</v>
      </c>
      <c r="BW37">
        <v>104860</v>
      </c>
      <c r="BX37">
        <v>9387</v>
      </c>
      <c r="BY37">
        <v>0</v>
      </c>
      <c r="BZ37">
        <v>2957</v>
      </c>
      <c r="CA37" s="25">
        <f t="shared" si="35"/>
        <v>2699280</v>
      </c>
      <c r="CB37" s="25">
        <f t="shared" si="36"/>
        <v>1214375</v>
      </c>
      <c r="CC37" s="25">
        <f t="shared" si="37"/>
        <v>366569</v>
      </c>
      <c r="CD37" s="25">
        <f t="shared" si="38"/>
        <v>159136</v>
      </c>
      <c r="CE37" s="25">
        <f t="shared" si="39"/>
        <v>0</v>
      </c>
      <c r="CF37" s="25">
        <f t="shared" si="40"/>
        <v>1768940</v>
      </c>
      <c r="CG37" s="25">
        <f t="shared" si="41"/>
        <v>37116</v>
      </c>
      <c r="CH37" s="25">
        <f t="shared" si="42"/>
        <v>6252915</v>
      </c>
      <c r="CI37" s="25">
        <f t="shared" si="43"/>
        <v>2795156</v>
      </c>
      <c r="CJ37" s="25">
        <f t="shared" si="44"/>
        <v>0</v>
      </c>
      <c r="CK37" s="25">
        <f t="shared" si="45"/>
        <v>2635992</v>
      </c>
      <c r="CL37" s="25">
        <f t="shared" si="46"/>
        <v>21303342</v>
      </c>
      <c r="CM37" s="25">
        <f t="shared" si="47"/>
        <v>346981740</v>
      </c>
      <c r="CN37" s="25">
        <f t="shared" si="48"/>
        <v>0</v>
      </c>
      <c r="CO37" s="25">
        <f t="shared" si="49"/>
        <v>0</v>
      </c>
      <c r="CP37" s="25">
        <f t="shared" si="50"/>
        <v>1100004</v>
      </c>
      <c r="CQ37" s="13">
        <f t="shared" si="34"/>
        <v>0.387314565</v>
      </c>
    </row>
    <row r="38" spans="1:95" x14ac:dyDescent="0.3">
      <c r="A38" s="1">
        <v>18000</v>
      </c>
      <c r="B38">
        <v>0.1</v>
      </c>
      <c r="C38">
        <v>1.575</v>
      </c>
      <c r="D38">
        <v>7.8E-2</v>
      </c>
      <c r="E38">
        <v>0.56100000000000005</v>
      </c>
      <c r="F38">
        <v>0.999</v>
      </c>
      <c r="G38">
        <v>17969</v>
      </c>
      <c r="H38">
        <v>64122</v>
      </c>
      <c r="I38">
        <v>74004</v>
      </c>
      <c r="J38">
        <v>2435</v>
      </c>
      <c r="K38">
        <v>2990</v>
      </c>
      <c r="L38">
        <v>3833</v>
      </c>
      <c r="M38">
        <v>7890</v>
      </c>
      <c r="N38">
        <v>13433</v>
      </c>
      <c r="O38" s="21">
        <v>21947</v>
      </c>
      <c r="P38" s="21">
        <v>351</v>
      </c>
      <c r="Q38" s="21">
        <v>3356</v>
      </c>
      <c r="R38" s="21">
        <v>3356</v>
      </c>
      <c r="S38" s="21">
        <v>15</v>
      </c>
      <c r="T38" s="21">
        <v>3805</v>
      </c>
      <c r="U38" s="21">
        <v>14</v>
      </c>
      <c r="V38" s="21">
        <v>3511</v>
      </c>
      <c r="W38" s="21">
        <v>381</v>
      </c>
      <c r="X38" s="21">
        <v>24</v>
      </c>
      <c r="Y38" s="21">
        <v>379</v>
      </c>
      <c r="Z38" s="21">
        <v>18348</v>
      </c>
      <c r="AA38" s="21">
        <v>3509</v>
      </c>
      <c r="AB38" s="21">
        <v>1</v>
      </c>
      <c r="AC38" s="21">
        <v>0</v>
      </c>
      <c r="AD38" s="21">
        <v>18348</v>
      </c>
      <c r="AE38" s="23">
        <v>523</v>
      </c>
      <c r="AF38" s="23">
        <v>351</v>
      </c>
      <c r="AG38" s="23">
        <v>50</v>
      </c>
      <c r="AH38" s="23">
        <v>15</v>
      </c>
      <c r="AI38" s="23">
        <v>0</v>
      </c>
      <c r="AJ38" s="23">
        <v>383</v>
      </c>
      <c r="AK38" s="23">
        <v>14</v>
      </c>
      <c r="AL38" s="23">
        <v>731</v>
      </c>
      <c r="AM38" s="23">
        <v>717</v>
      </c>
      <c r="AN38" s="23">
        <v>0</v>
      </c>
      <c r="AO38" s="23">
        <v>756</v>
      </c>
      <c r="AP38" s="23">
        <v>3509</v>
      </c>
      <c r="AQ38" s="23">
        <v>3509</v>
      </c>
      <c r="AR38" s="23">
        <v>0</v>
      </c>
      <c r="AS38" s="23">
        <v>0</v>
      </c>
      <c r="AT38" s="23">
        <v>378</v>
      </c>
      <c r="AU38" s="10">
        <f t="shared" si="51"/>
        <v>523</v>
      </c>
      <c r="AV38" s="10">
        <f t="shared" si="52"/>
        <v>351</v>
      </c>
      <c r="AW38" s="10">
        <f t="shared" si="53"/>
        <v>50</v>
      </c>
      <c r="AX38" s="10">
        <f t="shared" si="54"/>
        <v>15</v>
      </c>
      <c r="AY38" s="10">
        <f t="shared" si="55"/>
        <v>0</v>
      </c>
      <c r="AZ38" s="10">
        <f t="shared" si="56"/>
        <v>383</v>
      </c>
      <c r="BA38" s="10">
        <f t="shared" si="57"/>
        <v>14</v>
      </c>
      <c r="BB38" s="10">
        <f t="shared" si="58"/>
        <v>731</v>
      </c>
      <c r="BC38" s="10">
        <f t="shared" si="59"/>
        <v>381</v>
      </c>
      <c r="BD38" s="10">
        <f t="shared" si="60"/>
        <v>0</v>
      </c>
      <c r="BE38" s="10">
        <f t="shared" si="61"/>
        <v>379</v>
      </c>
      <c r="BF38" s="10">
        <f t="shared" si="62"/>
        <v>3509</v>
      </c>
      <c r="BG38" s="10">
        <f t="shared" si="63"/>
        <v>3509</v>
      </c>
      <c r="BH38" s="10">
        <f t="shared" si="64"/>
        <v>0</v>
      </c>
      <c r="BI38" s="10">
        <f t="shared" si="65"/>
        <v>0</v>
      </c>
      <c r="BJ38" s="10">
        <f t="shared" si="66"/>
        <v>378</v>
      </c>
      <c r="BK38">
        <v>5272</v>
      </c>
      <c r="BL38">
        <v>3224</v>
      </c>
      <c r="BM38">
        <v>7795</v>
      </c>
      <c r="BN38">
        <v>11888</v>
      </c>
      <c r="BO38">
        <v>7992</v>
      </c>
      <c r="BP38">
        <v>5216</v>
      </c>
      <c r="BQ38">
        <v>7039</v>
      </c>
      <c r="BR38">
        <v>9240</v>
      </c>
      <c r="BS38">
        <v>8220</v>
      </c>
      <c r="BT38">
        <v>9279</v>
      </c>
      <c r="BU38">
        <v>7042</v>
      </c>
      <c r="BV38">
        <v>5908</v>
      </c>
      <c r="BW38">
        <v>120332</v>
      </c>
      <c r="BX38">
        <v>10666</v>
      </c>
      <c r="BY38">
        <v>0</v>
      </c>
      <c r="BZ38">
        <v>2652</v>
      </c>
      <c r="CA38" s="25">
        <f t="shared" si="35"/>
        <v>2757256</v>
      </c>
      <c r="CB38" s="25">
        <f t="shared" si="36"/>
        <v>1131624</v>
      </c>
      <c r="CC38" s="25">
        <f t="shared" si="37"/>
        <v>389750</v>
      </c>
      <c r="CD38" s="25">
        <f t="shared" si="38"/>
        <v>178320</v>
      </c>
      <c r="CE38" s="25">
        <f t="shared" si="39"/>
        <v>0</v>
      </c>
      <c r="CF38" s="25">
        <f t="shared" si="40"/>
        <v>1997728</v>
      </c>
      <c r="CG38" s="25">
        <f t="shared" si="41"/>
        <v>98546</v>
      </c>
      <c r="CH38" s="25">
        <f t="shared" si="42"/>
        <v>6754440</v>
      </c>
      <c r="CI38" s="25">
        <f t="shared" si="43"/>
        <v>3131820</v>
      </c>
      <c r="CJ38" s="25">
        <f t="shared" si="44"/>
        <v>0</v>
      </c>
      <c r="CK38" s="25">
        <f t="shared" si="45"/>
        <v>2668918</v>
      </c>
      <c r="CL38" s="25">
        <f t="shared" si="46"/>
        <v>20731172</v>
      </c>
      <c r="CM38" s="25">
        <f t="shared" si="47"/>
        <v>422244988</v>
      </c>
      <c r="CN38" s="25">
        <f t="shared" si="48"/>
        <v>0</v>
      </c>
      <c r="CO38" s="25">
        <f t="shared" si="49"/>
        <v>0</v>
      </c>
      <c r="CP38" s="25">
        <f t="shared" si="50"/>
        <v>1002456</v>
      </c>
      <c r="CQ38" s="13">
        <f t="shared" si="34"/>
        <v>0.46308701800000002</v>
      </c>
    </row>
    <row r="39" spans="1:95" x14ac:dyDescent="0.3">
      <c r="A39" s="1">
        <v>18500</v>
      </c>
      <c r="B39">
        <v>9.2999999999999999E-2</v>
      </c>
      <c r="C39">
        <v>1.611</v>
      </c>
      <c r="D39">
        <v>7.8E-2</v>
      </c>
      <c r="E39">
        <v>0.59299999999999997</v>
      </c>
      <c r="F39">
        <v>1.03</v>
      </c>
      <c r="G39">
        <v>18451</v>
      </c>
      <c r="H39">
        <v>65741</v>
      </c>
      <c r="I39">
        <v>75758</v>
      </c>
      <c r="J39">
        <v>2372</v>
      </c>
      <c r="K39">
        <v>2893</v>
      </c>
      <c r="L39">
        <v>4279</v>
      </c>
      <c r="M39">
        <v>7513</v>
      </c>
      <c r="N39">
        <v>12915</v>
      </c>
      <c r="O39" s="21">
        <v>22445</v>
      </c>
      <c r="P39" s="21">
        <v>338</v>
      </c>
      <c r="Q39" s="21">
        <v>3500</v>
      </c>
      <c r="R39" s="21">
        <v>3500</v>
      </c>
      <c r="S39" s="21">
        <v>12</v>
      </c>
      <c r="T39" s="21">
        <v>3860</v>
      </c>
      <c r="U39" s="21">
        <v>1</v>
      </c>
      <c r="V39" s="21">
        <v>3498</v>
      </c>
      <c r="W39" s="21">
        <v>388</v>
      </c>
      <c r="X39" s="21">
        <v>24</v>
      </c>
      <c r="Y39" s="21">
        <v>418</v>
      </c>
      <c r="Z39" s="21">
        <v>18869</v>
      </c>
      <c r="AA39" s="21">
        <v>3528</v>
      </c>
      <c r="AB39" s="21">
        <v>1</v>
      </c>
      <c r="AC39" s="21">
        <v>0</v>
      </c>
      <c r="AD39" s="21">
        <v>18869</v>
      </c>
      <c r="AE39" s="23">
        <v>547</v>
      </c>
      <c r="AF39" s="23">
        <v>338</v>
      </c>
      <c r="AG39" s="23">
        <v>57</v>
      </c>
      <c r="AH39" s="23">
        <v>7</v>
      </c>
      <c r="AI39" s="23">
        <v>0</v>
      </c>
      <c r="AJ39" s="23">
        <v>398</v>
      </c>
      <c r="AK39" s="23">
        <v>1</v>
      </c>
      <c r="AL39" s="23">
        <v>729</v>
      </c>
      <c r="AM39" s="23">
        <v>728</v>
      </c>
      <c r="AN39" s="23">
        <v>0</v>
      </c>
      <c r="AO39" s="23">
        <v>836</v>
      </c>
      <c r="AP39" s="23">
        <v>3528</v>
      </c>
      <c r="AQ39" s="23">
        <v>3528</v>
      </c>
      <c r="AR39" s="23">
        <v>0</v>
      </c>
      <c r="AS39" s="23">
        <v>0</v>
      </c>
      <c r="AT39" s="23">
        <v>418</v>
      </c>
      <c r="AU39" s="10">
        <f t="shared" si="51"/>
        <v>547</v>
      </c>
      <c r="AV39" s="10">
        <f t="shared" si="52"/>
        <v>338</v>
      </c>
      <c r="AW39" s="10">
        <f t="shared" si="53"/>
        <v>57</v>
      </c>
      <c r="AX39" s="10">
        <f t="shared" si="54"/>
        <v>7</v>
      </c>
      <c r="AY39" s="10">
        <f t="shared" si="55"/>
        <v>0</v>
      </c>
      <c r="AZ39" s="10">
        <f t="shared" si="56"/>
        <v>398</v>
      </c>
      <c r="BA39" s="10">
        <f t="shared" si="57"/>
        <v>1</v>
      </c>
      <c r="BB39" s="10">
        <f t="shared" si="58"/>
        <v>729</v>
      </c>
      <c r="BC39" s="10">
        <f t="shared" si="59"/>
        <v>388</v>
      </c>
      <c r="BD39" s="10">
        <f t="shared" si="60"/>
        <v>0</v>
      </c>
      <c r="BE39" s="10">
        <f t="shared" si="61"/>
        <v>418</v>
      </c>
      <c r="BF39" s="10">
        <f t="shared" si="62"/>
        <v>3528</v>
      </c>
      <c r="BG39" s="10">
        <f t="shared" si="63"/>
        <v>3528</v>
      </c>
      <c r="BH39" s="10">
        <f t="shared" si="64"/>
        <v>0</v>
      </c>
      <c r="BI39" s="10">
        <f t="shared" si="65"/>
        <v>0</v>
      </c>
      <c r="BJ39" s="10">
        <f t="shared" si="66"/>
        <v>418</v>
      </c>
      <c r="BK39">
        <v>5205</v>
      </c>
      <c r="BL39">
        <v>3495</v>
      </c>
      <c r="BM39">
        <v>8203</v>
      </c>
      <c r="BN39">
        <v>15541</v>
      </c>
      <c r="BO39">
        <v>9101</v>
      </c>
      <c r="BP39">
        <v>5485</v>
      </c>
      <c r="BQ39">
        <v>9386</v>
      </c>
      <c r="BR39">
        <v>9401</v>
      </c>
      <c r="BS39">
        <v>8741</v>
      </c>
      <c r="BT39">
        <v>9990</v>
      </c>
      <c r="BU39">
        <v>7116</v>
      </c>
      <c r="BV39">
        <v>5823</v>
      </c>
      <c r="BW39">
        <v>124859</v>
      </c>
      <c r="BX39">
        <v>9386</v>
      </c>
      <c r="BY39">
        <v>0</v>
      </c>
      <c r="BZ39">
        <v>2618</v>
      </c>
      <c r="CA39" s="25">
        <f t="shared" si="35"/>
        <v>2847135</v>
      </c>
      <c r="CB39" s="25">
        <f t="shared" si="36"/>
        <v>1181310</v>
      </c>
      <c r="CC39" s="25">
        <f t="shared" si="37"/>
        <v>467571</v>
      </c>
      <c r="CD39" s="25">
        <f t="shared" si="38"/>
        <v>108787</v>
      </c>
      <c r="CE39" s="25">
        <f t="shared" si="39"/>
        <v>0</v>
      </c>
      <c r="CF39" s="25">
        <f t="shared" si="40"/>
        <v>2183030</v>
      </c>
      <c r="CG39" s="25">
        <f t="shared" si="41"/>
        <v>9386</v>
      </c>
      <c r="CH39" s="25">
        <f t="shared" si="42"/>
        <v>6853329</v>
      </c>
      <c r="CI39" s="25">
        <f t="shared" si="43"/>
        <v>3391508</v>
      </c>
      <c r="CJ39" s="25">
        <f t="shared" si="44"/>
        <v>0</v>
      </c>
      <c r="CK39" s="25">
        <f t="shared" si="45"/>
        <v>2974488</v>
      </c>
      <c r="CL39" s="25">
        <f t="shared" si="46"/>
        <v>20543544</v>
      </c>
      <c r="CM39" s="25">
        <f t="shared" si="47"/>
        <v>440502552</v>
      </c>
      <c r="CN39" s="25">
        <f t="shared" si="48"/>
        <v>0</v>
      </c>
      <c r="CO39" s="25">
        <f t="shared" si="49"/>
        <v>0</v>
      </c>
      <c r="CP39" s="25">
        <f t="shared" si="50"/>
        <v>1094324</v>
      </c>
      <c r="CQ39" s="13">
        <f t="shared" si="34"/>
        <v>0.48215696400000002</v>
      </c>
    </row>
    <row r="40" spans="1:95" x14ac:dyDescent="0.3">
      <c r="A40" s="1">
        <v>19000</v>
      </c>
      <c r="B40">
        <v>0.109</v>
      </c>
      <c r="C40">
        <v>1.655</v>
      </c>
      <c r="D40">
        <v>7.8E-2</v>
      </c>
      <c r="E40">
        <v>0.57699999999999996</v>
      </c>
      <c r="F40">
        <v>1.107</v>
      </c>
      <c r="G40">
        <v>18992</v>
      </c>
      <c r="H40">
        <v>67971</v>
      </c>
      <c r="I40">
        <v>78435</v>
      </c>
      <c r="J40">
        <v>2444</v>
      </c>
      <c r="K40">
        <v>2993</v>
      </c>
      <c r="L40">
        <v>4304</v>
      </c>
      <c r="M40">
        <v>7842</v>
      </c>
      <c r="N40">
        <v>12954</v>
      </c>
      <c r="O40" s="21">
        <v>23253</v>
      </c>
      <c r="P40" s="21">
        <v>360</v>
      </c>
      <c r="Q40" s="21">
        <v>3580</v>
      </c>
      <c r="R40" s="21">
        <v>3580</v>
      </c>
      <c r="S40" s="21">
        <v>24</v>
      </c>
      <c r="T40" s="21">
        <v>4130</v>
      </c>
      <c r="U40" s="21">
        <v>7</v>
      </c>
      <c r="V40" s="21">
        <v>3766</v>
      </c>
      <c r="W40" s="21">
        <v>423</v>
      </c>
      <c r="X40" s="21">
        <v>12</v>
      </c>
      <c r="Y40" s="21">
        <v>385</v>
      </c>
      <c r="Z40" s="21">
        <v>19377</v>
      </c>
      <c r="AA40" s="21">
        <v>3728</v>
      </c>
      <c r="AB40" s="21">
        <v>1</v>
      </c>
      <c r="AC40" s="21">
        <v>0</v>
      </c>
      <c r="AD40" s="21">
        <v>19377</v>
      </c>
      <c r="AE40" s="23">
        <v>530</v>
      </c>
      <c r="AF40" s="23">
        <v>360</v>
      </c>
      <c r="AG40" s="23">
        <v>51</v>
      </c>
      <c r="AH40" s="23">
        <v>12</v>
      </c>
      <c r="AI40" s="23">
        <v>0</v>
      </c>
      <c r="AJ40" s="23">
        <v>425</v>
      </c>
      <c r="AK40" s="23">
        <v>7</v>
      </c>
      <c r="AL40" s="23">
        <v>807</v>
      </c>
      <c r="AM40" s="23">
        <v>800</v>
      </c>
      <c r="AN40" s="23">
        <v>0</v>
      </c>
      <c r="AO40" s="23">
        <v>770</v>
      </c>
      <c r="AP40" s="23">
        <v>3728</v>
      </c>
      <c r="AQ40" s="23">
        <v>3728</v>
      </c>
      <c r="AR40" s="23">
        <v>0</v>
      </c>
      <c r="AS40" s="23">
        <v>0</v>
      </c>
      <c r="AT40" s="23">
        <v>385</v>
      </c>
      <c r="AU40" s="10">
        <f t="shared" si="51"/>
        <v>530</v>
      </c>
      <c r="AV40" s="10">
        <f t="shared" si="52"/>
        <v>360</v>
      </c>
      <c r="AW40" s="10">
        <f t="shared" si="53"/>
        <v>51</v>
      </c>
      <c r="AX40" s="10">
        <f t="shared" si="54"/>
        <v>12</v>
      </c>
      <c r="AY40" s="10">
        <f t="shared" si="55"/>
        <v>0</v>
      </c>
      <c r="AZ40" s="10">
        <f t="shared" si="56"/>
        <v>425</v>
      </c>
      <c r="BA40" s="10">
        <f t="shared" si="57"/>
        <v>7</v>
      </c>
      <c r="BB40" s="10">
        <f t="shared" si="58"/>
        <v>807</v>
      </c>
      <c r="BC40" s="10">
        <f t="shared" si="59"/>
        <v>423</v>
      </c>
      <c r="BD40" s="10">
        <f t="shared" si="60"/>
        <v>0</v>
      </c>
      <c r="BE40" s="10">
        <f t="shared" si="61"/>
        <v>385</v>
      </c>
      <c r="BF40" s="10">
        <f t="shared" si="62"/>
        <v>3728</v>
      </c>
      <c r="BG40" s="10">
        <f t="shared" si="63"/>
        <v>3728</v>
      </c>
      <c r="BH40" s="10">
        <f t="shared" si="64"/>
        <v>0</v>
      </c>
      <c r="BI40" s="10">
        <f t="shared" si="65"/>
        <v>0</v>
      </c>
      <c r="BJ40" s="10">
        <f t="shared" si="66"/>
        <v>385</v>
      </c>
      <c r="BK40">
        <v>5223</v>
      </c>
      <c r="BL40">
        <v>3103</v>
      </c>
      <c r="BM40">
        <v>7798</v>
      </c>
      <c r="BN40">
        <v>11874</v>
      </c>
      <c r="BO40">
        <v>8052</v>
      </c>
      <c r="BP40">
        <v>5100</v>
      </c>
      <c r="BQ40">
        <v>6399</v>
      </c>
      <c r="BR40">
        <v>9166</v>
      </c>
      <c r="BS40">
        <v>7857</v>
      </c>
      <c r="BT40">
        <v>8817</v>
      </c>
      <c r="BU40">
        <v>6459</v>
      </c>
      <c r="BV40">
        <v>7505</v>
      </c>
      <c r="BW40">
        <v>125986</v>
      </c>
      <c r="BX40">
        <v>10240</v>
      </c>
      <c r="BY40">
        <v>0</v>
      </c>
      <c r="BZ40">
        <v>2585</v>
      </c>
      <c r="CA40" s="25">
        <f t="shared" si="35"/>
        <v>2768190</v>
      </c>
      <c r="CB40" s="25">
        <f t="shared" si="36"/>
        <v>1117080</v>
      </c>
      <c r="CC40" s="25">
        <f t="shared" si="37"/>
        <v>397698</v>
      </c>
      <c r="CD40" s="25">
        <f t="shared" si="38"/>
        <v>142488</v>
      </c>
      <c r="CE40" s="25">
        <f t="shared" si="39"/>
        <v>0</v>
      </c>
      <c r="CF40" s="25">
        <f t="shared" si="40"/>
        <v>2167500</v>
      </c>
      <c r="CG40" s="25">
        <f t="shared" si="41"/>
        <v>44793</v>
      </c>
      <c r="CH40" s="25">
        <f t="shared" si="42"/>
        <v>7396962</v>
      </c>
      <c r="CI40" s="25">
        <f t="shared" si="43"/>
        <v>3323511</v>
      </c>
      <c r="CJ40" s="25">
        <f t="shared" si="44"/>
        <v>0</v>
      </c>
      <c r="CK40" s="25">
        <f t="shared" si="45"/>
        <v>2486715</v>
      </c>
      <c r="CL40" s="25">
        <f t="shared" si="46"/>
        <v>27978640</v>
      </c>
      <c r="CM40" s="25">
        <f t="shared" si="47"/>
        <v>469675808</v>
      </c>
      <c r="CN40" s="25">
        <f t="shared" si="48"/>
        <v>0</v>
      </c>
      <c r="CO40" s="25">
        <f t="shared" si="49"/>
        <v>0</v>
      </c>
      <c r="CP40" s="25">
        <f t="shared" si="50"/>
        <v>995225</v>
      </c>
      <c r="CQ40" s="13">
        <f t="shared" si="34"/>
        <v>0.51849460999999997</v>
      </c>
    </row>
    <row r="41" spans="1:95" x14ac:dyDescent="0.3">
      <c r="A41" s="1">
        <v>19500</v>
      </c>
      <c r="B41">
        <v>0.109</v>
      </c>
      <c r="C41">
        <v>1.74</v>
      </c>
      <c r="D41">
        <v>6.3E-2</v>
      </c>
      <c r="E41">
        <v>0.60799999999999998</v>
      </c>
      <c r="F41">
        <v>1.139</v>
      </c>
      <c r="G41">
        <v>19490</v>
      </c>
      <c r="H41">
        <v>69599</v>
      </c>
      <c r="I41">
        <v>80084</v>
      </c>
      <c r="J41">
        <v>2434</v>
      </c>
      <c r="K41">
        <v>3021</v>
      </c>
      <c r="L41">
        <v>3987</v>
      </c>
      <c r="M41">
        <v>8170</v>
      </c>
      <c r="N41">
        <v>15324</v>
      </c>
      <c r="O41" s="21">
        <v>23796</v>
      </c>
      <c r="P41" s="21">
        <v>348</v>
      </c>
      <c r="Q41" s="21">
        <v>3628</v>
      </c>
      <c r="R41" s="21">
        <v>3628</v>
      </c>
      <c r="S41" s="21">
        <v>21</v>
      </c>
      <c r="T41" s="21">
        <v>4147</v>
      </c>
      <c r="U41" s="21">
        <v>8</v>
      </c>
      <c r="V41" s="21">
        <v>3767</v>
      </c>
      <c r="W41" s="21">
        <v>393</v>
      </c>
      <c r="X41" s="21">
        <v>18</v>
      </c>
      <c r="Y41" s="21">
        <v>397</v>
      </c>
      <c r="Z41" s="21">
        <v>19887</v>
      </c>
      <c r="AA41" s="21">
        <v>3771</v>
      </c>
      <c r="AB41" s="21">
        <v>1</v>
      </c>
      <c r="AC41" s="21">
        <v>0</v>
      </c>
      <c r="AD41" s="21">
        <v>19887</v>
      </c>
      <c r="AE41" s="23">
        <v>532</v>
      </c>
      <c r="AF41" s="23">
        <v>348</v>
      </c>
      <c r="AG41" s="23">
        <v>56</v>
      </c>
      <c r="AH41" s="23">
        <v>15</v>
      </c>
      <c r="AI41" s="23">
        <v>0</v>
      </c>
      <c r="AJ41" s="23">
        <v>397</v>
      </c>
      <c r="AK41" s="23">
        <v>8</v>
      </c>
      <c r="AL41" s="23">
        <v>745</v>
      </c>
      <c r="AM41" s="23">
        <v>737</v>
      </c>
      <c r="AN41" s="23">
        <v>5</v>
      </c>
      <c r="AO41" s="23">
        <v>792</v>
      </c>
      <c r="AP41" s="23">
        <v>3771</v>
      </c>
      <c r="AQ41" s="23">
        <v>3771</v>
      </c>
      <c r="AR41" s="23">
        <v>0</v>
      </c>
      <c r="AS41" s="23">
        <v>0</v>
      </c>
      <c r="AT41" s="23">
        <v>396</v>
      </c>
      <c r="AU41" s="10">
        <f t="shared" si="51"/>
        <v>532</v>
      </c>
      <c r="AV41" s="10">
        <f t="shared" si="52"/>
        <v>348</v>
      </c>
      <c r="AW41" s="10">
        <f t="shared" si="53"/>
        <v>56</v>
      </c>
      <c r="AX41" s="10">
        <f t="shared" si="54"/>
        <v>15</v>
      </c>
      <c r="AY41" s="10">
        <f t="shared" si="55"/>
        <v>0</v>
      </c>
      <c r="AZ41" s="10">
        <f t="shared" si="56"/>
        <v>397</v>
      </c>
      <c r="BA41" s="10">
        <f t="shared" si="57"/>
        <v>8</v>
      </c>
      <c r="BB41" s="10">
        <f t="shared" si="58"/>
        <v>745</v>
      </c>
      <c r="BC41" s="10">
        <f t="shared" si="59"/>
        <v>393</v>
      </c>
      <c r="BD41" s="10">
        <f t="shared" si="60"/>
        <v>5</v>
      </c>
      <c r="BE41" s="10">
        <f t="shared" si="61"/>
        <v>397</v>
      </c>
      <c r="BF41" s="10">
        <f t="shared" si="62"/>
        <v>3771</v>
      </c>
      <c r="BG41" s="10">
        <f t="shared" si="63"/>
        <v>3771</v>
      </c>
      <c r="BH41" s="10">
        <f t="shared" si="64"/>
        <v>0</v>
      </c>
      <c r="BI41" s="10">
        <f t="shared" si="65"/>
        <v>0</v>
      </c>
      <c r="BJ41" s="10">
        <f t="shared" si="66"/>
        <v>396</v>
      </c>
      <c r="BK41">
        <v>5294</v>
      </c>
      <c r="BL41">
        <v>3479</v>
      </c>
      <c r="BM41">
        <v>8016</v>
      </c>
      <c r="BN41">
        <v>12998</v>
      </c>
      <c r="BO41">
        <v>9467</v>
      </c>
      <c r="BP41">
        <v>5569</v>
      </c>
      <c r="BQ41">
        <v>6506</v>
      </c>
      <c r="BR41">
        <v>9643</v>
      </c>
      <c r="BS41">
        <v>8571</v>
      </c>
      <c r="BT41">
        <v>10428</v>
      </c>
      <c r="BU41">
        <v>6797</v>
      </c>
      <c r="BV41">
        <v>5870</v>
      </c>
      <c r="BW41">
        <v>131887</v>
      </c>
      <c r="BX41">
        <v>13225</v>
      </c>
      <c r="BY41">
        <v>0</v>
      </c>
      <c r="BZ41">
        <v>2822</v>
      </c>
      <c r="CA41" s="25">
        <f t="shared" si="35"/>
        <v>2816408</v>
      </c>
      <c r="CB41" s="25">
        <f t="shared" si="36"/>
        <v>1210692</v>
      </c>
      <c r="CC41" s="25">
        <f t="shared" si="37"/>
        <v>448896</v>
      </c>
      <c r="CD41" s="25">
        <f t="shared" si="38"/>
        <v>194970</v>
      </c>
      <c r="CE41" s="25">
        <f t="shared" si="39"/>
        <v>0</v>
      </c>
      <c r="CF41" s="25">
        <f t="shared" si="40"/>
        <v>2210893</v>
      </c>
      <c r="CG41" s="25">
        <f t="shared" si="41"/>
        <v>52048</v>
      </c>
      <c r="CH41" s="25">
        <f t="shared" si="42"/>
        <v>7184035</v>
      </c>
      <c r="CI41" s="25">
        <f t="shared" si="43"/>
        <v>3368403</v>
      </c>
      <c r="CJ41" s="25">
        <f t="shared" si="44"/>
        <v>52140</v>
      </c>
      <c r="CK41" s="25">
        <f t="shared" si="45"/>
        <v>2698409</v>
      </c>
      <c r="CL41" s="25">
        <f t="shared" si="46"/>
        <v>22135770</v>
      </c>
      <c r="CM41" s="25">
        <f t="shared" si="47"/>
        <v>497345877</v>
      </c>
      <c r="CN41" s="25">
        <f t="shared" si="48"/>
        <v>0</v>
      </c>
      <c r="CO41" s="25">
        <f t="shared" si="49"/>
        <v>0</v>
      </c>
      <c r="CP41" s="25">
        <f t="shared" si="50"/>
        <v>1117512</v>
      </c>
      <c r="CQ41" s="13">
        <f t="shared" si="34"/>
        <v>0.54083605300000004</v>
      </c>
    </row>
    <row r="42" spans="1:95" x14ac:dyDescent="0.3">
      <c r="A42" s="1">
        <v>20000</v>
      </c>
      <c r="B42">
        <v>0.109</v>
      </c>
      <c r="C42">
        <v>1.81</v>
      </c>
      <c r="D42">
        <v>6.2E-2</v>
      </c>
      <c r="E42">
        <v>0.64</v>
      </c>
      <c r="F42">
        <v>1.159</v>
      </c>
      <c r="G42">
        <v>19940</v>
      </c>
      <c r="H42">
        <v>71134</v>
      </c>
      <c r="I42">
        <v>81843</v>
      </c>
      <c r="J42">
        <v>2416</v>
      </c>
      <c r="K42">
        <v>3012</v>
      </c>
      <c r="L42">
        <v>4685</v>
      </c>
      <c r="M42">
        <v>7219</v>
      </c>
      <c r="N42">
        <v>16742</v>
      </c>
      <c r="O42" s="21">
        <v>24246</v>
      </c>
      <c r="P42" s="21">
        <v>399</v>
      </c>
      <c r="Q42" s="21">
        <v>3800</v>
      </c>
      <c r="R42" s="21">
        <v>3800</v>
      </c>
      <c r="S42" s="21">
        <v>24</v>
      </c>
      <c r="T42" s="21">
        <v>4186</v>
      </c>
      <c r="U42" s="21">
        <v>8</v>
      </c>
      <c r="V42" s="21">
        <v>3795</v>
      </c>
      <c r="W42" s="21">
        <v>415</v>
      </c>
      <c r="X42" s="21">
        <v>36</v>
      </c>
      <c r="Y42" s="21">
        <v>416</v>
      </c>
      <c r="Z42" s="21">
        <v>20356</v>
      </c>
      <c r="AA42" s="21">
        <v>3796</v>
      </c>
      <c r="AB42" s="21">
        <v>1</v>
      </c>
      <c r="AC42" s="21">
        <v>0</v>
      </c>
      <c r="AD42" s="21">
        <v>20356</v>
      </c>
      <c r="AE42" s="23">
        <v>563</v>
      </c>
      <c r="AF42" s="23">
        <v>399</v>
      </c>
      <c r="AG42" s="23">
        <v>48</v>
      </c>
      <c r="AH42" s="23">
        <v>9</v>
      </c>
      <c r="AI42" s="23">
        <v>0</v>
      </c>
      <c r="AJ42" s="23">
        <v>422</v>
      </c>
      <c r="AK42" s="23">
        <v>8</v>
      </c>
      <c r="AL42" s="23">
        <v>790</v>
      </c>
      <c r="AM42" s="23">
        <v>782</v>
      </c>
      <c r="AN42" s="23">
        <v>0</v>
      </c>
      <c r="AO42" s="23">
        <v>832</v>
      </c>
      <c r="AP42" s="23">
        <v>3796</v>
      </c>
      <c r="AQ42" s="23">
        <v>3796</v>
      </c>
      <c r="AR42" s="23">
        <v>0</v>
      </c>
      <c r="AS42" s="23">
        <v>0</v>
      </c>
      <c r="AT42" s="23">
        <v>416</v>
      </c>
      <c r="AU42" s="10">
        <f t="shared" si="51"/>
        <v>563</v>
      </c>
      <c r="AV42" s="10">
        <f t="shared" si="52"/>
        <v>399</v>
      </c>
      <c r="AW42" s="10">
        <f t="shared" si="53"/>
        <v>48</v>
      </c>
      <c r="AX42" s="10">
        <f t="shared" si="54"/>
        <v>9</v>
      </c>
      <c r="AY42" s="10">
        <f t="shared" si="55"/>
        <v>0</v>
      </c>
      <c r="AZ42" s="10">
        <f t="shared" si="56"/>
        <v>422</v>
      </c>
      <c r="BA42" s="10">
        <f t="shared" si="57"/>
        <v>8</v>
      </c>
      <c r="BB42" s="10">
        <f t="shared" si="58"/>
        <v>790</v>
      </c>
      <c r="BC42" s="10">
        <f t="shared" si="59"/>
        <v>415</v>
      </c>
      <c r="BD42" s="10">
        <f t="shared" si="60"/>
        <v>0</v>
      </c>
      <c r="BE42" s="10">
        <f t="shared" si="61"/>
        <v>416</v>
      </c>
      <c r="BF42" s="10">
        <f t="shared" si="62"/>
        <v>3796</v>
      </c>
      <c r="BG42" s="10">
        <f t="shared" si="63"/>
        <v>3796</v>
      </c>
      <c r="BH42" s="10">
        <f t="shared" si="64"/>
        <v>0</v>
      </c>
      <c r="BI42" s="10">
        <f t="shared" si="65"/>
        <v>0</v>
      </c>
      <c r="BJ42" s="10">
        <f t="shared" si="66"/>
        <v>416</v>
      </c>
      <c r="BK42">
        <v>5300</v>
      </c>
      <c r="BL42">
        <v>4335</v>
      </c>
      <c r="BM42">
        <v>8203</v>
      </c>
      <c r="BN42">
        <v>12514</v>
      </c>
      <c r="BO42">
        <v>8230</v>
      </c>
      <c r="BP42">
        <v>5554</v>
      </c>
      <c r="BQ42">
        <v>6399</v>
      </c>
      <c r="BR42">
        <v>9879</v>
      </c>
      <c r="BS42">
        <v>9763</v>
      </c>
      <c r="BT42">
        <v>9824</v>
      </c>
      <c r="BU42">
        <v>6676</v>
      </c>
      <c r="BV42">
        <v>5923</v>
      </c>
      <c r="BW42">
        <v>134896</v>
      </c>
      <c r="BX42">
        <v>13652</v>
      </c>
      <c r="BY42">
        <v>0</v>
      </c>
      <c r="BZ42">
        <v>2786</v>
      </c>
      <c r="CA42" s="25">
        <f t="shared" si="35"/>
        <v>2983900</v>
      </c>
      <c r="CB42" s="25">
        <f t="shared" si="36"/>
        <v>1729665</v>
      </c>
      <c r="CC42" s="25">
        <f t="shared" si="37"/>
        <v>393744</v>
      </c>
      <c r="CD42" s="25">
        <f t="shared" si="38"/>
        <v>112626</v>
      </c>
      <c r="CE42" s="25">
        <f t="shared" si="39"/>
        <v>0</v>
      </c>
      <c r="CF42" s="25">
        <f t="shared" si="40"/>
        <v>2343788</v>
      </c>
      <c r="CG42" s="25">
        <f t="shared" si="41"/>
        <v>51192</v>
      </c>
      <c r="CH42" s="25">
        <f t="shared" si="42"/>
        <v>7804410</v>
      </c>
      <c r="CI42" s="25">
        <f t="shared" si="43"/>
        <v>4051645</v>
      </c>
      <c r="CJ42" s="25">
        <f t="shared" si="44"/>
        <v>0</v>
      </c>
      <c r="CK42" s="25">
        <f t="shared" si="45"/>
        <v>2777216</v>
      </c>
      <c r="CL42" s="25">
        <f t="shared" si="46"/>
        <v>22483708</v>
      </c>
      <c r="CM42" s="25">
        <f t="shared" si="47"/>
        <v>512065216</v>
      </c>
      <c r="CN42" s="25">
        <f t="shared" si="48"/>
        <v>0</v>
      </c>
      <c r="CO42" s="25">
        <f t="shared" si="49"/>
        <v>0</v>
      </c>
      <c r="CP42" s="25">
        <f t="shared" si="50"/>
        <v>1158976</v>
      </c>
      <c r="CQ42" s="13">
        <f t="shared" si="34"/>
        <v>0.55795608600000002</v>
      </c>
    </row>
    <row r="43" spans="1:95" x14ac:dyDescent="0.3">
      <c r="A43" s="1">
        <v>20500</v>
      </c>
      <c r="B43">
        <v>0.11</v>
      </c>
      <c r="C43">
        <v>1.835</v>
      </c>
      <c r="D43">
        <v>7.8E-2</v>
      </c>
      <c r="E43">
        <v>0.67100000000000004</v>
      </c>
      <c r="F43">
        <v>1.2190000000000001</v>
      </c>
      <c r="G43">
        <v>20420</v>
      </c>
      <c r="H43">
        <v>72976</v>
      </c>
      <c r="I43">
        <v>84243</v>
      </c>
      <c r="J43">
        <v>2425</v>
      </c>
      <c r="K43">
        <v>3033</v>
      </c>
      <c r="L43">
        <v>4803</v>
      </c>
      <c r="M43">
        <v>7885</v>
      </c>
      <c r="N43">
        <v>13659</v>
      </c>
      <c r="O43" s="21">
        <v>24940</v>
      </c>
      <c r="P43" s="21">
        <v>392</v>
      </c>
      <c r="Q43" s="21">
        <v>3909</v>
      </c>
      <c r="R43" s="21">
        <v>3909</v>
      </c>
      <c r="S43" s="21">
        <v>6</v>
      </c>
      <c r="T43" s="21">
        <v>4366</v>
      </c>
      <c r="U43" s="21">
        <v>4</v>
      </c>
      <c r="V43" s="21">
        <v>3972</v>
      </c>
      <c r="W43" s="21">
        <v>447</v>
      </c>
      <c r="X43" s="21">
        <v>27</v>
      </c>
      <c r="Y43" s="21">
        <v>449</v>
      </c>
      <c r="Z43" s="21">
        <v>20869</v>
      </c>
      <c r="AA43" s="21">
        <v>3974</v>
      </c>
      <c r="AB43" s="21">
        <v>1</v>
      </c>
      <c r="AC43" s="21">
        <v>0</v>
      </c>
      <c r="AD43" s="21">
        <v>20869</v>
      </c>
      <c r="AE43" s="23">
        <v>593</v>
      </c>
      <c r="AF43" s="23">
        <v>392</v>
      </c>
      <c r="AG43" s="23">
        <v>62</v>
      </c>
      <c r="AH43" s="23">
        <v>18</v>
      </c>
      <c r="AI43" s="23">
        <v>0</v>
      </c>
      <c r="AJ43" s="23">
        <v>454</v>
      </c>
      <c r="AK43" s="23">
        <v>4</v>
      </c>
      <c r="AL43" s="23">
        <v>857</v>
      </c>
      <c r="AM43" s="23">
        <v>853</v>
      </c>
      <c r="AN43" s="23">
        <v>0</v>
      </c>
      <c r="AO43" s="23">
        <v>898</v>
      </c>
      <c r="AP43" s="23">
        <v>3974</v>
      </c>
      <c r="AQ43" s="23">
        <v>3974</v>
      </c>
      <c r="AR43" s="23">
        <v>0</v>
      </c>
      <c r="AS43" s="23">
        <v>0</v>
      </c>
      <c r="AT43" s="23">
        <v>449</v>
      </c>
      <c r="AU43" s="10">
        <f t="shared" si="51"/>
        <v>593</v>
      </c>
      <c r="AV43" s="10">
        <f t="shared" si="52"/>
        <v>392</v>
      </c>
      <c r="AW43" s="10">
        <f t="shared" si="53"/>
        <v>62</v>
      </c>
      <c r="AX43" s="10">
        <f t="shared" si="54"/>
        <v>18</v>
      </c>
      <c r="AY43" s="10">
        <f t="shared" si="55"/>
        <v>0</v>
      </c>
      <c r="AZ43" s="10">
        <f t="shared" si="56"/>
        <v>454</v>
      </c>
      <c r="BA43" s="10">
        <f t="shared" si="57"/>
        <v>4</v>
      </c>
      <c r="BB43" s="10">
        <f t="shared" si="58"/>
        <v>857</v>
      </c>
      <c r="BC43" s="10">
        <f t="shared" si="59"/>
        <v>447</v>
      </c>
      <c r="BD43" s="10">
        <f t="shared" si="60"/>
        <v>0</v>
      </c>
      <c r="BE43" s="10">
        <f t="shared" si="61"/>
        <v>449</v>
      </c>
      <c r="BF43" s="10">
        <f t="shared" si="62"/>
        <v>3974</v>
      </c>
      <c r="BG43" s="10">
        <f t="shared" si="63"/>
        <v>3974</v>
      </c>
      <c r="BH43" s="10">
        <f t="shared" si="64"/>
        <v>0</v>
      </c>
      <c r="BI43" s="10">
        <f t="shared" si="65"/>
        <v>0</v>
      </c>
      <c r="BJ43" s="10">
        <f t="shared" si="66"/>
        <v>449</v>
      </c>
      <c r="BK43">
        <v>5349</v>
      </c>
      <c r="BL43">
        <v>3610</v>
      </c>
      <c r="BM43">
        <v>8164</v>
      </c>
      <c r="BN43">
        <v>12799</v>
      </c>
      <c r="BO43">
        <v>10524</v>
      </c>
      <c r="BP43">
        <v>5591</v>
      </c>
      <c r="BQ43">
        <v>7146</v>
      </c>
      <c r="BR43">
        <v>9513</v>
      </c>
      <c r="BS43">
        <v>8705</v>
      </c>
      <c r="BT43">
        <v>10350</v>
      </c>
      <c r="BU43">
        <v>6544</v>
      </c>
      <c r="BV43">
        <v>5907</v>
      </c>
      <c r="BW43">
        <v>139235</v>
      </c>
      <c r="BX43">
        <v>13652</v>
      </c>
      <c r="BY43">
        <v>0</v>
      </c>
      <c r="BZ43">
        <v>2812</v>
      </c>
      <c r="CA43" s="25">
        <f t="shared" si="35"/>
        <v>3171957</v>
      </c>
      <c r="CB43" s="25">
        <f t="shared" si="36"/>
        <v>1415120</v>
      </c>
      <c r="CC43" s="25">
        <f t="shared" si="37"/>
        <v>506168</v>
      </c>
      <c r="CD43" s="25">
        <f t="shared" si="38"/>
        <v>230382</v>
      </c>
      <c r="CE43" s="25">
        <f t="shared" si="39"/>
        <v>0</v>
      </c>
      <c r="CF43" s="25">
        <f t="shared" si="40"/>
        <v>2538314</v>
      </c>
      <c r="CG43" s="25">
        <f t="shared" si="41"/>
        <v>28584</v>
      </c>
      <c r="CH43" s="25">
        <f t="shared" si="42"/>
        <v>8152641</v>
      </c>
      <c r="CI43" s="25">
        <f t="shared" si="43"/>
        <v>3891135</v>
      </c>
      <c r="CJ43" s="25">
        <f t="shared" si="44"/>
        <v>0</v>
      </c>
      <c r="CK43" s="25">
        <f t="shared" si="45"/>
        <v>2938256</v>
      </c>
      <c r="CL43" s="25">
        <f t="shared" si="46"/>
        <v>23474418</v>
      </c>
      <c r="CM43" s="25">
        <f t="shared" si="47"/>
        <v>553319890</v>
      </c>
      <c r="CN43" s="25">
        <f t="shared" si="48"/>
        <v>0</v>
      </c>
      <c r="CO43" s="25">
        <f t="shared" si="49"/>
        <v>0</v>
      </c>
      <c r="CP43" s="25">
        <f t="shared" si="50"/>
        <v>1262588</v>
      </c>
      <c r="CQ43" s="13">
        <f t="shared" si="34"/>
        <v>0.600929453</v>
      </c>
    </row>
    <row r="44" spans="1:95" x14ac:dyDescent="0.3">
      <c r="A44" s="1">
        <v>21000</v>
      </c>
      <c r="B44">
        <v>0.125</v>
      </c>
      <c r="C44">
        <v>1.778</v>
      </c>
      <c r="D44">
        <v>7.9000000000000001E-2</v>
      </c>
      <c r="E44">
        <v>0.68600000000000005</v>
      </c>
      <c r="F44">
        <v>1.202</v>
      </c>
      <c r="G44">
        <v>20959</v>
      </c>
      <c r="H44">
        <v>74744</v>
      </c>
      <c r="I44">
        <v>86184</v>
      </c>
      <c r="J44">
        <v>2301</v>
      </c>
      <c r="K44">
        <v>2881</v>
      </c>
      <c r="L44">
        <v>3645</v>
      </c>
      <c r="M44">
        <v>7377</v>
      </c>
      <c r="N44">
        <v>13874</v>
      </c>
      <c r="O44" s="21">
        <v>25565</v>
      </c>
      <c r="P44" s="21">
        <v>425</v>
      </c>
      <c r="Q44" s="21">
        <v>3903</v>
      </c>
      <c r="R44" s="21">
        <v>3903</v>
      </c>
      <c r="S44" s="21">
        <v>21</v>
      </c>
      <c r="T44" s="21">
        <v>4424</v>
      </c>
      <c r="U44" s="21">
        <v>7</v>
      </c>
      <c r="V44" s="21">
        <v>4033</v>
      </c>
      <c r="W44" s="21">
        <v>440</v>
      </c>
      <c r="X44" s="21">
        <v>21</v>
      </c>
      <c r="Y44" s="21">
        <v>456</v>
      </c>
      <c r="Z44" s="21">
        <v>21415</v>
      </c>
      <c r="AA44" s="21">
        <v>4049</v>
      </c>
      <c r="AB44" s="21">
        <v>1</v>
      </c>
      <c r="AC44" s="21">
        <v>0</v>
      </c>
      <c r="AD44" s="21">
        <v>21415</v>
      </c>
      <c r="AE44" s="23">
        <v>605</v>
      </c>
      <c r="AF44" s="23">
        <v>425</v>
      </c>
      <c r="AG44" s="23">
        <v>54</v>
      </c>
      <c r="AH44" s="23">
        <v>9</v>
      </c>
      <c r="AI44" s="23">
        <v>0</v>
      </c>
      <c r="AJ44" s="23">
        <v>447</v>
      </c>
      <c r="AK44" s="23">
        <v>7</v>
      </c>
      <c r="AL44" s="23">
        <v>844</v>
      </c>
      <c r="AM44" s="23">
        <v>837</v>
      </c>
      <c r="AN44" s="23">
        <v>0</v>
      </c>
      <c r="AO44" s="23">
        <v>910</v>
      </c>
      <c r="AP44" s="23">
        <v>4049</v>
      </c>
      <c r="AQ44" s="23">
        <v>4049</v>
      </c>
      <c r="AR44" s="23">
        <v>0</v>
      </c>
      <c r="AS44" s="23">
        <v>0</v>
      </c>
      <c r="AT44" s="23">
        <v>455</v>
      </c>
      <c r="AU44" s="10">
        <f t="shared" si="51"/>
        <v>605</v>
      </c>
      <c r="AV44" s="10">
        <f t="shared" si="52"/>
        <v>425</v>
      </c>
      <c r="AW44" s="10">
        <f t="shared" si="53"/>
        <v>54</v>
      </c>
      <c r="AX44" s="10">
        <f t="shared" si="54"/>
        <v>9</v>
      </c>
      <c r="AY44" s="10">
        <f t="shared" si="55"/>
        <v>0</v>
      </c>
      <c r="AZ44" s="10">
        <f t="shared" si="56"/>
        <v>447</v>
      </c>
      <c r="BA44" s="10">
        <f t="shared" si="57"/>
        <v>7</v>
      </c>
      <c r="BB44" s="10">
        <f t="shared" si="58"/>
        <v>844</v>
      </c>
      <c r="BC44" s="10">
        <f t="shared" si="59"/>
        <v>440</v>
      </c>
      <c r="BD44" s="10">
        <f t="shared" si="60"/>
        <v>0</v>
      </c>
      <c r="BE44" s="10">
        <f t="shared" si="61"/>
        <v>456</v>
      </c>
      <c r="BF44" s="10">
        <f t="shared" si="62"/>
        <v>4049</v>
      </c>
      <c r="BG44" s="10">
        <f t="shared" si="63"/>
        <v>4049</v>
      </c>
      <c r="BH44" s="10">
        <f t="shared" si="64"/>
        <v>0</v>
      </c>
      <c r="BI44" s="10">
        <f t="shared" si="65"/>
        <v>0</v>
      </c>
      <c r="BJ44" s="10">
        <f t="shared" si="66"/>
        <v>455</v>
      </c>
      <c r="BK44">
        <v>5322</v>
      </c>
      <c r="BL44">
        <v>3293</v>
      </c>
      <c r="BM44">
        <v>7703</v>
      </c>
      <c r="BN44">
        <v>22517</v>
      </c>
      <c r="BO44">
        <v>9040</v>
      </c>
      <c r="BP44">
        <v>5309</v>
      </c>
      <c r="BQ44">
        <v>7253</v>
      </c>
      <c r="BR44">
        <v>9295</v>
      </c>
      <c r="BS44">
        <v>8385</v>
      </c>
      <c r="BT44">
        <v>10564</v>
      </c>
      <c r="BU44">
        <v>6421</v>
      </c>
      <c r="BV44">
        <v>5969</v>
      </c>
      <c r="BW44">
        <v>133140</v>
      </c>
      <c r="BX44">
        <v>10666</v>
      </c>
      <c r="BY44">
        <v>0</v>
      </c>
      <c r="BZ44">
        <v>2712</v>
      </c>
      <c r="CA44" s="25">
        <f t="shared" si="35"/>
        <v>3219810</v>
      </c>
      <c r="CB44" s="25">
        <f t="shared" si="36"/>
        <v>1399525</v>
      </c>
      <c r="CC44" s="25">
        <f t="shared" si="37"/>
        <v>415962</v>
      </c>
      <c r="CD44" s="25">
        <f t="shared" si="38"/>
        <v>202653</v>
      </c>
      <c r="CE44" s="25">
        <f t="shared" si="39"/>
        <v>0</v>
      </c>
      <c r="CF44" s="25">
        <f t="shared" si="40"/>
        <v>2373123</v>
      </c>
      <c r="CG44" s="25">
        <f t="shared" si="41"/>
        <v>50771</v>
      </c>
      <c r="CH44" s="25">
        <f t="shared" si="42"/>
        <v>7844980</v>
      </c>
      <c r="CI44" s="25">
        <f t="shared" si="43"/>
        <v>3689400</v>
      </c>
      <c r="CJ44" s="25">
        <f t="shared" si="44"/>
        <v>0</v>
      </c>
      <c r="CK44" s="25">
        <f t="shared" si="45"/>
        <v>2927976</v>
      </c>
      <c r="CL44" s="25">
        <f t="shared" si="46"/>
        <v>24168481</v>
      </c>
      <c r="CM44" s="25">
        <f t="shared" si="47"/>
        <v>539083860</v>
      </c>
      <c r="CN44" s="25">
        <f t="shared" si="48"/>
        <v>0</v>
      </c>
      <c r="CO44" s="25">
        <f t="shared" si="49"/>
        <v>0</v>
      </c>
      <c r="CP44" s="25">
        <f t="shared" si="50"/>
        <v>1233960</v>
      </c>
      <c r="CQ44" s="13">
        <f t="shared" si="34"/>
        <v>0.58661050100000001</v>
      </c>
    </row>
    <row r="45" spans="1:95" x14ac:dyDescent="0.3">
      <c r="A45" s="1">
        <v>21500</v>
      </c>
      <c r="B45">
        <v>0.125</v>
      </c>
      <c r="C45">
        <v>2.06</v>
      </c>
      <c r="D45">
        <v>7.8E-2</v>
      </c>
      <c r="E45">
        <v>0.65800000000000003</v>
      </c>
      <c r="F45">
        <v>1.8879999999999999</v>
      </c>
      <c r="G45">
        <v>21457</v>
      </c>
      <c r="H45">
        <v>76524</v>
      </c>
      <c r="I45">
        <v>88402</v>
      </c>
      <c r="J45">
        <v>2520</v>
      </c>
      <c r="K45">
        <v>3100</v>
      </c>
      <c r="L45">
        <v>4387</v>
      </c>
      <c r="M45">
        <v>7870</v>
      </c>
      <c r="N45">
        <v>14471</v>
      </c>
      <c r="O45" s="21">
        <v>26208</v>
      </c>
      <c r="P45" s="21">
        <v>446</v>
      </c>
      <c r="Q45" s="21">
        <v>3971</v>
      </c>
      <c r="R45" s="21">
        <v>3971</v>
      </c>
      <c r="S45" s="21">
        <v>15</v>
      </c>
      <c r="T45" s="21">
        <v>4578</v>
      </c>
      <c r="U45" s="21">
        <v>6</v>
      </c>
      <c r="V45" s="21">
        <v>4165</v>
      </c>
      <c r="W45" s="21">
        <v>466</v>
      </c>
      <c r="X45" s="21">
        <v>24</v>
      </c>
      <c r="Y45" s="21">
        <v>474</v>
      </c>
      <c r="Z45" s="21">
        <v>21931</v>
      </c>
      <c r="AA45" s="21">
        <v>4173</v>
      </c>
      <c r="AB45" s="21">
        <v>1</v>
      </c>
      <c r="AC45" s="21">
        <v>0</v>
      </c>
      <c r="AD45" s="21">
        <v>21931</v>
      </c>
      <c r="AE45" s="23">
        <v>641</v>
      </c>
      <c r="AF45" s="23">
        <v>446</v>
      </c>
      <c r="AG45" s="23">
        <v>67</v>
      </c>
      <c r="AH45" s="23">
        <v>13</v>
      </c>
      <c r="AI45" s="23">
        <v>0</v>
      </c>
      <c r="AJ45" s="23">
        <v>473</v>
      </c>
      <c r="AK45" s="23">
        <v>6</v>
      </c>
      <c r="AL45" s="23">
        <v>886</v>
      </c>
      <c r="AM45" s="23">
        <v>880</v>
      </c>
      <c r="AN45" s="23">
        <v>0</v>
      </c>
      <c r="AO45" s="23">
        <v>948</v>
      </c>
      <c r="AP45" s="23">
        <v>4173</v>
      </c>
      <c r="AQ45" s="23">
        <v>4173</v>
      </c>
      <c r="AR45" s="23">
        <v>0</v>
      </c>
      <c r="AS45" s="23">
        <v>0</v>
      </c>
      <c r="AT45" s="23">
        <v>474</v>
      </c>
      <c r="AU45" s="10">
        <f t="shared" si="51"/>
        <v>641</v>
      </c>
      <c r="AV45" s="10">
        <f t="shared" si="52"/>
        <v>446</v>
      </c>
      <c r="AW45" s="10">
        <f t="shared" si="53"/>
        <v>67</v>
      </c>
      <c r="AX45" s="10">
        <f t="shared" si="54"/>
        <v>13</v>
      </c>
      <c r="AY45" s="10">
        <f t="shared" si="55"/>
        <v>0</v>
      </c>
      <c r="AZ45" s="10">
        <f t="shared" si="56"/>
        <v>473</v>
      </c>
      <c r="BA45" s="10">
        <f t="shared" si="57"/>
        <v>6</v>
      </c>
      <c r="BB45" s="10">
        <f t="shared" si="58"/>
        <v>886</v>
      </c>
      <c r="BC45" s="10">
        <f t="shared" si="59"/>
        <v>466</v>
      </c>
      <c r="BD45" s="10">
        <f t="shared" si="60"/>
        <v>0</v>
      </c>
      <c r="BE45" s="10">
        <f t="shared" si="61"/>
        <v>474</v>
      </c>
      <c r="BF45" s="10">
        <f t="shared" si="62"/>
        <v>4173</v>
      </c>
      <c r="BG45" s="10">
        <f t="shared" si="63"/>
        <v>4173</v>
      </c>
      <c r="BH45" s="10">
        <f t="shared" si="64"/>
        <v>0</v>
      </c>
      <c r="BI45" s="10">
        <f t="shared" si="65"/>
        <v>0</v>
      </c>
      <c r="BJ45" s="10">
        <f t="shared" si="66"/>
        <v>474</v>
      </c>
      <c r="BK45">
        <v>5394</v>
      </c>
      <c r="BL45">
        <v>3776</v>
      </c>
      <c r="BM45">
        <v>8597</v>
      </c>
      <c r="BN45">
        <v>26419</v>
      </c>
      <c r="BO45">
        <v>8305</v>
      </c>
      <c r="BP45">
        <v>5900</v>
      </c>
      <c r="BQ45">
        <v>9741</v>
      </c>
      <c r="BR45">
        <v>11014</v>
      </c>
      <c r="BS45">
        <v>10380</v>
      </c>
      <c r="BT45">
        <v>10719</v>
      </c>
      <c r="BU45">
        <v>8576</v>
      </c>
      <c r="BV45">
        <v>5907</v>
      </c>
      <c r="BW45">
        <v>268654</v>
      </c>
      <c r="BX45">
        <v>13226</v>
      </c>
      <c r="BY45">
        <v>0</v>
      </c>
      <c r="BZ45">
        <v>2743</v>
      </c>
      <c r="CA45" s="25">
        <f t="shared" si="35"/>
        <v>3457554</v>
      </c>
      <c r="CB45" s="25">
        <f t="shared" si="36"/>
        <v>1684096</v>
      </c>
      <c r="CC45" s="25">
        <f t="shared" si="37"/>
        <v>575999</v>
      </c>
      <c r="CD45" s="25">
        <f t="shared" si="38"/>
        <v>343447</v>
      </c>
      <c r="CE45" s="25">
        <f t="shared" si="39"/>
        <v>0</v>
      </c>
      <c r="CF45" s="25">
        <f t="shared" si="40"/>
        <v>2790700</v>
      </c>
      <c r="CG45" s="25">
        <f t="shared" si="41"/>
        <v>58446</v>
      </c>
      <c r="CH45" s="25">
        <f t="shared" si="42"/>
        <v>9758404</v>
      </c>
      <c r="CI45" s="25">
        <f t="shared" si="43"/>
        <v>4837080</v>
      </c>
      <c r="CJ45" s="25">
        <f t="shared" si="44"/>
        <v>0</v>
      </c>
      <c r="CK45" s="25">
        <f t="shared" si="45"/>
        <v>4065024</v>
      </c>
      <c r="CL45" s="25">
        <f t="shared" si="46"/>
        <v>24649911</v>
      </c>
      <c r="CM45" s="25">
        <f t="shared" si="47"/>
        <v>1121093142</v>
      </c>
      <c r="CN45" s="25">
        <f t="shared" si="48"/>
        <v>0</v>
      </c>
      <c r="CO45" s="25">
        <f t="shared" si="49"/>
        <v>0</v>
      </c>
      <c r="CP45" s="25">
        <f t="shared" si="50"/>
        <v>1300182</v>
      </c>
      <c r="CQ45" s="13">
        <f t="shared" si="34"/>
        <v>1.1746139849999999</v>
      </c>
    </row>
    <row r="46" spans="1:95" x14ac:dyDescent="0.3">
      <c r="A46" s="1">
        <v>22000</v>
      </c>
      <c r="B46">
        <v>0.124</v>
      </c>
      <c r="C46">
        <v>1.921</v>
      </c>
      <c r="D46">
        <v>9.4E-2</v>
      </c>
      <c r="E46">
        <v>0.67</v>
      </c>
      <c r="F46">
        <v>1.778</v>
      </c>
      <c r="G46">
        <v>21964</v>
      </c>
      <c r="H46">
        <v>78502</v>
      </c>
      <c r="I46">
        <v>90613</v>
      </c>
      <c r="J46">
        <v>2165</v>
      </c>
      <c r="K46">
        <v>2913</v>
      </c>
      <c r="L46">
        <v>3617</v>
      </c>
      <c r="M46">
        <v>7794</v>
      </c>
      <c r="N46">
        <v>14181</v>
      </c>
      <c r="O46" s="21">
        <v>26850</v>
      </c>
      <c r="P46" s="21">
        <v>429</v>
      </c>
      <c r="Q46" s="21">
        <v>4180</v>
      </c>
      <c r="R46" s="21">
        <v>4180</v>
      </c>
      <c r="S46" s="21">
        <v>30</v>
      </c>
      <c r="T46" s="21">
        <v>4656</v>
      </c>
      <c r="U46" s="21">
        <v>4</v>
      </c>
      <c r="V46" s="21">
        <v>4257</v>
      </c>
      <c r="W46" s="21">
        <v>439</v>
      </c>
      <c r="X46" s="21">
        <v>21</v>
      </c>
      <c r="Y46" s="21">
        <v>497</v>
      </c>
      <c r="Z46" s="21">
        <v>22461</v>
      </c>
      <c r="AA46" s="21">
        <v>4315</v>
      </c>
      <c r="AB46" s="21">
        <v>1</v>
      </c>
      <c r="AC46" s="21">
        <v>0</v>
      </c>
      <c r="AD46" s="21">
        <v>22461</v>
      </c>
      <c r="AE46" s="23">
        <v>661</v>
      </c>
      <c r="AF46" s="23">
        <v>429</v>
      </c>
      <c r="AG46" s="23">
        <v>64</v>
      </c>
      <c r="AH46" s="23">
        <v>12</v>
      </c>
      <c r="AI46" s="23">
        <v>0</v>
      </c>
      <c r="AJ46" s="23">
        <v>445</v>
      </c>
      <c r="AK46" s="23">
        <v>4</v>
      </c>
      <c r="AL46" s="23">
        <v>838</v>
      </c>
      <c r="AM46" s="23">
        <v>834</v>
      </c>
      <c r="AN46" s="23">
        <v>0</v>
      </c>
      <c r="AO46" s="23">
        <v>992</v>
      </c>
      <c r="AP46" s="23">
        <v>4315</v>
      </c>
      <c r="AQ46" s="23">
        <v>4315</v>
      </c>
      <c r="AR46" s="23">
        <v>0</v>
      </c>
      <c r="AS46" s="23">
        <v>0</v>
      </c>
      <c r="AT46" s="23">
        <v>496</v>
      </c>
      <c r="AU46" s="10">
        <f t="shared" si="51"/>
        <v>661</v>
      </c>
      <c r="AV46" s="10">
        <f t="shared" si="52"/>
        <v>429</v>
      </c>
      <c r="AW46" s="10">
        <f t="shared" si="53"/>
        <v>64</v>
      </c>
      <c r="AX46" s="10">
        <f t="shared" si="54"/>
        <v>12</v>
      </c>
      <c r="AY46" s="10">
        <f t="shared" si="55"/>
        <v>0</v>
      </c>
      <c r="AZ46" s="10">
        <f t="shared" si="56"/>
        <v>445</v>
      </c>
      <c r="BA46" s="10">
        <f t="shared" si="57"/>
        <v>4</v>
      </c>
      <c r="BB46" s="10">
        <f t="shared" si="58"/>
        <v>838</v>
      </c>
      <c r="BC46" s="10">
        <f t="shared" si="59"/>
        <v>439</v>
      </c>
      <c r="BD46" s="10">
        <f t="shared" si="60"/>
        <v>0</v>
      </c>
      <c r="BE46" s="10">
        <f t="shared" si="61"/>
        <v>497</v>
      </c>
      <c r="BF46" s="10">
        <f t="shared" si="62"/>
        <v>4315</v>
      </c>
      <c r="BG46" s="10">
        <f t="shared" si="63"/>
        <v>4315</v>
      </c>
      <c r="BH46" s="10">
        <f t="shared" si="64"/>
        <v>0</v>
      </c>
      <c r="BI46" s="10">
        <f t="shared" si="65"/>
        <v>0</v>
      </c>
      <c r="BJ46" s="10">
        <f t="shared" si="66"/>
        <v>496</v>
      </c>
      <c r="BK46">
        <v>5248</v>
      </c>
      <c r="BL46">
        <v>4109</v>
      </c>
      <c r="BM46">
        <v>7722</v>
      </c>
      <c r="BN46">
        <v>10061</v>
      </c>
      <c r="BO46">
        <v>9201</v>
      </c>
      <c r="BP46">
        <v>5389</v>
      </c>
      <c r="BQ46">
        <v>9173</v>
      </c>
      <c r="BR46">
        <v>9276</v>
      </c>
      <c r="BS46">
        <v>9204</v>
      </c>
      <c r="BT46">
        <v>10097</v>
      </c>
      <c r="BU46">
        <v>6604</v>
      </c>
      <c r="BV46">
        <v>5966</v>
      </c>
      <c r="BW46">
        <v>242716</v>
      </c>
      <c r="BX46">
        <v>13653</v>
      </c>
      <c r="BY46">
        <v>0</v>
      </c>
      <c r="BZ46">
        <v>2588</v>
      </c>
      <c r="CA46" s="25">
        <f t="shared" si="35"/>
        <v>3468928</v>
      </c>
      <c r="CB46" s="25">
        <f t="shared" si="36"/>
        <v>1762761</v>
      </c>
      <c r="CC46" s="25">
        <f t="shared" si="37"/>
        <v>494208</v>
      </c>
      <c r="CD46" s="25">
        <f t="shared" si="38"/>
        <v>120732</v>
      </c>
      <c r="CE46" s="25">
        <f t="shared" si="39"/>
        <v>0</v>
      </c>
      <c r="CF46" s="25">
        <f t="shared" si="40"/>
        <v>2398105</v>
      </c>
      <c r="CG46" s="25">
        <f t="shared" si="41"/>
        <v>36692</v>
      </c>
      <c r="CH46" s="25">
        <f t="shared" si="42"/>
        <v>7773288</v>
      </c>
      <c r="CI46" s="25">
        <f t="shared" si="43"/>
        <v>4040556</v>
      </c>
      <c r="CJ46" s="25">
        <f t="shared" si="44"/>
        <v>0</v>
      </c>
      <c r="CK46" s="25">
        <f t="shared" si="45"/>
        <v>3282188</v>
      </c>
      <c r="CL46" s="25">
        <f t="shared" si="46"/>
        <v>25743290</v>
      </c>
      <c r="CM46" s="25">
        <f t="shared" si="47"/>
        <v>1047319540</v>
      </c>
      <c r="CN46" s="25">
        <f t="shared" si="48"/>
        <v>0</v>
      </c>
      <c r="CO46" s="25">
        <f t="shared" si="49"/>
        <v>0</v>
      </c>
      <c r="CP46" s="25">
        <f t="shared" si="50"/>
        <v>1283648</v>
      </c>
      <c r="CQ46" s="13">
        <f t="shared" si="34"/>
        <v>1.097723936</v>
      </c>
    </row>
    <row r="47" spans="1:95" x14ac:dyDescent="0.3">
      <c r="A47" s="1">
        <v>22500</v>
      </c>
      <c r="B47">
        <v>0.13100000000000001</v>
      </c>
      <c r="C47">
        <v>2.02</v>
      </c>
      <c r="D47">
        <v>7.8E-2</v>
      </c>
      <c r="E47">
        <v>0.70399999999999996</v>
      </c>
      <c r="F47">
        <v>1.845</v>
      </c>
      <c r="G47">
        <v>22454</v>
      </c>
      <c r="H47">
        <v>80261</v>
      </c>
      <c r="I47">
        <v>92438</v>
      </c>
      <c r="J47">
        <v>2475</v>
      </c>
      <c r="K47">
        <v>3045</v>
      </c>
      <c r="L47">
        <v>4493</v>
      </c>
      <c r="M47">
        <v>7365</v>
      </c>
      <c r="N47">
        <v>14973</v>
      </c>
      <c r="O47" s="21">
        <v>27441</v>
      </c>
      <c r="P47" s="21">
        <v>452</v>
      </c>
      <c r="Q47" s="21">
        <v>4229</v>
      </c>
      <c r="R47" s="21">
        <v>4229</v>
      </c>
      <c r="S47" s="21">
        <v>24</v>
      </c>
      <c r="T47" s="21">
        <v>4762</v>
      </c>
      <c r="U47" s="21">
        <v>2</v>
      </c>
      <c r="V47" s="21">
        <v>4359</v>
      </c>
      <c r="W47" s="21">
        <v>454</v>
      </c>
      <c r="X47" s="21">
        <v>21</v>
      </c>
      <c r="Y47" s="21">
        <v>468</v>
      </c>
      <c r="Z47" s="21">
        <v>22922</v>
      </c>
      <c r="AA47" s="21">
        <v>4373</v>
      </c>
      <c r="AB47" s="21">
        <v>1</v>
      </c>
      <c r="AC47" s="21">
        <v>0</v>
      </c>
      <c r="AD47" s="21">
        <v>22922</v>
      </c>
      <c r="AE47" s="23">
        <v>615</v>
      </c>
      <c r="AF47" s="23">
        <v>452</v>
      </c>
      <c r="AG47" s="23">
        <v>41</v>
      </c>
      <c r="AH47" s="23">
        <v>8</v>
      </c>
      <c r="AI47" s="23">
        <v>0</v>
      </c>
      <c r="AJ47" s="23">
        <v>469</v>
      </c>
      <c r="AK47" s="23">
        <v>2</v>
      </c>
      <c r="AL47" s="23">
        <v>852</v>
      </c>
      <c r="AM47" s="23">
        <v>850</v>
      </c>
      <c r="AN47" s="23">
        <v>0</v>
      </c>
      <c r="AO47" s="23">
        <v>936</v>
      </c>
      <c r="AP47" s="23">
        <v>4373</v>
      </c>
      <c r="AQ47" s="23">
        <v>4373</v>
      </c>
      <c r="AR47" s="23">
        <v>0</v>
      </c>
      <c r="AS47" s="23">
        <v>0</v>
      </c>
      <c r="AT47" s="23">
        <v>468</v>
      </c>
      <c r="AU47" s="10">
        <f t="shared" si="51"/>
        <v>615</v>
      </c>
      <c r="AV47" s="10">
        <f t="shared" si="52"/>
        <v>452</v>
      </c>
      <c r="AW47" s="10">
        <f t="shared" si="53"/>
        <v>41</v>
      </c>
      <c r="AX47" s="10">
        <f t="shared" si="54"/>
        <v>8</v>
      </c>
      <c r="AY47" s="10">
        <f t="shared" si="55"/>
        <v>0</v>
      </c>
      <c r="AZ47" s="10">
        <f t="shared" si="56"/>
        <v>469</v>
      </c>
      <c r="BA47" s="10">
        <f t="shared" si="57"/>
        <v>2</v>
      </c>
      <c r="BB47" s="10">
        <f t="shared" si="58"/>
        <v>852</v>
      </c>
      <c r="BC47" s="10">
        <f t="shared" si="59"/>
        <v>454</v>
      </c>
      <c r="BD47" s="10">
        <f t="shared" si="60"/>
        <v>0</v>
      </c>
      <c r="BE47" s="10">
        <f t="shared" si="61"/>
        <v>468</v>
      </c>
      <c r="BF47" s="10">
        <f t="shared" si="62"/>
        <v>4373</v>
      </c>
      <c r="BG47" s="10">
        <f t="shared" si="63"/>
        <v>4373</v>
      </c>
      <c r="BH47" s="10">
        <f t="shared" si="64"/>
        <v>0</v>
      </c>
      <c r="BI47" s="10">
        <f t="shared" si="65"/>
        <v>0</v>
      </c>
      <c r="BJ47" s="10">
        <f t="shared" si="66"/>
        <v>468</v>
      </c>
      <c r="BK47">
        <v>5274</v>
      </c>
      <c r="BL47">
        <v>3191</v>
      </c>
      <c r="BM47">
        <v>7555</v>
      </c>
      <c r="BN47">
        <v>9332</v>
      </c>
      <c r="BO47">
        <v>16443</v>
      </c>
      <c r="BP47">
        <v>5168</v>
      </c>
      <c r="BQ47">
        <v>9386</v>
      </c>
      <c r="BR47">
        <v>9222</v>
      </c>
      <c r="BS47">
        <v>8042</v>
      </c>
      <c r="BT47">
        <v>9000</v>
      </c>
      <c r="BU47">
        <v>6527</v>
      </c>
      <c r="BV47">
        <v>5905</v>
      </c>
      <c r="BW47">
        <v>256987</v>
      </c>
      <c r="BX47">
        <v>10239</v>
      </c>
      <c r="BY47">
        <v>0</v>
      </c>
      <c r="BZ47">
        <v>2614</v>
      </c>
      <c r="CA47" s="25">
        <f t="shared" si="35"/>
        <v>3243510</v>
      </c>
      <c r="CB47" s="25">
        <f t="shared" si="36"/>
        <v>1442332</v>
      </c>
      <c r="CC47" s="25">
        <f t="shared" si="37"/>
        <v>309755</v>
      </c>
      <c r="CD47" s="25">
        <f t="shared" si="38"/>
        <v>74656</v>
      </c>
      <c r="CE47" s="25">
        <f t="shared" si="39"/>
        <v>0</v>
      </c>
      <c r="CF47" s="25">
        <f t="shared" si="40"/>
        <v>2423792</v>
      </c>
      <c r="CG47" s="25">
        <f t="shared" si="41"/>
        <v>18772</v>
      </c>
      <c r="CH47" s="25">
        <f t="shared" si="42"/>
        <v>7857144</v>
      </c>
      <c r="CI47" s="25">
        <f t="shared" si="43"/>
        <v>3651068</v>
      </c>
      <c r="CJ47" s="25">
        <f t="shared" si="44"/>
        <v>0</v>
      </c>
      <c r="CK47" s="25">
        <f t="shared" si="45"/>
        <v>3054636</v>
      </c>
      <c r="CL47" s="25">
        <f t="shared" si="46"/>
        <v>25822565</v>
      </c>
      <c r="CM47" s="25">
        <f t="shared" si="47"/>
        <v>1123804151</v>
      </c>
      <c r="CN47" s="25">
        <f t="shared" si="48"/>
        <v>0</v>
      </c>
      <c r="CO47" s="25">
        <f t="shared" si="49"/>
        <v>0</v>
      </c>
      <c r="CP47" s="25">
        <f t="shared" si="50"/>
        <v>1223352</v>
      </c>
      <c r="CQ47" s="13">
        <f t="shared" si="34"/>
        <v>1.172925733</v>
      </c>
    </row>
    <row r="48" spans="1:95" x14ac:dyDescent="0.3">
      <c r="A48" s="1">
        <v>23000</v>
      </c>
      <c r="B48">
        <v>0.14000000000000001</v>
      </c>
      <c r="C48">
        <v>2.1070000000000002</v>
      </c>
      <c r="D48">
        <v>7.8E-2</v>
      </c>
      <c r="E48">
        <v>0.78</v>
      </c>
      <c r="F48">
        <v>1.92</v>
      </c>
      <c r="G48">
        <v>22977</v>
      </c>
      <c r="H48">
        <v>81918</v>
      </c>
      <c r="I48">
        <v>94120</v>
      </c>
      <c r="J48">
        <v>2474</v>
      </c>
      <c r="K48">
        <v>3197</v>
      </c>
      <c r="L48">
        <v>4201</v>
      </c>
      <c r="M48">
        <v>8082</v>
      </c>
      <c r="N48">
        <v>14892</v>
      </c>
      <c r="O48" s="21">
        <v>27935</v>
      </c>
      <c r="P48" s="21">
        <v>431</v>
      </c>
      <c r="Q48" s="21">
        <v>4354</v>
      </c>
      <c r="R48" s="21">
        <v>4354</v>
      </c>
      <c r="S48" s="21">
        <v>30</v>
      </c>
      <c r="T48" s="21">
        <v>4803</v>
      </c>
      <c r="U48" s="21">
        <v>8</v>
      </c>
      <c r="V48" s="21">
        <v>4357</v>
      </c>
      <c r="W48" s="21">
        <v>473</v>
      </c>
      <c r="X48" s="21">
        <v>12</v>
      </c>
      <c r="Y48" s="21">
        <v>465</v>
      </c>
      <c r="Z48" s="21">
        <v>23442</v>
      </c>
      <c r="AA48" s="21">
        <v>4349</v>
      </c>
      <c r="AB48" s="21">
        <v>1</v>
      </c>
      <c r="AC48" s="21">
        <v>0</v>
      </c>
      <c r="AD48" s="21">
        <v>23442</v>
      </c>
      <c r="AE48" s="23">
        <v>617</v>
      </c>
      <c r="AF48" s="23">
        <v>431</v>
      </c>
      <c r="AG48" s="23">
        <v>58</v>
      </c>
      <c r="AH48" s="23">
        <v>18</v>
      </c>
      <c r="AI48" s="23">
        <v>0</v>
      </c>
      <c r="AJ48" s="23">
        <v>488</v>
      </c>
      <c r="AK48" s="23">
        <v>8</v>
      </c>
      <c r="AL48" s="23">
        <v>908</v>
      </c>
      <c r="AM48" s="23">
        <v>900</v>
      </c>
      <c r="AN48" s="23">
        <v>0</v>
      </c>
      <c r="AO48" s="23">
        <v>930</v>
      </c>
      <c r="AP48" s="23">
        <v>4349</v>
      </c>
      <c r="AQ48" s="23">
        <v>4349</v>
      </c>
      <c r="AR48" s="23">
        <v>0</v>
      </c>
      <c r="AS48" s="23">
        <v>0</v>
      </c>
      <c r="AT48" s="23">
        <v>465</v>
      </c>
      <c r="AU48" s="10">
        <f t="shared" si="51"/>
        <v>617</v>
      </c>
      <c r="AV48" s="10">
        <f t="shared" si="52"/>
        <v>431</v>
      </c>
      <c r="AW48" s="10">
        <f t="shared" si="53"/>
        <v>58</v>
      </c>
      <c r="AX48" s="10">
        <f t="shared" si="54"/>
        <v>18</v>
      </c>
      <c r="AY48" s="10">
        <f t="shared" si="55"/>
        <v>0</v>
      </c>
      <c r="AZ48" s="10">
        <f t="shared" si="56"/>
        <v>488</v>
      </c>
      <c r="BA48" s="10">
        <f t="shared" si="57"/>
        <v>8</v>
      </c>
      <c r="BB48" s="10">
        <f t="shared" si="58"/>
        <v>908</v>
      </c>
      <c r="BC48" s="10">
        <f t="shared" si="59"/>
        <v>473</v>
      </c>
      <c r="BD48" s="10">
        <f t="shared" si="60"/>
        <v>0</v>
      </c>
      <c r="BE48" s="10">
        <f t="shared" si="61"/>
        <v>465</v>
      </c>
      <c r="BF48" s="10">
        <f t="shared" si="62"/>
        <v>4349</v>
      </c>
      <c r="BG48" s="10">
        <f t="shared" si="63"/>
        <v>4349</v>
      </c>
      <c r="BH48" s="10">
        <f t="shared" si="64"/>
        <v>0</v>
      </c>
      <c r="BI48" s="10">
        <f t="shared" si="65"/>
        <v>0</v>
      </c>
      <c r="BJ48" s="10">
        <f t="shared" si="66"/>
        <v>465</v>
      </c>
      <c r="BK48">
        <v>5340</v>
      </c>
      <c r="BL48">
        <v>3560</v>
      </c>
      <c r="BM48">
        <v>8314</v>
      </c>
      <c r="BN48">
        <v>20123</v>
      </c>
      <c r="BO48">
        <v>8731</v>
      </c>
      <c r="BP48">
        <v>5573</v>
      </c>
      <c r="BQ48">
        <v>9866</v>
      </c>
      <c r="BR48">
        <v>9999</v>
      </c>
      <c r="BS48">
        <v>8733</v>
      </c>
      <c r="BT48">
        <v>10559</v>
      </c>
      <c r="BU48">
        <v>6852</v>
      </c>
      <c r="BV48">
        <v>5929</v>
      </c>
      <c r="BW48">
        <v>267835</v>
      </c>
      <c r="BX48">
        <v>13226</v>
      </c>
      <c r="BY48">
        <v>0</v>
      </c>
      <c r="BZ48">
        <v>2733</v>
      </c>
      <c r="CA48" s="25">
        <f t="shared" si="35"/>
        <v>3294780</v>
      </c>
      <c r="CB48" s="25">
        <f t="shared" si="36"/>
        <v>1534360</v>
      </c>
      <c r="CC48" s="25">
        <f t="shared" si="37"/>
        <v>482212</v>
      </c>
      <c r="CD48" s="25">
        <f t="shared" si="38"/>
        <v>362214</v>
      </c>
      <c r="CE48" s="25">
        <f t="shared" si="39"/>
        <v>0</v>
      </c>
      <c r="CF48" s="25">
        <f t="shared" si="40"/>
        <v>2719624</v>
      </c>
      <c r="CG48" s="25">
        <f t="shared" si="41"/>
        <v>78928</v>
      </c>
      <c r="CH48" s="25">
        <f t="shared" si="42"/>
        <v>9079092</v>
      </c>
      <c r="CI48" s="25">
        <f t="shared" si="43"/>
        <v>4130709</v>
      </c>
      <c r="CJ48" s="25">
        <f t="shared" si="44"/>
        <v>0</v>
      </c>
      <c r="CK48" s="25">
        <f t="shared" si="45"/>
        <v>3186180</v>
      </c>
      <c r="CL48" s="25">
        <f t="shared" si="46"/>
        <v>25785221</v>
      </c>
      <c r="CM48" s="25">
        <f t="shared" si="47"/>
        <v>1164814415</v>
      </c>
      <c r="CN48" s="25">
        <f t="shared" si="48"/>
        <v>0</v>
      </c>
      <c r="CO48" s="25">
        <f t="shared" si="49"/>
        <v>0</v>
      </c>
      <c r="CP48" s="25">
        <f t="shared" si="50"/>
        <v>1270845</v>
      </c>
      <c r="CQ48" s="13">
        <f t="shared" si="34"/>
        <v>1.2167385799999999</v>
      </c>
    </row>
    <row r="49" spans="1:95" x14ac:dyDescent="0.3">
      <c r="A49" s="1">
        <v>23500</v>
      </c>
      <c r="B49">
        <v>0.14000000000000001</v>
      </c>
      <c r="C49">
        <v>2.0449999999999999</v>
      </c>
      <c r="D49">
        <v>9.2999999999999999E-2</v>
      </c>
      <c r="E49">
        <v>0.75700000000000001</v>
      </c>
      <c r="F49">
        <v>2.0129999999999999</v>
      </c>
      <c r="G49">
        <v>23508</v>
      </c>
      <c r="H49">
        <v>84081</v>
      </c>
      <c r="I49">
        <v>96811</v>
      </c>
      <c r="J49">
        <v>2391</v>
      </c>
      <c r="K49">
        <v>3094</v>
      </c>
      <c r="L49">
        <v>4522</v>
      </c>
      <c r="M49">
        <v>6872</v>
      </c>
      <c r="N49">
        <v>13257</v>
      </c>
      <c r="O49" s="21">
        <v>28641</v>
      </c>
      <c r="P49" s="21">
        <v>477</v>
      </c>
      <c r="Q49" s="21">
        <v>4554</v>
      </c>
      <c r="R49" s="21">
        <v>4554</v>
      </c>
      <c r="S49" s="21">
        <v>15</v>
      </c>
      <c r="T49" s="21">
        <v>4984</v>
      </c>
      <c r="U49" s="21">
        <v>7</v>
      </c>
      <c r="V49" s="21">
        <v>4559</v>
      </c>
      <c r="W49" s="21">
        <v>479</v>
      </c>
      <c r="X49" s="21">
        <v>45</v>
      </c>
      <c r="Y49" s="21">
        <v>484</v>
      </c>
      <c r="Z49" s="21">
        <v>23992</v>
      </c>
      <c r="AA49" s="21">
        <v>4564</v>
      </c>
      <c r="AB49" s="21">
        <v>1</v>
      </c>
      <c r="AC49" s="21">
        <v>0</v>
      </c>
      <c r="AD49" s="21">
        <v>23992</v>
      </c>
      <c r="AE49" s="23">
        <v>621</v>
      </c>
      <c r="AF49" s="23">
        <v>477</v>
      </c>
      <c r="AG49" s="23">
        <v>62</v>
      </c>
      <c r="AH49" s="23">
        <v>17</v>
      </c>
      <c r="AI49" s="23">
        <v>0</v>
      </c>
      <c r="AJ49" s="23">
        <v>485</v>
      </c>
      <c r="AK49" s="23">
        <v>7</v>
      </c>
      <c r="AL49" s="23">
        <v>927</v>
      </c>
      <c r="AM49" s="23">
        <v>920</v>
      </c>
      <c r="AN49" s="23">
        <v>0</v>
      </c>
      <c r="AO49" s="23">
        <v>968</v>
      </c>
      <c r="AP49" s="23">
        <v>4564</v>
      </c>
      <c r="AQ49" s="23">
        <v>4564</v>
      </c>
      <c r="AR49" s="23">
        <v>0</v>
      </c>
      <c r="AS49" s="23">
        <v>0</v>
      </c>
      <c r="AT49" s="23">
        <v>484</v>
      </c>
      <c r="AU49" s="10">
        <f t="shared" si="51"/>
        <v>621</v>
      </c>
      <c r="AV49" s="10">
        <f t="shared" si="52"/>
        <v>477</v>
      </c>
      <c r="AW49" s="10">
        <f t="shared" si="53"/>
        <v>62</v>
      </c>
      <c r="AX49" s="10">
        <f t="shared" si="54"/>
        <v>17</v>
      </c>
      <c r="AY49" s="10">
        <f t="shared" si="55"/>
        <v>0</v>
      </c>
      <c r="AZ49" s="10">
        <f t="shared" si="56"/>
        <v>485</v>
      </c>
      <c r="BA49" s="10">
        <f t="shared" si="57"/>
        <v>7</v>
      </c>
      <c r="BB49" s="10">
        <f t="shared" si="58"/>
        <v>927</v>
      </c>
      <c r="BC49" s="10">
        <f t="shared" si="59"/>
        <v>479</v>
      </c>
      <c r="BD49" s="10">
        <f t="shared" si="60"/>
        <v>0</v>
      </c>
      <c r="BE49" s="10">
        <f t="shared" si="61"/>
        <v>484</v>
      </c>
      <c r="BF49" s="10">
        <f t="shared" si="62"/>
        <v>4564</v>
      </c>
      <c r="BG49" s="10">
        <f t="shared" si="63"/>
        <v>4564</v>
      </c>
      <c r="BH49" s="10">
        <f t="shared" si="64"/>
        <v>0</v>
      </c>
      <c r="BI49" s="10">
        <f t="shared" si="65"/>
        <v>0</v>
      </c>
      <c r="BJ49" s="10">
        <f t="shared" si="66"/>
        <v>484</v>
      </c>
      <c r="BK49">
        <v>5283</v>
      </c>
      <c r="BL49">
        <v>3274</v>
      </c>
      <c r="BM49">
        <v>7762</v>
      </c>
      <c r="BN49">
        <v>9361</v>
      </c>
      <c r="BO49">
        <v>9215</v>
      </c>
      <c r="BP49">
        <v>5333</v>
      </c>
      <c r="BQ49">
        <v>8411</v>
      </c>
      <c r="BR49">
        <v>9476</v>
      </c>
      <c r="BS49">
        <v>8051</v>
      </c>
      <c r="BT49">
        <v>8599</v>
      </c>
      <c r="BU49">
        <v>7423</v>
      </c>
      <c r="BV49">
        <v>5853</v>
      </c>
      <c r="BW49">
        <v>275457</v>
      </c>
      <c r="BX49">
        <v>10239</v>
      </c>
      <c r="BY49">
        <v>0</v>
      </c>
      <c r="BZ49">
        <v>2603</v>
      </c>
      <c r="CA49" s="25">
        <f t="shared" si="35"/>
        <v>3280743</v>
      </c>
      <c r="CB49" s="25">
        <f t="shared" si="36"/>
        <v>1561698</v>
      </c>
      <c r="CC49" s="25">
        <f t="shared" si="37"/>
        <v>481244</v>
      </c>
      <c r="CD49" s="25">
        <f t="shared" si="38"/>
        <v>159137</v>
      </c>
      <c r="CE49" s="25">
        <f t="shared" si="39"/>
        <v>0</v>
      </c>
      <c r="CF49" s="25">
        <f t="shared" si="40"/>
        <v>2586505</v>
      </c>
      <c r="CG49" s="25">
        <f t="shared" si="41"/>
        <v>58877</v>
      </c>
      <c r="CH49" s="25">
        <f t="shared" si="42"/>
        <v>8784252</v>
      </c>
      <c r="CI49" s="25">
        <f t="shared" si="43"/>
        <v>3856429</v>
      </c>
      <c r="CJ49" s="25">
        <f t="shared" si="44"/>
        <v>0</v>
      </c>
      <c r="CK49" s="25">
        <f t="shared" si="45"/>
        <v>3592732</v>
      </c>
      <c r="CL49" s="25">
        <f t="shared" si="46"/>
        <v>26713092</v>
      </c>
      <c r="CM49" s="25">
        <f t="shared" si="47"/>
        <v>1257185748</v>
      </c>
      <c r="CN49" s="25">
        <f t="shared" si="48"/>
        <v>0</v>
      </c>
      <c r="CO49" s="25">
        <f t="shared" si="49"/>
        <v>0</v>
      </c>
      <c r="CP49" s="25">
        <f t="shared" si="50"/>
        <v>1259852</v>
      </c>
      <c r="CQ49" s="13">
        <f t="shared" si="34"/>
        <v>1.309520309</v>
      </c>
    </row>
    <row r="50" spans="1:95" x14ac:dyDescent="0.3">
      <c r="A50" s="1">
        <v>24000</v>
      </c>
      <c r="B50">
        <v>0.156</v>
      </c>
      <c r="C50">
        <v>2.1019999999999999</v>
      </c>
      <c r="D50">
        <v>7.8E-2</v>
      </c>
      <c r="E50">
        <v>0.71799999999999997</v>
      </c>
      <c r="F50">
        <v>2.016</v>
      </c>
      <c r="G50">
        <v>23961</v>
      </c>
      <c r="H50">
        <v>85309</v>
      </c>
      <c r="I50">
        <v>98085</v>
      </c>
      <c r="J50">
        <v>2442</v>
      </c>
      <c r="K50">
        <v>2912</v>
      </c>
      <c r="L50">
        <v>4533</v>
      </c>
      <c r="M50">
        <v>7551</v>
      </c>
      <c r="N50">
        <v>13173</v>
      </c>
      <c r="O50" s="21">
        <v>29096</v>
      </c>
      <c r="P50" s="21">
        <v>464</v>
      </c>
      <c r="Q50" s="21">
        <v>4546</v>
      </c>
      <c r="R50" s="21">
        <v>4546</v>
      </c>
      <c r="S50" s="21">
        <v>15</v>
      </c>
      <c r="T50" s="21">
        <v>4949</v>
      </c>
      <c r="U50" s="21">
        <v>12</v>
      </c>
      <c r="V50" s="21">
        <v>4494</v>
      </c>
      <c r="W50" s="21">
        <v>477</v>
      </c>
      <c r="X50" s="21">
        <v>30</v>
      </c>
      <c r="Y50" s="21">
        <v>512</v>
      </c>
      <c r="Z50" s="21">
        <v>24473</v>
      </c>
      <c r="AA50" s="21">
        <v>4529</v>
      </c>
      <c r="AB50" s="21">
        <v>1</v>
      </c>
      <c r="AC50" s="21">
        <v>0</v>
      </c>
      <c r="AD50" s="21">
        <v>24473</v>
      </c>
      <c r="AE50" s="23">
        <v>681</v>
      </c>
      <c r="AF50" s="23">
        <v>464</v>
      </c>
      <c r="AG50" s="23">
        <v>72</v>
      </c>
      <c r="AH50" s="23">
        <v>14</v>
      </c>
      <c r="AI50" s="23">
        <v>0</v>
      </c>
      <c r="AJ50" s="23">
        <v>486</v>
      </c>
      <c r="AK50" s="23">
        <v>12</v>
      </c>
      <c r="AL50" s="23">
        <v>921</v>
      </c>
      <c r="AM50" s="23">
        <v>909</v>
      </c>
      <c r="AN50" s="23">
        <v>5</v>
      </c>
      <c r="AO50" s="23">
        <v>1022</v>
      </c>
      <c r="AP50" s="23">
        <v>4529</v>
      </c>
      <c r="AQ50" s="23">
        <v>4529</v>
      </c>
      <c r="AR50" s="23">
        <v>0</v>
      </c>
      <c r="AS50" s="23">
        <v>0</v>
      </c>
      <c r="AT50" s="23">
        <v>511</v>
      </c>
      <c r="AU50" s="10">
        <f t="shared" si="51"/>
        <v>681</v>
      </c>
      <c r="AV50" s="10">
        <f t="shared" si="52"/>
        <v>464</v>
      </c>
      <c r="AW50" s="10">
        <f t="shared" si="53"/>
        <v>72</v>
      </c>
      <c r="AX50" s="10">
        <f t="shared" si="54"/>
        <v>14</v>
      </c>
      <c r="AY50" s="10">
        <f t="shared" si="55"/>
        <v>0</v>
      </c>
      <c r="AZ50" s="10">
        <f t="shared" si="56"/>
        <v>486</v>
      </c>
      <c r="BA50" s="10">
        <f t="shared" si="57"/>
        <v>12</v>
      </c>
      <c r="BB50" s="10">
        <f t="shared" si="58"/>
        <v>921</v>
      </c>
      <c r="BC50" s="10">
        <f t="shared" si="59"/>
        <v>477</v>
      </c>
      <c r="BD50" s="10">
        <f t="shared" si="60"/>
        <v>5</v>
      </c>
      <c r="BE50" s="10">
        <f t="shared" si="61"/>
        <v>512</v>
      </c>
      <c r="BF50" s="10">
        <f t="shared" si="62"/>
        <v>4529</v>
      </c>
      <c r="BG50" s="10">
        <f t="shared" si="63"/>
        <v>4529</v>
      </c>
      <c r="BH50" s="10">
        <f t="shared" si="64"/>
        <v>0</v>
      </c>
      <c r="BI50" s="10">
        <f t="shared" si="65"/>
        <v>0</v>
      </c>
      <c r="BJ50" s="10">
        <f t="shared" si="66"/>
        <v>511</v>
      </c>
      <c r="BK50">
        <v>5314</v>
      </c>
      <c r="BL50">
        <v>3272</v>
      </c>
      <c r="BM50">
        <v>7819</v>
      </c>
      <c r="BN50">
        <v>9599</v>
      </c>
      <c r="BO50">
        <v>11917</v>
      </c>
      <c r="BP50">
        <v>5208</v>
      </c>
      <c r="BQ50">
        <v>7252</v>
      </c>
      <c r="BR50">
        <v>9794</v>
      </c>
      <c r="BS50">
        <v>8175</v>
      </c>
      <c r="BT50">
        <v>11163</v>
      </c>
      <c r="BU50">
        <v>6757</v>
      </c>
      <c r="BV50">
        <v>5916</v>
      </c>
      <c r="BW50">
        <v>275946</v>
      </c>
      <c r="BX50">
        <v>10240</v>
      </c>
      <c r="BY50">
        <v>0</v>
      </c>
      <c r="BZ50">
        <v>2647</v>
      </c>
      <c r="CA50" s="25">
        <f t="shared" si="35"/>
        <v>3618834</v>
      </c>
      <c r="CB50" s="25">
        <f t="shared" si="36"/>
        <v>1518208</v>
      </c>
      <c r="CC50" s="25">
        <f t="shared" si="37"/>
        <v>562968</v>
      </c>
      <c r="CD50" s="25">
        <f t="shared" si="38"/>
        <v>134386</v>
      </c>
      <c r="CE50" s="25">
        <f t="shared" si="39"/>
        <v>0</v>
      </c>
      <c r="CF50" s="25">
        <f t="shared" si="40"/>
        <v>2531088</v>
      </c>
      <c r="CG50" s="25">
        <f t="shared" si="41"/>
        <v>87024</v>
      </c>
      <c r="CH50" s="25">
        <f t="shared" si="42"/>
        <v>9020274</v>
      </c>
      <c r="CI50" s="25">
        <f t="shared" si="43"/>
        <v>3899475</v>
      </c>
      <c r="CJ50" s="25">
        <f t="shared" si="44"/>
        <v>55815</v>
      </c>
      <c r="CK50" s="25">
        <f t="shared" si="45"/>
        <v>3459584</v>
      </c>
      <c r="CL50" s="25">
        <f t="shared" si="46"/>
        <v>26793564</v>
      </c>
      <c r="CM50" s="25">
        <f t="shared" si="47"/>
        <v>1249759434</v>
      </c>
      <c r="CN50" s="25">
        <f t="shared" si="48"/>
        <v>0</v>
      </c>
      <c r="CO50" s="25">
        <f t="shared" si="49"/>
        <v>0</v>
      </c>
      <c r="CP50" s="25">
        <f t="shared" si="50"/>
        <v>1352617</v>
      </c>
      <c r="CQ50" s="13">
        <f t="shared" si="34"/>
        <v>1.3027932710000001</v>
      </c>
    </row>
    <row r="51" spans="1:95" x14ac:dyDescent="0.3">
      <c r="A51" s="1">
        <v>24500</v>
      </c>
      <c r="B51">
        <v>0.156</v>
      </c>
      <c r="C51">
        <v>2.1459999999999999</v>
      </c>
      <c r="D51">
        <v>0.11</v>
      </c>
      <c r="E51">
        <v>0.76400000000000001</v>
      </c>
      <c r="F51">
        <v>2.153</v>
      </c>
      <c r="G51">
        <v>24463</v>
      </c>
      <c r="H51">
        <v>87478</v>
      </c>
      <c r="I51">
        <v>100884</v>
      </c>
      <c r="J51">
        <v>2418</v>
      </c>
      <c r="K51">
        <v>2898</v>
      </c>
      <c r="L51">
        <v>4261</v>
      </c>
      <c r="M51">
        <v>6987</v>
      </c>
      <c r="N51">
        <v>12481</v>
      </c>
      <c r="O51" s="21">
        <v>29908</v>
      </c>
      <c r="P51" s="21">
        <v>472</v>
      </c>
      <c r="Q51" s="21">
        <v>4626</v>
      </c>
      <c r="R51" s="21">
        <v>4626</v>
      </c>
      <c r="S51" s="21">
        <v>21</v>
      </c>
      <c r="T51" s="21">
        <v>5233</v>
      </c>
      <c r="U51" s="21">
        <v>11</v>
      </c>
      <c r="V51" s="21">
        <v>4778</v>
      </c>
      <c r="W51" s="21">
        <v>519</v>
      </c>
      <c r="X51" s="21">
        <v>57</v>
      </c>
      <c r="Y51" s="21">
        <v>514</v>
      </c>
      <c r="Z51" s="21">
        <v>24977</v>
      </c>
      <c r="AA51" s="21">
        <v>4773</v>
      </c>
      <c r="AB51" s="21">
        <v>1</v>
      </c>
      <c r="AC51" s="21">
        <v>0</v>
      </c>
      <c r="AD51" s="21">
        <v>24977</v>
      </c>
      <c r="AE51" s="23">
        <v>689</v>
      </c>
      <c r="AF51" s="23">
        <v>472</v>
      </c>
      <c r="AG51" s="23">
        <v>67</v>
      </c>
      <c r="AH51" s="23">
        <v>17</v>
      </c>
      <c r="AI51" s="23">
        <v>0</v>
      </c>
      <c r="AJ51" s="23">
        <v>527</v>
      </c>
      <c r="AK51" s="23">
        <v>11</v>
      </c>
      <c r="AL51" s="23">
        <v>990</v>
      </c>
      <c r="AM51" s="23">
        <v>979</v>
      </c>
      <c r="AN51" s="23">
        <v>0</v>
      </c>
      <c r="AO51" s="23">
        <v>1028</v>
      </c>
      <c r="AP51" s="23">
        <v>4773</v>
      </c>
      <c r="AQ51" s="23">
        <v>4773</v>
      </c>
      <c r="AR51" s="23">
        <v>0</v>
      </c>
      <c r="AS51" s="23">
        <v>0</v>
      </c>
      <c r="AT51" s="23">
        <v>514</v>
      </c>
      <c r="AU51" s="10">
        <f t="shared" si="51"/>
        <v>689</v>
      </c>
      <c r="AV51" s="10">
        <f t="shared" si="52"/>
        <v>472</v>
      </c>
      <c r="AW51" s="10">
        <f t="shared" si="53"/>
        <v>67</v>
      </c>
      <c r="AX51" s="10">
        <f t="shared" si="54"/>
        <v>17</v>
      </c>
      <c r="AY51" s="10">
        <f t="shared" si="55"/>
        <v>0</v>
      </c>
      <c r="AZ51" s="10">
        <f t="shared" si="56"/>
        <v>527</v>
      </c>
      <c r="BA51" s="10">
        <f t="shared" si="57"/>
        <v>11</v>
      </c>
      <c r="BB51" s="10">
        <f t="shared" si="58"/>
        <v>990</v>
      </c>
      <c r="BC51" s="10">
        <f t="shared" si="59"/>
        <v>519</v>
      </c>
      <c r="BD51" s="10">
        <f t="shared" si="60"/>
        <v>0</v>
      </c>
      <c r="BE51" s="10">
        <f t="shared" si="61"/>
        <v>514</v>
      </c>
      <c r="BF51" s="10">
        <f t="shared" si="62"/>
        <v>4773</v>
      </c>
      <c r="BG51" s="10">
        <f t="shared" si="63"/>
        <v>4773</v>
      </c>
      <c r="BH51" s="10">
        <f t="shared" si="64"/>
        <v>0</v>
      </c>
      <c r="BI51" s="10">
        <f t="shared" si="65"/>
        <v>0</v>
      </c>
      <c r="BJ51" s="10">
        <f t="shared" si="66"/>
        <v>514</v>
      </c>
      <c r="BK51">
        <v>5319</v>
      </c>
      <c r="BL51">
        <v>3287</v>
      </c>
      <c r="BM51">
        <v>7949</v>
      </c>
      <c r="BN51">
        <v>9034</v>
      </c>
      <c r="BO51">
        <v>7171</v>
      </c>
      <c r="BP51">
        <v>5430</v>
      </c>
      <c r="BQ51">
        <v>7873</v>
      </c>
      <c r="BR51">
        <v>9710</v>
      </c>
      <c r="BS51">
        <v>8687</v>
      </c>
      <c r="BT51">
        <v>8151</v>
      </c>
      <c r="BU51">
        <v>6998</v>
      </c>
      <c r="BV51">
        <v>5888</v>
      </c>
      <c r="BW51">
        <v>285295</v>
      </c>
      <c r="BX51">
        <v>10240</v>
      </c>
      <c r="BY51">
        <v>0</v>
      </c>
      <c r="BZ51">
        <v>2648</v>
      </c>
      <c r="CA51" s="25">
        <f t="shared" si="35"/>
        <v>3664791</v>
      </c>
      <c r="CB51" s="25">
        <f t="shared" si="36"/>
        <v>1551464</v>
      </c>
      <c r="CC51" s="25">
        <f t="shared" si="37"/>
        <v>532583</v>
      </c>
      <c r="CD51" s="25">
        <f t="shared" si="38"/>
        <v>153578</v>
      </c>
      <c r="CE51" s="25">
        <f t="shared" si="39"/>
        <v>0</v>
      </c>
      <c r="CF51" s="25">
        <f t="shared" si="40"/>
        <v>2861610</v>
      </c>
      <c r="CG51" s="25">
        <f t="shared" si="41"/>
        <v>86603</v>
      </c>
      <c r="CH51" s="25">
        <f t="shared" si="42"/>
        <v>9612900</v>
      </c>
      <c r="CI51" s="25">
        <f t="shared" si="43"/>
        <v>4508553</v>
      </c>
      <c r="CJ51" s="25">
        <f t="shared" si="44"/>
        <v>0</v>
      </c>
      <c r="CK51" s="25">
        <f t="shared" si="45"/>
        <v>3596972</v>
      </c>
      <c r="CL51" s="25">
        <f t="shared" si="46"/>
        <v>28103424</v>
      </c>
      <c r="CM51" s="25">
        <f t="shared" si="47"/>
        <v>1361713035</v>
      </c>
      <c r="CN51" s="25">
        <f t="shared" si="48"/>
        <v>0</v>
      </c>
      <c r="CO51" s="25">
        <f t="shared" si="49"/>
        <v>0</v>
      </c>
      <c r="CP51" s="25">
        <f t="shared" si="50"/>
        <v>1361072</v>
      </c>
      <c r="CQ51" s="13">
        <f t="shared" si="34"/>
        <v>1.4177465849999999</v>
      </c>
    </row>
    <row r="52" spans="1:95" x14ac:dyDescent="0.3">
      <c r="A52" s="1">
        <v>25000</v>
      </c>
      <c r="B52">
        <v>0.17199999999999999</v>
      </c>
      <c r="C52">
        <v>2.2160000000000002</v>
      </c>
      <c r="D52">
        <v>9.2999999999999999E-2</v>
      </c>
      <c r="E52">
        <v>0.79500000000000004</v>
      </c>
      <c r="F52">
        <v>2.19</v>
      </c>
      <c r="G52">
        <v>25041</v>
      </c>
      <c r="H52">
        <v>89322</v>
      </c>
      <c r="I52">
        <v>102626</v>
      </c>
      <c r="J52">
        <v>2388</v>
      </c>
      <c r="K52">
        <v>2925</v>
      </c>
      <c r="L52">
        <v>2836</v>
      </c>
      <c r="M52">
        <v>7446</v>
      </c>
      <c r="N52">
        <v>13784</v>
      </c>
      <c r="O52" s="21">
        <v>30424</v>
      </c>
      <c r="P52" s="21">
        <v>468</v>
      </c>
      <c r="Q52" s="21">
        <v>4658</v>
      </c>
      <c r="R52" s="21">
        <v>4658</v>
      </c>
      <c r="S52" s="21">
        <v>51</v>
      </c>
      <c r="T52" s="21">
        <v>5335</v>
      </c>
      <c r="U52" s="21">
        <v>9</v>
      </c>
      <c r="V52" s="21">
        <v>4839</v>
      </c>
      <c r="W52" s="21">
        <v>538</v>
      </c>
      <c r="X52" s="21">
        <v>21</v>
      </c>
      <c r="Y52" s="21">
        <v>472</v>
      </c>
      <c r="Z52" s="21">
        <v>25513</v>
      </c>
      <c r="AA52" s="21">
        <v>4773</v>
      </c>
      <c r="AB52" s="21">
        <v>1</v>
      </c>
      <c r="AC52" s="21">
        <v>0</v>
      </c>
      <c r="AD52" s="21">
        <v>25513</v>
      </c>
      <c r="AE52" s="23">
        <v>633</v>
      </c>
      <c r="AF52" s="23">
        <v>468</v>
      </c>
      <c r="AG52" s="23">
        <v>54</v>
      </c>
      <c r="AH52" s="23">
        <v>11</v>
      </c>
      <c r="AI52" s="23">
        <v>6</v>
      </c>
      <c r="AJ52" s="23">
        <v>548</v>
      </c>
      <c r="AK52" s="23">
        <v>9</v>
      </c>
      <c r="AL52" s="23">
        <v>1046</v>
      </c>
      <c r="AM52" s="23">
        <v>1037</v>
      </c>
      <c r="AN52" s="23">
        <v>0</v>
      </c>
      <c r="AO52" s="23">
        <v>944</v>
      </c>
      <c r="AP52" s="23">
        <v>4773</v>
      </c>
      <c r="AQ52" s="23">
        <v>4773</v>
      </c>
      <c r="AR52" s="23">
        <v>0</v>
      </c>
      <c r="AS52" s="23">
        <v>0</v>
      </c>
      <c r="AT52" s="23">
        <v>472</v>
      </c>
      <c r="AU52" s="10">
        <f t="shared" si="51"/>
        <v>633</v>
      </c>
      <c r="AV52" s="10">
        <f t="shared" si="52"/>
        <v>468</v>
      </c>
      <c r="AW52" s="10">
        <f t="shared" si="53"/>
        <v>54</v>
      </c>
      <c r="AX52" s="10">
        <f t="shared" si="54"/>
        <v>11</v>
      </c>
      <c r="AY52" s="10">
        <f t="shared" si="55"/>
        <v>6</v>
      </c>
      <c r="AZ52" s="10">
        <f t="shared" si="56"/>
        <v>548</v>
      </c>
      <c r="BA52" s="10">
        <f t="shared" si="57"/>
        <v>9</v>
      </c>
      <c r="BB52" s="10">
        <f t="shared" si="58"/>
        <v>1046</v>
      </c>
      <c r="BC52" s="10">
        <f t="shared" si="59"/>
        <v>538</v>
      </c>
      <c r="BD52" s="10">
        <f t="shared" si="60"/>
        <v>0</v>
      </c>
      <c r="BE52" s="10">
        <f t="shared" si="61"/>
        <v>472</v>
      </c>
      <c r="BF52" s="10">
        <f t="shared" si="62"/>
        <v>4773</v>
      </c>
      <c r="BG52" s="10">
        <f t="shared" si="63"/>
        <v>4773</v>
      </c>
      <c r="BH52" s="10">
        <f t="shared" si="64"/>
        <v>0</v>
      </c>
      <c r="BI52" s="10">
        <f t="shared" si="65"/>
        <v>0</v>
      </c>
      <c r="BJ52" s="10">
        <f t="shared" si="66"/>
        <v>472</v>
      </c>
      <c r="BK52">
        <v>5270</v>
      </c>
      <c r="BL52">
        <v>3435</v>
      </c>
      <c r="BM52">
        <v>7995</v>
      </c>
      <c r="BN52">
        <v>9114</v>
      </c>
      <c r="BO52">
        <v>7085</v>
      </c>
      <c r="BP52">
        <v>5416</v>
      </c>
      <c r="BQ52">
        <v>8106</v>
      </c>
      <c r="BR52">
        <v>9785</v>
      </c>
      <c r="BS52">
        <v>8288</v>
      </c>
      <c r="BT52">
        <v>8471</v>
      </c>
      <c r="BU52">
        <v>7786</v>
      </c>
      <c r="BV52">
        <v>5745</v>
      </c>
      <c r="BW52">
        <v>293568</v>
      </c>
      <c r="BX52">
        <v>9812</v>
      </c>
      <c r="BY52">
        <v>0</v>
      </c>
      <c r="BZ52">
        <v>2684</v>
      </c>
      <c r="CA52" s="25">
        <f t="shared" si="35"/>
        <v>3335910</v>
      </c>
      <c r="CB52" s="25">
        <f t="shared" si="36"/>
        <v>1607580</v>
      </c>
      <c r="CC52" s="25">
        <f t="shared" si="37"/>
        <v>431730</v>
      </c>
      <c r="CD52" s="25">
        <f t="shared" si="38"/>
        <v>100254</v>
      </c>
      <c r="CE52" s="25">
        <f t="shared" si="39"/>
        <v>42510</v>
      </c>
      <c r="CF52" s="25">
        <f t="shared" si="40"/>
        <v>2967968</v>
      </c>
      <c r="CG52" s="25">
        <f t="shared" si="41"/>
        <v>72954</v>
      </c>
      <c r="CH52" s="25">
        <f t="shared" si="42"/>
        <v>10235110</v>
      </c>
      <c r="CI52" s="25">
        <f t="shared" si="43"/>
        <v>4458944</v>
      </c>
      <c r="CJ52" s="25">
        <f t="shared" si="44"/>
        <v>0</v>
      </c>
      <c r="CK52" s="25">
        <f t="shared" si="45"/>
        <v>3674992</v>
      </c>
      <c r="CL52" s="25">
        <f t="shared" si="46"/>
        <v>27420885</v>
      </c>
      <c r="CM52" s="25">
        <f t="shared" si="47"/>
        <v>1401200064</v>
      </c>
      <c r="CN52" s="25">
        <f t="shared" si="48"/>
        <v>0</v>
      </c>
      <c r="CO52" s="25">
        <f t="shared" si="49"/>
        <v>0</v>
      </c>
      <c r="CP52" s="25">
        <f t="shared" si="50"/>
        <v>1266848</v>
      </c>
      <c r="CQ52" s="13">
        <f t="shared" si="34"/>
        <v>1.456815749</v>
      </c>
    </row>
    <row r="53" spans="1:95" x14ac:dyDescent="0.3">
      <c r="A53" s="1">
        <v>25500</v>
      </c>
      <c r="B53">
        <v>0.17100000000000001</v>
      </c>
      <c r="C53">
        <v>2.23</v>
      </c>
      <c r="D53">
        <v>9.4E-2</v>
      </c>
      <c r="E53">
        <v>0.749</v>
      </c>
      <c r="F53">
        <v>2.3119999999999998</v>
      </c>
      <c r="G53">
        <v>25516</v>
      </c>
      <c r="H53">
        <v>90837</v>
      </c>
      <c r="I53">
        <v>104373</v>
      </c>
      <c r="J53">
        <v>2394</v>
      </c>
      <c r="K53">
        <v>2995</v>
      </c>
      <c r="L53">
        <v>2669</v>
      </c>
      <c r="M53">
        <v>7668</v>
      </c>
      <c r="N53">
        <v>15332</v>
      </c>
      <c r="O53" s="21">
        <v>30992</v>
      </c>
      <c r="P53" s="21">
        <v>506</v>
      </c>
      <c r="Q53" s="21">
        <v>4729</v>
      </c>
      <c r="R53" s="21">
        <v>4729</v>
      </c>
      <c r="S53" s="21">
        <v>45</v>
      </c>
      <c r="T53" s="21">
        <v>5313</v>
      </c>
      <c r="U53" s="21">
        <v>11</v>
      </c>
      <c r="V53" s="21">
        <v>4836</v>
      </c>
      <c r="W53" s="21">
        <v>528</v>
      </c>
      <c r="X53" s="21">
        <v>27</v>
      </c>
      <c r="Y53" s="21">
        <v>507</v>
      </c>
      <c r="Z53" s="21">
        <v>26023</v>
      </c>
      <c r="AA53" s="21">
        <v>4815</v>
      </c>
      <c r="AB53" s="21">
        <v>1</v>
      </c>
      <c r="AC53" s="21">
        <v>0</v>
      </c>
      <c r="AD53" s="21">
        <v>26023</v>
      </c>
      <c r="AE53" s="23">
        <v>672</v>
      </c>
      <c r="AF53" s="23">
        <v>506</v>
      </c>
      <c r="AG53" s="23">
        <v>77</v>
      </c>
      <c r="AH53" s="23">
        <v>17</v>
      </c>
      <c r="AI53" s="23">
        <v>3</v>
      </c>
      <c r="AJ53" s="23">
        <v>539</v>
      </c>
      <c r="AK53" s="23">
        <v>11</v>
      </c>
      <c r="AL53" s="23">
        <v>1010</v>
      </c>
      <c r="AM53" s="23">
        <v>999</v>
      </c>
      <c r="AN53" s="23">
        <v>0</v>
      </c>
      <c r="AO53" s="23">
        <v>1014</v>
      </c>
      <c r="AP53" s="23">
        <v>4815</v>
      </c>
      <c r="AQ53" s="23">
        <v>4815</v>
      </c>
      <c r="AR53" s="23">
        <v>0</v>
      </c>
      <c r="AS53" s="23">
        <v>0</v>
      </c>
      <c r="AT53" s="23">
        <v>507</v>
      </c>
      <c r="AU53" s="10">
        <f t="shared" si="51"/>
        <v>672</v>
      </c>
      <c r="AV53" s="10">
        <f t="shared" si="52"/>
        <v>506</v>
      </c>
      <c r="AW53" s="10">
        <f t="shared" si="53"/>
        <v>77</v>
      </c>
      <c r="AX53" s="10">
        <f t="shared" si="54"/>
        <v>17</v>
      </c>
      <c r="AY53" s="10">
        <f t="shared" si="55"/>
        <v>3</v>
      </c>
      <c r="AZ53" s="10">
        <f t="shared" si="56"/>
        <v>539</v>
      </c>
      <c r="BA53" s="10">
        <f t="shared" si="57"/>
        <v>11</v>
      </c>
      <c r="BB53" s="10">
        <f t="shared" si="58"/>
        <v>1010</v>
      </c>
      <c r="BC53" s="10">
        <f t="shared" si="59"/>
        <v>528</v>
      </c>
      <c r="BD53" s="10">
        <f t="shared" si="60"/>
        <v>0</v>
      </c>
      <c r="BE53" s="10">
        <f t="shared" si="61"/>
        <v>507</v>
      </c>
      <c r="BF53" s="10">
        <f t="shared" si="62"/>
        <v>4815</v>
      </c>
      <c r="BG53" s="10">
        <f t="shared" si="63"/>
        <v>4815</v>
      </c>
      <c r="BH53" s="10">
        <f t="shared" si="64"/>
        <v>0</v>
      </c>
      <c r="BI53" s="10">
        <f t="shared" si="65"/>
        <v>0</v>
      </c>
      <c r="BJ53" s="10">
        <f t="shared" si="66"/>
        <v>507</v>
      </c>
      <c r="BK53">
        <v>5293</v>
      </c>
      <c r="BL53">
        <v>4083</v>
      </c>
      <c r="BM53">
        <v>8278</v>
      </c>
      <c r="BN53">
        <v>9787</v>
      </c>
      <c r="BO53">
        <v>10286</v>
      </c>
      <c r="BP53">
        <v>17452</v>
      </c>
      <c r="BQ53">
        <v>8765</v>
      </c>
      <c r="BR53">
        <v>10005</v>
      </c>
      <c r="BS53">
        <v>9319</v>
      </c>
      <c r="BT53">
        <v>9038</v>
      </c>
      <c r="BU53">
        <v>7212</v>
      </c>
      <c r="BV53">
        <v>5750</v>
      </c>
      <c r="BW53">
        <v>298797</v>
      </c>
      <c r="BX53">
        <v>14079</v>
      </c>
      <c r="BY53">
        <v>0</v>
      </c>
      <c r="BZ53">
        <v>2692</v>
      </c>
      <c r="CA53" s="25">
        <f t="shared" si="35"/>
        <v>3556896</v>
      </c>
      <c r="CB53" s="25">
        <f t="shared" si="36"/>
        <v>2065998</v>
      </c>
      <c r="CC53" s="25">
        <f t="shared" si="37"/>
        <v>637406</v>
      </c>
      <c r="CD53" s="25">
        <f t="shared" si="38"/>
        <v>166379</v>
      </c>
      <c r="CE53" s="25">
        <f t="shared" si="39"/>
        <v>30858</v>
      </c>
      <c r="CF53" s="25">
        <f t="shared" si="40"/>
        <v>9406628</v>
      </c>
      <c r="CG53" s="25">
        <f t="shared" si="41"/>
        <v>96415</v>
      </c>
      <c r="CH53" s="25">
        <f t="shared" si="42"/>
        <v>10105050</v>
      </c>
      <c r="CI53" s="25">
        <f t="shared" si="43"/>
        <v>4920432</v>
      </c>
      <c r="CJ53" s="25">
        <f t="shared" si="44"/>
        <v>0</v>
      </c>
      <c r="CK53" s="25">
        <f t="shared" si="45"/>
        <v>3656484</v>
      </c>
      <c r="CL53" s="25">
        <f t="shared" si="46"/>
        <v>27686250</v>
      </c>
      <c r="CM53" s="25">
        <f t="shared" si="47"/>
        <v>1438707555</v>
      </c>
      <c r="CN53" s="25">
        <f t="shared" si="48"/>
        <v>0</v>
      </c>
      <c r="CO53" s="25">
        <f t="shared" si="49"/>
        <v>0</v>
      </c>
      <c r="CP53" s="25">
        <f t="shared" si="50"/>
        <v>1364844</v>
      </c>
      <c r="CQ53" s="13">
        <f t="shared" si="34"/>
        <v>1.502401195</v>
      </c>
    </row>
    <row r="54" spans="1:95" x14ac:dyDescent="0.3">
      <c r="A54" s="1">
        <v>26000</v>
      </c>
      <c r="B54">
        <v>0.17199999999999999</v>
      </c>
      <c r="C54">
        <v>2.278</v>
      </c>
      <c r="D54">
        <v>9.4E-2</v>
      </c>
      <c r="E54">
        <v>0.78</v>
      </c>
      <c r="F54">
        <v>2.3849999999999998</v>
      </c>
      <c r="G54">
        <v>25994</v>
      </c>
      <c r="H54">
        <v>92775</v>
      </c>
      <c r="I54">
        <v>106784</v>
      </c>
      <c r="J54">
        <v>2391</v>
      </c>
      <c r="K54">
        <v>2869</v>
      </c>
      <c r="L54">
        <v>3459</v>
      </c>
      <c r="M54">
        <v>7441</v>
      </c>
      <c r="N54">
        <v>21533</v>
      </c>
      <c r="O54" s="21">
        <v>31671</v>
      </c>
      <c r="P54" s="21">
        <v>472</v>
      </c>
      <c r="Q54" s="21">
        <v>4907</v>
      </c>
      <c r="R54" s="21">
        <v>4907</v>
      </c>
      <c r="S54" s="21">
        <v>39</v>
      </c>
      <c r="T54" s="21">
        <v>5490</v>
      </c>
      <c r="U54" s="21">
        <v>13</v>
      </c>
      <c r="V54" s="21">
        <v>5004</v>
      </c>
      <c r="W54" s="21">
        <v>543</v>
      </c>
      <c r="X54" s="21">
        <v>30</v>
      </c>
      <c r="Y54" s="21">
        <v>537</v>
      </c>
      <c r="Z54" s="21">
        <v>26531</v>
      </c>
      <c r="AA54" s="21">
        <v>4998</v>
      </c>
      <c r="AB54" s="21">
        <v>1</v>
      </c>
      <c r="AC54" s="21">
        <v>0</v>
      </c>
      <c r="AD54" s="21">
        <v>26531</v>
      </c>
      <c r="AE54" s="23">
        <v>718</v>
      </c>
      <c r="AF54" s="23">
        <v>472</v>
      </c>
      <c r="AG54" s="23">
        <v>64</v>
      </c>
      <c r="AH54" s="23">
        <v>17</v>
      </c>
      <c r="AI54" s="23">
        <v>0</v>
      </c>
      <c r="AJ54" s="23">
        <v>558</v>
      </c>
      <c r="AK54" s="23">
        <v>13</v>
      </c>
      <c r="AL54" s="23">
        <v>1032</v>
      </c>
      <c r="AM54" s="23">
        <v>1019</v>
      </c>
      <c r="AN54" s="23">
        <v>0</v>
      </c>
      <c r="AO54" s="23">
        <v>1074</v>
      </c>
      <c r="AP54" s="23">
        <v>4998</v>
      </c>
      <c r="AQ54" s="23">
        <v>4998</v>
      </c>
      <c r="AR54" s="23">
        <v>0</v>
      </c>
      <c r="AS54" s="23">
        <v>0</v>
      </c>
      <c r="AT54" s="23">
        <v>537</v>
      </c>
      <c r="AU54" s="10">
        <f t="shared" si="51"/>
        <v>718</v>
      </c>
      <c r="AV54" s="10">
        <f t="shared" si="52"/>
        <v>472</v>
      </c>
      <c r="AW54" s="10">
        <f t="shared" si="53"/>
        <v>64</v>
      </c>
      <c r="AX54" s="10">
        <f t="shared" si="54"/>
        <v>17</v>
      </c>
      <c r="AY54" s="10">
        <f t="shared" si="55"/>
        <v>0</v>
      </c>
      <c r="AZ54" s="10">
        <f t="shared" si="56"/>
        <v>558</v>
      </c>
      <c r="BA54" s="10">
        <f t="shared" si="57"/>
        <v>13</v>
      </c>
      <c r="BB54" s="10">
        <f t="shared" si="58"/>
        <v>1032</v>
      </c>
      <c r="BC54" s="10">
        <f t="shared" si="59"/>
        <v>543</v>
      </c>
      <c r="BD54" s="10">
        <f t="shared" si="60"/>
        <v>0</v>
      </c>
      <c r="BE54" s="10">
        <f t="shared" si="61"/>
        <v>537</v>
      </c>
      <c r="BF54" s="10">
        <f t="shared" si="62"/>
        <v>4998</v>
      </c>
      <c r="BG54" s="10">
        <f t="shared" si="63"/>
        <v>4998</v>
      </c>
      <c r="BH54" s="10">
        <f t="shared" si="64"/>
        <v>0</v>
      </c>
      <c r="BI54" s="10">
        <f t="shared" si="65"/>
        <v>0</v>
      </c>
      <c r="BJ54" s="10">
        <f t="shared" si="66"/>
        <v>537</v>
      </c>
      <c r="BK54">
        <v>5297</v>
      </c>
      <c r="BL54">
        <v>3369</v>
      </c>
      <c r="BM54">
        <v>7852</v>
      </c>
      <c r="BN54">
        <v>9335</v>
      </c>
      <c r="BO54">
        <v>7241</v>
      </c>
      <c r="BP54">
        <v>5510</v>
      </c>
      <c r="BQ54">
        <v>10600</v>
      </c>
      <c r="BR54">
        <v>9874</v>
      </c>
      <c r="BS54">
        <v>8554</v>
      </c>
      <c r="BT54">
        <v>8561</v>
      </c>
      <c r="BU54">
        <v>6917</v>
      </c>
      <c r="BV54">
        <v>5928</v>
      </c>
      <c r="BW54">
        <v>300759</v>
      </c>
      <c r="BX54">
        <v>10240</v>
      </c>
      <c r="BY54">
        <v>0</v>
      </c>
      <c r="BZ54">
        <v>2629</v>
      </c>
      <c r="CA54" s="25">
        <f t="shared" si="35"/>
        <v>3803246</v>
      </c>
      <c r="CB54" s="25">
        <f t="shared" si="36"/>
        <v>1590168</v>
      </c>
      <c r="CC54" s="25">
        <f t="shared" si="37"/>
        <v>502528</v>
      </c>
      <c r="CD54" s="25">
        <f t="shared" si="38"/>
        <v>158695</v>
      </c>
      <c r="CE54" s="25">
        <f t="shared" si="39"/>
        <v>0</v>
      </c>
      <c r="CF54" s="25">
        <f t="shared" si="40"/>
        <v>3074580</v>
      </c>
      <c r="CG54" s="25">
        <f t="shared" si="41"/>
        <v>137800</v>
      </c>
      <c r="CH54" s="25">
        <f t="shared" si="42"/>
        <v>10189968</v>
      </c>
      <c r="CI54" s="25">
        <f t="shared" si="43"/>
        <v>4644822</v>
      </c>
      <c r="CJ54" s="25">
        <f t="shared" si="44"/>
        <v>0</v>
      </c>
      <c r="CK54" s="25">
        <f t="shared" si="45"/>
        <v>3714429</v>
      </c>
      <c r="CL54" s="25">
        <f t="shared" si="46"/>
        <v>29628144</v>
      </c>
      <c r="CM54" s="25">
        <f t="shared" si="47"/>
        <v>1503193482</v>
      </c>
      <c r="CN54" s="25">
        <f t="shared" si="48"/>
        <v>0</v>
      </c>
      <c r="CO54" s="25">
        <f t="shared" si="49"/>
        <v>0</v>
      </c>
      <c r="CP54" s="25">
        <f t="shared" si="50"/>
        <v>1411773</v>
      </c>
      <c r="CQ54" s="13">
        <f t="shared" si="34"/>
        <v>1.5620496349999999</v>
      </c>
    </row>
    <row r="55" spans="1:95" x14ac:dyDescent="0.3">
      <c r="A55" s="1">
        <v>26500</v>
      </c>
      <c r="B55">
        <v>0.126</v>
      </c>
      <c r="C55">
        <v>2.4510000000000001</v>
      </c>
      <c r="D55">
        <v>9.2999999999999999E-2</v>
      </c>
      <c r="E55">
        <v>0.85</v>
      </c>
      <c r="F55">
        <v>2.4500000000000002</v>
      </c>
      <c r="G55">
        <v>26445</v>
      </c>
      <c r="H55">
        <v>94467</v>
      </c>
      <c r="I55">
        <v>108846</v>
      </c>
      <c r="J55">
        <v>2451</v>
      </c>
      <c r="K55">
        <v>2971</v>
      </c>
      <c r="L55">
        <v>4253</v>
      </c>
      <c r="M55">
        <v>7647</v>
      </c>
      <c r="N55">
        <v>20138</v>
      </c>
      <c r="O55" s="21">
        <v>32220</v>
      </c>
      <c r="P55" s="21">
        <v>533</v>
      </c>
      <c r="Q55" s="21">
        <v>5030</v>
      </c>
      <c r="R55" s="21">
        <v>5030</v>
      </c>
      <c r="S55" s="21">
        <v>30</v>
      </c>
      <c r="T55" s="21">
        <v>5623</v>
      </c>
      <c r="U55" s="21">
        <v>14</v>
      </c>
      <c r="V55" s="21">
        <v>5113</v>
      </c>
      <c r="W55" s="21">
        <v>520</v>
      </c>
      <c r="X55" s="21">
        <v>30</v>
      </c>
      <c r="Y55" s="21">
        <v>558</v>
      </c>
      <c r="Z55" s="21">
        <v>27003</v>
      </c>
      <c r="AA55" s="21">
        <v>5151</v>
      </c>
      <c r="AB55" s="21">
        <v>1</v>
      </c>
      <c r="AC55" s="21">
        <v>0</v>
      </c>
      <c r="AD55" s="21">
        <v>27003</v>
      </c>
      <c r="AE55" s="23">
        <v>734</v>
      </c>
      <c r="AF55" s="23">
        <v>533</v>
      </c>
      <c r="AG55" s="23">
        <v>81</v>
      </c>
      <c r="AH55" s="23">
        <v>17</v>
      </c>
      <c r="AI55" s="23">
        <v>0</v>
      </c>
      <c r="AJ55" s="23">
        <v>532</v>
      </c>
      <c r="AK55" s="23">
        <v>14</v>
      </c>
      <c r="AL55" s="23">
        <v>982</v>
      </c>
      <c r="AM55" s="23">
        <v>968</v>
      </c>
      <c r="AN55" s="23">
        <v>0</v>
      </c>
      <c r="AO55" s="23">
        <v>1116</v>
      </c>
      <c r="AP55" s="23">
        <v>5151</v>
      </c>
      <c r="AQ55" s="23">
        <v>5151</v>
      </c>
      <c r="AR55" s="23">
        <v>0</v>
      </c>
      <c r="AS55" s="23">
        <v>0</v>
      </c>
      <c r="AT55" s="23">
        <v>558</v>
      </c>
      <c r="AU55" s="10">
        <f t="shared" si="51"/>
        <v>734</v>
      </c>
      <c r="AV55" s="10">
        <f t="shared" si="52"/>
        <v>533</v>
      </c>
      <c r="AW55" s="10">
        <f t="shared" si="53"/>
        <v>81</v>
      </c>
      <c r="AX55" s="10">
        <f t="shared" si="54"/>
        <v>17</v>
      </c>
      <c r="AY55" s="10">
        <f t="shared" si="55"/>
        <v>0</v>
      </c>
      <c r="AZ55" s="10">
        <f t="shared" si="56"/>
        <v>532</v>
      </c>
      <c r="BA55" s="10">
        <f t="shared" si="57"/>
        <v>14</v>
      </c>
      <c r="BB55" s="10">
        <f t="shared" si="58"/>
        <v>982</v>
      </c>
      <c r="BC55" s="10">
        <f t="shared" si="59"/>
        <v>520</v>
      </c>
      <c r="BD55" s="10">
        <f t="shared" si="60"/>
        <v>0</v>
      </c>
      <c r="BE55" s="10">
        <f t="shared" si="61"/>
        <v>558</v>
      </c>
      <c r="BF55" s="10">
        <f t="shared" si="62"/>
        <v>5151</v>
      </c>
      <c r="BG55" s="10">
        <f t="shared" si="63"/>
        <v>5151</v>
      </c>
      <c r="BH55" s="10">
        <f t="shared" si="64"/>
        <v>0</v>
      </c>
      <c r="BI55" s="10">
        <f t="shared" si="65"/>
        <v>0</v>
      </c>
      <c r="BJ55" s="10">
        <f t="shared" si="66"/>
        <v>558</v>
      </c>
      <c r="BK55">
        <v>5435</v>
      </c>
      <c r="BL55">
        <v>3624</v>
      </c>
      <c r="BM55">
        <v>8374</v>
      </c>
      <c r="BN55">
        <v>10339</v>
      </c>
      <c r="BO55">
        <v>8134</v>
      </c>
      <c r="BP55">
        <v>5602</v>
      </c>
      <c r="BQ55">
        <v>7435</v>
      </c>
      <c r="BR55">
        <v>9848</v>
      </c>
      <c r="BS55">
        <v>8742</v>
      </c>
      <c r="BT55">
        <v>8973</v>
      </c>
      <c r="BU55">
        <v>6925</v>
      </c>
      <c r="BV55">
        <v>5955</v>
      </c>
      <c r="BW55">
        <v>307516</v>
      </c>
      <c r="BX55">
        <v>13652</v>
      </c>
      <c r="BY55">
        <v>0</v>
      </c>
      <c r="BZ55">
        <v>2788</v>
      </c>
      <c r="CA55" s="25">
        <f t="shared" si="35"/>
        <v>3989290</v>
      </c>
      <c r="CB55" s="25">
        <f t="shared" si="36"/>
        <v>1931592</v>
      </c>
      <c r="CC55" s="25">
        <f t="shared" si="37"/>
        <v>678294</v>
      </c>
      <c r="CD55" s="25">
        <f t="shared" si="38"/>
        <v>175763</v>
      </c>
      <c r="CE55" s="25">
        <f t="shared" si="39"/>
        <v>0</v>
      </c>
      <c r="CF55" s="25">
        <f t="shared" si="40"/>
        <v>2980264</v>
      </c>
      <c r="CG55" s="25">
        <f t="shared" si="41"/>
        <v>104090</v>
      </c>
      <c r="CH55" s="25">
        <f t="shared" si="42"/>
        <v>9670736</v>
      </c>
      <c r="CI55" s="25">
        <f t="shared" si="43"/>
        <v>4545840</v>
      </c>
      <c r="CJ55" s="25">
        <f t="shared" si="44"/>
        <v>0</v>
      </c>
      <c r="CK55" s="25">
        <f t="shared" si="45"/>
        <v>3864150</v>
      </c>
      <c r="CL55" s="25">
        <f t="shared" si="46"/>
        <v>30674205</v>
      </c>
      <c r="CM55" s="25">
        <f t="shared" si="47"/>
        <v>1584014916</v>
      </c>
      <c r="CN55" s="25">
        <f t="shared" si="48"/>
        <v>0</v>
      </c>
      <c r="CO55" s="25">
        <f t="shared" si="49"/>
        <v>0</v>
      </c>
      <c r="CP55" s="25">
        <f t="shared" si="50"/>
        <v>1555704</v>
      </c>
      <c r="CQ55" s="13">
        <f t="shared" si="34"/>
        <v>1.644184844</v>
      </c>
    </row>
    <row r="56" spans="1:95" x14ac:dyDescent="0.3">
      <c r="A56" s="1">
        <v>27000</v>
      </c>
      <c r="B56">
        <v>0.17199999999999999</v>
      </c>
      <c r="C56">
        <v>2.3780000000000001</v>
      </c>
      <c r="D56">
        <v>9.4E-2</v>
      </c>
      <c r="E56">
        <v>0.873</v>
      </c>
      <c r="F56">
        <v>2.5299999999999998</v>
      </c>
      <c r="G56">
        <v>26990</v>
      </c>
      <c r="H56">
        <v>96291</v>
      </c>
      <c r="I56">
        <v>111029</v>
      </c>
      <c r="J56">
        <v>2392</v>
      </c>
      <c r="K56">
        <v>2978</v>
      </c>
      <c r="L56">
        <v>4084</v>
      </c>
      <c r="M56">
        <v>6855</v>
      </c>
      <c r="N56">
        <v>17009</v>
      </c>
      <c r="O56" s="21">
        <v>32872</v>
      </c>
      <c r="P56" s="21">
        <v>586</v>
      </c>
      <c r="Q56" s="21">
        <v>5043</v>
      </c>
      <c r="R56" s="21">
        <v>5043</v>
      </c>
      <c r="S56" s="21">
        <v>48</v>
      </c>
      <c r="T56" s="21">
        <v>5739</v>
      </c>
      <c r="U56" s="21">
        <v>11</v>
      </c>
      <c r="V56" s="21">
        <v>5197</v>
      </c>
      <c r="W56" s="21">
        <v>597</v>
      </c>
      <c r="X56" s="21">
        <v>57</v>
      </c>
      <c r="Y56" s="21">
        <v>570</v>
      </c>
      <c r="Z56" s="21">
        <v>27560</v>
      </c>
      <c r="AA56" s="21">
        <v>5170</v>
      </c>
      <c r="AB56" s="21">
        <v>1</v>
      </c>
      <c r="AC56" s="21">
        <v>0</v>
      </c>
      <c r="AD56" s="21">
        <v>27560</v>
      </c>
      <c r="AE56" s="23">
        <v>760</v>
      </c>
      <c r="AF56" s="23">
        <v>586</v>
      </c>
      <c r="AG56" s="23">
        <v>78</v>
      </c>
      <c r="AH56" s="23">
        <v>18</v>
      </c>
      <c r="AI56" s="23">
        <v>0</v>
      </c>
      <c r="AJ56" s="23">
        <v>605</v>
      </c>
      <c r="AK56" s="23">
        <v>11</v>
      </c>
      <c r="AL56" s="23">
        <v>1133</v>
      </c>
      <c r="AM56" s="23">
        <v>1122</v>
      </c>
      <c r="AN56" s="23">
        <v>5</v>
      </c>
      <c r="AO56" s="23">
        <v>1138</v>
      </c>
      <c r="AP56" s="23">
        <v>5170</v>
      </c>
      <c r="AQ56" s="23">
        <v>5170</v>
      </c>
      <c r="AR56" s="23">
        <v>0</v>
      </c>
      <c r="AS56" s="23">
        <v>0</v>
      </c>
      <c r="AT56" s="23">
        <v>569</v>
      </c>
      <c r="AU56" s="10">
        <f t="shared" si="51"/>
        <v>760</v>
      </c>
      <c r="AV56" s="10">
        <f t="shared" si="52"/>
        <v>586</v>
      </c>
      <c r="AW56" s="10">
        <f t="shared" si="53"/>
        <v>78</v>
      </c>
      <c r="AX56" s="10">
        <f t="shared" si="54"/>
        <v>18</v>
      </c>
      <c r="AY56" s="10">
        <f t="shared" si="55"/>
        <v>0</v>
      </c>
      <c r="AZ56" s="10">
        <f t="shared" si="56"/>
        <v>605</v>
      </c>
      <c r="BA56" s="10">
        <f t="shared" si="57"/>
        <v>11</v>
      </c>
      <c r="BB56" s="10">
        <f t="shared" si="58"/>
        <v>1133</v>
      </c>
      <c r="BC56" s="10">
        <f t="shared" si="59"/>
        <v>597</v>
      </c>
      <c r="BD56" s="10">
        <f t="shared" si="60"/>
        <v>5</v>
      </c>
      <c r="BE56" s="10">
        <f t="shared" si="61"/>
        <v>570</v>
      </c>
      <c r="BF56" s="10">
        <f t="shared" si="62"/>
        <v>5170</v>
      </c>
      <c r="BG56" s="10">
        <f t="shared" si="63"/>
        <v>5170</v>
      </c>
      <c r="BH56" s="10">
        <f t="shared" si="64"/>
        <v>0</v>
      </c>
      <c r="BI56" s="10">
        <f t="shared" si="65"/>
        <v>0</v>
      </c>
      <c r="BJ56" s="10">
        <f t="shared" si="66"/>
        <v>569</v>
      </c>
      <c r="BK56">
        <v>5183</v>
      </c>
      <c r="BL56">
        <v>3498</v>
      </c>
      <c r="BM56">
        <v>8162</v>
      </c>
      <c r="BN56">
        <v>9907</v>
      </c>
      <c r="BO56">
        <v>8523</v>
      </c>
      <c r="BP56">
        <v>5522</v>
      </c>
      <c r="BQ56">
        <v>21060</v>
      </c>
      <c r="BR56">
        <v>10335</v>
      </c>
      <c r="BS56">
        <v>8795</v>
      </c>
      <c r="BT56">
        <v>8787</v>
      </c>
      <c r="BU56">
        <v>7400</v>
      </c>
      <c r="BV56">
        <v>5742</v>
      </c>
      <c r="BW56">
        <v>315966</v>
      </c>
      <c r="BX56">
        <v>10239</v>
      </c>
      <c r="BY56">
        <v>0</v>
      </c>
      <c r="BZ56">
        <v>4230</v>
      </c>
      <c r="CA56" s="25">
        <f t="shared" si="35"/>
        <v>3939080</v>
      </c>
      <c r="CB56" s="25">
        <f t="shared" si="36"/>
        <v>2049828</v>
      </c>
      <c r="CC56" s="25">
        <f t="shared" si="37"/>
        <v>636636</v>
      </c>
      <c r="CD56" s="25">
        <f t="shared" si="38"/>
        <v>178326</v>
      </c>
      <c r="CE56" s="25">
        <f t="shared" si="39"/>
        <v>0</v>
      </c>
      <c r="CF56" s="25">
        <f t="shared" si="40"/>
        <v>3340810</v>
      </c>
      <c r="CG56" s="25">
        <f t="shared" si="41"/>
        <v>231660</v>
      </c>
      <c r="CH56" s="25">
        <f t="shared" si="42"/>
        <v>11709555</v>
      </c>
      <c r="CI56" s="25">
        <f t="shared" si="43"/>
        <v>5250615</v>
      </c>
      <c r="CJ56" s="25">
        <f t="shared" si="44"/>
        <v>43935</v>
      </c>
      <c r="CK56" s="25">
        <f t="shared" si="45"/>
        <v>4218000</v>
      </c>
      <c r="CL56" s="25">
        <f t="shared" si="46"/>
        <v>29686140</v>
      </c>
      <c r="CM56" s="25">
        <f t="shared" si="47"/>
        <v>1633544220</v>
      </c>
      <c r="CN56" s="25">
        <f t="shared" si="48"/>
        <v>0</v>
      </c>
      <c r="CO56" s="25">
        <f t="shared" si="49"/>
        <v>0</v>
      </c>
      <c r="CP56" s="25">
        <f t="shared" si="50"/>
        <v>2406870</v>
      </c>
      <c r="CQ56" s="13">
        <f t="shared" si="34"/>
        <v>1.6972356749999999</v>
      </c>
    </row>
    <row r="57" spans="1:95" x14ac:dyDescent="0.3">
      <c r="A57" s="1">
        <v>27500</v>
      </c>
      <c r="B57">
        <v>0.187</v>
      </c>
      <c r="C57">
        <v>2.5249999999999999</v>
      </c>
      <c r="D57">
        <v>9.4E-2</v>
      </c>
      <c r="E57">
        <v>0.874</v>
      </c>
      <c r="F57">
        <v>2.5019999999999998</v>
      </c>
      <c r="G57">
        <v>27337</v>
      </c>
      <c r="H57">
        <v>97295</v>
      </c>
      <c r="I57">
        <v>112369</v>
      </c>
      <c r="J57">
        <v>2363</v>
      </c>
      <c r="K57">
        <v>2984</v>
      </c>
      <c r="L57">
        <v>4091</v>
      </c>
      <c r="M57">
        <v>7276</v>
      </c>
      <c r="N57">
        <v>15292</v>
      </c>
      <c r="O57" s="21">
        <v>33301</v>
      </c>
      <c r="P57" s="21">
        <v>535</v>
      </c>
      <c r="Q57" s="21">
        <v>5085</v>
      </c>
      <c r="R57" s="21">
        <v>5085</v>
      </c>
      <c r="S57" s="21">
        <v>27</v>
      </c>
      <c r="T57" s="21">
        <v>5707</v>
      </c>
      <c r="U57" s="21">
        <v>16</v>
      </c>
      <c r="V57" s="21">
        <v>5203</v>
      </c>
      <c r="W57" s="21">
        <v>584</v>
      </c>
      <c r="X57" s="21">
        <v>57</v>
      </c>
      <c r="Y57" s="21">
        <v>635</v>
      </c>
      <c r="Z57" s="21">
        <v>27972</v>
      </c>
      <c r="AA57" s="21">
        <v>5254</v>
      </c>
      <c r="AB57" s="21">
        <v>1</v>
      </c>
      <c r="AC57" s="21">
        <v>0</v>
      </c>
      <c r="AD57" s="21">
        <v>27972</v>
      </c>
      <c r="AE57" s="23">
        <v>851</v>
      </c>
      <c r="AF57" s="23">
        <v>535</v>
      </c>
      <c r="AG57" s="23">
        <v>95</v>
      </c>
      <c r="AH57" s="23">
        <v>20</v>
      </c>
      <c r="AI57" s="23">
        <v>0</v>
      </c>
      <c r="AJ57" s="23">
        <v>595</v>
      </c>
      <c r="AK57" s="23">
        <v>16</v>
      </c>
      <c r="AL57" s="23">
        <v>1125</v>
      </c>
      <c r="AM57" s="23">
        <v>1109</v>
      </c>
      <c r="AN57" s="23">
        <v>0</v>
      </c>
      <c r="AO57" s="23">
        <v>1270</v>
      </c>
      <c r="AP57" s="23">
        <v>5254</v>
      </c>
      <c r="AQ57" s="23">
        <v>5254</v>
      </c>
      <c r="AR57" s="23">
        <v>0</v>
      </c>
      <c r="AS57" s="23">
        <v>0</v>
      </c>
      <c r="AT57" s="23">
        <v>635</v>
      </c>
      <c r="AU57" s="10">
        <f t="shared" si="51"/>
        <v>851</v>
      </c>
      <c r="AV57" s="10">
        <f t="shared" si="52"/>
        <v>535</v>
      </c>
      <c r="AW57" s="10">
        <f t="shared" si="53"/>
        <v>95</v>
      </c>
      <c r="AX57" s="10">
        <f t="shared" si="54"/>
        <v>20</v>
      </c>
      <c r="AY57" s="10">
        <f t="shared" si="55"/>
        <v>0</v>
      </c>
      <c r="AZ57" s="10">
        <f t="shared" si="56"/>
        <v>595</v>
      </c>
      <c r="BA57" s="10">
        <f t="shared" si="57"/>
        <v>16</v>
      </c>
      <c r="BB57" s="10">
        <f t="shared" si="58"/>
        <v>1125</v>
      </c>
      <c r="BC57" s="10">
        <f t="shared" si="59"/>
        <v>584</v>
      </c>
      <c r="BD57" s="10">
        <f t="shared" si="60"/>
        <v>0</v>
      </c>
      <c r="BE57" s="10">
        <f t="shared" si="61"/>
        <v>635</v>
      </c>
      <c r="BF57" s="10">
        <f t="shared" si="62"/>
        <v>5254</v>
      </c>
      <c r="BG57" s="10">
        <f t="shared" si="63"/>
        <v>5254</v>
      </c>
      <c r="BH57" s="10">
        <f t="shared" si="64"/>
        <v>0</v>
      </c>
      <c r="BI57" s="10">
        <f t="shared" si="65"/>
        <v>0</v>
      </c>
      <c r="BJ57" s="10">
        <f t="shared" si="66"/>
        <v>635</v>
      </c>
      <c r="BK57">
        <v>5000</v>
      </c>
      <c r="BL57">
        <v>4669</v>
      </c>
      <c r="BM57">
        <v>8414</v>
      </c>
      <c r="BN57">
        <v>11903</v>
      </c>
      <c r="BO57">
        <v>8659</v>
      </c>
      <c r="BP57">
        <v>5783</v>
      </c>
      <c r="BQ57">
        <v>5546</v>
      </c>
      <c r="BR57">
        <v>10699</v>
      </c>
      <c r="BS57">
        <v>10397</v>
      </c>
      <c r="BT57">
        <v>9820</v>
      </c>
      <c r="BU57">
        <v>10252</v>
      </c>
      <c r="BV57">
        <v>5344</v>
      </c>
      <c r="BW57">
        <v>319457</v>
      </c>
      <c r="BX57">
        <v>14506</v>
      </c>
      <c r="BY57">
        <v>0</v>
      </c>
      <c r="BZ57">
        <v>2571</v>
      </c>
      <c r="CA57" s="25">
        <f t="shared" si="35"/>
        <v>4255000</v>
      </c>
      <c r="CB57" s="25">
        <f t="shared" si="36"/>
        <v>2497915</v>
      </c>
      <c r="CC57" s="25">
        <f t="shared" si="37"/>
        <v>799330</v>
      </c>
      <c r="CD57" s="25">
        <f t="shared" si="38"/>
        <v>238060</v>
      </c>
      <c r="CE57" s="25">
        <f t="shared" si="39"/>
        <v>0</v>
      </c>
      <c r="CF57" s="25">
        <f t="shared" si="40"/>
        <v>3440885</v>
      </c>
      <c r="CG57" s="25">
        <f t="shared" si="41"/>
        <v>88736</v>
      </c>
      <c r="CH57" s="25">
        <f t="shared" si="42"/>
        <v>12036375</v>
      </c>
      <c r="CI57" s="25">
        <f t="shared" si="43"/>
        <v>6071848</v>
      </c>
      <c r="CJ57" s="25">
        <f t="shared" si="44"/>
        <v>0</v>
      </c>
      <c r="CK57" s="25">
        <f t="shared" si="45"/>
        <v>6510020</v>
      </c>
      <c r="CL57" s="25">
        <f t="shared" si="46"/>
        <v>28077376</v>
      </c>
      <c r="CM57" s="25">
        <f t="shared" si="47"/>
        <v>1678427078</v>
      </c>
      <c r="CN57" s="25">
        <f t="shared" si="48"/>
        <v>0</v>
      </c>
      <c r="CO57" s="25">
        <f t="shared" si="49"/>
        <v>0</v>
      </c>
      <c r="CP57" s="25">
        <f t="shared" si="50"/>
        <v>1632585</v>
      </c>
      <c r="CQ57" s="13">
        <f t="shared" si="34"/>
        <v>1.7440752079999999</v>
      </c>
    </row>
    <row r="58" spans="1:95" x14ac:dyDescent="0.3">
      <c r="A58" s="1">
        <v>28000</v>
      </c>
      <c r="B58">
        <v>0.187</v>
      </c>
      <c r="C58">
        <v>2.4830000000000001</v>
      </c>
      <c r="D58">
        <v>0.109</v>
      </c>
      <c r="E58">
        <v>0.89100000000000001</v>
      </c>
      <c r="F58">
        <v>3.278</v>
      </c>
      <c r="G58">
        <v>27989</v>
      </c>
      <c r="H58">
        <v>100069</v>
      </c>
      <c r="I58">
        <v>115221</v>
      </c>
      <c r="J58">
        <v>2405</v>
      </c>
      <c r="K58">
        <v>2940</v>
      </c>
      <c r="L58">
        <v>4426</v>
      </c>
      <c r="M58">
        <v>7493</v>
      </c>
      <c r="N58">
        <v>13149</v>
      </c>
      <c r="O58" s="21">
        <v>34152</v>
      </c>
      <c r="P58" s="21">
        <v>505</v>
      </c>
      <c r="Q58" s="21">
        <v>5277</v>
      </c>
      <c r="R58" s="21">
        <v>5277</v>
      </c>
      <c r="S58" s="21">
        <v>30</v>
      </c>
      <c r="T58" s="21">
        <v>5986</v>
      </c>
      <c r="U58" s="21">
        <v>10</v>
      </c>
      <c r="V58" s="21">
        <v>5453</v>
      </c>
      <c r="W58" s="21">
        <v>558</v>
      </c>
      <c r="X58" s="21">
        <v>27</v>
      </c>
      <c r="Y58" s="21">
        <v>583</v>
      </c>
      <c r="Z58" s="21">
        <v>28572</v>
      </c>
      <c r="AA58" s="21">
        <v>5478</v>
      </c>
      <c r="AB58" s="21">
        <v>1</v>
      </c>
      <c r="AC58" s="21">
        <v>0</v>
      </c>
      <c r="AD58" s="21">
        <v>28572</v>
      </c>
      <c r="AE58" s="23">
        <v>743</v>
      </c>
      <c r="AF58" s="23">
        <v>505</v>
      </c>
      <c r="AG58" s="23">
        <v>59</v>
      </c>
      <c r="AH58" s="23">
        <v>17</v>
      </c>
      <c r="AI58" s="23">
        <v>0</v>
      </c>
      <c r="AJ58" s="23">
        <v>572</v>
      </c>
      <c r="AK58" s="23">
        <v>10</v>
      </c>
      <c r="AL58" s="23">
        <v>1042</v>
      </c>
      <c r="AM58" s="23">
        <v>1032</v>
      </c>
      <c r="AN58" s="23">
        <v>0</v>
      </c>
      <c r="AO58" s="23">
        <v>1166</v>
      </c>
      <c r="AP58" s="23">
        <v>5478</v>
      </c>
      <c r="AQ58" s="23">
        <v>5478</v>
      </c>
      <c r="AR58" s="23">
        <v>0</v>
      </c>
      <c r="AS58" s="23">
        <v>0</v>
      </c>
      <c r="AT58" s="23">
        <v>583</v>
      </c>
      <c r="AU58" s="10">
        <f t="shared" si="51"/>
        <v>743</v>
      </c>
      <c r="AV58" s="10">
        <f t="shared" si="52"/>
        <v>505</v>
      </c>
      <c r="AW58" s="10">
        <f t="shared" si="53"/>
        <v>59</v>
      </c>
      <c r="AX58" s="10">
        <f t="shared" si="54"/>
        <v>17</v>
      </c>
      <c r="AY58" s="10">
        <f t="shared" si="55"/>
        <v>0</v>
      </c>
      <c r="AZ58" s="10">
        <f t="shared" si="56"/>
        <v>572</v>
      </c>
      <c r="BA58" s="10">
        <f t="shared" si="57"/>
        <v>10</v>
      </c>
      <c r="BB58" s="10">
        <f t="shared" si="58"/>
        <v>1042</v>
      </c>
      <c r="BC58" s="10">
        <f t="shared" si="59"/>
        <v>558</v>
      </c>
      <c r="BD58" s="10">
        <f t="shared" si="60"/>
        <v>0</v>
      </c>
      <c r="BE58" s="10">
        <f t="shared" si="61"/>
        <v>583</v>
      </c>
      <c r="BF58" s="10">
        <f t="shared" si="62"/>
        <v>5478</v>
      </c>
      <c r="BG58" s="10">
        <f t="shared" si="63"/>
        <v>5478</v>
      </c>
      <c r="BH58" s="10">
        <f t="shared" si="64"/>
        <v>0</v>
      </c>
      <c r="BI58" s="10">
        <f t="shared" si="65"/>
        <v>0</v>
      </c>
      <c r="BJ58" s="10">
        <f t="shared" si="66"/>
        <v>583</v>
      </c>
      <c r="BK58">
        <v>5246</v>
      </c>
      <c r="BL58">
        <v>3495</v>
      </c>
      <c r="BM58">
        <v>8167</v>
      </c>
      <c r="BN58">
        <v>11393</v>
      </c>
      <c r="BO58">
        <v>11334</v>
      </c>
      <c r="BP58">
        <v>5499</v>
      </c>
      <c r="BQ58">
        <v>5119</v>
      </c>
      <c r="BR58">
        <v>10074</v>
      </c>
      <c r="BS58">
        <v>8824</v>
      </c>
      <c r="BT58">
        <v>9149</v>
      </c>
      <c r="BU58">
        <v>7538</v>
      </c>
      <c r="BV58">
        <v>26301</v>
      </c>
      <c r="BW58">
        <v>327132</v>
      </c>
      <c r="BX58">
        <v>10240</v>
      </c>
      <c r="BY58">
        <v>0</v>
      </c>
      <c r="BZ58">
        <v>2655</v>
      </c>
      <c r="CA58" s="25">
        <f t="shared" si="35"/>
        <v>3897778</v>
      </c>
      <c r="CB58" s="25">
        <f t="shared" si="36"/>
        <v>1764975</v>
      </c>
      <c r="CC58" s="25">
        <f t="shared" si="37"/>
        <v>481853</v>
      </c>
      <c r="CD58" s="25">
        <f t="shared" si="38"/>
        <v>193681</v>
      </c>
      <c r="CE58" s="25">
        <f t="shared" si="39"/>
        <v>0</v>
      </c>
      <c r="CF58" s="25">
        <f t="shared" si="40"/>
        <v>3145428</v>
      </c>
      <c r="CG58" s="25">
        <f t="shared" si="41"/>
        <v>51190</v>
      </c>
      <c r="CH58" s="25">
        <f t="shared" si="42"/>
        <v>10497108</v>
      </c>
      <c r="CI58" s="25">
        <f t="shared" si="43"/>
        <v>4923792</v>
      </c>
      <c r="CJ58" s="25">
        <f t="shared" si="44"/>
        <v>0</v>
      </c>
      <c r="CK58" s="25">
        <f t="shared" si="45"/>
        <v>4394654</v>
      </c>
      <c r="CL58" s="25">
        <f t="shared" si="46"/>
        <v>144076878</v>
      </c>
      <c r="CM58" s="25">
        <f t="shared" si="47"/>
        <v>1792029096</v>
      </c>
      <c r="CN58" s="25">
        <f t="shared" si="48"/>
        <v>0</v>
      </c>
      <c r="CO58" s="25">
        <f t="shared" si="49"/>
        <v>0</v>
      </c>
      <c r="CP58" s="25">
        <f t="shared" si="50"/>
        <v>1547865</v>
      </c>
      <c r="CQ58" s="13">
        <f t="shared" si="34"/>
        <v>1.967004298</v>
      </c>
    </row>
    <row r="59" spans="1:95" x14ac:dyDescent="0.3">
      <c r="A59" s="1">
        <v>28500</v>
      </c>
      <c r="B59">
        <v>0.187</v>
      </c>
      <c r="C59">
        <v>2.552</v>
      </c>
      <c r="D59">
        <v>0.109</v>
      </c>
      <c r="E59">
        <v>0.88100000000000001</v>
      </c>
      <c r="F59">
        <v>2.746</v>
      </c>
      <c r="G59">
        <v>28502</v>
      </c>
      <c r="H59">
        <v>101643</v>
      </c>
      <c r="I59">
        <v>116843</v>
      </c>
      <c r="J59">
        <v>2388</v>
      </c>
      <c r="K59">
        <v>2974</v>
      </c>
      <c r="L59">
        <v>2981</v>
      </c>
      <c r="M59">
        <v>7452</v>
      </c>
      <c r="N59">
        <v>14708</v>
      </c>
      <c r="O59" s="21">
        <v>34623</v>
      </c>
      <c r="P59" s="21">
        <v>528</v>
      </c>
      <c r="Q59" s="21">
        <v>5484</v>
      </c>
      <c r="R59" s="21">
        <v>5484</v>
      </c>
      <c r="S59" s="21">
        <v>30</v>
      </c>
      <c r="T59" s="21">
        <v>5963</v>
      </c>
      <c r="U59" s="21">
        <v>10</v>
      </c>
      <c r="V59" s="21">
        <v>5403</v>
      </c>
      <c r="W59" s="21">
        <v>622</v>
      </c>
      <c r="X59" s="21">
        <v>33</v>
      </c>
      <c r="Y59" s="21">
        <v>586</v>
      </c>
      <c r="Z59" s="21">
        <v>29088</v>
      </c>
      <c r="AA59" s="21">
        <v>5367</v>
      </c>
      <c r="AB59" s="21">
        <v>1</v>
      </c>
      <c r="AC59" s="21">
        <v>0</v>
      </c>
      <c r="AD59" s="21">
        <v>29088</v>
      </c>
      <c r="AE59" s="23">
        <v>782</v>
      </c>
      <c r="AF59" s="23">
        <v>528</v>
      </c>
      <c r="AG59" s="23">
        <v>75</v>
      </c>
      <c r="AH59" s="23">
        <v>17</v>
      </c>
      <c r="AI59" s="23">
        <v>0</v>
      </c>
      <c r="AJ59" s="23">
        <v>630</v>
      </c>
      <c r="AK59" s="23">
        <v>10</v>
      </c>
      <c r="AL59" s="23">
        <v>1199</v>
      </c>
      <c r="AM59" s="23">
        <v>1189</v>
      </c>
      <c r="AN59" s="23">
        <v>0</v>
      </c>
      <c r="AO59" s="23">
        <v>1172</v>
      </c>
      <c r="AP59" s="23">
        <v>5367</v>
      </c>
      <c r="AQ59" s="23">
        <v>5367</v>
      </c>
      <c r="AR59" s="23">
        <v>0</v>
      </c>
      <c r="AS59" s="23">
        <v>0</v>
      </c>
      <c r="AT59" s="23">
        <v>586</v>
      </c>
      <c r="AU59" s="10">
        <f t="shared" si="51"/>
        <v>782</v>
      </c>
      <c r="AV59" s="10">
        <f t="shared" si="52"/>
        <v>528</v>
      </c>
      <c r="AW59" s="10">
        <f t="shared" si="53"/>
        <v>75</v>
      </c>
      <c r="AX59" s="10">
        <f t="shared" si="54"/>
        <v>17</v>
      </c>
      <c r="AY59" s="10">
        <f t="shared" si="55"/>
        <v>0</v>
      </c>
      <c r="AZ59" s="10">
        <f t="shared" si="56"/>
        <v>630</v>
      </c>
      <c r="BA59" s="10">
        <f t="shared" si="57"/>
        <v>10</v>
      </c>
      <c r="BB59" s="10">
        <f t="shared" si="58"/>
        <v>1199</v>
      </c>
      <c r="BC59" s="10">
        <f t="shared" si="59"/>
        <v>622</v>
      </c>
      <c r="BD59" s="10">
        <f t="shared" si="60"/>
        <v>0</v>
      </c>
      <c r="BE59" s="10">
        <f t="shared" si="61"/>
        <v>586</v>
      </c>
      <c r="BF59" s="10">
        <f t="shared" si="62"/>
        <v>5367</v>
      </c>
      <c r="BG59" s="10">
        <f t="shared" si="63"/>
        <v>5367</v>
      </c>
      <c r="BH59" s="10">
        <f t="shared" si="64"/>
        <v>0</v>
      </c>
      <c r="BI59" s="10">
        <f t="shared" si="65"/>
        <v>0</v>
      </c>
      <c r="BJ59" s="10">
        <f t="shared" si="66"/>
        <v>586</v>
      </c>
      <c r="BK59">
        <v>5289</v>
      </c>
      <c r="BL59">
        <v>3283</v>
      </c>
      <c r="BM59">
        <v>7899</v>
      </c>
      <c r="BN59">
        <v>8884</v>
      </c>
      <c r="BO59">
        <v>8063</v>
      </c>
      <c r="BP59">
        <v>5368</v>
      </c>
      <c r="BQ59">
        <v>4565</v>
      </c>
      <c r="BR59">
        <v>9998</v>
      </c>
      <c r="BS59">
        <v>8269</v>
      </c>
      <c r="BT59">
        <v>8519</v>
      </c>
      <c r="BU59">
        <v>7059</v>
      </c>
      <c r="BV59">
        <v>7074</v>
      </c>
      <c r="BW59">
        <v>335036</v>
      </c>
      <c r="BX59">
        <v>10240</v>
      </c>
      <c r="BY59">
        <v>0</v>
      </c>
      <c r="BZ59">
        <v>2671</v>
      </c>
      <c r="CA59" s="25">
        <f t="shared" si="35"/>
        <v>4135998</v>
      </c>
      <c r="CB59" s="25">
        <f t="shared" si="36"/>
        <v>1733424</v>
      </c>
      <c r="CC59" s="25">
        <f t="shared" si="37"/>
        <v>592425</v>
      </c>
      <c r="CD59" s="25">
        <f t="shared" si="38"/>
        <v>151028</v>
      </c>
      <c r="CE59" s="25">
        <f t="shared" si="39"/>
        <v>0</v>
      </c>
      <c r="CF59" s="25">
        <f t="shared" si="40"/>
        <v>3381840</v>
      </c>
      <c r="CG59" s="25">
        <f t="shared" si="41"/>
        <v>45650</v>
      </c>
      <c r="CH59" s="25">
        <f t="shared" si="42"/>
        <v>11987602</v>
      </c>
      <c r="CI59" s="25">
        <f t="shared" si="43"/>
        <v>5143318</v>
      </c>
      <c r="CJ59" s="25">
        <f t="shared" si="44"/>
        <v>0</v>
      </c>
      <c r="CK59" s="25">
        <f t="shared" si="45"/>
        <v>4136574</v>
      </c>
      <c r="CL59" s="25">
        <f t="shared" si="46"/>
        <v>37966158</v>
      </c>
      <c r="CM59" s="25">
        <f t="shared" si="47"/>
        <v>1798138212</v>
      </c>
      <c r="CN59" s="25">
        <f t="shared" si="48"/>
        <v>0</v>
      </c>
      <c r="CO59" s="25">
        <f t="shared" si="49"/>
        <v>0</v>
      </c>
      <c r="CP59" s="25">
        <f t="shared" si="50"/>
        <v>1565206</v>
      </c>
      <c r="CQ59" s="13">
        <f t="shared" si="34"/>
        <v>1.8689774349999999</v>
      </c>
    </row>
    <row r="60" spans="1:95" x14ac:dyDescent="0.3">
      <c r="A60" s="1">
        <v>29000</v>
      </c>
      <c r="B60">
        <v>0.187</v>
      </c>
      <c r="C60">
        <v>2.605</v>
      </c>
      <c r="D60">
        <v>0.109</v>
      </c>
      <c r="E60">
        <v>0.85799999999999998</v>
      </c>
      <c r="F60">
        <v>2.8780000000000001</v>
      </c>
      <c r="G60">
        <v>28985</v>
      </c>
      <c r="H60">
        <v>103399</v>
      </c>
      <c r="I60">
        <v>118967</v>
      </c>
      <c r="J60">
        <v>2358</v>
      </c>
      <c r="K60">
        <v>2979</v>
      </c>
      <c r="L60">
        <v>3430</v>
      </c>
      <c r="M60">
        <v>6860</v>
      </c>
      <c r="N60">
        <v>13683</v>
      </c>
      <c r="O60" s="21">
        <v>35271</v>
      </c>
      <c r="P60" s="21">
        <v>564</v>
      </c>
      <c r="Q60" s="21">
        <v>5461</v>
      </c>
      <c r="R60" s="21">
        <v>5461</v>
      </c>
      <c r="S60" s="21">
        <v>45</v>
      </c>
      <c r="T60" s="21">
        <v>6081</v>
      </c>
      <c r="U60" s="21">
        <v>13</v>
      </c>
      <c r="V60" s="21">
        <v>5527</v>
      </c>
      <c r="W60" s="21">
        <v>582</v>
      </c>
      <c r="X60" s="21">
        <v>60</v>
      </c>
      <c r="Y60" s="21">
        <v>608</v>
      </c>
      <c r="Z60" s="21">
        <v>29593</v>
      </c>
      <c r="AA60" s="21">
        <v>5553</v>
      </c>
      <c r="AB60" s="21">
        <v>1</v>
      </c>
      <c r="AC60" s="21">
        <v>0</v>
      </c>
      <c r="AD60" s="21">
        <v>29593</v>
      </c>
      <c r="AE60" s="23">
        <v>805</v>
      </c>
      <c r="AF60" s="23">
        <v>564</v>
      </c>
      <c r="AG60" s="23">
        <v>75</v>
      </c>
      <c r="AH60" s="23">
        <v>15</v>
      </c>
      <c r="AI60" s="23">
        <v>0</v>
      </c>
      <c r="AJ60" s="23">
        <v>600</v>
      </c>
      <c r="AK60" s="23">
        <v>13</v>
      </c>
      <c r="AL60" s="23">
        <v>1120</v>
      </c>
      <c r="AM60" s="23">
        <v>1107</v>
      </c>
      <c r="AN60" s="23">
        <v>5</v>
      </c>
      <c r="AO60" s="23">
        <v>1214</v>
      </c>
      <c r="AP60" s="23">
        <v>5553</v>
      </c>
      <c r="AQ60" s="23">
        <v>5553</v>
      </c>
      <c r="AR60" s="23">
        <v>0</v>
      </c>
      <c r="AS60" s="23">
        <v>0</v>
      </c>
      <c r="AT60" s="23">
        <v>607</v>
      </c>
      <c r="AU60" s="10">
        <f t="shared" si="51"/>
        <v>805</v>
      </c>
      <c r="AV60" s="10">
        <f t="shared" si="52"/>
        <v>564</v>
      </c>
      <c r="AW60" s="10">
        <f t="shared" si="53"/>
        <v>75</v>
      </c>
      <c r="AX60" s="10">
        <f t="shared" si="54"/>
        <v>15</v>
      </c>
      <c r="AY60" s="10">
        <f t="shared" si="55"/>
        <v>0</v>
      </c>
      <c r="AZ60" s="10">
        <f t="shared" si="56"/>
        <v>600</v>
      </c>
      <c r="BA60" s="10">
        <f t="shared" si="57"/>
        <v>13</v>
      </c>
      <c r="BB60" s="10">
        <f t="shared" si="58"/>
        <v>1120</v>
      </c>
      <c r="BC60" s="10">
        <f t="shared" si="59"/>
        <v>582</v>
      </c>
      <c r="BD60" s="10">
        <f t="shared" si="60"/>
        <v>5</v>
      </c>
      <c r="BE60" s="10">
        <f t="shared" si="61"/>
        <v>608</v>
      </c>
      <c r="BF60" s="10">
        <f t="shared" si="62"/>
        <v>5553</v>
      </c>
      <c r="BG60" s="10">
        <f t="shared" si="63"/>
        <v>5553</v>
      </c>
      <c r="BH60" s="10">
        <f t="shared" si="64"/>
        <v>0</v>
      </c>
      <c r="BI60" s="10">
        <f t="shared" si="65"/>
        <v>0</v>
      </c>
      <c r="BJ60" s="10">
        <f t="shared" si="66"/>
        <v>607</v>
      </c>
      <c r="BK60">
        <v>5321</v>
      </c>
      <c r="BL60">
        <v>3355</v>
      </c>
      <c r="BM60">
        <v>18798</v>
      </c>
      <c r="BN60">
        <v>9187</v>
      </c>
      <c r="BO60">
        <v>7243</v>
      </c>
      <c r="BP60">
        <v>5470</v>
      </c>
      <c r="BQ60">
        <v>4266</v>
      </c>
      <c r="BR60">
        <v>10297</v>
      </c>
      <c r="BS60">
        <v>8328</v>
      </c>
      <c r="BT60">
        <v>8355</v>
      </c>
      <c r="BU60">
        <v>7269</v>
      </c>
      <c r="BV60">
        <v>5926</v>
      </c>
      <c r="BW60">
        <v>337840</v>
      </c>
      <c r="BX60">
        <v>13653</v>
      </c>
      <c r="BY60">
        <v>0</v>
      </c>
      <c r="BZ60">
        <v>2713</v>
      </c>
      <c r="CA60" s="25">
        <f t="shared" si="35"/>
        <v>4283405</v>
      </c>
      <c r="CB60" s="25">
        <f t="shared" si="36"/>
        <v>1892220</v>
      </c>
      <c r="CC60" s="25">
        <f t="shared" si="37"/>
        <v>1409850</v>
      </c>
      <c r="CD60" s="25">
        <f t="shared" si="38"/>
        <v>137805</v>
      </c>
      <c r="CE60" s="25">
        <f t="shared" si="39"/>
        <v>0</v>
      </c>
      <c r="CF60" s="25">
        <f t="shared" si="40"/>
        <v>3282000</v>
      </c>
      <c r="CG60" s="25">
        <f t="shared" si="41"/>
        <v>55458</v>
      </c>
      <c r="CH60" s="25">
        <f t="shared" si="42"/>
        <v>11532640</v>
      </c>
      <c r="CI60" s="25">
        <f t="shared" si="43"/>
        <v>4846896</v>
      </c>
      <c r="CJ60" s="25">
        <f t="shared" si="44"/>
        <v>41775</v>
      </c>
      <c r="CK60" s="25">
        <f t="shared" si="45"/>
        <v>4419552</v>
      </c>
      <c r="CL60" s="25">
        <f t="shared" si="46"/>
        <v>32907078</v>
      </c>
      <c r="CM60" s="25">
        <f t="shared" si="47"/>
        <v>1876025520</v>
      </c>
      <c r="CN60" s="25">
        <f t="shared" si="48"/>
        <v>0</v>
      </c>
      <c r="CO60" s="25">
        <f t="shared" si="49"/>
        <v>0</v>
      </c>
      <c r="CP60" s="25">
        <f t="shared" si="50"/>
        <v>1646791</v>
      </c>
      <c r="CQ60" s="13">
        <f t="shared" si="34"/>
        <v>1.94248099</v>
      </c>
    </row>
    <row r="61" spans="1:95" x14ac:dyDescent="0.3">
      <c r="A61" s="1">
        <v>29500</v>
      </c>
      <c r="B61">
        <v>0.187</v>
      </c>
      <c r="C61">
        <v>2.7189999999999999</v>
      </c>
      <c r="D61">
        <v>0.109</v>
      </c>
      <c r="E61">
        <v>0.92</v>
      </c>
      <c r="F61">
        <v>2.9929999999999999</v>
      </c>
      <c r="G61">
        <v>29436</v>
      </c>
      <c r="H61">
        <v>105131</v>
      </c>
      <c r="I61">
        <v>121349</v>
      </c>
      <c r="J61">
        <v>2434</v>
      </c>
      <c r="K61">
        <v>3011</v>
      </c>
      <c r="L61">
        <v>3997</v>
      </c>
      <c r="M61">
        <v>7326</v>
      </c>
      <c r="N61">
        <v>13938</v>
      </c>
      <c r="O61" s="21">
        <v>35958</v>
      </c>
      <c r="P61" s="21">
        <v>577</v>
      </c>
      <c r="Q61" s="21">
        <v>5480</v>
      </c>
      <c r="R61" s="21">
        <v>5480</v>
      </c>
      <c r="S61" s="21">
        <v>42</v>
      </c>
      <c r="T61" s="21">
        <v>6317</v>
      </c>
      <c r="U61" s="21">
        <v>15</v>
      </c>
      <c r="V61" s="21">
        <v>5725</v>
      </c>
      <c r="W61" s="21">
        <v>621</v>
      </c>
      <c r="X61" s="21">
        <v>36</v>
      </c>
      <c r="Y61" s="21">
        <v>646</v>
      </c>
      <c r="Z61" s="21">
        <v>30082</v>
      </c>
      <c r="AA61" s="21">
        <v>5750</v>
      </c>
      <c r="AB61" s="21">
        <v>1</v>
      </c>
      <c r="AC61" s="21">
        <v>0</v>
      </c>
      <c r="AD61" s="21">
        <v>30082</v>
      </c>
      <c r="AE61" s="23">
        <v>850</v>
      </c>
      <c r="AF61" s="23">
        <v>577</v>
      </c>
      <c r="AG61" s="23">
        <v>77</v>
      </c>
      <c r="AH61" s="23">
        <v>17</v>
      </c>
      <c r="AI61" s="23">
        <v>3</v>
      </c>
      <c r="AJ61" s="23">
        <v>634</v>
      </c>
      <c r="AK61" s="23">
        <v>15</v>
      </c>
      <c r="AL61" s="23">
        <v>1196</v>
      </c>
      <c r="AM61" s="23">
        <v>1181</v>
      </c>
      <c r="AN61" s="23">
        <v>0</v>
      </c>
      <c r="AO61" s="23">
        <v>1290</v>
      </c>
      <c r="AP61" s="23">
        <v>5750</v>
      </c>
      <c r="AQ61" s="23">
        <v>5750</v>
      </c>
      <c r="AR61" s="23">
        <v>0</v>
      </c>
      <c r="AS61" s="23">
        <v>0</v>
      </c>
      <c r="AT61" s="23">
        <v>645</v>
      </c>
      <c r="AU61" s="10">
        <f t="shared" si="51"/>
        <v>850</v>
      </c>
      <c r="AV61" s="10">
        <f t="shared" si="52"/>
        <v>577</v>
      </c>
      <c r="AW61" s="10">
        <f t="shared" si="53"/>
        <v>77</v>
      </c>
      <c r="AX61" s="10">
        <f t="shared" si="54"/>
        <v>17</v>
      </c>
      <c r="AY61" s="10">
        <f t="shared" si="55"/>
        <v>3</v>
      </c>
      <c r="AZ61" s="10">
        <f t="shared" si="56"/>
        <v>634</v>
      </c>
      <c r="BA61" s="10">
        <f t="shared" si="57"/>
        <v>15</v>
      </c>
      <c r="BB61" s="10">
        <f t="shared" si="58"/>
        <v>1196</v>
      </c>
      <c r="BC61" s="10">
        <f t="shared" si="59"/>
        <v>621</v>
      </c>
      <c r="BD61" s="10">
        <f t="shared" si="60"/>
        <v>0</v>
      </c>
      <c r="BE61" s="10">
        <f t="shared" si="61"/>
        <v>646</v>
      </c>
      <c r="BF61" s="10">
        <f t="shared" si="62"/>
        <v>5750</v>
      </c>
      <c r="BG61" s="10">
        <f t="shared" si="63"/>
        <v>5750</v>
      </c>
      <c r="BH61" s="10">
        <f t="shared" si="64"/>
        <v>0</v>
      </c>
      <c r="BI61" s="10">
        <f t="shared" si="65"/>
        <v>0</v>
      </c>
      <c r="BJ61" s="10">
        <f t="shared" si="66"/>
        <v>645</v>
      </c>
      <c r="BK61">
        <v>5237</v>
      </c>
      <c r="BL61">
        <v>3435</v>
      </c>
      <c r="BM61">
        <v>8301</v>
      </c>
      <c r="BN61">
        <v>10364</v>
      </c>
      <c r="BO61">
        <v>7994</v>
      </c>
      <c r="BP61">
        <v>5553</v>
      </c>
      <c r="BQ61">
        <v>4494</v>
      </c>
      <c r="BR61">
        <v>10103</v>
      </c>
      <c r="BS61">
        <v>8762</v>
      </c>
      <c r="BT61">
        <v>9291</v>
      </c>
      <c r="BU61">
        <v>7063</v>
      </c>
      <c r="BV61">
        <v>5770</v>
      </c>
      <c r="BW61">
        <v>344796</v>
      </c>
      <c r="BX61">
        <v>11092</v>
      </c>
      <c r="BY61">
        <v>0</v>
      </c>
      <c r="BZ61">
        <v>2569</v>
      </c>
      <c r="CA61" s="25">
        <f t="shared" si="35"/>
        <v>4451450</v>
      </c>
      <c r="CB61" s="25">
        <f t="shared" si="36"/>
        <v>1981995</v>
      </c>
      <c r="CC61" s="25">
        <f t="shared" si="37"/>
        <v>639177</v>
      </c>
      <c r="CD61" s="25">
        <f t="shared" si="38"/>
        <v>176188</v>
      </c>
      <c r="CE61" s="25">
        <f t="shared" si="39"/>
        <v>23982</v>
      </c>
      <c r="CF61" s="25">
        <f t="shared" si="40"/>
        <v>3520602</v>
      </c>
      <c r="CG61" s="25">
        <f t="shared" si="41"/>
        <v>67410</v>
      </c>
      <c r="CH61" s="25">
        <f t="shared" si="42"/>
        <v>12083188</v>
      </c>
      <c r="CI61" s="25">
        <f t="shared" si="43"/>
        <v>5441202</v>
      </c>
      <c r="CJ61" s="25">
        <f t="shared" si="44"/>
        <v>0</v>
      </c>
      <c r="CK61" s="25">
        <f t="shared" si="45"/>
        <v>4562698</v>
      </c>
      <c r="CL61" s="25">
        <f t="shared" si="46"/>
        <v>33177500</v>
      </c>
      <c r="CM61" s="25">
        <f t="shared" si="47"/>
        <v>1982577000</v>
      </c>
      <c r="CN61" s="25">
        <f t="shared" si="48"/>
        <v>0</v>
      </c>
      <c r="CO61" s="25">
        <f t="shared" si="49"/>
        <v>0</v>
      </c>
      <c r="CP61" s="25">
        <f t="shared" si="50"/>
        <v>1657005</v>
      </c>
      <c r="CQ61" s="13">
        <f t="shared" si="34"/>
        <v>2.0503593969999998</v>
      </c>
    </row>
    <row r="62" spans="1:95" x14ac:dyDescent="0.3">
      <c r="A62" s="1">
        <v>30000</v>
      </c>
      <c r="B62">
        <v>0.20300000000000001</v>
      </c>
      <c r="C62">
        <v>2.7069999999999999</v>
      </c>
      <c r="D62">
        <v>0.109</v>
      </c>
      <c r="E62">
        <v>0.89500000000000002</v>
      </c>
      <c r="F62">
        <v>2.9220000000000002</v>
      </c>
      <c r="G62">
        <v>29950</v>
      </c>
      <c r="H62">
        <v>106779</v>
      </c>
      <c r="I62">
        <v>122845</v>
      </c>
      <c r="J62">
        <v>2432</v>
      </c>
      <c r="K62">
        <v>2942</v>
      </c>
      <c r="L62">
        <v>4462</v>
      </c>
      <c r="M62">
        <v>7332</v>
      </c>
      <c r="N62">
        <v>15201</v>
      </c>
      <c r="O62" s="21">
        <v>36513</v>
      </c>
      <c r="P62" s="21">
        <v>559</v>
      </c>
      <c r="Q62" s="21">
        <v>5531</v>
      </c>
      <c r="R62" s="21">
        <v>5531</v>
      </c>
      <c r="S62" s="21">
        <v>15</v>
      </c>
      <c r="T62" s="21">
        <v>6303</v>
      </c>
      <c r="U62" s="21">
        <v>8</v>
      </c>
      <c r="V62" s="21">
        <v>5745</v>
      </c>
      <c r="W62" s="21">
        <v>605</v>
      </c>
      <c r="X62" s="21">
        <v>45</v>
      </c>
      <c r="Y62" s="21">
        <v>615</v>
      </c>
      <c r="Z62" s="21">
        <v>30565</v>
      </c>
      <c r="AA62" s="21">
        <v>5755</v>
      </c>
      <c r="AB62" s="21">
        <v>1</v>
      </c>
      <c r="AC62" s="21">
        <v>0</v>
      </c>
      <c r="AD62" s="21">
        <v>30565</v>
      </c>
      <c r="AE62" s="23">
        <v>836</v>
      </c>
      <c r="AF62" s="23">
        <v>559</v>
      </c>
      <c r="AG62" s="23">
        <v>76</v>
      </c>
      <c r="AH62" s="23">
        <v>20</v>
      </c>
      <c r="AI62" s="23">
        <v>0</v>
      </c>
      <c r="AJ62" s="23">
        <v>611</v>
      </c>
      <c r="AK62" s="23">
        <v>8</v>
      </c>
      <c r="AL62" s="23">
        <v>1158</v>
      </c>
      <c r="AM62" s="23">
        <v>1150</v>
      </c>
      <c r="AN62" s="23">
        <v>0</v>
      </c>
      <c r="AO62" s="23">
        <v>1230</v>
      </c>
      <c r="AP62" s="23">
        <v>5755</v>
      </c>
      <c r="AQ62" s="23">
        <v>5755</v>
      </c>
      <c r="AR62" s="23">
        <v>0</v>
      </c>
      <c r="AS62" s="23">
        <v>0</v>
      </c>
      <c r="AT62" s="23">
        <v>615</v>
      </c>
      <c r="AU62" s="10">
        <f t="shared" si="51"/>
        <v>836</v>
      </c>
      <c r="AV62" s="10">
        <f t="shared" si="52"/>
        <v>559</v>
      </c>
      <c r="AW62" s="10">
        <f t="shared" si="53"/>
        <v>76</v>
      </c>
      <c r="AX62" s="10">
        <f t="shared" si="54"/>
        <v>20</v>
      </c>
      <c r="AY62" s="10">
        <f t="shared" si="55"/>
        <v>0</v>
      </c>
      <c r="AZ62" s="10">
        <f t="shared" si="56"/>
        <v>611</v>
      </c>
      <c r="BA62" s="10">
        <f t="shared" si="57"/>
        <v>8</v>
      </c>
      <c r="BB62" s="10">
        <f t="shared" si="58"/>
        <v>1158</v>
      </c>
      <c r="BC62" s="10">
        <f t="shared" si="59"/>
        <v>605</v>
      </c>
      <c r="BD62" s="10">
        <f t="shared" si="60"/>
        <v>0</v>
      </c>
      <c r="BE62" s="10">
        <f t="shared" si="61"/>
        <v>615</v>
      </c>
      <c r="BF62" s="10">
        <f t="shared" si="62"/>
        <v>5755</v>
      </c>
      <c r="BG62" s="10">
        <f t="shared" si="63"/>
        <v>5755</v>
      </c>
      <c r="BH62" s="10">
        <f t="shared" si="64"/>
        <v>0</v>
      </c>
      <c r="BI62" s="10">
        <f t="shared" si="65"/>
        <v>0</v>
      </c>
      <c r="BJ62" s="10">
        <f t="shared" si="66"/>
        <v>615</v>
      </c>
      <c r="BK62">
        <v>6586</v>
      </c>
      <c r="BL62">
        <v>3281</v>
      </c>
      <c r="BM62">
        <v>7811</v>
      </c>
      <c r="BN62">
        <v>10068</v>
      </c>
      <c r="BO62">
        <v>8077</v>
      </c>
      <c r="BP62">
        <v>5273</v>
      </c>
      <c r="BQ62">
        <v>4693</v>
      </c>
      <c r="BR62">
        <v>9966</v>
      </c>
      <c r="BS62">
        <v>8557</v>
      </c>
      <c r="BT62">
        <v>9044</v>
      </c>
      <c r="BU62">
        <v>6800</v>
      </c>
      <c r="BV62">
        <v>5669</v>
      </c>
      <c r="BW62">
        <v>336524</v>
      </c>
      <c r="BX62">
        <v>10666</v>
      </c>
      <c r="BY62">
        <v>0</v>
      </c>
      <c r="BZ62">
        <v>2581</v>
      </c>
      <c r="CA62" s="25">
        <f t="shared" si="35"/>
        <v>5505896</v>
      </c>
      <c r="CB62" s="25">
        <f t="shared" si="36"/>
        <v>1834079</v>
      </c>
      <c r="CC62" s="25">
        <f t="shared" si="37"/>
        <v>593636</v>
      </c>
      <c r="CD62" s="25">
        <f t="shared" si="38"/>
        <v>201360</v>
      </c>
      <c r="CE62" s="25">
        <f t="shared" si="39"/>
        <v>0</v>
      </c>
      <c r="CF62" s="25">
        <f t="shared" si="40"/>
        <v>3221803</v>
      </c>
      <c r="CG62" s="25">
        <f t="shared" si="41"/>
        <v>37544</v>
      </c>
      <c r="CH62" s="25">
        <f t="shared" si="42"/>
        <v>11540628</v>
      </c>
      <c r="CI62" s="25">
        <f t="shared" si="43"/>
        <v>5176985</v>
      </c>
      <c r="CJ62" s="25">
        <f t="shared" si="44"/>
        <v>0</v>
      </c>
      <c r="CK62" s="25">
        <f t="shared" si="45"/>
        <v>4182000</v>
      </c>
      <c r="CL62" s="25">
        <f t="shared" si="46"/>
        <v>32625095</v>
      </c>
      <c r="CM62" s="25">
        <f t="shared" si="47"/>
        <v>1936695620</v>
      </c>
      <c r="CN62" s="25">
        <f t="shared" si="48"/>
        <v>0</v>
      </c>
      <c r="CO62" s="25">
        <f t="shared" si="49"/>
        <v>0</v>
      </c>
      <c r="CP62" s="25">
        <f t="shared" si="50"/>
        <v>1587315</v>
      </c>
      <c r="CQ62" s="13">
        <f t="shared" si="34"/>
        <v>2.0032019609999998</v>
      </c>
    </row>
    <row r="63" spans="1:95" x14ac:dyDescent="0.3">
      <c r="A63" s="1">
        <v>30500</v>
      </c>
      <c r="B63">
        <v>0.20300000000000001</v>
      </c>
      <c r="C63">
        <v>2.7989999999999999</v>
      </c>
      <c r="D63">
        <v>0.109</v>
      </c>
      <c r="E63">
        <v>0.94199999999999995</v>
      </c>
      <c r="F63">
        <v>3.089</v>
      </c>
      <c r="G63">
        <v>30457</v>
      </c>
      <c r="H63">
        <v>108523</v>
      </c>
      <c r="I63">
        <v>124816</v>
      </c>
      <c r="J63">
        <v>2437</v>
      </c>
      <c r="K63">
        <v>2852</v>
      </c>
      <c r="L63">
        <v>4206</v>
      </c>
      <c r="M63">
        <v>7523</v>
      </c>
      <c r="N63">
        <v>13444</v>
      </c>
      <c r="O63" s="21">
        <v>37066</v>
      </c>
      <c r="P63" s="21">
        <v>578</v>
      </c>
      <c r="Q63" s="21">
        <v>5645</v>
      </c>
      <c r="R63" s="21">
        <v>5645</v>
      </c>
      <c r="S63" s="21">
        <v>24</v>
      </c>
      <c r="T63" s="21">
        <v>6381</v>
      </c>
      <c r="U63" s="21">
        <v>12</v>
      </c>
      <c r="V63" s="21">
        <v>5780</v>
      </c>
      <c r="W63" s="21">
        <v>601</v>
      </c>
      <c r="X63" s="21">
        <v>36</v>
      </c>
      <c r="Y63" s="21">
        <v>646</v>
      </c>
      <c r="Z63" s="21">
        <v>31103</v>
      </c>
      <c r="AA63" s="21">
        <v>5825</v>
      </c>
      <c r="AB63" s="21">
        <v>1</v>
      </c>
      <c r="AC63" s="21">
        <v>0</v>
      </c>
      <c r="AD63" s="21">
        <v>31103</v>
      </c>
      <c r="AE63" s="23">
        <v>845</v>
      </c>
      <c r="AF63" s="23">
        <v>578</v>
      </c>
      <c r="AG63" s="23">
        <v>85</v>
      </c>
      <c r="AH63" s="23">
        <v>15</v>
      </c>
      <c r="AI63" s="23">
        <v>0</v>
      </c>
      <c r="AJ63" s="23">
        <v>608</v>
      </c>
      <c r="AK63" s="23">
        <v>12</v>
      </c>
      <c r="AL63" s="23">
        <v>1146</v>
      </c>
      <c r="AM63" s="23">
        <v>1134</v>
      </c>
      <c r="AN63" s="23">
        <v>0</v>
      </c>
      <c r="AO63" s="23">
        <v>1290</v>
      </c>
      <c r="AP63" s="23">
        <v>5825</v>
      </c>
      <c r="AQ63" s="23">
        <v>5825</v>
      </c>
      <c r="AR63" s="23">
        <v>0</v>
      </c>
      <c r="AS63" s="23">
        <v>0</v>
      </c>
      <c r="AT63" s="23">
        <v>645</v>
      </c>
      <c r="AU63" s="10">
        <f t="shared" si="51"/>
        <v>845</v>
      </c>
      <c r="AV63" s="10">
        <f t="shared" si="52"/>
        <v>578</v>
      </c>
      <c r="AW63" s="10">
        <f t="shared" si="53"/>
        <v>85</v>
      </c>
      <c r="AX63" s="10">
        <f t="shared" si="54"/>
        <v>15</v>
      </c>
      <c r="AY63" s="10">
        <f t="shared" si="55"/>
        <v>0</v>
      </c>
      <c r="AZ63" s="10">
        <f t="shared" si="56"/>
        <v>608</v>
      </c>
      <c r="BA63" s="10">
        <f t="shared" si="57"/>
        <v>12</v>
      </c>
      <c r="BB63" s="10">
        <f t="shared" si="58"/>
        <v>1146</v>
      </c>
      <c r="BC63" s="10">
        <f t="shared" si="59"/>
        <v>601</v>
      </c>
      <c r="BD63" s="10">
        <f t="shared" si="60"/>
        <v>0</v>
      </c>
      <c r="BE63" s="10">
        <f t="shared" si="61"/>
        <v>646</v>
      </c>
      <c r="BF63" s="10">
        <f t="shared" si="62"/>
        <v>5825</v>
      </c>
      <c r="BG63" s="10">
        <f t="shared" si="63"/>
        <v>5825</v>
      </c>
      <c r="BH63" s="10">
        <f t="shared" si="64"/>
        <v>0</v>
      </c>
      <c r="BI63" s="10">
        <f t="shared" si="65"/>
        <v>0</v>
      </c>
      <c r="BJ63" s="10">
        <f t="shared" si="66"/>
        <v>645</v>
      </c>
      <c r="BK63">
        <v>5291</v>
      </c>
      <c r="BL63">
        <v>3238</v>
      </c>
      <c r="BM63">
        <v>7787</v>
      </c>
      <c r="BN63">
        <v>10125</v>
      </c>
      <c r="BO63">
        <v>7750</v>
      </c>
      <c r="BP63">
        <v>5261</v>
      </c>
      <c r="BQ63">
        <v>4088</v>
      </c>
      <c r="BR63">
        <v>9961</v>
      </c>
      <c r="BS63">
        <v>8199</v>
      </c>
      <c r="BT63">
        <v>8923</v>
      </c>
      <c r="BU63">
        <v>6968</v>
      </c>
      <c r="BV63">
        <v>5896</v>
      </c>
      <c r="BW63">
        <v>353016</v>
      </c>
      <c r="BX63">
        <v>14079</v>
      </c>
      <c r="BY63">
        <v>0</v>
      </c>
      <c r="BZ63">
        <v>2616</v>
      </c>
      <c r="CA63" s="25">
        <f t="shared" si="35"/>
        <v>4470895</v>
      </c>
      <c r="CB63" s="25">
        <f t="shared" si="36"/>
        <v>1871564</v>
      </c>
      <c r="CC63" s="25">
        <f t="shared" si="37"/>
        <v>661895</v>
      </c>
      <c r="CD63" s="25">
        <f t="shared" si="38"/>
        <v>151875</v>
      </c>
      <c r="CE63" s="25">
        <f t="shared" si="39"/>
        <v>0</v>
      </c>
      <c r="CF63" s="25">
        <f t="shared" si="40"/>
        <v>3198688</v>
      </c>
      <c r="CG63" s="25">
        <f t="shared" si="41"/>
        <v>49056</v>
      </c>
      <c r="CH63" s="25">
        <f t="shared" si="42"/>
        <v>11415306</v>
      </c>
      <c r="CI63" s="25">
        <f t="shared" si="43"/>
        <v>4927599</v>
      </c>
      <c r="CJ63" s="25">
        <f t="shared" si="44"/>
        <v>0</v>
      </c>
      <c r="CK63" s="25">
        <f t="shared" si="45"/>
        <v>4501328</v>
      </c>
      <c r="CL63" s="25">
        <f t="shared" si="46"/>
        <v>34344200</v>
      </c>
      <c r="CM63" s="25">
        <f t="shared" si="47"/>
        <v>2056318200</v>
      </c>
      <c r="CN63" s="25">
        <f t="shared" si="48"/>
        <v>0</v>
      </c>
      <c r="CO63" s="25">
        <f t="shared" si="49"/>
        <v>0</v>
      </c>
      <c r="CP63" s="25">
        <f t="shared" si="50"/>
        <v>1687320</v>
      </c>
      <c r="CQ63" s="13">
        <f t="shared" si="34"/>
        <v>2.123597926</v>
      </c>
    </row>
    <row r="64" spans="1:95" x14ac:dyDescent="0.3">
      <c r="A64" s="1">
        <v>31000</v>
      </c>
      <c r="B64">
        <v>0.20300000000000001</v>
      </c>
      <c r="C64">
        <v>2.819</v>
      </c>
      <c r="D64">
        <v>0.109</v>
      </c>
      <c r="E64">
        <v>0.98499999999999999</v>
      </c>
      <c r="F64">
        <v>3.2149999999999999</v>
      </c>
      <c r="G64">
        <v>31023</v>
      </c>
      <c r="H64">
        <v>110725</v>
      </c>
      <c r="I64">
        <v>127224</v>
      </c>
      <c r="J64">
        <v>2443</v>
      </c>
      <c r="K64">
        <v>2924</v>
      </c>
      <c r="L64">
        <v>4467</v>
      </c>
      <c r="M64">
        <v>7201</v>
      </c>
      <c r="N64">
        <v>15393</v>
      </c>
      <c r="O64" s="21">
        <v>37725</v>
      </c>
      <c r="P64" s="21">
        <v>600</v>
      </c>
      <c r="Q64" s="21">
        <v>5857</v>
      </c>
      <c r="R64" s="21">
        <v>5857</v>
      </c>
      <c r="S64" s="21">
        <v>30</v>
      </c>
      <c r="T64" s="21">
        <v>6532</v>
      </c>
      <c r="U64" s="21">
        <v>19</v>
      </c>
      <c r="V64" s="21">
        <v>5930</v>
      </c>
      <c r="W64" s="21">
        <v>609</v>
      </c>
      <c r="X64" s="21">
        <v>51</v>
      </c>
      <c r="Y64" s="21">
        <v>622</v>
      </c>
      <c r="Z64" s="21">
        <v>31645</v>
      </c>
      <c r="AA64" s="21">
        <v>5943</v>
      </c>
      <c r="AB64" s="21">
        <v>1</v>
      </c>
      <c r="AC64" s="21">
        <v>0</v>
      </c>
      <c r="AD64" s="21">
        <v>31645</v>
      </c>
      <c r="AE64" s="23">
        <v>807</v>
      </c>
      <c r="AF64" s="23">
        <v>600</v>
      </c>
      <c r="AG64" s="23">
        <v>77</v>
      </c>
      <c r="AH64" s="23">
        <v>15</v>
      </c>
      <c r="AI64" s="23">
        <v>0</v>
      </c>
      <c r="AJ64" s="23">
        <v>616</v>
      </c>
      <c r="AK64" s="23">
        <v>19</v>
      </c>
      <c r="AL64" s="23">
        <v>1180</v>
      </c>
      <c r="AM64" s="23">
        <v>1161</v>
      </c>
      <c r="AN64" s="23">
        <v>0</v>
      </c>
      <c r="AO64" s="23">
        <v>1244</v>
      </c>
      <c r="AP64" s="23">
        <v>5943</v>
      </c>
      <c r="AQ64" s="23">
        <v>5943</v>
      </c>
      <c r="AR64" s="23">
        <v>0</v>
      </c>
      <c r="AS64" s="23">
        <v>0</v>
      </c>
      <c r="AT64" s="23">
        <v>622</v>
      </c>
      <c r="AU64" s="10">
        <f t="shared" si="51"/>
        <v>807</v>
      </c>
      <c r="AV64" s="10">
        <f t="shared" si="52"/>
        <v>600</v>
      </c>
      <c r="AW64" s="10">
        <f t="shared" si="53"/>
        <v>77</v>
      </c>
      <c r="AX64" s="10">
        <f t="shared" si="54"/>
        <v>15</v>
      </c>
      <c r="AY64" s="10">
        <f t="shared" si="55"/>
        <v>0</v>
      </c>
      <c r="AZ64" s="10">
        <f t="shared" si="56"/>
        <v>616</v>
      </c>
      <c r="BA64" s="10">
        <f t="shared" si="57"/>
        <v>19</v>
      </c>
      <c r="BB64" s="10">
        <f t="shared" si="58"/>
        <v>1180</v>
      </c>
      <c r="BC64" s="10">
        <f t="shared" si="59"/>
        <v>609</v>
      </c>
      <c r="BD64" s="10">
        <f t="shared" si="60"/>
        <v>0</v>
      </c>
      <c r="BE64" s="10">
        <f t="shared" si="61"/>
        <v>622</v>
      </c>
      <c r="BF64" s="10">
        <f t="shared" si="62"/>
        <v>5943</v>
      </c>
      <c r="BG64" s="10">
        <f t="shared" si="63"/>
        <v>5943</v>
      </c>
      <c r="BH64" s="10">
        <f t="shared" si="64"/>
        <v>0</v>
      </c>
      <c r="BI64" s="10">
        <f t="shared" si="65"/>
        <v>0</v>
      </c>
      <c r="BJ64" s="10">
        <f t="shared" si="66"/>
        <v>622</v>
      </c>
      <c r="BK64">
        <v>5414</v>
      </c>
      <c r="BL64">
        <v>3499</v>
      </c>
      <c r="BM64">
        <v>8250</v>
      </c>
      <c r="BN64">
        <v>9869</v>
      </c>
      <c r="BO64">
        <v>8063</v>
      </c>
      <c r="BP64">
        <v>5639</v>
      </c>
      <c r="BQ64">
        <v>4490</v>
      </c>
      <c r="BR64">
        <v>10122</v>
      </c>
      <c r="BS64">
        <v>9050</v>
      </c>
      <c r="BT64">
        <v>9210</v>
      </c>
      <c r="BU64">
        <v>7160</v>
      </c>
      <c r="BV64">
        <v>5826</v>
      </c>
      <c r="BW64">
        <v>362010</v>
      </c>
      <c r="BX64">
        <v>14506</v>
      </c>
      <c r="BY64">
        <v>0</v>
      </c>
      <c r="BZ64">
        <v>2614</v>
      </c>
      <c r="CA64" s="25">
        <f t="shared" si="35"/>
        <v>4369098</v>
      </c>
      <c r="CB64" s="25">
        <f t="shared" si="36"/>
        <v>2099400</v>
      </c>
      <c r="CC64" s="25">
        <f t="shared" si="37"/>
        <v>635250</v>
      </c>
      <c r="CD64" s="25">
        <f t="shared" si="38"/>
        <v>148035</v>
      </c>
      <c r="CE64" s="25">
        <f t="shared" si="39"/>
        <v>0</v>
      </c>
      <c r="CF64" s="25">
        <f t="shared" si="40"/>
        <v>3473624</v>
      </c>
      <c r="CG64" s="25">
        <f t="shared" si="41"/>
        <v>85310</v>
      </c>
      <c r="CH64" s="25">
        <f t="shared" si="42"/>
        <v>11943960</v>
      </c>
      <c r="CI64" s="25">
        <f t="shared" si="43"/>
        <v>5511450</v>
      </c>
      <c r="CJ64" s="25">
        <f t="shared" si="44"/>
        <v>0</v>
      </c>
      <c r="CK64" s="25">
        <f t="shared" si="45"/>
        <v>4453520</v>
      </c>
      <c r="CL64" s="25">
        <f t="shared" si="46"/>
        <v>34623918</v>
      </c>
      <c r="CM64" s="25">
        <f t="shared" si="47"/>
        <v>2151425430</v>
      </c>
      <c r="CN64" s="25">
        <f t="shared" si="48"/>
        <v>0</v>
      </c>
      <c r="CO64" s="25">
        <f t="shared" si="49"/>
        <v>0</v>
      </c>
      <c r="CP64" s="25">
        <f t="shared" si="50"/>
        <v>1625908</v>
      </c>
      <c r="CQ64" s="13">
        <f t="shared" si="34"/>
        <v>2.2203949029999999</v>
      </c>
    </row>
    <row r="65" spans="1:95" x14ac:dyDescent="0.3">
      <c r="A65" s="1">
        <v>31500</v>
      </c>
      <c r="B65">
        <v>0.219</v>
      </c>
      <c r="C65">
        <v>2.87</v>
      </c>
      <c r="D65">
        <v>0.109</v>
      </c>
      <c r="E65">
        <v>0.998</v>
      </c>
      <c r="F65">
        <v>3.2370000000000001</v>
      </c>
      <c r="G65">
        <v>31476</v>
      </c>
      <c r="H65">
        <v>112358</v>
      </c>
      <c r="I65">
        <v>129118</v>
      </c>
      <c r="J65">
        <v>2419</v>
      </c>
      <c r="K65">
        <v>2929</v>
      </c>
      <c r="L65">
        <v>3978</v>
      </c>
      <c r="M65">
        <v>7329</v>
      </c>
      <c r="N65">
        <v>13430</v>
      </c>
      <c r="O65" s="21">
        <v>38292</v>
      </c>
      <c r="P65" s="21">
        <v>644</v>
      </c>
      <c r="Q65" s="21">
        <v>5935</v>
      </c>
      <c r="R65" s="21">
        <v>5935</v>
      </c>
      <c r="S65" s="21">
        <v>42</v>
      </c>
      <c r="T65" s="21">
        <v>6638</v>
      </c>
      <c r="U65" s="21">
        <v>7</v>
      </c>
      <c r="V65" s="21">
        <v>6011</v>
      </c>
      <c r="W65" s="21">
        <v>626</v>
      </c>
      <c r="X65" s="21">
        <v>45</v>
      </c>
      <c r="Y65" s="21">
        <v>633</v>
      </c>
      <c r="Z65" s="21">
        <v>32109</v>
      </c>
      <c r="AA65" s="21">
        <v>6018</v>
      </c>
      <c r="AB65" s="21">
        <v>1</v>
      </c>
      <c r="AC65" s="21">
        <v>0</v>
      </c>
      <c r="AD65" s="21">
        <v>32109</v>
      </c>
      <c r="AE65" s="23">
        <v>830</v>
      </c>
      <c r="AF65" s="23">
        <v>644</v>
      </c>
      <c r="AG65" s="23">
        <v>78</v>
      </c>
      <c r="AH65" s="23">
        <v>8</v>
      </c>
      <c r="AI65" s="23">
        <v>0</v>
      </c>
      <c r="AJ65" s="23">
        <v>636</v>
      </c>
      <c r="AK65" s="23">
        <v>7</v>
      </c>
      <c r="AL65" s="23">
        <v>1201</v>
      </c>
      <c r="AM65" s="23">
        <v>1194</v>
      </c>
      <c r="AN65" s="23">
        <v>0</v>
      </c>
      <c r="AO65" s="23">
        <v>1266</v>
      </c>
      <c r="AP65" s="23">
        <v>6018</v>
      </c>
      <c r="AQ65" s="23">
        <v>6018</v>
      </c>
      <c r="AR65" s="23">
        <v>0</v>
      </c>
      <c r="AS65" s="23">
        <v>0</v>
      </c>
      <c r="AT65" s="23">
        <v>633</v>
      </c>
      <c r="AU65" s="10">
        <f t="shared" si="51"/>
        <v>830</v>
      </c>
      <c r="AV65" s="10">
        <f t="shared" si="52"/>
        <v>644</v>
      </c>
      <c r="AW65" s="10">
        <f t="shared" si="53"/>
        <v>78</v>
      </c>
      <c r="AX65" s="10">
        <f t="shared" si="54"/>
        <v>8</v>
      </c>
      <c r="AY65" s="10">
        <f t="shared" si="55"/>
        <v>0</v>
      </c>
      <c r="AZ65" s="10">
        <f t="shared" si="56"/>
        <v>636</v>
      </c>
      <c r="BA65" s="10">
        <f t="shared" si="57"/>
        <v>7</v>
      </c>
      <c r="BB65" s="10">
        <f t="shared" si="58"/>
        <v>1201</v>
      </c>
      <c r="BC65" s="10">
        <f t="shared" si="59"/>
        <v>626</v>
      </c>
      <c r="BD65" s="10">
        <f t="shared" si="60"/>
        <v>0</v>
      </c>
      <c r="BE65" s="10">
        <f t="shared" si="61"/>
        <v>633</v>
      </c>
      <c r="BF65" s="10">
        <f t="shared" si="62"/>
        <v>6018</v>
      </c>
      <c r="BG65" s="10">
        <f t="shared" si="63"/>
        <v>6018</v>
      </c>
      <c r="BH65" s="10">
        <f t="shared" si="64"/>
        <v>0</v>
      </c>
      <c r="BI65" s="10">
        <f t="shared" si="65"/>
        <v>0</v>
      </c>
      <c r="BJ65" s="10">
        <f t="shared" si="66"/>
        <v>633</v>
      </c>
      <c r="BK65">
        <v>5280</v>
      </c>
      <c r="BL65">
        <v>3411</v>
      </c>
      <c r="BM65">
        <v>8083</v>
      </c>
      <c r="BN65">
        <v>9546</v>
      </c>
      <c r="BO65">
        <v>11153</v>
      </c>
      <c r="BP65">
        <v>5530</v>
      </c>
      <c r="BQ65">
        <v>4693</v>
      </c>
      <c r="BR65">
        <v>10331</v>
      </c>
      <c r="BS65">
        <v>8641</v>
      </c>
      <c r="BT65">
        <v>8513</v>
      </c>
      <c r="BU65">
        <v>7430</v>
      </c>
      <c r="BV65">
        <v>5799</v>
      </c>
      <c r="BW65">
        <v>369841</v>
      </c>
      <c r="BX65">
        <v>10666</v>
      </c>
      <c r="BY65">
        <v>0</v>
      </c>
      <c r="BZ65">
        <v>2547</v>
      </c>
      <c r="CA65" s="25">
        <f t="shared" si="35"/>
        <v>4382400</v>
      </c>
      <c r="CB65" s="25">
        <f t="shared" si="36"/>
        <v>2196684</v>
      </c>
      <c r="CC65" s="25">
        <f t="shared" si="37"/>
        <v>630474</v>
      </c>
      <c r="CD65" s="25">
        <f t="shared" si="38"/>
        <v>76368</v>
      </c>
      <c r="CE65" s="25">
        <f t="shared" si="39"/>
        <v>0</v>
      </c>
      <c r="CF65" s="25">
        <f t="shared" si="40"/>
        <v>3517080</v>
      </c>
      <c r="CG65" s="25">
        <f t="shared" si="41"/>
        <v>32851</v>
      </c>
      <c r="CH65" s="25">
        <f t="shared" si="42"/>
        <v>12407531</v>
      </c>
      <c r="CI65" s="25">
        <f t="shared" si="43"/>
        <v>5409266</v>
      </c>
      <c r="CJ65" s="25">
        <f t="shared" si="44"/>
        <v>0</v>
      </c>
      <c r="CK65" s="25">
        <f t="shared" si="45"/>
        <v>4703190</v>
      </c>
      <c r="CL65" s="25">
        <f t="shared" si="46"/>
        <v>34898382</v>
      </c>
      <c r="CM65" s="25">
        <f t="shared" si="47"/>
        <v>2225703138</v>
      </c>
      <c r="CN65" s="25">
        <f t="shared" si="48"/>
        <v>0</v>
      </c>
      <c r="CO65" s="25">
        <f t="shared" si="49"/>
        <v>0</v>
      </c>
      <c r="CP65" s="25">
        <f t="shared" si="50"/>
        <v>1612251</v>
      </c>
      <c r="CQ65" s="13">
        <f t="shared" si="34"/>
        <v>2.2955696149999998</v>
      </c>
    </row>
    <row r="66" spans="1:95" x14ac:dyDescent="0.3">
      <c r="A66" s="1">
        <v>32000</v>
      </c>
      <c r="B66">
        <v>0.218</v>
      </c>
      <c r="C66">
        <v>2.9060000000000001</v>
      </c>
      <c r="D66">
        <v>0.125</v>
      </c>
      <c r="E66">
        <v>1.014</v>
      </c>
      <c r="F66">
        <v>3.3610000000000002</v>
      </c>
      <c r="G66">
        <v>31909</v>
      </c>
      <c r="H66">
        <v>113586</v>
      </c>
      <c r="I66">
        <v>131283</v>
      </c>
      <c r="J66">
        <v>2426</v>
      </c>
      <c r="K66">
        <v>2928</v>
      </c>
      <c r="L66">
        <v>4582</v>
      </c>
      <c r="M66">
        <v>7638</v>
      </c>
      <c r="N66">
        <v>15531</v>
      </c>
      <c r="O66" s="21">
        <v>38944</v>
      </c>
      <c r="P66" s="21">
        <v>615</v>
      </c>
      <c r="Q66" s="21">
        <v>5746</v>
      </c>
      <c r="R66" s="21">
        <v>5746</v>
      </c>
      <c r="S66" s="21">
        <v>18</v>
      </c>
      <c r="T66" s="21">
        <v>6799</v>
      </c>
      <c r="U66" s="21">
        <v>16</v>
      </c>
      <c r="V66" s="21">
        <v>6187</v>
      </c>
      <c r="W66" s="21">
        <v>697</v>
      </c>
      <c r="X66" s="21">
        <v>39</v>
      </c>
      <c r="Y66" s="21">
        <v>721</v>
      </c>
      <c r="Z66" s="21">
        <v>32630</v>
      </c>
      <c r="AA66" s="21">
        <v>6211</v>
      </c>
      <c r="AB66" s="21">
        <v>1</v>
      </c>
      <c r="AC66" s="21">
        <v>0</v>
      </c>
      <c r="AD66" s="21">
        <v>32630</v>
      </c>
      <c r="AE66" s="23">
        <v>958</v>
      </c>
      <c r="AF66" s="23">
        <v>615</v>
      </c>
      <c r="AG66" s="23">
        <v>97</v>
      </c>
      <c r="AH66" s="23">
        <v>29</v>
      </c>
      <c r="AI66" s="23">
        <v>0</v>
      </c>
      <c r="AJ66" s="23">
        <v>708</v>
      </c>
      <c r="AK66" s="23">
        <v>16</v>
      </c>
      <c r="AL66" s="23">
        <v>1346</v>
      </c>
      <c r="AM66" s="23">
        <v>1330</v>
      </c>
      <c r="AN66" s="23">
        <v>0</v>
      </c>
      <c r="AO66" s="23">
        <v>1442</v>
      </c>
      <c r="AP66" s="23">
        <v>6211</v>
      </c>
      <c r="AQ66" s="23">
        <v>6211</v>
      </c>
      <c r="AR66" s="23">
        <v>0</v>
      </c>
      <c r="AS66" s="23">
        <v>0</v>
      </c>
      <c r="AT66" s="23">
        <v>721</v>
      </c>
      <c r="AU66" s="10">
        <f t="shared" si="51"/>
        <v>958</v>
      </c>
      <c r="AV66" s="10">
        <f t="shared" si="52"/>
        <v>615</v>
      </c>
      <c r="AW66" s="10">
        <f t="shared" si="53"/>
        <v>97</v>
      </c>
      <c r="AX66" s="10">
        <f t="shared" si="54"/>
        <v>29</v>
      </c>
      <c r="AY66" s="10">
        <f t="shared" si="55"/>
        <v>0</v>
      </c>
      <c r="AZ66" s="10">
        <f t="shared" si="56"/>
        <v>708</v>
      </c>
      <c r="BA66" s="10">
        <f t="shared" si="57"/>
        <v>16</v>
      </c>
      <c r="BB66" s="10">
        <f t="shared" si="58"/>
        <v>1346</v>
      </c>
      <c r="BC66" s="10">
        <f t="shared" si="59"/>
        <v>697</v>
      </c>
      <c r="BD66" s="10">
        <f t="shared" si="60"/>
        <v>0</v>
      </c>
      <c r="BE66" s="10">
        <f t="shared" si="61"/>
        <v>721</v>
      </c>
      <c r="BF66" s="10">
        <f t="shared" si="62"/>
        <v>6211</v>
      </c>
      <c r="BG66" s="10">
        <f t="shared" si="63"/>
        <v>6211</v>
      </c>
      <c r="BH66" s="10">
        <f t="shared" si="64"/>
        <v>0</v>
      </c>
      <c r="BI66" s="10">
        <f t="shared" si="65"/>
        <v>0</v>
      </c>
      <c r="BJ66" s="10">
        <f t="shared" si="66"/>
        <v>721</v>
      </c>
      <c r="BK66">
        <v>6780</v>
      </c>
      <c r="BL66">
        <v>3884</v>
      </c>
      <c r="BM66">
        <v>8540</v>
      </c>
      <c r="BN66">
        <v>9827</v>
      </c>
      <c r="BO66">
        <v>7513</v>
      </c>
      <c r="BP66">
        <v>5598</v>
      </c>
      <c r="BQ66">
        <v>4986</v>
      </c>
      <c r="BR66">
        <v>10161</v>
      </c>
      <c r="BS66">
        <v>9235</v>
      </c>
      <c r="BT66">
        <v>12120</v>
      </c>
      <c r="BU66">
        <v>7071</v>
      </c>
      <c r="BV66">
        <v>5894</v>
      </c>
      <c r="BW66">
        <v>368316</v>
      </c>
      <c r="BX66">
        <v>14079</v>
      </c>
      <c r="BY66">
        <v>0</v>
      </c>
      <c r="BZ66">
        <v>2652</v>
      </c>
      <c r="CA66" s="25">
        <f t="shared" si="35"/>
        <v>6495240</v>
      </c>
      <c r="CB66" s="25">
        <f t="shared" si="36"/>
        <v>2388660</v>
      </c>
      <c r="CC66" s="25">
        <f t="shared" si="37"/>
        <v>828380</v>
      </c>
      <c r="CD66" s="25">
        <f t="shared" si="38"/>
        <v>284983</v>
      </c>
      <c r="CE66" s="25">
        <f t="shared" si="39"/>
        <v>0</v>
      </c>
      <c r="CF66" s="25">
        <f t="shared" si="40"/>
        <v>3963384</v>
      </c>
      <c r="CG66" s="25">
        <f t="shared" si="41"/>
        <v>79776</v>
      </c>
      <c r="CH66" s="25">
        <f t="shared" si="42"/>
        <v>13676706</v>
      </c>
      <c r="CI66" s="25">
        <f t="shared" si="43"/>
        <v>6436795</v>
      </c>
      <c r="CJ66" s="25">
        <f t="shared" si="44"/>
        <v>0</v>
      </c>
      <c r="CK66" s="25">
        <f t="shared" si="45"/>
        <v>5098191</v>
      </c>
      <c r="CL66" s="25">
        <f t="shared" si="46"/>
        <v>36607634</v>
      </c>
      <c r="CM66" s="25">
        <f t="shared" si="47"/>
        <v>2287610676</v>
      </c>
      <c r="CN66" s="25">
        <f t="shared" si="48"/>
        <v>0</v>
      </c>
      <c r="CO66" s="25">
        <f t="shared" si="49"/>
        <v>0</v>
      </c>
      <c r="CP66" s="25">
        <f t="shared" si="50"/>
        <v>1912092</v>
      </c>
      <c r="CQ66" s="13">
        <f t="shared" si="34"/>
        <v>2.365382517</v>
      </c>
    </row>
    <row r="67" spans="1:95" x14ac:dyDescent="0.3">
      <c r="A67" s="1">
        <v>32500</v>
      </c>
      <c r="B67">
        <v>0.219</v>
      </c>
      <c r="C67">
        <v>2.9889999999999999</v>
      </c>
      <c r="D67">
        <v>0.124</v>
      </c>
      <c r="E67">
        <v>1.014</v>
      </c>
      <c r="F67">
        <v>3.4670000000000001</v>
      </c>
      <c r="G67">
        <v>32428</v>
      </c>
      <c r="H67">
        <v>115652</v>
      </c>
      <c r="I67">
        <v>133245</v>
      </c>
      <c r="J67">
        <v>2423</v>
      </c>
      <c r="K67">
        <v>2888</v>
      </c>
      <c r="L67">
        <v>4275</v>
      </c>
      <c r="M67">
        <v>7150</v>
      </c>
      <c r="N67">
        <v>14226</v>
      </c>
      <c r="O67" s="21">
        <v>39477</v>
      </c>
      <c r="P67" s="21">
        <v>644</v>
      </c>
      <c r="Q67" s="21">
        <v>6148</v>
      </c>
      <c r="R67" s="21">
        <v>6148</v>
      </c>
      <c r="S67" s="21">
        <v>39</v>
      </c>
      <c r="T67" s="21">
        <v>6803</v>
      </c>
      <c r="U67" s="21">
        <v>14</v>
      </c>
      <c r="V67" s="21">
        <v>6178</v>
      </c>
      <c r="W67" s="21">
        <v>679</v>
      </c>
      <c r="X67" s="21">
        <v>60</v>
      </c>
      <c r="Y67" s="21">
        <v>706</v>
      </c>
      <c r="Z67" s="21">
        <v>33134</v>
      </c>
      <c r="AA67" s="21">
        <v>6205</v>
      </c>
      <c r="AB67" s="21">
        <v>1</v>
      </c>
      <c r="AC67" s="21">
        <v>0</v>
      </c>
      <c r="AD67" s="21">
        <v>33134</v>
      </c>
      <c r="AE67" s="23">
        <v>937</v>
      </c>
      <c r="AF67" s="23">
        <v>644</v>
      </c>
      <c r="AG67" s="23">
        <v>104</v>
      </c>
      <c r="AH67" s="23">
        <v>23</v>
      </c>
      <c r="AI67" s="23">
        <v>0</v>
      </c>
      <c r="AJ67" s="23">
        <v>689</v>
      </c>
      <c r="AK67" s="23">
        <v>14</v>
      </c>
      <c r="AL67" s="23">
        <v>1312</v>
      </c>
      <c r="AM67" s="23">
        <v>1298</v>
      </c>
      <c r="AN67" s="23">
        <v>0</v>
      </c>
      <c r="AO67" s="23">
        <v>1408</v>
      </c>
      <c r="AP67" s="23">
        <v>6205</v>
      </c>
      <c r="AQ67" s="23">
        <v>6205</v>
      </c>
      <c r="AR67" s="23">
        <v>0</v>
      </c>
      <c r="AS67" s="23">
        <v>0</v>
      </c>
      <c r="AT67" s="23">
        <v>704</v>
      </c>
      <c r="AU67" s="10">
        <f t="shared" si="51"/>
        <v>937</v>
      </c>
      <c r="AV67" s="10">
        <f t="shared" si="52"/>
        <v>644</v>
      </c>
      <c r="AW67" s="10">
        <f t="shared" si="53"/>
        <v>104</v>
      </c>
      <c r="AX67" s="10">
        <f t="shared" si="54"/>
        <v>23</v>
      </c>
      <c r="AY67" s="10">
        <f t="shared" si="55"/>
        <v>0</v>
      </c>
      <c r="AZ67" s="10">
        <f t="shared" si="56"/>
        <v>689</v>
      </c>
      <c r="BA67" s="10">
        <f t="shared" si="57"/>
        <v>14</v>
      </c>
      <c r="BB67" s="10">
        <f t="shared" si="58"/>
        <v>1312</v>
      </c>
      <c r="BC67" s="10">
        <f t="shared" si="59"/>
        <v>679</v>
      </c>
      <c r="BD67" s="10">
        <f t="shared" si="60"/>
        <v>0</v>
      </c>
      <c r="BE67" s="10">
        <f t="shared" si="61"/>
        <v>706</v>
      </c>
      <c r="BF67" s="10">
        <f t="shared" si="62"/>
        <v>6205</v>
      </c>
      <c r="BG67" s="10">
        <f t="shared" si="63"/>
        <v>6205</v>
      </c>
      <c r="BH67" s="10">
        <f t="shared" si="64"/>
        <v>0</v>
      </c>
      <c r="BI67" s="10">
        <f t="shared" si="65"/>
        <v>0</v>
      </c>
      <c r="BJ67" s="10">
        <f t="shared" si="66"/>
        <v>704</v>
      </c>
      <c r="BK67">
        <v>5280</v>
      </c>
      <c r="BL67">
        <v>3637</v>
      </c>
      <c r="BM67">
        <v>8331</v>
      </c>
      <c r="BN67">
        <v>10053</v>
      </c>
      <c r="BO67">
        <v>7920</v>
      </c>
      <c r="BP67">
        <v>5650</v>
      </c>
      <c r="BQ67">
        <v>4662</v>
      </c>
      <c r="BR67">
        <v>10112</v>
      </c>
      <c r="BS67">
        <v>8663</v>
      </c>
      <c r="BT67">
        <v>9315</v>
      </c>
      <c r="BU67">
        <v>7112</v>
      </c>
      <c r="BV67">
        <v>5848</v>
      </c>
      <c r="BW67">
        <v>379723</v>
      </c>
      <c r="BX67">
        <v>10240</v>
      </c>
      <c r="BY67">
        <v>0</v>
      </c>
      <c r="BZ67">
        <v>2743</v>
      </c>
      <c r="CA67" s="25">
        <f t="shared" si="35"/>
        <v>4947360</v>
      </c>
      <c r="CB67" s="25">
        <f t="shared" si="36"/>
        <v>2342228</v>
      </c>
      <c r="CC67" s="25">
        <f t="shared" si="37"/>
        <v>866424</v>
      </c>
      <c r="CD67" s="25">
        <f t="shared" si="38"/>
        <v>231219</v>
      </c>
      <c r="CE67" s="25">
        <f t="shared" si="39"/>
        <v>0</v>
      </c>
      <c r="CF67" s="25">
        <f t="shared" si="40"/>
        <v>3892850</v>
      </c>
      <c r="CG67" s="25">
        <f t="shared" si="41"/>
        <v>65268</v>
      </c>
      <c r="CH67" s="25">
        <f t="shared" si="42"/>
        <v>13266944</v>
      </c>
      <c r="CI67" s="25">
        <f t="shared" si="43"/>
        <v>5882177</v>
      </c>
      <c r="CJ67" s="25">
        <f t="shared" si="44"/>
        <v>0</v>
      </c>
      <c r="CK67" s="25">
        <f t="shared" si="45"/>
        <v>5021072</v>
      </c>
      <c r="CL67" s="25">
        <f t="shared" si="46"/>
        <v>36286840</v>
      </c>
      <c r="CM67" s="25">
        <f t="shared" si="47"/>
        <v>2356181215</v>
      </c>
      <c r="CN67" s="25">
        <f t="shared" si="48"/>
        <v>0</v>
      </c>
      <c r="CO67" s="25">
        <f t="shared" si="49"/>
        <v>0</v>
      </c>
      <c r="CP67" s="25">
        <f t="shared" si="50"/>
        <v>1931072</v>
      </c>
      <c r="CQ67" s="13">
        <f t="shared" ref="CQ67:CQ78" si="67">SUM(CA67:CP67)/1000000000</f>
        <v>2.4309146689999999</v>
      </c>
    </row>
    <row r="68" spans="1:95" x14ac:dyDescent="0.3">
      <c r="A68" s="1">
        <v>33000</v>
      </c>
      <c r="B68">
        <v>0.23400000000000001</v>
      </c>
      <c r="C68">
        <v>2.9649999999999999</v>
      </c>
      <c r="D68">
        <v>0.125</v>
      </c>
      <c r="E68">
        <v>1.0289999999999999</v>
      </c>
      <c r="F68">
        <v>3.4830000000000001</v>
      </c>
      <c r="G68">
        <v>32896</v>
      </c>
      <c r="H68">
        <v>117327</v>
      </c>
      <c r="I68">
        <v>135234</v>
      </c>
      <c r="J68">
        <v>2449</v>
      </c>
      <c r="K68">
        <v>2854</v>
      </c>
      <c r="L68">
        <v>4432</v>
      </c>
      <c r="M68">
        <v>7280</v>
      </c>
      <c r="N68">
        <v>13755</v>
      </c>
      <c r="O68" s="21">
        <v>40103</v>
      </c>
      <c r="P68" s="21">
        <v>619</v>
      </c>
      <c r="Q68" s="21">
        <v>6140</v>
      </c>
      <c r="R68" s="21">
        <v>6140</v>
      </c>
      <c r="S68" s="21">
        <v>33</v>
      </c>
      <c r="T68" s="21">
        <v>6944</v>
      </c>
      <c r="U68" s="21">
        <v>13</v>
      </c>
      <c r="V68" s="21">
        <v>6318</v>
      </c>
      <c r="W68" s="21">
        <v>667</v>
      </c>
      <c r="X68" s="21">
        <v>39</v>
      </c>
      <c r="Y68" s="21">
        <v>720</v>
      </c>
      <c r="Z68" s="21">
        <v>33616</v>
      </c>
      <c r="AA68" s="21">
        <v>6371</v>
      </c>
      <c r="AB68" s="21">
        <v>1</v>
      </c>
      <c r="AC68" s="21">
        <v>0</v>
      </c>
      <c r="AD68" s="21">
        <v>33616</v>
      </c>
      <c r="AE68" s="23">
        <v>944</v>
      </c>
      <c r="AF68" s="23">
        <v>619</v>
      </c>
      <c r="AG68" s="23">
        <v>93</v>
      </c>
      <c r="AH68" s="23">
        <v>34</v>
      </c>
      <c r="AI68" s="23">
        <v>0</v>
      </c>
      <c r="AJ68" s="23">
        <v>677</v>
      </c>
      <c r="AK68" s="23">
        <v>13</v>
      </c>
      <c r="AL68" s="23">
        <v>1277</v>
      </c>
      <c r="AM68" s="23">
        <v>1264</v>
      </c>
      <c r="AN68" s="23">
        <v>0</v>
      </c>
      <c r="AO68" s="23">
        <v>1440</v>
      </c>
      <c r="AP68" s="23">
        <v>6371</v>
      </c>
      <c r="AQ68" s="23">
        <v>6371</v>
      </c>
      <c r="AR68" s="23">
        <v>0</v>
      </c>
      <c r="AS68" s="23">
        <v>0</v>
      </c>
      <c r="AT68" s="23">
        <v>720</v>
      </c>
      <c r="AU68" s="10">
        <f t="shared" si="51"/>
        <v>944</v>
      </c>
      <c r="AV68" s="10">
        <f t="shared" si="52"/>
        <v>619</v>
      </c>
      <c r="AW68" s="10">
        <f t="shared" si="53"/>
        <v>93</v>
      </c>
      <c r="AX68" s="10">
        <f t="shared" si="54"/>
        <v>34</v>
      </c>
      <c r="AY68" s="10">
        <f t="shared" si="55"/>
        <v>0</v>
      </c>
      <c r="AZ68" s="10">
        <f t="shared" si="56"/>
        <v>677</v>
      </c>
      <c r="BA68" s="10">
        <f t="shared" si="57"/>
        <v>13</v>
      </c>
      <c r="BB68" s="10">
        <f t="shared" si="58"/>
        <v>1277</v>
      </c>
      <c r="BC68" s="10">
        <f t="shared" si="59"/>
        <v>667</v>
      </c>
      <c r="BD68" s="10">
        <f t="shared" si="60"/>
        <v>0</v>
      </c>
      <c r="BE68" s="10">
        <f t="shared" si="61"/>
        <v>720</v>
      </c>
      <c r="BF68" s="10">
        <f t="shared" si="62"/>
        <v>6371</v>
      </c>
      <c r="BG68" s="10">
        <f t="shared" si="63"/>
        <v>6371</v>
      </c>
      <c r="BH68" s="10">
        <f t="shared" si="64"/>
        <v>0</v>
      </c>
      <c r="BI68" s="10">
        <f t="shared" si="65"/>
        <v>0</v>
      </c>
      <c r="BJ68" s="10">
        <f t="shared" si="66"/>
        <v>720</v>
      </c>
      <c r="BK68">
        <v>5386</v>
      </c>
      <c r="BL68">
        <v>3440</v>
      </c>
      <c r="BM68">
        <v>8103</v>
      </c>
      <c r="BN68">
        <v>9298</v>
      </c>
      <c r="BO68">
        <v>7420</v>
      </c>
      <c r="BP68">
        <v>5438</v>
      </c>
      <c r="BQ68">
        <v>4069</v>
      </c>
      <c r="BR68">
        <v>10242</v>
      </c>
      <c r="BS68">
        <v>8401</v>
      </c>
      <c r="BT68">
        <v>8445</v>
      </c>
      <c r="BU68">
        <v>7073</v>
      </c>
      <c r="BV68">
        <v>5921</v>
      </c>
      <c r="BW68">
        <v>379110</v>
      </c>
      <c r="BX68">
        <v>10666</v>
      </c>
      <c r="BY68">
        <v>0</v>
      </c>
      <c r="BZ68">
        <v>2793</v>
      </c>
      <c r="CA68" s="25">
        <f t="shared" si="35"/>
        <v>5084384</v>
      </c>
      <c r="CB68" s="25">
        <f t="shared" si="36"/>
        <v>2129360</v>
      </c>
      <c r="CC68" s="25">
        <f t="shared" si="37"/>
        <v>753579</v>
      </c>
      <c r="CD68" s="25">
        <f t="shared" si="38"/>
        <v>316132</v>
      </c>
      <c r="CE68" s="25">
        <f t="shared" si="39"/>
        <v>0</v>
      </c>
      <c r="CF68" s="25">
        <f t="shared" si="40"/>
        <v>3681526</v>
      </c>
      <c r="CG68" s="25">
        <f t="shared" si="41"/>
        <v>52897</v>
      </c>
      <c r="CH68" s="25">
        <f t="shared" si="42"/>
        <v>13079034</v>
      </c>
      <c r="CI68" s="25">
        <f t="shared" si="43"/>
        <v>5603467</v>
      </c>
      <c r="CJ68" s="25">
        <f t="shared" si="44"/>
        <v>0</v>
      </c>
      <c r="CK68" s="25">
        <f t="shared" si="45"/>
        <v>5092560</v>
      </c>
      <c r="CL68" s="25">
        <f t="shared" si="46"/>
        <v>37722691</v>
      </c>
      <c r="CM68" s="25">
        <f t="shared" si="47"/>
        <v>2415309810</v>
      </c>
      <c r="CN68" s="25">
        <f t="shared" si="48"/>
        <v>0</v>
      </c>
      <c r="CO68" s="25">
        <f t="shared" si="49"/>
        <v>0</v>
      </c>
      <c r="CP68" s="25">
        <f t="shared" si="50"/>
        <v>2010960</v>
      </c>
      <c r="CQ68" s="13">
        <f t="shared" si="67"/>
        <v>2.4908364000000001</v>
      </c>
    </row>
    <row r="69" spans="1:95" x14ac:dyDescent="0.3">
      <c r="A69" s="1">
        <v>33500</v>
      </c>
      <c r="B69">
        <v>0.23400000000000001</v>
      </c>
      <c r="C69">
        <v>3.12</v>
      </c>
      <c r="D69">
        <v>0.11</v>
      </c>
      <c r="E69">
        <v>1.079</v>
      </c>
      <c r="F69">
        <v>3.6429999999999998</v>
      </c>
      <c r="G69">
        <v>33411</v>
      </c>
      <c r="H69">
        <v>119149</v>
      </c>
      <c r="I69">
        <v>137283</v>
      </c>
      <c r="J69">
        <v>2402</v>
      </c>
      <c r="K69">
        <v>2918</v>
      </c>
      <c r="L69">
        <v>4360</v>
      </c>
      <c r="M69">
        <v>7162</v>
      </c>
      <c r="N69">
        <v>13465</v>
      </c>
      <c r="O69" s="21">
        <v>40694</v>
      </c>
      <c r="P69" s="21">
        <v>635</v>
      </c>
      <c r="Q69" s="21">
        <v>6294</v>
      </c>
      <c r="R69" s="21">
        <v>6294</v>
      </c>
      <c r="S69" s="21">
        <v>33</v>
      </c>
      <c r="T69" s="21">
        <v>7029</v>
      </c>
      <c r="U69" s="21">
        <v>15</v>
      </c>
      <c r="V69" s="21">
        <v>6406</v>
      </c>
      <c r="W69" s="21">
        <v>716</v>
      </c>
      <c r="X69" s="21">
        <v>60</v>
      </c>
      <c r="Y69" s="21">
        <v>717</v>
      </c>
      <c r="Z69" s="21">
        <v>34128</v>
      </c>
      <c r="AA69" s="21">
        <v>6407</v>
      </c>
      <c r="AB69" s="21">
        <v>1</v>
      </c>
      <c r="AC69" s="21">
        <v>0</v>
      </c>
      <c r="AD69" s="21">
        <v>34128</v>
      </c>
      <c r="AE69" s="23">
        <v>948</v>
      </c>
      <c r="AF69" s="23">
        <v>635</v>
      </c>
      <c r="AG69" s="23">
        <v>95</v>
      </c>
      <c r="AH69" s="23">
        <v>20</v>
      </c>
      <c r="AI69" s="23">
        <v>0</v>
      </c>
      <c r="AJ69" s="23">
        <v>728</v>
      </c>
      <c r="AK69" s="23">
        <v>15</v>
      </c>
      <c r="AL69" s="23">
        <v>1386</v>
      </c>
      <c r="AM69" s="23">
        <v>1371</v>
      </c>
      <c r="AN69" s="23">
        <v>0</v>
      </c>
      <c r="AO69" s="23">
        <v>1434</v>
      </c>
      <c r="AP69" s="23">
        <v>6407</v>
      </c>
      <c r="AQ69" s="23">
        <v>6407</v>
      </c>
      <c r="AR69" s="23">
        <v>0</v>
      </c>
      <c r="AS69" s="23">
        <v>0</v>
      </c>
      <c r="AT69" s="23">
        <v>717</v>
      </c>
      <c r="AU69" s="10">
        <f t="shared" si="51"/>
        <v>948</v>
      </c>
      <c r="AV69" s="10">
        <f t="shared" si="52"/>
        <v>635</v>
      </c>
      <c r="AW69" s="10">
        <f t="shared" si="53"/>
        <v>95</v>
      </c>
      <c r="AX69" s="10">
        <f t="shared" si="54"/>
        <v>20</v>
      </c>
      <c r="AY69" s="10">
        <f t="shared" si="55"/>
        <v>0</v>
      </c>
      <c r="AZ69" s="10">
        <f t="shared" si="56"/>
        <v>728</v>
      </c>
      <c r="BA69" s="10">
        <f t="shared" si="57"/>
        <v>15</v>
      </c>
      <c r="BB69" s="10">
        <f t="shared" si="58"/>
        <v>1386</v>
      </c>
      <c r="BC69" s="10">
        <f t="shared" si="59"/>
        <v>716</v>
      </c>
      <c r="BD69" s="10">
        <f t="shared" si="60"/>
        <v>0</v>
      </c>
      <c r="BE69" s="10">
        <f t="shared" si="61"/>
        <v>717</v>
      </c>
      <c r="BF69" s="10">
        <f t="shared" si="62"/>
        <v>6407</v>
      </c>
      <c r="BG69" s="10">
        <f t="shared" si="63"/>
        <v>6407</v>
      </c>
      <c r="BH69" s="10">
        <f t="shared" si="64"/>
        <v>0</v>
      </c>
      <c r="BI69" s="10">
        <f t="shared" si="65"/>
        <v>0</v>
      </c>
      <c r="BJ69" s="10">
        <f t="shared" si="66"/>
        <v>717</v>
      </c>
      <c r="BK69">
        <v>5340</v>
      </c>
      <c r="BL69">
        <v>3528</v>
      </c>
      <c r="BM69">
        <v>8222</v>
      </c>
      <c r="BN69">
        <v>10282</v>
      </c>
      <c r="BO69">
        <v>7925</v>
      </c>
      <c r="BP69">
        <v>13333</v>
      </c>
      <c r="BQ69">
        <v>4835</v>
      </c>
      <c r="BR69">
        <v>10367</v>
      </c>
      <c r="BS69">
        <v>8964</v>
      </c>
      <c r="BT69">
        <v>8717</v>
      </c>
      <c r="BU69">
        <v>7434</v>
      </c>
      <c r="BV69">
        <v>5891</v>
      </c>
      <c r="BW69">
        <v>389347</v>
      </c>
      <c r="BX69">
        <v>14505</v>
      </c>
      <c r="BY69">
        <v>0</v>
      </c>
      <c r="BZ69">
        <v>2907</v>
      </c>
      <c r="CA69" s="25">
        <f t="shared" si="35"/>
        <v>5062320</v>
      </c>
      <c r="CB69" s="25">
        <f t="shared" si="36"/>
        <v>2240280</v>
      </c>
      <c r="CC69" s="25">
        <f t="shared" si="37"/>
        <v>781090</v>
      </c>
      <c r="CD69" s="25">
        <f t="shared" si="38"/>
        <v>205640</v>
      </c>
      <c r="CE69" s="25">
        <f t="shared" si="39"/>
        <v>0</v>
      </c>
      <c r="CF69" s="25">
        <f t="shared" si="40"/>
        <v>9706424</v>
      </c>
      <c r="CG69" s="25">
        <f t="shared" si="41"/>
        <v>72525</v>
      </c>
      <c r="CH69" s="25">
        <f t="shared" si="42"/>
        <v>14368662</v>
      </c>
      <c r="CI69" s="25">
        <f t="shared" si="43"/>
        <v>6418224</v>
      </c>
      <c r="CJ69" s="25">
        <f t="shared" si="44"/>
        <v>0</v>
      </c>
      <c r="CK69" s="25">
        <f t="shared" si="45"/>
        <v>5330178</v>
      </c>
      <c r="CL69" s="25">
        <f t="shared" si="46"/>
        <v>37743637</v>
      </c>
      <c r="CM69" s="25">
        <f t="shared" si="47"/>
        <v>2494546229</v>
      </c>
      <c r="CN69" s="25">
        <f t="shared" si="48"/>
        <v>0</v>
      </c>
      <c r="CO69" s="25">
        <f t="shared" si="49"/>
        <v>0</v>
      </c>
      <c r="CP69" s="25">
        <f t="shared" si="50"/>
        <v>2084319</v>
      </c>
      <c r="CQ69" s="13">
        <f t="shared" si="67"/>
        <v>2.578559528</v>
      </c>
    </row>
    <row r="70" spans="1:95" x14ac:dyDescent="0.3">
      <c r="A70" s="1">
        <v>34000</v>
      </c>
      <c r="B70">
        <v>0.25</v>
      </c>
      <c r="C70">
        <v>3.01</v>
      </c>
      <c r="D70">
        <v>0.124</v>
      </c>
      <c r="E70">
        <v>1.139</v>
      </c>
      <c r="F70">
        <v>3.6589999999999998</v>
      </c>
      <c r="G70">
        <v>33848</v>
      </c>
      <c r="H70">
        <v>120988</v>
      </c>
      <c r="I70">
        <v>139987</v>
      </c>
      <c r="J70">
        <v>2366</v>
      </c>
      <c r="K70">
        <v>2849</v>
      </c>
      <c r="L70">
        <v>3862</v>
      </c>
      <c r="M70">
        <v>7075</v>
      </c>
      <c r="N70">
        <v>14046</v>
      </c>
      <c r="O70" s="21">
        <v>41438</v>
      </c>
      <c r="P70" s="21">
        <v>648</v>
      </c>
      <c r="Q70" s="21">
        <v>6329</v>
      </c>
      <c r="R70" s="21">
        <v>6329</v>
      </c>
      <c r="S70" s="21">
        <v>45</v>
      </c>
      <c r="T70" s="21">
        <v>7322</v>
      </c>
      <c r="U70" s="21">
        <v>17</v>
      </c>
      <c r="V70" s="21">
        <v>6630</v>
      </c>
      <c r="W70" s="21">
        <v>724</v>
      </c>
      <c r="X70" s="21">
        <v>45</v>
      </c>
      <c r="Y70" s="21">
        <v>792</v>
      </c>
      <c r="Z70" s="21">
        <v>34640</v>
      </c>
      <c r="AA70" s="21">
        <v>6698</v>
      </c>
      <c r="AB70" s="21">
        <v>1</v>
      </c>
      <c r="AC70" s="21">
        <v>0</v>
      </c>
      <c r="AD70" s="21">
        <v>34640</v>
      </c>
      <c r="AE70" s="23">
        <v>1045</v>
      </c>
      <c r="AF70" s="23">
        <v>648</v>
      </c>
      <c r="AG70" s="23">
        <v>93</v>
      </c>
      <c r="AH70" s="23">
        <v>18</v>
      </c>
      <c r="AI70" s="23">
        <v>0</v>
      </c>
      <c r="AJ70" s="23">
        <v>735</v>
      </c>
      <c r="AK70" s="23">
        <v>17</v>
      </c>
      <c r="AL70" s="23">
        <v>1410</v>
      </c>
      <c r="AM70" s="23">
        <v>1393</v>
      </c>
      <c r="AN70" s="23">
        <v>0</v>
      </c>
      <c r="AO70" s="23">
        <v>1584</v>
      </c>
      <c r="AP70" s="23">
        <v>6698</v>
      </c>
      <c r="AQ70" s="23">
        <v>6698</v>
      </c>
      <c r="AR70" s="23">
        <v>0</v>
      </c>
      <c r="AS70" s="23">
        <v>0</v>
      </c>
      <c r="AT70" s="23">
        <v>792</v>
      </c>
      <c r="AU70" s="10">
        <f t="shared" si="51"/>
        <v>1045</v>
      </c>
      <c r="AV70" s="10">
        <f t="shared" si="52"/>
        <v>648</v>
      </c>
      <c r="AW70" s="10">
        <f t="shared" si="53"/>
        <v>93</v>
      </c>
      <c r="AX70" s="10">
        <f t="shared" si="54"/>
        <v>18</v>
      </c>
      <c r="AY70" s="10">
        <f t="shared" si="55"/>
        <v>0</v>
      </c>
      <c r="AZ70" s="10">
        <f t="shared" si="56"/>
        <v>735</v>
      </c>
      <c r="BA70" s="10">
        <f t="shared" si="57"/>
        <v>17</v>
      </c>
      <c r="BB70" s="10">
        <f t="shared" si="58"/>
        <v>1410</v>
      </c>
      <c r="BC70" s="10">
        <f t="shared" si="59"/>
        <v>724</v>
      </c>
      <c r="BD70" s="10">
        <f t="shared" si="60"/>
        <v>0</v>
      </c>
      <c r="BE70" s="10">
        <f t="shared" si="61"/>
        <v>792</v>
      </c>
      <c r="BF70" s="10">
        <f t="shared" si="62"/>
        <v>6698</v>
      </c>
      <c r="BG70" s="10">
        <f t="shared" si="63"/>
        <v>6698</v>
      </c>
      <c r="BH70" s="10">
        <f t="shared" si="64"/>
        <v>0</v>
      </c>
      <c r="BI70" s="10">
        <f t="shared" si="65"/>
        <v>0</v>
      </c>
      <c r="BJ70" s="10">
        <f t="shared" si="66"/>
        <v>792</v>
      </c>
      <c r="BK70">
        <v>5151</v>
      </c>
      <c r="BL70">
        <v>3426</v>
      </c>
      <c r="BM70">
        <v>7893</v>
      </c>
      <c r="BN70">
        <v>9741</v>
      </c>
      <c r="BO70">
        <v>7120</v>
      </c>
      <c r="BP70">
        <v>5284</v>
      </c>
      <c r="BQ70">
        <v>3990</v>
      </c>
      <c r="BR70">
        <v>10082</v>
      </c>
      <c r="BS70">
        <v>8631</v>
      </c>
      <c r="BT70">
        <v>8409</v>
      </c>
      <c r="BU70">
        <v>6873</v>
      </c>
      <c r="BV70">
        <v>5667</v>
      </c>
      <c r="BW70">
        <v>379652</v>
      </c>
      <c r="BX70">
        <v>11093</v>
      </c>
      <c r="BY70">
        <v>0</v>
      </c>
      <c r="BZ70">
        <v>2616</v>
      </c>
      <c r="CA70" s="25">
        <f t="shared" si="35"/>
        <v>5382795</v>
      </c>
      <c r="CB70" s="25">
        <f t="shared" si="36"/>
        <v>2220048</v>
      </c>
      <c r="CC70" s="25">
        <f t="shared" si="37"/>
        <v>734049</v>
      </c>
      <c r="CD70" s="25">
        <f t="shared" si="38"/>
        <v>175338</v>
      </c>
      <c r="CE70" s="25">
        <f t="shared" si="39"/>
        <v>0</v>
      </c>
      <c r="CF70" s="25">
        <f t="shared" si="40"/>
        <v>3883740</v>
      </c>
      <c r="CG70" s="25">
        <f t="shared" si="41"/>
        <v>67830</v>
      </c>
      <c r="CH70" s="25">
        <f t="shared" si="42"/>
        <v>14215620</v>
      </c>
      <c r="CI70" s="25">
        <f t="shared" si="43"/>
        <v>6248844</v>
      </c>
      <c r="CJ70" s="25">
        <f t="shared" si="44"/>
        <v>0</v>
      </c>
      <c r="CK70" s="25">
        <f t="shared" si="45"/>
        <v>5443416</v>
      </c>
      <c r="CL70" s="25">
        <f t="shared" si="46"/>
        <v>37957566</v>
      </c>
      <c r="CM70" s="25">
        <f t="shared" si="47"/>
        <v>2542909096</v>
      </c>
      <c r="CN70" s="25">
        <f t="shared" si="48"/>
        <v>0</v>
      </c>
      <c r="CO70" s="25">
        <f t="shared" si="49"/>
        <v>0</v>
      </c>
      <c r="CP70" s="25">
        <f t="shared" si="50"/>
        <v>2071872</v>
      </c>
      <c r="CQ70" s="13">
        <f t="shared" si="67"/>
        <v>2.6213102140000002</v>
      </c>
    </row>
    <row r="71" spans="1:95" s="18" customFormat="1" x14ac:dyDescent="0.3">
      <c r="A71" s="26">
        <v>34500</v>
      </c>
      <c r="B71" s="18">
        <v>0.26600000000000001</v>
      </c>
      <c r="C71" s="18">
        <v>3.105</v>
      </c>
      <c r="D71" s="18">
        <v>0.124</v>
      </c>
      <c r="E71" s="18">
        <v>1.121</v>
      </c>
      <c r="F71" s="18">
        <v>3.8879999999999999</v>
      </c>
      <c r="G71" s="18">
        <v>34460</v>
      </c>
      <c r="H71" s="18">
        <v>123209</v>
      </c>
      <c r="I71" s="18">
        <v>142021</v>
      </c>
      <c r="J71" s="18">
        <v>2416</v>
      </c>
      <c r="K71" s="18">
        <v>2913</v>
      </c>
      <c r="L71" s="18">
        <v>3544</v>
      </c>
      <c r="M71" s="18">
        <v>7110</v>
      </c>
      <c r="N71" s="18">
        <v>13082</v>
      </c>
      <c r="O71" s="18">
        <v>42084</v>
      </c>
      <c r="P71" s="18">
        <v>670</v>
      </c>
      <c r="Q71" s="18">
        <v>6576</v>
      </c>
      <c r="R71" s="18">
        <v>6576</v>
      </c>
      <c r="S71" s="18">
        <v>39</v>
      </c>
      <c r="T71" s="18">
        <v>7352</v>
      </c>
      <c r="U71" s="18">
        <v>14</v>
      </c>
      <c r="V71" s="18">
        <v>6699</v>
      </c>
      <c r="W71" s="18">
        <v>726</v>
      </c>
      <c r="X71" s="18">
        <v>48</v>
      </c>
      <c r="Y71" s="18">
        <v>723</v>
      </c>
      <c r="Z71" s="18">
        <v>35183</v>
      </c>
      <c r="AA71" s="18">
        <v>6696</v>
      </c>
      <c r="AB71" s="18">
        <v>1</v>
      </c>
      <c r="AC71" s="18">
        <v>0</v>
      </c>
      <c r="AD71" s="18">
        <v>35183</v>
      </c>
      <c r="AE71" s="18">
        <v>962</v>
      </c>
      <c r="AF71" s="18">
        <v>670</v>
      </c>
      <c r="AG71" s="18">
        <v>96</v>
      </c>
      <c r="AH71" s="18">
        <v>27</v>
      </c>
      <c r="AI71" s="18">
        <v>0</v>
      </c>
      <c r="AJ71" s="18">
        <v>741</v>
      </c>
      <c r="AK71" s="18">
        <v>14</v>
      </c>
      <c r="AL71" s="18">
        <v>1407</v>
      </c>
      <c r="AM71" s="18">
        <v>1393</v>
      </c>
      <c r="AN71" s="18">
        <v>0</v>
      </c>
      <c r="AO71" s="18">
        <v>1446</v>
      </c>
      <c r="AP71" s="18">
        <v>6696</v>
      </c>
      <c r="AQ71" s="18">
        <v>6696</v>
      </c>
      <c r="AR71" s="18">
        <v>0</v>
      </c>
      <c r="AS71" s="18">
        <v>0</v>
      </c>
      <c r="AT71" s="18">
        <v>723</v>
      </c>
      <c r="AU71" s="18">
        <f t="shared" si="51"/>
        <v>962</v>
      </c>
      <c r="AV71" s="18">
        <f t="shared" si="52"/>
        <v>670</v>
      </c>
      <c r="AW71" s="18">
        <f t="shared" si="53"/>
        <v>96</v>
      </c>
      <c r="AX71" s="18">
        <f t="shared" si="54"/>
        <v>27</v>
      </c>
      <c r="AY71" s="18">
        <f t="shared" si="55"/>
        <v>0</v>
      </c>
      <c r="AZ71" s="18">
        <f t="shared" si="56"/>
        <v>741</v>
      </c>
      <c r="BA71" s="18">
        <f t="shared" si="57"/>
        <v>14</v>
      </c>
      <c r="BB71" s="18">
        <f t="shared" si="58"/>
        <v>1407</v>
      </c>
      <c r="BC71" s="18">
        <f t="shared" si="59"/>
        <v>726</v>
      </c>
      <c r="BD71" s="18">
        <f t="shared" si="60"/>
        <v>0</v>
      </c>
      <c r="BE71" s="18">
        <f t="shared" si="61"/>
        <v>723</v>
      </c>
      <c r="BF71" s="18">
        <f t="shared" si="62"/>
        <v>6696</v>
      </c>
      <c r="BG71" s="18">
        <f t="shared" si="63"/>
        <v>6696</v>
      </c>
      <c r="BH71" s="18">
        <f t="shared" si="64"/>
        <v>0</v>
      </c>
      <c r="BI71" s="18">
        <f t="shared" si="65"/>
        <v>0</v>
      </c>
      <c r="BJ71" s="18">
        <f t="shared" si="66"/>
        <v>723</v>
      </c>
      <c r="BK71" s="18">
        <v>5375</v>
      </c>
      <c r="BL71" s="18">
        <v>3423</v>
      </c>
      <c r="BM71" s="18">
        <v>8360</v>
      </c>
      <c r="BN71" s="18">
        <v>10144</v>
      </c>
      <c r="BO71" s="18">
        <v>7493</v>
      </c>
      <c r="BP71" s="18">
        <v>5647</v>
      </c>
      <c r="BQ71" s="18">
        <v>4205</v>
      </c>
      <c r="BR71" s="18">
        <v>10575</v>
      </c>
      <c r="BS71" s="18">
        <v>8492</v>
      </c>
      <c r="BT71" s="18">
        <v>8861</v>
      </c>
      <c r="BU71" s="18">
        <v>7394</v>
      </c>
      <c r="BV71" s="18">
        <v>7263</v>
      </c>
      <c r="BW71" s="18">
        <v>404202</v>
      </c>
      <c r="BX71" s="18">
        <v>10666</v>
      </c>
      <c r="BY71" s="18">
        <v>0</v>
      </c>
      <c r="BZ71" s="18">
        <v>2833</v>
      </c>
      <c r="CA71" s="18">
        <f t="shared" si="35"/>
        <v>5170750</v>
      </c>
      <c r="CB71" s="18">
        <f t="shared" si="36"/>
        <v>2293410</v>
      </c>
      <c r="CC71" s="18">
        <f t="shared" si="37"/>
        <v>802560</v>
      </c>
      <c r="CD71" s="18">
        <f t="shared" si="38"/>
        <v>273888</v>
      </c>
      <c r="CE71" s="18">
        <f t="shared" si="39"/>
        <v>0</v>
      </c>
      <c r="CF71" s="18">
        <f t="shared" si="40"/>
        <v>4184427</v>
      </c>
      <c r="CG71" s="18">
        <f t="shared" si="41"/>
        <v>58870</v>
      </c>
      <c r="CH71" s="18">
        <f t="shared" si="42"/>
        <v>14879025</v>
      </c>
      <c r="CI71" s="18">
        <f t="shared" si="43"/>
        <v>6165192</v>
      </c>
      <c r="CJ71" s="18">
        <f t="shared" si="44"/>
        <v>0</v>
      </c>
      <c r="CK71" s="18">
        <f t="shared" si="45"/>
        <v>5345862</v>
      </c>
      <c r="CL71" s="18">
        <f t="shared" si="46"/>
        <v>48633048</v>
      </c>
      <c r="CM71" s="18">
        <f t="shared" si="47"/>
        <v>2706536592</v>
      </c>
      <c r="CN71" s="18">
        <f t="shared" si="48"/>
        <v>0</v>
      </c>
      <c r="CO71" s="18">
        <f t="shared" si="49"/>
        <v>0</v>
      </c>
      <c r="CP71" s="18">
        <f t="shared" si="50"/>
        <v>2048259</v>
      </c>
      <c r="CQ71" s="27">
        <f t="shared" si="67"/>
        <v>2.7963918830000001</v>
      </c>
    </row>
    <row r="72" spans="1:95" x14ac:dyDescent="0.3">
      <c r="A72" s="1">
        <v>35000</v>
      </c>
      <c r="B72">
        <v>0.26500000000000001</v>
      </c>
      <c r="C72">
        <v>3.169</v>
      </c>
      <c r="D72">
        <v>0.14000000000000001</v>
      </c>
      <c r="E72">
        <v>1.0920000000000001</v>
      </c>
      <c r="F72">
        <v>4.0110000000000001</v>
      </c>
      <c r="G72">
        <v>34926</v>
      </c>
      <c r="H72">
        <v>124957</v>
      </c>
      <c r="I72">
        <v>144281</v>
      </c>
      <c r="J72">
        <v>2418</v>
      </c>
      <c r="K72">
        <v>2926</v>
      </c>
      <c r="L72">
        <v>4422</v>
      </c>
      <c r="M72">
        <v>7377</v>
      </c>
      <c r="N72">
        <v>13771</v>
      </c>
      <c r="O72" s="21">
        <v>42724</v>
      </c>
      <c r="P72" s="21">
        <v>676</v>
      </c>
      <c r="Q72" s="21">
        <v>6548</v>
      </c>
      <c r="R72" s="21">
        <v>6548</v>
      </c>
      <c r="S72" s="21">
        <v>27</v>
      </c>
      <c r="T72" s="21">
        <v>7600</v>
      </c>
      <c r="U72" s="21">
        <v>9</v>
      </c>
      <c r="V72" s="21">
        <v>6901</v>
      </c>
      <c r="W72" s="21">
        <v>749</v>
      </c>
      <c r="X72" s="21">
        <v>48</v>
      </c>
      <c r="Y72" s="21">
        <v>742</v>
      </c>
      <c r="Z72" s="21">
        <v>35668</v>
      </c>
      <c r="AA72" s="21">
        <v>6894</v>
      </c>
      <c r="AB72" s="21">
        <v>1</v>
      </c>
      <c r="AC72" s="21">
        <v>0</v>
      </c>
      <c r="AD72" s="21">
        <v>35668</v>
      </c>
      <c r="AE72" s="23">
        <v>982</v>
      </c>
      <c r="AF72" s="23">
        <v>676</v>
      </c>
      <c r="AG72" s="23">
        <v>90</v>
      </c>
      <c r="AH72" s="23">
        <v>26</v>
      </c>
      <c r="AI72" s="23">
        <v>0</v>
      </c>
      <c r="AJ72" s="23">
        <v>762</v>
      </c>
      <c r="AK72" s="23">
        <v>9</v>
      </c>
      <c r="AL72" s="23">
        <v>1419</v>
      </c>
      <c r="AM72" s="23">
        <v>1410</v>
      </c>
      <c r="AN72" s="23">
        <v>0</v>
      </c>
      <c r="AO72" s="23">
        <v>1484</v>
      </c>
      <c r="AP72" s="23">
        <v>6894</v>
      </c>
      <c r="AQ72" s="23">
        <v>6894</v>
      </c>
      <c r="AR72" s="23">
        <v>0</v>
      </c>
      <c r="AS72" s="23">
        <v>0</v>
      </c>
      <c r="AT72" s="23">
        <v>742</v>
      </c>
      <c r="AU72" s="10">
        <f t="shared" si="51"/>
        <v>982</v>
      </c>
      <c r="AV72" s="10">
        <f t="shared" si="52"/>
        <v>676</v>
      </c>
      <c r="AW72" s="10">
        <f t="shared" si="53"/>
        <v>90</v>
      </c>
      <c r="AX72" s="10">
        <f t="shared" si="54"/>
        <v>26</v>
      </c>
      <c r="AY72" s="10">
        <f t="shared" si="55"/>
        <v>0</v>
      </c>
      <c r="AZ72" s="10">
        <f t="shared" si="56"/>
        <v>762</v>
      </c>
      <c r="BA72" s="10">
        <f t="shared" si="57"/>
        <v>9</v>
      </c>
      <c r="BB72" s="10">
        <f t="shared" si="58"/>
        <v>1419</v>
      </c>
      <c r="BC72" s="10">
        <f t="shared" si="59"/>
        <v>749</v>
      </c>
      <c r="BD72" s="10">
        <f t="shared" si="60"/>
        <v>0</v>
      </c>
      <c r="BE72" s="10">
        <f t="shared" si="61"/>
        <v>742</v>
      </c>
      <c r="BF72" s="10">
        <f t="shared" si="62"/>
        <v>6894</v>
      </c>
      <c r="BG72" s="10">
        <f t="shared" si="63"/>
        <v>6894</v>
      </c>
      <c r="BH72" s="10">
        <f t="shared" si="64"/>
        <v>0</v>
      </c>
      <c r="BI72" s="10">
        <f t="shared" si="65"/>
        <v>0</v>
      </c>
      <c r="BJ72" s="10">
        <f t="shared" si="66"/>
        <v>742</v>
      </c>
      <c r="BK72">
        <v>5305</v>
      </c>
      <c r="BL72">
        <v>3599</v>
      </c>
      <c r="BM72">
        <v>8334</v>
      </c>
      <c r="BN72">
        <v>9582</v>
      </c>
      <c r="BO72">
        <v>8058</v>
      </c>
      <c r="BP72">
        <v>5768</v>
      </c>
      <c r="BQ72">
        <v>5167</v>
      </c>
      <c r="BR72">
        <v>10592</v>
      </c>
      <c r="BS72">
        <v>9196</v>
      </c>
      <c r="BT72">
        <v>9235</v>
      </c>
      <c r="BU72">
        <v>7298</v>
      </c>
      <c r="BV72">
        <v>6918</v>
      </c>
      <c r="BW72">
        <v>409279</v>
      </c>
      <c r="BX72">
        <v>10666</v>
      </c>
      <c r="BY72">
        <v>0</v>
      </c>
      <c r="BZ72">
        <v>2874</v>
      </c>
      <c r="CA72" s="25">
        <f t="shared" si="35"/>
        <v>5209510</v>
      </c>
      <c r="CB72" s="25">
        <f t="shared" si="36"/>
        <v>2432924</v>
      </c>
      <c r="CC72" s="25">
        <f t="shared" si="37"/>
        <v>750060</v>
      </c>
      <c r="CD72" s="25">
        <f t="shared" si="38"/>
        <v>249132</v>
      </c>
      <c r="CE72" s="25">
        <f t="shared" si="39"/>
        <v>0</v>
      </c>
      <c r="CF72" s="25">
        <f t="shared" si="40"/>
        <v>4395216</v>
      </c>
      <c r="CG72" s="25">
        <f t="shared" si="41"/>
        <v>46503</v>
      </c>
      <c r="CH72" s="25">
        <f t="shared" si="42"/>
        <v>15030048</v>
      </c>
      <c r="CI72" s="25">
        <f t="shared" si="43"/>
        <v>6887804</v>
      </c>
      <c r="CJ72" s="25">
        <f t="shared" si="44"/>
        <v>0</v>
      </c>
      <c r="CK72" s="25">
        <f t="shared" si="45"/>
        <v>5415116</v>
      </c>
      <c r="CL72" s="25">
        <f t="shared" si="46"/>
        <v>47692692</v>
      </c>
      <c r="CM72" s="25">
        <f t="shared" si="47"/>
        <v>2821569426</v>
      </c>
      <c r="CN72" s="25">
        <f t="shared" si="48"/>
        <v>0</v>
      </c>
      <c r="CO72" s="25">
        <f t="shared" si="49"/>
        <v>0</v>
      </c>
      <c r="CP72" s="25">
        <f t="shared" si="50"/>
        <v>2132508</v>
      </c>
      <c r="CQ72" s="13">
        <f t="shared" si="67"/>
        <v>2.911810939</v>
      </c>
    </row>
    <row r="73" spans="1:95" x14ac:dyDescent="0.3">
      <c r="A73" s="1">
        <v>35500</v>
      </c>
      <c r="B73">
        <v>0.26600000000000001</v>
      </c>
      <c r="C73">
        <v>3.3620000000000001</v>
      </c>
      <c r="D73">
        <v>0.14000000000000001</v>
      </c>
      <c r="E73">
        <v>1.123</v>
      </c>
      <c r="F73">
        <v>3.9929999999999999</v>
      </c>
      <c r="G73">
        <v>35478</v>
      </c>
      <c r="H73">
        <v>126509</v>
      </c>
      <c r="I73">
        <v>145420</v>
      </c>
      <c r="J73">
        <v>2453</v>
      </c>
      <c r="K73">
        <v>2906</v>
      </c>
      <c r="L73">
        <v>4451</v>
      </c>
      <c r="M73">
        <v>7456</v>
      </c>
      <c r="N73">
        <v>14539</v>
      </c>
      <c r="O73" s="21">
        <v>43108</v>
      </c>
      <c r="P73" s="21">
        <v>675</v>
      </c>
      <c r="Q73" s="21">
        <v>6730</v>
      </c>
      <c r="R73" s="21">
        <v>6730</v>
      </c>
      <c r="S73" s="21">
        <v>30</v>
      </c>
      <c r="T73" s="21">
        <v>7435</v>
      </c>
      <c r="U73" s="21">
        <v>16</v>
      </c>
      <c r="V73" s="21">
        <v>6776</v>
      </c>
      <c r="W73" s="21">
        <v>726</v>
      </c>
      <c r="X73" s="21">
        <v>48</v>
      </c>
      <c r="Y73" s="21">
        <v>712</v>
      </c>
      <c r="Z73" s="21">
        <v>36190</v>
      </c>
      <c r="AA73" s="21">
        <v>6762</v>
      </c>
      <c r="AB73" s="21">
        <v>1</v>
      </c>
      <c r="AC73" s="21">
        <v>0</v>
      </c>
      <c r="AD73" s="21">
        <v>36190</v>
      </c>
      <c r="AE73" s="23">
        <v>930</v>
      </c>
      <c r="AF73" s="23">
        <v>675</v>
      </c>
      <c r="AG73" s="23">
        <v>111</v>
      </c>
      <c r="AH73" s="23">
        <v>21</v>
      </c>
      <c r="AI73" s="23">
        <v>0</v>
      </c>
      <c r="AJ73" s="23">
        <v>742</v>
      </c>
      <c r="AK73" s="23">
        <v>16</v>
      </c>
      <c r="AL73" s="23">
        <v>1390</v>
      </c>
      <c r="AM73" s="23">
        <v>1374</v>
      </c>
      <c r="AN73" s="23">
        <v>0</v>
      </c>
      <c r="AO73" s="23">
        <v>1424</v>
      </c>
      <c r="AP73" s="23">
        <v>6762</v>
      </c>
      <c r="AQ73" s="23">
        <v>6762</v>
      </c>
      <c r="AR73" s="23">
        <v>0</v>
      </c>
      <c r="AS73" s="23">
        <v>0</v>
      </c>
      <c r="AT73" s="23">
        <v>712</v>
      </c>
      <c r="AU73" s="10">
        <f t="shared" si="51"/>
        <v>930</v>
      </c>
      <c r="AV73" s="10">
        <f t="shared" si="52"/>
        <v>675</v>
      </c>
      <c r="AW73" s="10">
        <f t="shared" si="53"/>
        <v>111</v>
      </c>
      <c r="AX73" s="10">
        <f t="shared" si="54"/>
        <v>21</v>
      </c>
      <c r="AY73" s="10">
        <f t="shared" si="55"/>
        <v>0</v>
      </c>
      <c r="AZ73" s="10">
        <f t="shared" si="56"/>
        <v>742</v>
      </c>
      <c r="BA73" s="10">
        <f t="shared" si="57"/>
        <v>16</v>
      </c>
      <c r="BB73" s="10">
        <f t="shared" si="58"/>
        <v>1390</v>
      </c>
      <c r="BC73" s="10">
        <f t="shared" si="59"/>
        <v>726</v>
      </c>
      <c r="BD73" s="10">
        <f t="shared" si="60"/>
        <v>0</v>
      </c>
      <c r="BE73" s="10">
        <f t="shared" si="61"/>
        <v>712</v>
      </c>
      <c r="BF73" s="10">
        <f t="shared" si="62"/>
        <v>6762</v>
      </c>
      <c r="BG73" s="10">
        <f t="shared" si="63"/>
        <v>6762</v>
      </c>
      <c r="BH73" s="10">
        <f t="shared" si="64"/>
        <v>0</v>
      </c>
      <c r="BI73" s="10">
        <f t="shared" si="65"/>
        <v>0</v>
      </c>
      <c r="BJ73" s="10">
        <f t="shared" si="66"/>
        <v>712</v>
      </c>
      <c r="BK73">
        <v>5273</v>
      </c>
      <c r="BL73">
        <v>3397</v>
      </c>
      <c r="BM73">
        <v>8079</v>
      </c>
      <c r="BN73">
        <v>10686</v>
      </c>
      <c r="BO73">
        <v>8077</v>
      </c>
      <c r="BP73">
        <v>5585</v>
      </c>
      <c r="BQ73">
        <v>4533</v>
      </c>
      <c r="BR73">
        <v>10563</v>
      </c>
      <c r="BS73">
        <v>9152</v>
      </c>
      <c r="BT73">
        <v>8728</v>
      </c>
      <c r="BU73">
        <v>7482</v>
      </c>
      <c r="BV73">
        <v>5834</v>
      </c>
      <c r="BW73">
        <v>413688</v>
      </c>
      <c r="BX73">
        <v>11092</v>
      </c>
      <c r="BY73">
        <v>0</v>
      </c>
      <c r="BZ73">
        <v>2740</v>
      </c>
      <c r="CA73" s="25">
        <f t="shared" si="35"/>
        <v>4903890</v>
      </c>
      <c r="CB73" s="25">
        <f t="shared" si="36"/>
        <v>2292975</v>
      </c>
      <c r="CC73" s="25">
        <f t="shared" si="37"/>
        <v>896769</v>
      </c>
      <c r="CD73" s="25">
        <f t="shared" si="38"/>
        <v>224406</v>
      </c>
      <c r="CE73" s="25">
        <f t="shared" si="39"/>
        <v>0</v>
      </c>
      <c r="CF73" s="25">
        <f t="shared" si="40"/>
        <v>4144070</v>
      </c>
      <c r="CG73" s="25">
        <f t="shared" si="41"/>
        <v>72528</v>
      </c>
      <c r="CH73" s="25">
        <f t="shared" si="42"/>
        <v>14682570</v>
      </c>
      <c r="CI73" s="25">
        <f t="shared" si="43"/>
        <v>6644352</v>
      </c>
      <c r="CJ73" s="25">
        <f t="shared" si="44"/>
        <v>0</v>
      </c>
      <c r="CK73" s="25">
        <f t="shared" si="45"/>
        <v>5327184</v>
      </c>
      <c r="CL73" s="25">
        <f t="shared" si="46"/>
        <v>39449508</v>
      </c>
      <c r="CM73" s="25">
        <f t="shared" si="47"/>
        <v>2797358256</v>
      </c>
      <c r="CN73" s="25">
        <f t="shared" si="48"/>
        <v>0</v>
      </c>
      <c r="CO73" s="25">
        <f t="shared" si="49"/>
        <v>0</v>
      </c>
      <c r="CP73" s="25">
        <f t="shared" si="50"/>
        <v>1950880</v>
      </c>
      <c r="CQ73" s="13">
        <f t="shared" si="67"/>
        <v>2.8779473879999999</v>
      </c>
    </row>
    <row r="74" spans="1:95" x14ac:dyDescent="0.3">
      <c r="A74" s="1">
        <v>36000</v>
      </c>
      <c r="B74">
        <v>0.26500000000000001</v>
      </c>
      <c r="C74">
        <v>3.3279999999999998</v>
      </c>
      <c r="D74">
        <v>0.14000000000000001</v>
      </c>
      <c r="E74">
        <v>1.1080000000000001</v>
      </c>
      <c r="F74">
        <v>4.08</v>
      </c>
      <c r="G74">
        <v>35889</v>
      </c>
      <c r="H74">
        <v>128069</v>
      </c>
      <c r="I74">
        <v>147689</v>
      </c>
      <c r="J74">
        <v>2453</v>
      </c>
      <c r="K74">
        <v>2962</v>
      </c>
      <c r="L74">
        <v>-2992</v>
      </c>
      <c r="M74">
        <v>7695</v>
      </c>
      <c r="N74">
        <v>13671</v>
      </c>
      <c r="O74" s="21">
        <v>43720</v>
      </c>
      <c r="P74" s="21">
        <v>719</v>
      </c>
      <c r="Q74" s="21">
        <v>6862</v>
      </c>
      <c r="R74" s="21">
        <v>6862</v>
      </c>
      <c r="S74" s="21">
        <v>39</v>
      </c>
      <c r="T74" s="21">
        <v>7554</v>
      </c>
      <c r="U74" s="21">
        <v>20</v>
      </c>
      <c r="V74" s="21">
        <v>6849</v>
      </c>
      <c r="W74" s="21">
        <v>740</v>
      </c>
      <c r="X74" s="21">
        <v>48</v>
      </c>
      <c r="Y74" s="21">
        <v>809</v>
      </c>
      <c r="Z74" s="21">
        <v>36698</v>
      </c>
      <c r="AA74" s="21">
        <v>6918</v>
      </c>
      <c r="AB74" s="21">
        <v>1</v>
      </c>
      <c r="AC74" s="21">
        <v>0</v>
      </c>
      <c r="AD74" s="21">
        <v>36698</v>
      </c>
      <c r="AE74" s="23">
        <v>1059</v>
      </c>
      <c r="AF74" s="23">
        <v>719</v>
      </c>
      <c r="AG74" s="23">
        <v>96</v>
      </c>
      <c r="AH74" s="23">
        <v>14</v>
      </c>
      <c r="AI74" s="23">
        <v>0</v>
      </c>
      <c r="AJ74" s="23">
        <v>758</v>
      </c>
      <c r="AK74" s="23">
        <v>20</v>
      </c>
      <c r="AL74" s="23">
        <v>1441</v>
      </c>
      <c r="AM74" s="23">
        <v>1421</v>
      </c>
      <c r="AN74" s="23">
        <v>0</v>
      </c>
      <c r="AO74" s="23">
        <v>1618</v>
      </c>
      <c r="AP74" s="23">
        <v>6918</v>
      </c>
      <c r="AQ74" s="23">
        <v>6918</v>
      </c>
      <c r="AR74" s="23">
        <v>0</v>
      </c>
      <c r="AS74" s="23">
        <v>0</v>
      </c>
      <c r="AT74" s="23">
        <v>809</v>
      </c>
      <c r="AU74" s="10">
        <f t="shared" si="51"/>
        <v>1059</v>
      </c>
      <c r="AV74" s="10">
        <f t="shared" si="52"/>
        <v>719</v>
      </c>
      <c r="AW74" s="10">
        <f t="shared" si="53"/>
        <v>96</v>
      </c>
      <c r="AX74" s="10">
        <f t="shared" si="54"/>
        <v>14</v>
      </c>
      <c r="AY74" s="10">
        <f t="shared" si="55"/>
        <v>0</v>
      </c>
      <c r="AZ74" s="10">
        <f t="shared" si="56"/>
        <v>758</v>
      </c>
      <c r="BA74" s="10">
        <f t="shared" si="57"/>
        <v>20</v>
      </c>
      <c r="BB74" s="10">
        <f t="shared" si="58"/>
        <v>1441</v>
      </c>
      <c r="BC74" s="10">
        <f t="shared" si="59"/>
        <v>740</v>
      </c>
      <c r="BD74" s="10">
        <f t="shared" si="60"/>
        <v>0</v>
      </c>
      <c r="BE74" s="10">
        <f t="shared" si="61"/>
        <v>809</v>
      </c>
      <c r="BF74" s="10">
        <f t="shared" si="62"/>
        <v>6918</v>
      </c>
      <c r="BG74" s="10">
        <f t="shared" si="63"/>
        <v>6918</v>
      </c>
      <c r="BH74" s="10">
        <f t="shared" si="64"/>
        <v>0</v>
      </c>
      <c r="BI74" s="10">
        <f t="shared" si="65"/>
        <v>0</v>
      </c>
      <c r="BJ74" s="10">
        <f t="shared" si="66"/>
        <v>809</v>
      </c>
      <c r="BK74">
        <v>5306</v>
      </c>
      <c r="BL74">
        <v>3187</v>
      </c>
      <c r="BM74">
        <v>7884</v>
      </c>
      <c r="BN74">
        <v>9538</v>
      </c>
      <c r="BO74">
        <v>7373</v>
      </c>
      <c r="BP74">
        <v>5354</v>
      </c>
      <c r="BQ74">
        <v>4053</v>
      </c>
      <c r="BR74">
        <v>10350</v>
      </c>
      <c r="BS74">
        <v>8322</v>
      </c>
      <c r="BT74">
        <v>8283</v>
      </c>
      <c r="BU74">
        <v>7140</v>
      </c>
      <c r="BV74">
        <v>5909</v>
      </c>
      <c r="BW74">
        <v>412979</v>
      </c>
      <c r="BX74">
        <v>14079</v>
      </c>
      <c r="BY74">
        <v>0</v>
      </c>
      <c r="BZ74">
        <v>2834</v>
      </c>
      <c r="CA74" s="25">
        <f t="shared" si="35"/>
        <v>5619054</v>
      </c>
      <c r="CB74" s="25">
        <f t="shared" si="36"/>
        <v>2291453</v>
      </c>
      <c r="CC74" s="25">
        <f t="shared" si="37"/>
        <v>756864</v>
      </c>
      <c r="CD74" s="25">
        <f t="shared" si="38"/>
        <v>133532</v>
      </c>
      <c r="CE74" s="25">
        <f t="shared" si="39"/>
        <v>0</v>
      </c>
      <c r="CF74" s="25">
        <f t="shared" si="40"/>
        <v>4058332</v>
      </c>
      <c r="CG74" s="25">
        <f t="shared" si="41"/>
        <v>81060</v>
      </c>
      <c r="CH74" s="25">
        <f t="shared" si="42"/>
        <v>14914350</v>
      </c>
      <c r="CI74" s="25">
        <f t="shared" si="43"/>
        <v>6158280</v>
      </c>
      <c r="CJ74" s="25">
        <f t="shared" si="44"/>
        <v>0</v>
      </c>
      <c r="CK74" s="25">
        <f t="shared" si="45"/>
        <v>5776260</v>
      </c>
      <c r="CL74" s="25">
        <f t="shared" si="46"/>
        <v>40878462</v>
      </c>
      <c r="CM74" s="25">
        <f t="shared" si="47"/>
        <v>2856988722</v>
      </c>
      <c r="CN74" s="25">
        <f t="shared" si="48"/>
        <v>0</v>
      </c>
      <c r="CO74" s="25">
        <f t="shared" si="49"/>
        <v>0</v>
      </c>
      <c r="CP74" s="25">
        <f t="shared" si="50"/>
        <v>2292706</v>
      </c>
      <c r="CQ74" s="13">
        <f t="shared" si="67"/>
        <v>2.9399490749999999</v>
      </c>
    </row>
    <row r="75" spans="1:95" x14ac:dyDescent="0.3">
      <c r="A75" s="1">
        <v>36500</v>
      </c>
      <c r="B75">
        <v>0.28000000000000003</v>
      </c>
      <c r="C75">
        <v>3.3849999999999998</v>
      </c>
      <c r="D75">
        <v>0.126</v>
      </c>
      <c r="E75">
        <v>1.204</v>
      </c>
      <c r="F75">
        <v>4.2610000000000001</v>
      </c>
      <c r="G75">
        <v>36475</v>
      </c>
      <c r="H75">
        <v>130241</v>
      </c>
      <c r="I75">
        <v>150103</v>
      </c>
      <c r="J75">
        <v>2428</v>
      </c>
      <c r="K75">
        <v>2917</v>
      </c>
      <c r="L75">
        <v>4643</v>
      </c>
      <c r="M75">
        <v>7014</v>
      </c>
      <c r="N75">
        <v>14986</v>
      </c>
      <c r="O75" s="21">
        <v>44492</v>
      </c>
      <c r="P75" s="21">
        <v>704</v>
      </c>
      <c r="Q75" s="21">
        <v>6890</v>
      </c>
      <c r="R75" s="21">
        <v>6890</v>
      </c>
      <c r="S75" s="21">
        <v>30</v>
      </c>
      <c r="T75" s="21">
        <v>7740</v>
      </c>
      <c r="U75" s="21">
        <v>10</v>
      </c>
      <c r="V75" s="21">
        <v>7065</v>
      </c>
      <c r="W75" s="21">
        <v>783</v>
      </c>
      <c r="X75" s="21">
        <v>57</v>
      </c>
      <c r="Y75" s="21">
        <v>771</v>
      </c>
      <c r="Z75" s="21">
        <v>37246</v>
      </c>
      <c r="AA75" s="21">
        <v>7053</v>
      </c>
      <c r="AB75" s="21">
        <v>1</v>
      </c>
      <c r="AC75" s="21">
        <v>0</v>
      </c>
      <c r="AD75" s="21">
        <v>37246</v>
      </c>
      <c r="AE75" s="23">
        <v>1030</v>
      </c>
      <c r="AF75" s="23">
        <v>704</v>
      </c>
      <c r="AG75" s="23">
        <v>86</v>
      </c>
      <c r="AH75" s="23">
        <v>15</v>
      </c>
      <c r="AI75" s="23">
        <v>0</v>
      </c>
      <c r="AJ75" s="23">
        <v>799</v>
      </c>
      <c r="AK75" s="23">
        <v>10</v>
      </c>
      <c r="AL75" s="23">
        <v>1503</v>
      </c>
      <c r="AM75" s="23">
        <v>1493</v>
      </c>
      <c r="AN75" s="23">
        <v>0</v>
      </c>
      <c r="AO75" s="23">
        <v>1542</v>
      </c>
      <c r="AP75" s="23">
        <v>7053</v>
      </c>
      <c r="AQ75" s="23">
        <v>7053</v>
      </c>
      <c r="AR75" s="23">
        <v>0</v>
      </c>
      <c r="AS75" s="23">
        <v>0</v>
      </c>
      <c r="AT75" s="23">
        <v>771</v>
      </c>
      <c r="AU75" s="10">
        <f t="shared" si="51"/>
        <v>1030</v>
      </c>
      <c r="AV75" s="10">
        <f t="shared" si="52"/>
        <v>704</v>
      </c>
      <c r="AW75" s="10">
        <f t="shared" si="53"/>
        <v>86</v>
      </c>
      <c r="AX75" s="10">
        <f t="shared" si="54"/>
        <v>15</v>
      </c>
      <c r="AY75" s="10">
        <f t="shared" si="55"/>
        <v>0</v>
      </c>
      <c r="AZ75" s="10">
        <f t="shared" si="56"/>
        <v>799</v>
      </c>
      <c r="BA75" s="10">
        <f t="shared" si="57"/>
        <v>10</v>
      </c>
      <c r="BB75" s="10">
        <f t="shared" si="58"/>
        <v>1503</v>
      </c>
      <c r="BC75" s="10">
        <f t="shared" si="59"/>
        <v>783</v>
      </c>
      <c r="BD75" s="10">
        <f t="shared" si="60"/>
        <v>0</v>
      </c>
      <c r="BE75" s="10">
        <f t="shared" si="61"/>
        <v>771</v>
      </c>
      <c r="BF75" s="10">
        <f t="shared" si="62"/>
        <v>7053</v>
      </c>
      <c r="BG75" s="10">
        <f t="shared" si="63"/>
        <v>7053</v>
      </c>
      <c r="BH75" s="10">
        <f t="shared" si="64"/>
        <v>0</v>
      </c>
      <c r="BI75" s="10">
        <f t="shared" si="65"/>
        <v>0</v>
      </c>
      <c r="BJ75" s="10">
        <f t="shared" si="66"/>
        <v>771</v>
      </c>
      <c r="BK75">
        <v>5294</v>
      </c>
      <c r="BL75">
        <v>3604</v>
      </c>
      <c r="BM75">
        <v>8586</v>
      </c>
      <c r="BN75">
        <v>10580</v>
      </c>
      <c r="BO75">
        <v>7978</v>
      </c>
      <c r="BP75">
        <v>5696</v>
      </c>
      <c r="BQ75">
        <v>4778</v>
      </c>
      <c r="BR75">
        <v>10680</v>
      </c>
      <c r="BS75">
        <v>9001</v>
      </c>
      <c r="BT75">
        <v>9019</v>
      </c>
      <c r="BU75">
        <v>7551</v>
      </c>
      <c r="BV75">
        <v>7633</v>
      </c>
      <c r="BW75">
        <v>427597</v>
      </c>
      <c r="BX75">
        <v>13653</v>
      </c>
      <c r="BY75">
        <v>0</v>
      </c>
      <c r="BZ75">
        <v>2690</v>
      </c>
      <c r="CA75" s="25">
        <f t="shared" si="35"/>
        <v>5452820</v>
      </c>
      <c r="CB75" s="25">
        <f t="shared" si="36"/>
        <v>2537216</v>
      </c>
      <c r="CC75" s="25">
        <f t="shared" si="37"/>
        <v>738396</v>
      </c>
      <c r="CD75" s="25">
        <f t="shared" si="38"/>
        <v>158700</v>
      </c>
      <c r="CE75" s="25">
        <f t="shared" si="39"/>
        <v>0</v>
      </c>
      <c r="CF75" s="25">
        <f t="shared" si="40"/>
        <v>4551104</v>
      </c>
      <c r="CG75" s="25">
        <f t="shared" si="41"/>
        <v>47780</v>
      </c>
      <c r="CH75" s="25">
        <f t="shared" si="42"/>
        <v>16052040</v>
      </c>
      <c r="CI75" s="25">
        <f t="shared" si="43"/>
        <v>7047783</v>
      </c>
      <c r="CJ75" s="25">
        <f t="shared" si="44"/>
        <v>0</v>
      </c>
      <c r="CK75" s="25">
        <f t="shared" si="45"/>
        <v>5821821</v>
      </c>
      <c r="CL75" s="25">
        <f t="shared" si="46"/>
        <v>53835549</v>
      </c>
      <c r="CM75" s="25">
        <f t="shared" si="47"/>
        <v>3015841641</v>
      </c>
      <c r="CN75" s="25">
        <f t="shared" si="48"/>
        <v>0</v>
      </c>
      <c r="CO75" s="25">
        <f t="shared" si="49"/>
        <v>0</v>
      </c>
      <c r="CP75" s="25">
        <f t="shared" si="50"/>
        <v>2073990</v>
      </c>
      <c r="CQ75" s="13">
        <f t="shared" si="67"/>
        <v>3.11415884</v>
      </c>
    </row>
    <row r="76" spans="1:95" x14ac:dyDescent="0.3">
      <c r="A76" s="1">
        <v>37000</v>
      </c>
      <c r="B76">
        <v>0.28100000000000003</v>
      </c>
      <c r="C76">
        <v>3.367</v>
      </c>
      <c r="D76">
        <v>0.14000000000000001</v>
      </c>
      <c r="E76">
        <v>1.123</v>
      </c>
      <c r="F76">
        <v>4.6040000000000001</v>
      </c>
      <c r="G76">
        <v>36957</v>
      </c>
      <c r="H76">
        <v>131772</v>
      </c>
      <c r="I76">
        <v>151617</v>
      </c>
      <c r="J76">
        <v>2370</v>
      </c>
      <c r="K76">
        <v>2916</v>
      </c>
      <c r="L76">
        <v>3835</v>
      </c>
      <c r="M76">
        <v>7069</v>
      </c>
      <c r="N76">
        <v>13880</v>
      </c>
      <c r="O76" s="21">
        <v>44918</v>
      </c>
      <c r="P76" s="21">
        <v>721</v>
      </c>
      <c r="Q76" s="21">
        <v>6990</v>
      </c>
      <c r="R76" s="21">
        <v>6990</v>
      </c>
      <c r="S76" s="21">
        <v>42</v>
      </c>
      <c r="T76" s="21">
        <v>7739</v>
      </c>
      <c r="U76" s="21">
        <v>9</v>
      </c>
      <c r="V76" s="21">
        <v>7042</v>
      </c>
      <c r="W76" s="21">
        <v>755</v>
      </c>
      <c r="X76" s="21">
        <v>66</v>
      </c>
      <c r="Y76" s="21">
        <v>777</v>
      </c>
      <c r="Z76" s="21">
        <v>37734</v>
      </c>
      <c r="AA76" s="21">
        <v>7064</v>
      </c>
      <c r="AB76" s="21">
        <v>1</v>
      </c>
      <c r="AC76" s="21">
        <v>0</v>
      </c>
      <c r="AD76" s="21">
        <v>37734</v>
      </c>
      <c r="AE76" s="23">
        <v>1018</v>
      </c>
      <c r="AF76" s="23">
        <v>721</v>
      </c>
      <c r="AG76" s="23">
        <v>103</v>
      </c>
      <c r="AH76" s="23">
        <v>25</v>
      </c>
      <c r="AI76" s="23">
        <v>0</v>
      </c>
      <c r="AJ76" s="23">
        <v>774</v>
      </c>
      <c r="AK76" s="23">
        <v>9</v>
      </c>
      <c r="AL76" s="23">
        <v>1436</v>
      </c>
      <c r="AM76" s="23">
        <v>1427</v>
      </c>
      <c r="AN76" s="23">
        <v>0</v>
      </c>
      <c r="AO76" s="23">
        <v>1554</v>
      </c>
      <c r="AP76" s="23">
        <v>7064</v>
      </c>
      <c r="AQ76" s="23">
        <v>7064</v>
      </c>
      <c r="AR76" s="23">
        <v>0</v>
      </c>
      <c r="AS76" s="23">
        <v>0</v>
      </c>
      <c r="AT76" s="23">
        <v>777</v>
      </c>
      <c r="AU76" s="10">
        <f t="shared" si="51"/>
        <v>1018</v>
      </c>
      <c r="AV76" s="10">
        <f t="shared" si="52"/>
        <v>721</v>
      </c>
      <c r="AW76" s="10">
        <f t="shared" si="53"/>
        <v>103</v>
      </c>
      <c r="AX76" s="10">
        <f t="shared" si="54"/>
        <v>25</v>
      </c>
      <c r="AY76" s="10">
        <f t="shared" si="55"/>
        <v>0</v>
      </c>
      <c r="AZ76" s="10">
        <f t="shared" si="56"/>
        <v>774</v>
      </c>
      <c r="BA76" s="10">
        <f t="shared" si="57"/>
        <v>9</v>
      </c>
      <c r="BB76" s="10">
        <f t="shared" si="58"/>
        <v>1436</v>
      </c>
      <c r="BC76" s="10">
        <f t="shared" si="59"/>
        <v>755</v>
      </c>
      <c r="BD76" s="10">
        <f t="shared" si="60"/>
        <v>0</v>
      </c>
      <c r="BE76" s="10">
        <f t="shared" si="61"/>
        <v>777</v>
      </c>
      <c r="BF76" s="10">
        <f t="shared" si="62"/>
        <v>7064</v>
      </c>
      <c r="BG76" s="10">
        <f t="shared" si="63"/>
        <v>7064</v>
      </c>
      <c r="BH76" s="10">
        <f t="shared" si="64"/>
        <v>0</v>
      </c>
      <c r="BI76" s="10">
        <f t="shared" si="65"/>
        <v>0</v>
      </c>
      <c r="BJ76" s="10">
        <f t="shared" si="66"/>
        <v>777</v>
      </c>
      <c r="BK76">
        <v>5416</v>
      </c>
      <c r="BL76">
        <v>3519</v>
      </c>
      <c r="BM76">
        <v>8314</v>
      </c>
      <c r="BN76">
        <v>10085</v>
      </c>
      <c r="BO76">
        <v>7689</v>
      </c>
      <c r="BP76">
        <v>5754</v>
      </c>
      <c r="BQ76">
        <v>4977</v>
      </c>
      <c r="BR76">
        <v>58332</v>
      </c>
      <c r="BS76">
        <v>8533</v>
      </c>
      <c r="BT76">
        <v>8991</v>
      </c>
      <c r="BU76">
        <v>7382</v>
      </c>
      <c r="BV76">
        <v>6032</v>
      </c>
      <c r="BW76">
        <v>432421</v>
      </c>
      <c r="BX76">
        <v>15786</v>
      </c>
      <c r="BY76">
        <v>0</v>
      </c>
      <c r="BZ76">
        <v>2870</v>
      </c>
      <c r="CA76" s="25">
        <f t="shared" si="35"/>
        <v>5513488</v>
      </c>
      <c r="CB76" s="25">
        <f t="shared" si="36"/>
        <v>2537199</v>
      </c>
      <c r="CC76" s="25">
        <f t="shared" si="37"/>
        <v>856342</v>
      </c>
      <c r="CD76" s="25">
        <f t="shared" si="38"/>
        <v>252125</v>
      </c>
      <c r="CE76" s="25">
        <f t="shared" si="39"/>
        <v>0</v>
      </c>
      <c r="CF76" s="25">
        <f t="shared" si="40"/>
        <v>4453596</v>
      </c>
      <c r="CG76" s="25">
        <f t="shared" si="41"/>
        <v>44793</v>
      </c>
      <c r="CH76" s="25">
        <f t="shared" si="42"/>
        <v>83764752</v>
      </c>
      <c r="CI76" s="25">
        <f t="shared" si="43"/>
        <v>6442415</v>
      </c>
      <c r="CJ76" s="25">
        <f t="shared" si="44"/>
        <v>0</v>
      </c>
      <c r="CK76" s="25">
        <f t="shared" si="45"/>
        <v>5735814</v>
      </c>
      <c r="CL76" s="25">
        <f t="shared" si="46"/>
        <v>42610048</v>
      </c>
      <c r="CM76" s="25">
        <f t="shared" si="47"/>
        <v>3054621944</v>
      </c>
      <c r="CN76" s="25">
        <f t="shared" si="48"/>
        <v>0</v>
      </c>
      <c r="CO76" s="25">
        <f t="shared" si="49"/>
        <v>0</v>
      </c>
      <c r="CP76" s="25">
        <f t="shared" si="50"/>
        <v>2229990</v>
      </c>
      <c r="CQ76" s="13">
        <f t="shared" si="67"/>
        <v>3.209062506</v>
      </c>
    </row>
    <row r="77" spans="1:95" x14ac:dyDescent="0.3">
      <c r="A77" s="1">
        <v>37500</v>
      </c>
      <c r="B77">
        <v>0.26500000000000001</v>
      </c>
      <c r="C77">
        <v>3.5030000000000001</v>
      </c>
      <c r="D77">
        <v>0.14099999999999999</v>
      </c>
      <c r="E77">
        <v>1.161</v>
      </c>
      <c r="F77">
        <v>4.3860000000000001</v>
      </c>
      <c r="G77">
        <v>37449</v>
      </c>
      <c r="H77">
        <v>133597</v>
      </c>
      <c r="I77">
        <v>153707</v>
      </c>
      <c r="J77">
        <v>2425</v>
      </c>
      <c r="K77">
        <v>3006</v>
      </c>
      <c r="L77">
        <v>3231</v>
      </c>
      <c r="M77">
        <v>7439</v>
      </c>
      <c r="N77">
        <v>13442</v>
      </c>
      <c r="O77" s="21">
        <v>45510</v>
      </c>
      <c r="P77" s="21">
        <v>708</v>
      </c>
      <c r="Q77" s="21">
        <v>7118</v>
      </c>
      <c r="R77" s="21">
        <v>7118</v>
      </c>
      <c r="S77" s="21">
        <v>60</v>
      </c>
      <c r="T77" s="21">
        <v>7868</v>
      </c>
      <c r="U77" s="21">
        <v>14</v>
      </c>
      <c r="V77" s="21">
        <v>7106</v>
      </c>
      <c r="W77" s="21">
        <v>748</v>
      </c>
      <c r="X77" s="21">
        <v>54</v>
      </c>
      <c r="Y77" s="21">
        <v>810</v>
      </c>
      <c r="Z77" s="21">
        <v>38259</v>
      </c>
      <c r="AA77" s="21">
        <v>7168</v>
      </c>
      <c r="AB77" s="21">
        <v>1</v>
      </c>
      <c r="AC77" s="21">
        <v>0</v>
      </c>
      <c r="AD77" s="21">
        <v>38259</v>
      </c>
      <c r="AE77" s="23">
        <v>1043</v>
      </c>
      <c r="AF77" s="23">
        <v>708</v>
      </c>
      <c r="AG77" s="23">
        <v>97</v>
      </c>
      <c r="AH77" s="23">
        <v>24</v>
      </c>
      <c r="AI77" s="23">
        <v>0</v>
      </c>
      <c r="AJ77" s="23">
        <v>761</v>
      </c>
      <c r="AK77" s="23">
        <v>14</v>
      </c>
      <c r="AL77" s="23">
        <v>1436</v>
      </c>
      <c r="AM77" s="23">
        <v>1422</v>
      </c>
      <c r="AN77" s="23">
        <v>5</v>
      </c>
      <c r="AO77" s="23">
        <v>1618</v>
      </c>
      <c r="AP77" s="23">
        <v>7168</v>
      </c>
      <c r="AQ77" s="23">
        <v>7168</v>
      </c>
      <c r="AR77" s="23">
        <v>0</v>
      </c>
      <c r="AS77" s="23">
        <v>0</v>
      </c>
      <c r="AT77" s="23">
        <v>809</v>
      </c>
      <c r="AU77" s="10">
        <f t="shared" si="51"/>
        <v>1043</v>
      </c>
      <c r="AV77" s="10">
        <f t="shared" si="52"/>
        <v>708</v>
      </c>
      <c r="AW77" s="10">
        <f t="shared" si="53"/>
        <v>97</v>
      </c>
      <c r="AX77" s="10">
        <f t="shared" si="54"/>
        <v>24</v>
      </c>
      <c r="AY77" s="10">
        <f t="shared" si="55"/>
        <v>0</v>
      </c>
      <c r="AZ77" s="10">
        <f t="shared" si="56"/>
        <v>761</v>
      </c>
      <c r="BA77" s="10">
        <f t="shared" si="57"/>
        <v>14</v>
      </c>
      <c r="BB77" s="10">
        <f t="shared" si="58"/>
        <v>1436</v>
      </c>
      <c r="BC77" s="10">
        <f t="shared" si="59"/>
        <v>748</v>
      </c>
      <c r="BD77" s="10">
        <f t="shared" si="60"/>
        <v>5</v>
      </c>
      <c r="BE77" s="10">
        <f t="shared" si="61"/>
        <v>810</v>
      </c>
      <c r="BF77" s="10">
        <f t="shared" si="62"/>
        <v>7168</v>
      </c>
      <c r="BG77" s="10">
        <f t="shared" si="63"/>
        <v>7168</v>
      </c>
      <c r="BH77" s="10">
        <f t="shared" si="64"/>
        <v>0</v>
      </c>
      <c r="BI77" s="10">
        <f t="shared" si="65"/>
        <v>0</v>
      </c>
      <c r="BJ77" s="10">
        <f t="shared" si="66"/>
        <v>809</v>
      </c>
      <c r="BK77">
        <v>5248</v>
      </c>
      <c r="BL77">
        <v>3527</v>
      </c>
      <c r="BM77">
        <v>8273</v>
      </c>
      <c r="BN77">
        <v>9830</v>
      </c>
      <c r="BO77">
        <v>8234</v>
      </c>
      <c r="BP77">
        <v>5707</v>
      </c>
      <c r="BQ77">
        <v>4967</v>
      </c>
      <c r="BR77">
        <v>10682</v>
      </c>
      <c r="BS77">
        <v>8941</v>
      </c>
      <c r="BT77">
        <v>8603</v>
      </c>
      <c r="BU77">
        <v>7938</v>
      </c>
      <c r="BV77">
        <v>7173</v>
      </c>
      <c r="BW77">
        <v>436899</v>
      </c>
      <c r="BX77">
        <v>10666</v>
      </c>
      <c r="BY77">
        <v>0</v>
      </c>
      <c r="BZ77">
        <v>2712</v>
      </c>
      <c r="CA77" s="25">
        <f t="shared" si="35"/>
        <v>5473664</v>
      </c>
      <c r="CB77" s="25">
        <f t="shared" si="36"/>
        <v>2497116</v>
      </c>
      <c r="CC77" s="25">
        <f t="shared" si="37"/>
        <v>802481</v>
      </c>
      <c r="CD77" s="25">
        <f t="shared" si="38"/>
        <v>235920</v>
      </c>
      <c r="CE77" s="25">
        <f t="shared" si="39"/>
        <v>0</v>
      </c>
      <c r="CF77" s="25">
        <f t="shared" si="40"/>
        <v>4343027</v>
      </c>
      <c r="CG77" s="25">
        <f t="shared" si="41"/>
        <v>69538</v>
      </c>
      <c r="CH77" s="25">
        <f t="shared" si="42"/>
        <v>15339352</v>
      </c>
      <c r="CI77" s="25">
        <f t="shared" si="43"/>
        <v>6687868</v>
      </c>
      <c r="CJ77" s="25">
        <f t="shared" si="44"/>
        <v>43015</v>
      </c>
      <c r="CK77" s="25">
        <f t="shared" si="45"/>
        <v>6429780</v>
      </c>
      <c r="CL77" s="25">
        <f t="shared" si="46"/>
        <v>51416064</v>
      </c>
      <c r="CM77" s="25">
        <f t="shared" si="47"/>
        <v>3131692032</v>
      </c>
      <c r="CN77" s="25">
        <f t="shared" si="48"/>
        <v>0</v>
      </c>
      <c r="CO77" s="25">
        <f t="shared" si="49"/>
        <v>0</v>
      </c>
      <c r="CP77" s="25">
        <f t="shared" si="50"/>
        <v>2194008</v>
      </c>
      <c r="CQ77" s="13">
        <f t="shared" si="67"/>
        <v>3.227223865</v>
      </c>
    </row>
    <row r="78" spans="1:95" x14ac:dyDescent="0.3">
      <c r="A78" s="1">
        <v>38000</v>
      </c>
      <c r="B78">
        <v>0.29599999999999999</v>
      </c>
      <c r="C78">
        <v>3.552</v>
      </c>
      <c r="D78">
        <v>0.14099999999999999</v>
      </c>
      <c r="E78">
        <v>1.266</v>
      </c>
      <c r="F78">
        <v>4.4379999999999997</v>
      </c>
      <c r="G78">
        <v>37899</v>
      </c>
      <c r="H78">
        <v>135337</v>
      </c>
      <c r="I78">
        <v>156117</v>
      </c>
      <c r="J78">
        <v>2287</v>
      </c>
      <c r="K78">
        <v>2981</v>
      </c>
      <c r="L78">
        <v>4151</v>
      </c>
      <c r="M78">
        <v>10266</v>
      </c>
      <c r="N78">
        <v>14150</v>
      </c>
      <c r="O78" s="21">
        <v>46281</v>
      </c>
      <c r="P78" s="21">
        <v>730</v>
      </c>
      <c r="Q78" s="21">
        <v>7175</v>
      </c>
      <c r="R78" s="21">
        <v>7175</v>
      </c>
      <c r="S78" s="21">
        <v>33</v>
      </c>
      <c r="T78" s="21">
        <v>8058</v>
      </c>
      <c r="U78" s="21">
        <v>14</v>
      </c>
      <c r="V78" s="21">
        <v>7307</v>
      </c>
      <c r="W78" s="21">
        <v>810</v>
      </c>
      <c r="X78" s="21">
        <v>51</v>
      </c>
      <c r="Y78" s="21">
        <v>834</v>
      </c>
      <c r="Z78" s="21">
        <v>38733</v>
      </c>
      <c r="AA78" s="21">
        <v>7331</v>
      </c>
      <c r="AB78" s="21">
        <v>1</v>
      </c>
      <c r="AC78" s="21">
        <v>0</v>
      </c>
      <c r="AD78" s="21">
        <v>38733</v>
      </c>
      <c r="AE78" s="23">
        <v>1121</v>
      </c>
      <c r="AF78" s="23">
        <v>730</v>
      </c>
      <c r="AG78" s="23">
        <v>110</v>
      </c>
      <c r="AH78" s="23">
        <v>26</v>
      </c>
      <c r="AI78" s="23">
        <v>0</v>
      </c>
      <c r="AJ78" s="23">
        <v>821</v>
      </c>
      <c r="AK78" s="23">
        <v>14</v>
      </c>
      <c r="AL78" s="23">
        <v>1552</v>
      </c>
      <c r="AM78" s="23">
        <v>1538</v>
      </c>
      <c r="AN78" s="23">
        <v>0</v>
      </c>
      <c r="AO78" s="23">
        <v>1666</v>
      </c>
      <c r="AP78" s="23">
        <v>7331</v>
      </c>
      <c r="AQ78" s="23">
        <v>7331</v>
      </c>
      <c r="AR78" s="23">
        <v>0</v>
      </c>
      <c r="AS78" s="23">
        <v>0</v>
      </c>
      <c r="AT78" s="23">
        <v>833</v>
      </c>
      <c r="AU78" s="10">
        <f t="shared" si="51"/>
        <v>1121</v>
      </c>
      <c r="AV78" s="10">
        <f t="shared" si="52"/>
        <v>730</v>
      </c>
      <c r="AW78" s="10">
        <f t="shared" si="53"/>
        <v>110</v>
      </c>
      <c r="AX78" s="10">
        <f t="shared" si="54"/>
        <v>26</v>
      </c>
      <c r="AY78" s="10">
        <f t="shared" si="55"/>
        <v>0</v>
      </c>
      <c r="AZ78" s="10">
        <f t="shared" si="56"/>
        <v>821</v>
      </c>
      <c r="BA78" s="10">
        <f t="shared" si="57"/>
        <v>14</v>
      </c>
      <c r="BB78" s="10">
        <f t="shared" si="58"/>
        <v>1552</v>
      </c>
      <c r="BC78" s="10">
        <f t="shared" si="59"/>
        <v>810</v>
      </c>
      <c r="BD78" s="10">
        <f t="shared" si="60"/>
        <v>0</v>
      </c>
      <c r="BE78" s="10">
        <f t="shared" si="61"/>
        <v>834</v>
      </c>
      <c r="BF78" s="10">
        <f t="shared" si="62"/>
        <v>7331</v>
      </c>
      <c r="BG78" s="10">
        <f t="shared" si="63"/>
        <v>7331</v>
      </c>
      <c r="BH78" s="10">
        <f t="shared" si="64"/>
        <v>0</v>
      </c>
      <c r="BI78" s="10">
        <f t="shared" si="65"/>
        <v>0</v>
      </c>
      <c r="BJ78" s="10">
        <f t="shared" si="66"/>
        <v>833</v>
      </c>
      <c r="BK78">
        <v>6170</v>
      </c>
      <c r="BL78">
        <v>3454</v>
      </c>
      <c r="BM78">
        <v>8043</v>
      </c>
      <c r="BN78">
        <v>9057</v>
      </c>
      <c r="BO78">
        <v>7938</v>
      </c>
      <c r="BP78">
        <v>5355</v>
      </c>
      <c r="BQ78">
        <v>4266</v>
      </c>
      <c r="BR78">
        <v>10362</v>
      </c>
      <c r="BS78">
        <v>8594</v>
      </c>
      <c r="BT78">
        <v>8156</v>
      </c>
      <c r="BU78">
        <v>7228</v>
      </c>
      <c r="BV78">
        <v>5698</v>
      </c>
      <c r="BW78">
        <v>435109</v>
      </c>
      <c r="BX78">
        <v>13652</v>
      </c>
      <c r="BY78">
        <v>0</v>
      </c>
      <c r="BZ78">
        <v>2671</v>
      </c>
      <c r="CA78" s="25">
        <f t="shared" si="35"/>
        <v>6916570</v>
      </c>
      <c r="CB78" s="25">
        <f t="shared" si="36"/>
        <v>2521420</v>
      </c>
      <c r="CC78" s="25">
        <f t="shared" si="37"/>
        <v>884730</v>
      </c>
      <c r="CD78" s="25">
        <f t="shared" si="38"/>
        <v>235482</v>
      </c>
      <c r="CE78" s="25">
        <f t="shared" si="39"/>
        <v>0</v>
      </c>
      <c r="CF78" s="25">
        <f t="shared" si="40"/>
        <v>4396455</v>
      </c>
      <c r="CG78" s="25">
        <f t="shared" si="41"/>
        <v>59724</v>
      </c>
      <c r="CH78" s="25">
        <f t="shared" si="42"/>
        <v>16081824</v>
      </c>
      <c r="CI78" s="25">
        <f t="shared" si="43"/>
        <v>6961140</v>
      </c>
      <c r="CJ78" s="25">
        <f t="shared" si="44"/>
        <v>0</v>
      </c>
      <c r="CK78" s="25">
        <f t="shared" si="45"/>
        <v>6028152</v>
      </c>
      <c r="CL78" s="25">
        <f t="shared" si="46"/>
        <v>41772038</v>
      </c>
      <c r="CM78" s="25">
        <f t="shared" si="47"/>
        <v>3189784079</v>
      </c>
      <c r="CN78" s="25">
        <f t="shared" si="48"/>
        <v>0</v>
      </c>
      <c r="CO78" s="25">
        <f t="shared" si="49"/>
        <v>0</v>
      </c>
      <c r="CP78" s="25">
        <f t="shared" si="50"/>
        <v>2224943</v>
      </c>
      <c r="CQ78" s="13">
        <f t="shared" si="67"/>
        <v>3.2778665569999998</v>
      </c>
    </row>
    <row r="79" spans="1:95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2">
        <f t="shared" ref="BK79" si="68">AVERAGEIFS(BK2:BK78,BK2:BK78,"&lt;10000", BK2:BK78, "&gt;0" )</f>
        <v>5448.9589041095887</v>
      </c>
      <c r="BL79" s="4">
        <f>AVERAGEIFS(BL2:BL78,BL2:BL78,"&lt;9000", BL2:BL78, "&gt;0" )</f>
        <v>3762.3835616438355</v>
      </c>
      <c r="BM79" s="2">
        <f>AVERAGEIFS(BM2:BM78,BM2:BM78,"&lt;10000", BM2:BM78, "&gt;0" )</f>
        <v>7931.072463768116</v>
      </c>
      <c r="BN79" s="2">
        <f>AVERAGEIFS(BN2:BN78,BN2:BN78,"&lt;35000", BN2:BN78, "&gt;0" )</f>
        <v>12124.89393939394</v>
      </c>
      <c r="BO79" s="3">
        <f>AVERAGEIFS(BO2:BO78,BO2:BO78,"&lt;40000", BO2:BO78, "&gt;0" )</f>
        <v>9366.3676470588234</v>
      </c>
      <c r="BP79" s="2">
        <f t="shared" ref="BP79:BZ79" si="69">AVERAGEIFS(BP2:BP78,BP2:BP78,"&lt;10000", BP2:BP78, "&gt;0" )</f>
        <v>5478.9718309859154</v>
      </c>
      <c r="BQ79" s="2">
        <f>AVERAGEIFS(BQ2:BQ78,BQ2:BQ78,"&lt;20000", BQ2:BQ78, "&gt;0" )</f>
        <v>6584.8823529411766</v>
      </c>
      <c r="BR79" s="3">
        <f>AVERAGEIFS(BR2:BR78,BR2:BR78,"&lt;13000", BR2:BR78, "&gt;0" )</f>
        <v>9561.6231884057979</v>
      </c>
      <c r="BS79" s="2">
        <f t="shared" si="69"/>
        <v>8754.313432835821</v>
      </c>
      <c r="BT79" s="3">
        <f>AVERAGEIFS(BT2:BT78,BT2:BT78,"&lt;14000", BT2:BT78, "&gt;0" )</f>
        <v>9589.7846153846149</v>
      </c>
      <c r="BU79" s="2">
        <f t="shared" si="69"/>
        <v>7246.3846153846152</v>
      </c>
      <c r="BV79" s="2">
        <f>AVERAGEIFS(BV2:BV78,BV2:BV78,"&lt;16000", BV2:BV78, "&gt;0" )</f>
        <v>6151.208333333333</v>
      </c>
      <c r="BW79" s="3">
        <f>AVERAGEIFS(BW2:BW78,BW2:BW78,"&lt;1000000", BW2:BW78, "&gt;0" )</f>
        <v>202446.01315789475</v>
      </c>
      <c r="BX79" s="3">
        <f>AVERAGEIFS(BX2:BX78,BX2:BX78,"&lt;20000", BX2:BX78, "&gt;0" )</f>
        <v>11822.217391304348</v>
      </c>
      <c r="BY79" s="2"/>
      <c r="BZ79" s="4">
        <f t="shared" si="69"/>
        <v>2821.0270270270271</v>
      </c>
    </row>
    <row r="81" spans="46:96" x14ac:dyDescent="0.3">
      <c r="BK81">
        <f>AVERAGEIF(BK2:BK78, "&gt;0")</f>
        <v>6405.2763157894733</v>
      </c>
      <c r="BL81">
        <f t="shared" ref="BL81:BZ81" si="70">AVERAGEIF(BL2:BL78, "&gt;0")</f>
        <v>4184.7894736842109</v>
      </c>
      <c r="BM81">
        <f t="shared" si="70"/>
        <v>9361.1578947368416</v>
      </c>
      <c r="BN81">
        <f t="shared" si="70"/>
        <v>16246.971428571429</v>
      </c>
      <c r="BO81">
        <f t="shared" si="70"/>
        <v>16616.375</v>
      </c>
      <c r="BP81">
        <f t="shared" si="70"/>
        <v>6448.1842105263158</v>
      </c>
      <c r="BQ81">
        <f t="shared" si="70"/>
        <v>7918.8611111111113</v>
      </c>
      <c r="BR81">
        <f t="shared" si="70"/>
        <v>11674.78947368421</v>
      </c>
      <c r="BS81">
        <f t="shared" si="70"/>
        <v>10590.723684210527</v>
      </c>
      <c r="BT81">
        <f t="shared" si="70"/>
        <v>12625.352112676057</v>
      </c>
      <c r="BU81">
        <f t="shared" si="70"/>
        <v>9163.6973684210534</v>
      </c>
      <c r="BV81">
        <f t="shared" si="70"/>
        <v>7775.6184210526317</v>
      </c>
      <c r="BW81">
        <f t="shared" si="70"/>
        <v>202446.01315789475</v>
      </c>
      <c r="BX81">
        <f t="shared" si="70"/>
        <v>25385.03947368421</v>
      </c>
      <c r="BZ81">
        <f t="shared" si="70"/>
        <v>3276.5657894736842</v>
      </c>
      <c r="CF81" s="1" t="s">
        <v>88</v>
      </c>
      <c r="CH81" t="s">
        <v>97</v>
      </c>
    </row>
    <row r="82" spans="46:96" x14ac:dyDescent="0.3">
      <c r="CF82" s="1"/>
      <c r="CG82" s="1" t="s">
        <v>80</v>
      </c>
      <c r="CH82" s="1" t="s">
        <v>82</v>
      </c>
      <c r="CI82" s="1" t="s">
        <v>81</v>
      </c>
      <c r="CJ82" s="1" t="s">
        <v>83</v>
      </c>
      <c r="CK82" s="1" t="s">
        <v>89</v>
      </c>
      <c r="CL82" s="1" t="s">
        <v>90</v>
      </c>
      <c r="CM82" s="1" t="s">
        <v>84</v>
      </c>
      <c r="CN82" s="1" t="s">
        <v>85</v>
      </c>
      <c r="CO82" s="1" t="s">
        <v>86</v>
      </c>
      <c r="CP82" s="1" t="s">
        <v>87</v>
      </c>
    </row>
    <row r="83" spans="46:96" x14ac:dyDescent="0.3">
      <c r="CF83" s="12" t="s">
        <v>30</v>
      </c>
      <c r="CG83">
        <v>154215</v>
      </c>
      <c r="CH83">
        <v>42084</v>
      </c>
      <c r="CI83">
        <v>24766</v>
      </c>
      <c r="CJ83">
        <v>962</v>
      </c>
      <c r="CK83" s="28">
        <f>CI83/CG83</f>
        <v>0.16059397594267744</v>
      </c>
      <c r="CL83" s="28">
        <f>CJ83/CH83</f>
        <v>2.2859043817127649E-2</v>
      </c>
      <c r="CM83">
        <v>4582</v>
      </c>
      <c r="CN83">
        <v>5375</v>
      </c>
      <c r="CO83" s="15">
        <f>CI83*CM83</f>
        <v>113477812</v>
      </c>
      <c r="CP83" s="15">
        <f>CJ83*CN83</f>
        <v>5170750</v>
      </c>
      <c r="CQ83" s="15"/>
      <c r="CR83" s="15"/>
    </row>
    <row r="84" spans="46:96" x14ac:dyDescent="0.3">
      <c r="AT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CF84" s="12" t="s">
        <v>31</v>
      </c>
      <c r="CG84">
        <v>4538</v>
      </c>
      <c r="CH84">
        <v>670</v>
      </c>
      <c r="CI84">
        <v>4538</v>
      </c>
      <c r="CJ84">
        <v>670</v>
      </c>
      <c r="CK84" s="28">
        <f>CI84/CG84</f>
        <v>1</v>
      </c>
      <c r="CL84" s="28">
        <f>CJ84/CH84</f>
        <v>1</v>
      </c>
      <c r="CM84">
        <v>2727</v>
      </c>
      <c r="CN84">
        <v>3423</v>
      </c>
      <c r="CO84" s="15">
        <f>CI84*CM84</f>
        <v>12375126</v>
      </c>
      <c r="CP84" s="15">
        <f t="shared" ref="CP84:CP98" si="71">CJ84*CN84</f>
        <v>2293410</v>
      </c>
      <c r="CQ84" s="15"/>
      <c r="CR84" s="15"/>
    </row>
    <row r="85" spans="46:96" x14ac:dyDescent="0.3">
      <c r="BJ85" s="5" t="s">
        <v>58</v>
      </c>
      <c r="BK85" s="6">
        <v>202446.01315789475</v>
      </c>
      <c r="BM85" s="5" t="s">
        <v>58</v>
      </c>
      <c r="BN85" s="6">
        <v>202446.01315789475</v>
      </c>
      <c r="CC85" s="5" t="s">
        <v>58</v>
      </c>
      <c r="CF85" s="12" t="s">
        <v>32</v>
      </c>
      <c r="CG85">
        <v>0</v>
      </c>
      <c r="CH85">
        <v>6576</v>
      </c>
      <c r="CI85">
        <v>0</v>
      </c>
      <c r="CJ85">
        <v>96</v>
      </c>
      <c r="CK85" s="28"/>
      <c r="CL85" s="28">
        <f>CJ85/CH85</f>
        <v>1.4598540145985401E-2</v>
      </c>
      <c r="CM85">
        <v>0</v>
      </c>
      <c r="CN85">
        <v>8360</v>
      </c>
      <c r="CO85" s="15">
        <f>CI85*CM85</f>
        <v>0</v>
      </c>
      <c r="CP85" s="15">
        <f t="shared" si="71"/>
        <v>802560</v>
      </c>
      <c r="CQ85" s="15"/>
      <c r="CR85" s="15"/>
    </row>
    <row r="86" spans="46:96" x14ac:dyDescent="0.3">
      <c r="BJ86" s="5" t="s">
        <v>49</v>
      </c>
      <c r="BK86" s="6">
        <v>12124.89393939394</v>
      </c>
      <c r="BM86" s="5" t="s">
        <v>50</v>
      </c>
      <c r="BN86" s="6">
        <v>16616.375</v>
      </c>
      <c r="CC86" s="5" t="s">
        <v>50</v>
      </c>
      <c r="CF86" s="14" t="s">
        <v>33</v>
      </c>
      <c r="CG86">
        <v>0</v>
      </c>
      <c r="CH86">
        <v>6576</v>
      </c>
      <c r="CI86">
        <v>0</v>
      </c>
      <c r="CJ86">
        <v>27</v>
      </c>
      <c r="CK86" s="28"/>
      <c r="CL86" s="28"/>
      <c r="CM86">
        <v>0</v>
      </c>
      <c r="CN86">
        <v>10144</v>
      </c>
      <c r="CO86" s="15">
        <f>CI86*CM86</f>
        <v>0</v>
      </c>
      <c r="CP86" s="15">
        <f t="shared" si="71"/>
        <v>273888</v>
      </c>
      <c r="CQ86" s="15"/>
      <c r="CR86" s="15"/>
    </row>
    <row r="87" spans="46:96" x14ac:dyDescent="0.3">
      <c r="BJ87" s="5" t="s">
        <v>55</v>
      </c>
      <c r="BK87" s="6">
        <v>9589.7846153846149</v>
      </c>
      <c r="BM87" s="5" t="s">
        <v>49</v>
      </c>
      <c r="BN87" s="6">
        <v>16246.971428571429</v>
      </c>
      <c r="CC87" s="5" t="s">
        <v>49</v>
      </c>
      <c r="CF87" s="14" t="s">
        <v>34</v>
      </c>
      <c r="CG87">
        <v>0</v>
      </c>
      <c r="CH87">
        <v>39</v>
      </c>
      <c r="CI87">
        <v>0</v>
      </c>
      <c r="CJ87">
        <v>0</v>
      </c>
      <c r="CK87" s="28"/>
      <c r="CL87" s="28"/>
      <c r="CM87">
        <v>0</v>
      </c>
      <c r="CN87">
        <v>7493</v>
      </c>
      <c r="CO87" s="15">
        <f>CI87*CM87</f>
        <v>0</v>
      </c>
      <c r="CP87" s="15">
        <f t="shared" si="71"/>
        <v>0</v>
      </c>
      <c r="CQ87" s="15"/>
      <c r="CR87" s="15"/>
    </row>
    <row r="88" spans="46:96" x14ac:dyDescent="0.3">
      <c r="BJ88" s="5" t="s">
        <v>53</v>
      </c>
      <c r="BK88" s="6">
        <v>9561.6231884057979</v>
      </c>
      <c r="BM88" s="5" t="s">
        <v>55</v>
      </c>
      <c r="BN88" s="6">
        <v>12625.352112676057</v>
      </c>
      <c r="CC88" s="5" t="s">
        <v>55</v>
      </c>
      <c r="CF88" s="12" t="s">
        <v>35</v>
      </c>
      <c r="CG88">
        <v>20444</v>
      </c>
      <c r="CH88">
        <v>7352</v>
      </c>
      <c r="CI88">
        <v>5059</v>
      </c>
      <c r="CJ88">
        <v>741</v>
      </c>
      <c r="CK88" s="28">
        <f>CI88/CG88</f>
        <v>0.24745646644492272</v>
      </c>
      <c r="CL88" s="28">
        <f>CJ88/CH88</f>
        <v>0.10078890097932536</v>
      </c>
      <c r="CM88">
        <v>4983</v>
      </c>
      <c r="CN88">
        <v>5647</v>
      </c>
      <c r="CO88" s="15">
        <f>CI88*CM88</f>
        <v>25208997</v>
      </c>
      <c r="CP88" s="15">
        <f t="shared" si="71"/>
        <v>4184427</v>
      </c>
      <c r="CQ88" s="15"/>
      <c r="CR88" s="15"/>
    </row>
    <row r="89" spans="46:96" x14ac:dyDescent="0.3">
      <c r="BJ89" s="5" t="s">
        <v>50</v>
      </c>
      <c r="BK89" s="6">
        <v>9366.3676470588234</v>
      </c>
      <c r="BM89" s="5" t="s">
        <v>53</v>
      </c>
      <c r="BN89" s="6">
        <v>11674.78947368421</v>
      </c>
      <c r="CC89" s="5" t="s">
        <v>53</v>
      </c>
      <c r="CF89" s="12" t="s">
        <v>36</v>
      </c>
      <c r="CG89">
        <v>2227</v>
      </c>
      <c r="CH89">
        <v>14</v>
      </c>
      <c r="CI89">
        <v>2227</v>
      </c>
      <c r="CJ89">
        <v>14</v>
      </c>
      <c r="CK89" s="28">
        <f>CI89/CG89</f>
        <v>1</v>
      </c>
      <c r="CL89" s="28">
        <f>CJ89/CH89</f>
        <v>1</v>
      </c>
      <c r="CM89">
        <v>2618</v>
      </c>
      <c r="CN89">
        <v>4205</v>
      </c>
      <c r="CO89" s="15">
        <f>CI89*CM89</f>
        <v>5830286</v>
      </c>
      <c r="CP89" s="15">
        <f t="shared" si="71"/>
        <v>58870</v>
      </c>
      <c r="CQ89" s="15"/>
      <c r="CR89" s="15"/>
    </row>
    <row r="90" spans="46:96" x14ac:dyDescent="0.3">
      <c r="BJ90" s="7" t="s">
        <v>54</v>
      </c>
      <c r="BK90" s="8">
        <v>8754.313432835821</v>
      </c>
      <c r="BM90" s="7" t="s">
        <v>54</v>
      </c>
      <c r="BN90" s="8">
        <v>10590.723684210527</v>
      </c>
      <c r="CF90" s="14" t="s">
        <v>37</v>
      </c>
      <c r="CG90">
        <v>38865</v>
      </c>
      <c r="CH90">
        <v>6699</v>
      </c>
      <c r="CI90">
        <v>10633</v>
      </c>
      <c r="CJ90">
        <v>1407</v>
      </c>
      <c r="CK90" s="28">
        <f>CI90/CG90</f>
        <v>0.27358806123761742</v>
      </c>
      <c r="CL90" s="28">
        <f>CJ90/CH90</f>
        <v>0.21003134796238246</v>
      </c>
      <c r="CM90">
        <v>8071</v>
      </c>
      <c r="CN90">
        <v>10575</v>
      </c>
      <c r="CO90" s="15">
        <f>CI90*CM90</f>
        <v>85818943</v>
      </c>
      <c r="CP90" s="15">
        <f t="shared" si="71"/>
        <v>14879025</v>
      </c>
      <c r="CQ90" s="15"/>
      <c r="CR90" s="15"/>
    </row>
    <row r="91" spans="46:96" x14ac:dyDescent="0.3">
      <c r="BJ91" s="7" t="s">
        <v>48</v>
      </c>
      <c r="BK91" s="8">
        <v>7931.072463768116</v>
      </c>
      <c r="BM91" s="7" t="s">
        <v>48</v>
      </c>
      <c r="BN91" s="8">
        <v>9361.1578947368416</v>
      </c>
      <c r="CF91" s="12" t="s">
        <v>38</v>
      </c>
      <c r="CG91">
        <v>4281</v>
      </c>
      <c r="CH91">
        <v>726</v>
      </c>
      <c r="CI91">
        <v>4281</v>
      </c>
      <c r="CJ91">
        <v>726</v>
      </c>
      <c r="CK91" s="28">
        <f>CI91/CG91</f>
        <v>1</v>
      </c>
      <c r="CL91" s="28">
        <f>CJ91/CH91</f>
        <v>1</v>
      </c>
      <c r="CM91">
        <v>10532</v>
      </c>
      <c r="CN91">
        <v>8492</v>
      </c>
      <c r="CO91" s="15">
        <f>CI91*CM91</f>
        <v>45087492</v>
      </c>
      <c r="CP91" s="15">
        <f t="shared" si="71"/>
        <v>6165192</v>
      </c>
      <c r="CQ91" s="15"/>
      <c r="CR91" s="15"/>
    </row>
    <row r="92" spans="46:96" x14ac:dyDescent="0.3">
      <c r="BJ92" s="7" t="s">
        <v>56</v>
      </c>
      <c r="BK92" s="8">
        <v>7246.3846153846152</v>
      </c>
      <c r="BM92" s="7" t="s">
        <v>56</v>
      </c>
      <c r="BN92" s="8">
        <v>9163.6973684210534</v>
      </c>
      <c r="CF92" s="14" t="s">
        <v>39</v>
      </c>
      <c r="CG92">
        <v>138</v>
      </c>
      <c r="CH92">
        <v>48</v>
      </c>
      <c r="CI92">
        <v>2</v>
      </c>
      <c r="CJ92">
        <v>0</v>
      </c>
      <c r="CK92" s="28">
        <f>CI92/CG92</f>
        <v>1.4492753623188406E-2</v>
      </c>
      <c r="CL92" s="28">
        <f>CJ92/CH92</f>
        <v>0</v>
      </c>
      <c r="CM92">
        <v>8842</v>
      </c>
      <c r="CN92">
        <v>8861</v>
      </c>
      <c r="CO92" s="15">
        <f>CI92*CM92</f>
        <v>17684</v>
      </c>
      <c r="CP92" s="15">
        <f t="shared" si="71"/>
        <v>0</v>
      </c>
      <c r="CQ92" s="15"/>
      <c r="CR92" s="15"/>
    </row>
    <row r="93" spans="46:96" x14ac:dyDescent="0.3">
      <c r="BJ93" s="7" t="s">
        <v>52</v>
      </c>
      <c r="BK93" s="8">
        <v>6584.8823529411766</v>
      </c>
      <c r="BM93" s="7" t="s">
        <v>52</v>
      </c>
      <c r="BN93" s="8">
        <v>7918.8611111111113</v>
      </c>
      <c r="CF93" s="12" t="s">
        <v>40</v>
      </c>
      <c r="CG93">
        <v>3985</v>
      </c>
      <c r="CH93">
        <v>723</v>
      </c>
      <c r="CI93">
        <v>3985</v>
      </c>
      <c r="CJ93">
        <v>723</v>
      </c>
      <c r="CK93" s="28">
        <f>CI93/CG93</f>
        <v>1</v>
      </c>
      <c r="CL93" s="28">
        <f>CJ93/CH93</f>
        <v>1</v>
      </c>
      <c r="CM93">
        <v>3937</v>
      </c>
      <c r="CN93">
        <v>7394</v>
      </c>
      <c r="CO93" s="15">
        <f>CI93*CM93</f>
        <v>15688945</v>
      </c>
      <c r="CP93" s="15">
        <f t="shared" si="71"/>
        <v>5345862</v>
      </c>
      <c r="CQ93" s="15"/>
      <c r="CR93" s="15"/>
    </row>
    <row r="94" spans="46:96" x14ac:dyDescent="0.3">
      <c r="BJ94" s="7" t="s">
        <v>57</v>
      </c>
      <c r="BK94" s="8">
        <v>6151.208333333333</v>
      </c>
      <c r="BM94" s="7" t="s">
        <v>57</v>
      </c>
      <c r="BN94" s="8">
        <v>7775.6184210526317</v>
      </c>
      <c r="CF94" s="12" t="s">
        <v>41</v>
      </c>
      <c r="CG94">
        <v>38795</v>
      </c>
      <c r="CH94">
        <v>35183</v>
      </c>
      <c r="CI94">
        <v>38569</v>
      </c>
      <c r="CJ94">
        <v>6696</v>
      </c>
      <c r="CK94" s="28">
        <f>CI94/CG94</f>
        <v>0.99417450702410104</v>
      </c>
      <c r="CL94" s="28">
        <f>CJ94/CH94</f>
        <v>0.19031918824432253</v>
      </c>
      <c r="CM94">
        <v>6754</v>
      </c>
      <c r="CN94">
        <v>7263</v>
      </c>
      <c r="CO94" s="15">
        <f>CI94*CM94</f>
        <v>260495026</v>
      </c>
      <c r="CP94" s="15">
        <f t="shared" si="71"/>
        <v>48633048</v>
      </c>
      <c r="CQ94" s="15"/>
      <c r="CR94" s="15"/>
    </row>
    <row r="95" spans="46:96" x14ac:dyDescent="0.3">
      <c r="BJ95" s="9" t="s">
        <v>51</v>
      </c>
      <c r="BK95" s="10">
        <v>5478.9718309859154</v>
      </c>
      <c r="BM95" s="9" t="s">
        <v>51</v>
      </c>
      <c r="BN95" s="10">
        <v>6448.1842105263158</v>
      </c>
      <c r="CF95" s="14" t="s">
        <v>42</v>
      </c>
      <c r="CG95">
        <v>38569</v>
      </c>
      <c r="CH95">
        <v>6696</v>
      </c>
      <c r="CI95">
        <v>38569</v>
      </c>
      <c r="CJ95">
        <v>6696</v>
      </c>
      <c r="CK95" s="28">
        <f>CI95/CG95</f>
        <v>1</v>
      </c>
      <c r="CL95" s="28">
        <f>CJ95/CH95</f>
        <v>1</v>
      </c>
      <c r="CM95">
        <v>5864</v>
      </c>
      <c r="CN95">
        <v>404202</v>
      </c>
      <c r="CO95" s="15">
        <f>CI95*CM95</f>
        <v>226168616</v>
      </c>
      <c r="CP95" s="15">
        <f t="shared" si="71"/>
        <v>2706536592</v>
      </c>
      <c r="CQ95" s="15"/>
      <c r="CR95" s="15"/>
    </row>
    <row r="96" spans="46:96" x14ac:dyDescent="0.3">
      <c r="BJ96" s="9" t="s">
        <v>46</v>
      </c>
      <c r="BK96" s="10">
        <v>5448.9589041095887</v>
      </c>
      <c r="BM96" s="9" t="s">
        <v>46</v>
      </c>
      <c r="BN96" s="10">
        <v>6405.2763157894733</v>
      </c>
      <c r="CF96" s="12" t="s">
        <v>43</v>
      </c>
      <c r="CG96">
        <v>1</v>
      </c>
      <c r="CH96">
        <v>1</v>
      </c>
      <c r="CI96">
        <v>0</v>
      </c>
      <c r="CJ96">
        <v>0</v>
      </c>
      <c r="CK96" s="28">
        <f>CI96/CG96</f>
        <v>0</v>
      </c>
      <c r="CL96" s="28">
        <f>CJ96/CH96</f>
        <v>0</v>
      </c>
      <c r="CM96">
        <v>8532</v>
      </c>
      <c r="CN96">
        <v>10666</v>
      </c>
      <c r="CO96" s="15">
        <f>CI96*CM96</f>
        <v>0</v>
      </c>
      <c r="CP96" s="15">
        <f t="shared" si="71"/>
        <v>0</v>
      </c>
      <c r="CQ96" s="15"/>
      <c r="CR96" s="15"/>
    </row>
    <row r="97" spans="62:96" x14ac:dyDescent="0.3">
      <c r="BJ97" s="9" t="s">
        <v>47</v>
      </c>
      <c r="BK97" s="10">
        <v>3762.3835616438355</v>
      </c>
      <c r="BM97" s="9" t="s">
        <v>47</v>
      </c>
      <c r="BN97" s="10">
        <v>4184.7894736842109</v>
      </c>
      <c r="CF97" s="12" t="s">
        <v>44</v>
      </c>
      <c r="CG97">
        <v>0</v>
      </c>
      <c r="CH97">
        <v>0</v>
      </c>
      <c r="CI97">
        <v>0</v>
      </c>
      <c r="CJ97">
        <v>0</v>
      </c>
      <c r="CK97" s="28"/>
      <c r="CL97" s="28"/>
      <c r="CM97">
        <v>0</v>
      </c>
      <c r="CN97">
        <v>0</v>
      </c>
      <c r="CO97" s="15">
        <f>CI97*CM97</f>
        <v>0</v>
      </c>
      <c r="CP97" s="15">
        <f t="shared" si="71"/>
        <v>0</v>
      </c>
      <c r="CQ97" s="15"/>
      <c r="CR97" s="15"/>
    </row>
    <row r="98" spans="62:96" x14ac:dyDescent="0.3">
      <c r="BJ98" s="9" t="s">
        <v>61</v>
      </c>
      <c r="BK98" s="10">
        <v>2821.0270270270271</v>
      </c>
      <c r="BM98" s="9" t="s">
        <v>61</v>
      </c>
      <c r="BN98" s="10">
        <v>3276.5657894736842</v>
      </c>
      <c r="CF98" s="12" t="s">
        <v>45</v>
      </c>
      <c r="CG98">
        <v>38795</v>
      </c>
      <c r="CH98">
        <v>35183</v>
      </c>
      <c r="CI98">
        <v>3973</v>
      </c>
      <c r="CJ98">
        <v>723</v>
      </c>
      <c r="CK98" s="28">
        <f>CI98/CG98</f>
        <v>0.10241010439489626</v>
      </c>
      <c r="CL98" s="28">
        <f>CJ98/CH98</f>
        <v>2.0549697296990025E-2</v>
      </c>
      <c r="CM98">
        <v>3352</v>
      </c>
      <c r="CN98">
        <v>2833</v>
      </c>
      <c r="CO98" s="15">
        <f>CI98*CM98</f>
        <v>13317496</v>
      </c>
      <c r="CP98" s="15">
        <f t="shared" si="71"/>
        <v>2048259</v>
      </c>
      <c r="CQ98" s="15"/>
      <c r="CR98" s="15"/>
    </row>
    <row r="99" spans="62:96" x14ac:dyDescent="0.3">
      <c r="BJ99" s="1" t="s">
        <v>60</v>
      </c>
      <c r="BM99" s="1" t="s">
        <v>60</v>
      </c>
      <c r="BN99" s="11"/>
      <c r="CO99" s="16">
        <f t="shared" ref="CO99:CP99" si="72">SUM(CO83:CO98)</f>
        <v>803486423</v>
      </c>
      <c r="CP99" s="16">
        <f t="shared" si="72"/>
        <v>2796391883</v>
      </c>
      <c r="CQ99" s="16"/>
      <c r="CR99" s="16"/>
    </row>
    <row r="101" spans="62:96" x14ac:dyDescent="0.3">
      <c r="CH101" t="s">
        <v>91</v>
      </c>
      <c r="CI101" t="s">
        <v>92</v>
      </c>
      <c r="CJ101" t="s">
        <v>95</v>
      </c>
      <c r="CK101" t="s">
        <v>96</v>
      </c>
    </row>
    <row r="102" spans="62:96" x14ac:dyDescent="0.3">
      <c r="CG102" t="s">
        <v>93</v>
      </c>
      <c r="CH102">
        <v>2.3149999999999999</v>
      </c>
      <c r="CI102">
        <v>2.78</v>
      </c>
      <c r="CJ102">
        <f>CI102-CH102</f>
        <v>0.46499999999999986</v>
      </c>
      <c r="CK102" s="16">
        <f>CO99/1000000000</f>
        <v>0.80348642299999995</v>
      </c>
    </row>
    <row r="103" spans="62:96" x14ac:dyDescent="0.3">
      <c r="CG103" t="s">
        <v>94</v>
      </c>
      <c r="CH103">
        <v>1.121</v>
      </c>
      <c r="CI103">
        <v>3.8879999999999999</v>
      </c>
      <c r="CJ103">
        <f>CI103-CH103</f>
        <v>2.7669999999999999</v>
      </c>
      <c r="CK103" s="16">
        <f>CP99/1000000000</f>
        <v>2.7963918830000001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tabSelected="1" workbookViewId="0">
      <selection activeCell="J16" sqref="J16"/>
    </sheetView>
  </sheetViews>
  <sheetFormatPr defaultRowHeight="14.4" x14ac:dyDescent="0.3"/>
  <cols>
    <col min="11" max="11" width="16.21875" bestFit="1" customWidth="1"/>
    <col min="12" max="12" width="17.44140625" bestFit="1" customWidth="1"/>
  </cols>
  <sheetData>
    <row r="1" spans="2:12" x14ac:dyDescent="0.3">
      <c r="C1" t="s">
        <v>99</v>
      </c>
      <c r="D1" t="s">
        <v>98</v>
      </c>
    </row>
    <row r="2" spans="2:12" x14ac:dyDescent="0.3">
      <c r="B2" s="1"/>
      <c r="C2">
        <v>34680</v>
      </c>
      <c r="D2">
        <v>34460</v>
      </c>
    </row>
    <row r="3" spans="2:12" x14ac:dyDescent="0.3">
      <c r="B3" s="1"/>
      <c r="C3" s="1" t="s">
        <v>80</v>
      </c>
      <c r="D3" s="1" t="s">
        <v>82</v>
      </c>
      <c r="E3" s="1" t="s">
        <v>81</v>
      </c>
      <c r="F3" s="1" t="s">
        <v>83</v>
      </c>
      <c r="G3" s="1" t="s">
        <v>89</v>
      </c>
      <c r="H3" s="1" t="s">
        <v>90</v>
      </c>
      <c r="I3" s="1" t="s">
        <v>84</v>
      </c>
      <c r="J3" s="1" t="s">
        <v>85</v>
      </c>
      <c r="K3" s="1" t="s">
        <v>86</v>
      </c>
      <c r="L3" s="1" t="s">
        <v>87</v>
      </c>
    </row>
    <row r="4" spans="2:12" x14ac:dyDescent="0.3">
      <c r="B4" s="12" t="s">
        <v>30</v>
      </c>
      <c r="C4">
        <v>154215</v>
      </c>
      <c r="D4">
        <v>42084</v>
      </c>
      <c r="E4">
        <v>24766</v>
      </c>
      <c r="F4">
        <v>962</v>
      </c>
      <c r="G4" s="28">
        <f>E4/C4</f>
        <v>0.16059397594267744</v>
      </c>
      <c r="H4" s="28">
        <f>F4/D4</f>
        <v>2.2859043817127649E-2</v>
      </c>
      <c r="I4">
        <v>4582</v>
      </c>
      <c r="J4">
        <v>5375</v>
      </c>
      <c r="K4" s="15">
        <f>E4*I4</f>
        <v>113477812</v>
      </c>
      <c r="L4" s="15">
        <f>F4*J4</f>
        <v>5170750</v>
      </c>
    </row>
    <row r="5" spans="2:12" x14ac:dyDescent="0.3">
      <c r="B5" s="12" t="s">
        <v>31</v>
      </c>
      <c r="C5">
        <v>4538</v>
      </c>
      <c r="D5">
        <v>670</v>
      </c>
      <c r="E5">
        <v>4538</v>
      </c>
      <c r="F5">
        <v>670</v>
      </c>
      <c r="G5" s="28">
        <f>E5/C5</f>
        <v>1</v>
      </c>
      <c r="H5" s="28">
        <f>F5/D5</f>
        <v>1</v>
      </c>
      <c r="I5">
        <v>2727</v>
      </c>
      <c r="J5">
        <v>3423</v>
      </c>
      <c r="K5" s="15">
        <f>E5*I5</f>
        <v>12375126</v>
      </c>
      <c r="L5" s="15">
        <f t="shared" ref="L5:L19" si="0">F5*J5</f>
        <v>2293410</v>
      </c>
    </row>
    <row r="6" spans="2:12" x14ac:dyDescent="0.3">
      <c r="B6" s="12" t="s">
        <v>32</v>
      </c>
      <c r="C6">
        <v>0</v>
      </c>
      <c r="D6">
        <v>6576</v>
      </c>
      <c r="E6">
        <v>0</v>
      </c>
      <c r="F6">
        <v>96</v>
      </c>
      <c r="G6" s="28"/>
      <c r="H6" s="28">
        <f>F6/D6</f>
        <v>1.4598540145985401E-2</v>
      </c>
      <c r="I6">
        <v>0</v>
      </c>
      <c r="J6">
        <v>8360</v>
      </c>
      <c r="K6" s="15">
        <f>E6*I6</f>
        <v>0</v>
      </c>
      <c r="L6" s="15">
        <f t="shared" si="0"/>
        <v>802560</v>
      </c>
    </row>
    <row r="7" spans="2:12" x14ac:dyDescent="0.3">
      <c r="B7" s="14" t="s">
        <v>33</v>
      </c>
      <c r="C7">
        <v>0</v>
      </c>
      <c r="D7">
        <v>6576</v>
      </c>
      <c r="E7">
        <v>0</v>
      </c>
      <c r="F7">
        <v>27</v>
      </c>
      <c r="G7" s="28"/>
      <c r="H7" s="28"/>
      <c r="I7">
        <v>0</v>
      </c>
      <c r="J7">
        <v>10144</v>
      </c>
      <c r="K7" s="15">
        <f>E7*I7</f>
        <v>0</v>
      </c>
      <c r="L7" s="15">
        <f t="shared" si="0"/>
        <v>273888</v>
      </c>
    </row>
    <row r="8" spans="2:12" x14ac:dyDescent="0.3">
      <c r="B8" s="14" t="s">
        <v>34</v>
      </c>
      <c r="C8">
        <v>0</v>
      </c>
      <c r="D8">
        <v>39</v>
      </c>
      <c r="E8">
        <v>0</v>
      </c>
      <c r="F8">
        <v>0</v>
      </c>
      <c r="G8" s="28"/>
      <c r="H8" s="28"/>
      <c r="I8">
        <v>0</v>
      </c>
      <c r="J8">
        <v>7493</v>
      </c>
      <c r="K8" s="15">
        <f>E8*I8</f>
        <v>0</v>
      </c>
      <c r="L8" s="15">
        <f t="shared" si="0"/>
        <v>0</v>
      </c>
    </row>
    <row r="9" spans="2:12" x14ac:dyDescent="0.3">
      <c r="B9" s="12" t="s">
        <v>35</v>
      </c>
      <c r="C9">
        <v>20444</v>
      </c>
      <c r="D9">
        <v>7352</v>
      </c>
      <c r="E9">
        <v>5059</v>
      </c>
      <c r="F9">
        <v>741</v>
      </c>
      <c r="G9" s="28">
        <f>E9/C9</f>
        <v>0.24745646644492272</v>
      </c>
      <c r="H9" s="28">
        <f>F9/D9</f>
        <v>0.10078890097932536</v>
      </c>
      <c r="I9">
        <v>4983</v>
      </c>
      <c r="J9">
        <v>5647</v>
      </c>
      <c r="K9" s="15">
        <f>E9*I9</f>
        <v>25208997</v>
      </c>
      <c r="L9" s="15">
        <f t="shared" si="0"/>
        <v>4184427</v>
      </c>
    </row>
    <row r="10" spans="2:12" x14ac:dyDescent="0.3">
      <c r="B10" s="12" t="s">
        <v>36</v>
      </c>
      <c r="C10">
        <v>2227</v>
      </c>
      <c r="D10">
        <v>14</v>
      </c>
      <c r="E10">
        <v>2227</v>
      </c>
      <c r="F10">
        <v>14</v>
      </c>
      <c r="G10" s="28">
        <f>E10/C10</f>
        <v>1</v>
      </c>
      <c r="H10" s="28">
        <f>F10/D10</f>
        <v>1</v>
      </c>
      <c r="I10">
        <v>2618</v>
      </c>
      <c r="J10">
        <v>4205</v>
      </c>
      <c r="K10" s="15">
        <f>E10*I10</f>
        <v>5830286</v>
      </c>
      <c r="L10" s="15">
        <f t="shared" si="0"/>
        <v>58870</v>
      </c>
    </row>
    <row r="11" spans="2:12" x14ac:dyDescent="0.3">
      <c r="B11" s="14" t="s">
        <v>37</v>
      </c>
      <c r="C11">
        <v>38865</v>
      </c>
      <c r="D11">
        <v>6699</v>
      </c>
      <c r="E11">
        <v>10633</v>
      </c>
      <c r="F11">
        <v>1407</v>
      </c>
      <c r="G11" s="28">
        <f>E11/C11</f>
        <v>0.27358806123761742</v>
      </c>
      <c r="H11" s="28">
        <f>F11/D11</f>
        <v>0.21003134796238246</v>
      </c>
      <c r="I11">
        <v>8071</v>
      </c>
      <c r="J11">
        <v>10575</v>
      </c>
      <c r="K11" s="15">
        <f>E11*I11</f>
        <v>85818943</v>
      </c>
      <c r="L11" s="15">
        <f t="shared" si="0"/>
        <v>14879025</v>
      </c>
    </row>
    <row r="12" spans="2:12" x14ac:dyDescent="0.3">
      <c r="B12" s="12" t="s">
        <v>38</v>
      </c>
      <c r="C12">
        <v>4281</v>
      </c>
      <c r="D12">
        <v>726</v>
      </c>
      <c r="E12">
        <v>4281</v>
      </c>
      <c r="F12">
        <v>726</v>
      </c>
      <c r="G12" s="28">
        <f>E12/C12</f>
        <v>1</v>
      </c>
      <c r="H12" s="28">
        <f>F12/D12</f>
        <v>1</v>
      </c>
      <c r="I12">
        <v>10532</v>
      </c>
      <c r="J12">
        <v>8492</v>
      </c>
      <c r="K12" s="15">
        <f>E12*I12</f>
        <v>45087492</v>
      </c>
      <c r="L12" s="15">
        <f t="shared" si="0"/>
        <v>6165192</v>
      </c>
    </row>
    <row r="13" spans="2:12" x14ac:dyDescent="0.3">
      <c r="B13" s="14" t="s">
        <v>39</v>
      </c>
      <c r="C13">
        <v>138</v>
      </c>
      <c r="D13">
        <v>48</v>
      </c>
      <c r="E13">
        <v>2</v>
      </c>
      <c r="F13">
        <v>0</v>
      </c>
      <c r="G13" s="28">
        <f>E13/C13</f>
        <v>1.4492753623188406E-2</v>
      </c>
      <c r="H13" s="28">
        <f>F13/D13</f>
        <v>0</v>
      </c>
      <c r="I13">
        <v>8842</v>
      </c>
      <c r="J13">
        <v>8861</v>
      </c>
      <c r="K13" s="15">
        <f>E13*I13</f>
        <v>17684</v>
      </c>
      <c r="L13" s="15">
        <f t="shared" si="0"/>
        <v>0</v>
      </c>
    </row>
    <row r="14" spans="2:12" x14ac:dyDescent="0.3">
      <c r="B14" s="12" t="s">
        <v>40</v>
      </c>
      <c r="C14">
        <v>3985</v>
      </c>
      <c r="D14">
        <v>723</v>
      </c>
      <c r="E14">
        <v>3985</v>
      </c>
      <c r="F14">
        <v>723</v>
      </c>
      <c r="G14" s="28">
        <f>E14/C14</f>
        <v>1</v>
      </c>
      <c r="H14" s="28">
        <f>F14/D14</f>
        <v>1</v>
      </c>
      <c r="I14">
        <v>3937</v>
      </c>
      <c r="J14">
        <v>7394</v>
      </c>
      <c r="K14" s="15">
        <f>E14*I14</f>
        <v>15688945</v>
      </c>
      <c r="L14" s="15">
        <f t="shared" si="0"/>
        <v>5345862</v>
      </c>
    </row>
    <row r="15" spans="2:12" x14ac:dyDescent="0.3">
      <c r="B15" s="12" t="s">
        <v>41</v>
      </c>
      <c r="C15">
        <v>38795</v>
      </c>
      <c r="D15">
        <v>35183</v>
      </c>
      <c r="E15">
        <v>38569</v>
      </c>
      <c r="F15">
        <v>6696</v>
      </c>
      <c r="G15" s="28">
        <f>E15/C15</f>
        <v>0.99417450702410104</v>
      </c>
      <c r="H15" s="28">
        <f>F15/D15</f>
        <v>0.19031918824432253</v>
      </c>
      <c r="I15">
        <v>6754</v>
      </c>
      <c r="J15">
        <v>7263</v>
      </c>
      <c r="K15" s="15">
        <f>E15*I15</f>
        <v>260495026</v>
      </c>
      <c r="L15" s="15">
        <f t="shared" si="0"/>
        <v>48633048</v>
      </c>
    </row>
    <row r="16" spans="2:12" x14ac:dyDescent="0.3">
      <c r="B16" s="14" t="s">
        <v>42</v>
      </c>
      <c r="C16">
        <v>38569</v>
      </c>
      <c r="D16">
        <v>6696</v>
      </c>
      <c r="E16">
        <v>38569</v>
      </c>
      <c r="F16">
        <v>6696</v>
      </c>
      <c r="G16" s="28">
        <f>E16/C16</f>
        <v>1</v>
      </c>
      <c r="H16" s="28">
        <f>F16/D16</f>
        <v>1</v>
      </c>
      <c r="I16">
        <v>5864</v>
      </c>
      <c r="J16">
        <v>404202</v>
      </c>
      <c r="K16" s="15">
        <f>E16*I16</f>
        <v>226168616</v>
      </c>
      <c r="L16" s="15">
        <f t="shared" si="0"/>
        <v>2706536592</v>
      </c>
    </row>
    <row r="17" spans="2:12" x14ac:dyDescent="0.3">
      <c r="B17" s="12" t="s">
        <v>43</v>
      </c>
      <c r="C17">
        <v>1</v>
      </c>
      <c r="D17">
        <v>1</v>
      </c>
      <c r="E17">
        <v>0</v>
      </c>
      <c r="F17">
        <v>0</v>
      </c>
      <c r="G17" s="28">
        <f>E17/C17</f>
        <v>0</v>
      </c>
      <c r="H17" s="28">
        <f>F17/D17</f>
        <v>0</v>
      </c>
      <c r="I17">
        <v>8532</v>
      </c>
      <c r="J17">
        <v>10666</v>
      </c>
      <c r="K17" s="15">
        <f>E17*I17</f>
        <v>0</v>
      </c>
      <c r="L17" s="15">
        <f t="shared" si="0"/>
        <v>0</v>
      </c>
    </row>
    <row r="18" spans="2:12" x14ac:dyDescent="0.3">
      <c r="B18" s="12" t="s">
        <v>44</v>
      </c>
      <c r="C18">
        <v>0</v>
      </c>
      <c r="D18">
        <v>0</v>
      </c>
      <c r="E18">
        <v>0</v>
      </c>
      <c r="F18">
        <v>0</v>
      </c>
      <c r="G18" s="28"/>
      <c r="H18" s="28"/>
      <c r="I18">
        <v>0</v>
      </c>
      <c r="J18">
        <v>0</v>
      </c>
      <c r="K18" s="15">
        <f>E18*I18</f>
        <v>0</v>
      </c>
      <c r="L18" s="15">
        <f t="shared" si="0"/>
        <v>0</v>
      </c>
    </row>
    <row r="19" spans="2:12" x14ac:dyDescent="0.3">
      <c r="B19" s="12" t="s">
        <v>45</v>
      </c>
      <c r="C19">
        <v>38795</v>
      </c>
      <c r="D19">
        <v>35183</v>
      </c>
      <c r="E19">
        <v>3973</v>
      </c>
      <c r="F19">
        <v>723</v>
      </c>
      <c r="G19" s="28">
        <f>E19/C19</f>
        <v>0.10241010439489626</v>
      </c>
      <c r="H19" s="28">
        <f>F19/D19</f>
        <v>2.0549697296990025E-2</v>
      </c>
      <c r="I19">
        <v>3352</v>
      </c>
      <c r="J19">
        <v>2833</v>
      </c>
      <c r="K19" s="15">
        <f>E19*I19</f>
        <v>13317496</v>
      </c>
      <c r="L19" s="15">
        <f t="shared" si="0"/>
        <v>2048259</v>
      </c>
    </row>
    <row r="20" spans="2:12" x14ac:dyDescent="0.3">
      <c r="K20" s="16">
        <f t="shared" ref="K20:L20" si="1">SUM(K4:K19)</f>
        <v>803486423</v>
      </c>
      <c r="L20" s="16">
        <f t="shared" si="1"/>
        <v>2796391883</v>
      </c>
    </row>
    <row r="22" spans="2:12" x14ac:dyDescent="0.3">
      <c r="D22" t="s">
        <v>91</v>
      </c>
      <c r="E22" t="s">
        <v>92</v>
      </c>
      <c r="F22" t="s">
        <v>95</v>
      </c>
      <c r="G22" t="s">
        <v>96</v>
      </c>
    </row>
    <row r="23" spans="2:12" x14ac:dyDescent="0.3">
      <c r="C23" t="s">
        <v>93</v>
      </c>
      <c r="D23">
        <v>2.3149999999999999</v>
      </c>
      <c r="E23">
        <v>2.78</v>
      </c>
      <c r="F23">
        <f>E23-D23</f>
        <v>0.46499999999999986</v>
      </c>
      <c r="G23" s="16">
        <f>K20/1000000000</f>
        <v>0.80348642299999995</v>
      </c>
    </row>
    <row r="24" spans="2:12" x14ac:dyDescent="0.3">
      <c r="C24" t="s">
        <v>94</v>
      </c>
      <c r="D24">
        <v>1.121</v>
      </c>
      <c r="E24">
        <v>3.8879999999999999</v>
      </c>
      <c r="F24">
        <f>E24-D24</f>
        <v>2.7669999999999999</v>
      </c>
      <c r="G24" s="16">
        <f>L20/1000000000</f>
        <v>2.7963918830000001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Conf. Old</vt:lpstr>
      <vt:lpstr>Conf. Raw</vt:lpstr>
      <vt:lpstr>Conference V</vt:lpstr>
      <vt:lpstr>Tree 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2017-10-11T12:52:13Z</dcterms:created>
  <dcterms:modified xsi:type="dcterms:W3CDTF">2017-10-12T18:37:28Z</dcterms:modified>
</cp:coreProperties>
</file>