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riqalfa/Downloads/Firefox Downloads/"/>
    </mc:Choice>
  </mc:AlternateContent>
  <xr:revisionPtr revIDLastSave="0" documentId="13_ncr:1_{0CB5B9AD-5F3A-1C42-A7C8-FE3DA97F73E6}" xr6:coauthVersionLast="46" xr6:coauthVersionMax="46" xr10:uidLastSave="{00000000-0000-0000-0000-000000000000}"/>
  <bookViews>
    <workbookView xWindow="0" yWindow="1920" windowWidth="19080" windowHeight="16080" activeTab="1" xr2:uid="{708564B8-9E06-46BB-97FA-6DBE26BE7B37}"/>
  </bookViews>
  <sheets>
    <sheet name="ELECTRE" sheetId="7" r:id="rId1"/>
    <sheet name="TOPSIS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7" l="1"/>
  <c r="D113" i="7"/>
  <c r="E113" i="7"/>
  <c r="B114" i="7"/>
  <c r="D114" i="7"/>
  <c r="E114" i="7"/>
  <c r="B120" i="7" s="1"/>
  <c r="B122" i="7" s="1"/>
  <c r="B115" i="7"/>
  <c r="C115" i="7"/>
  <c r="E115" i="7"/>
  <c r="B116" i="7"/>
  <c r="C116" i="7"/>
  <c r="D116" i="7"/>
  <c r="B121" i="7"/>
  <c r="E147" i="7"/>
  <c r="F147" i="7"/>
  <c r="G147" i="7"/>
  <c r="H147" i="7"/>
  <c r="E148" i="7"/>
  <c r="F148" i="7"/>
  <c r="G148" i="7"/>
  <c r="H148" i="7"/>
  <c r="E149" i="7"/>
  <c r="F149" i="7"/>
  <c r="G149" i="7"/>
  <c r="H149" i="7"/>
  <c r="E150" i="7"/>
  <c r="F150" i="7"/>
  <c r="G150" i="7"/>
  <c r="H150" i="7"/>
  <c r="C19" i="7" l="1"/>
  <c r="B19" i="7"/>
  <c r="B11" i="8" l="1"/>
  <c r="B12" i="8"/>
  <c r="B77" i="8"/>
  <c r="B44" i="8"/>
  <c r="B60" i="8"/>
  <c r="B106" i="8"/>
  <c r="B59" i="8"/>
  <c r="B107" i="8"/>
  <c r="B108" i="8"/>
  <c r="B109" i="8"/>
  <c r="B91" i="8"/>
  <c r="B94" i="8"/>
  <c r="B93" i="8"/>
  <c r="B78" i="8"/>
  <c r="B62" i="8"/>
  <c r="B61" i="8"/>
  <c r="B46" i="8"/>
  <c r="B45" i="8"/>
  <c r="B43" i="8"/>
  <c r="E28" i="8"/>
  <c r="E29" i="8"/>
  <c r="E30" i="8"/>
  <c r="E27" i="8"/>
  <c r="D27" i="8"/>
  <c r="C27" i="8"/>
  <c r="B27" i="8"/>
  <c r="C14" i="8"/>
  <c r="D14" i="8"/>
  <c r="E14" i="8"/>
  <c r="B14" i="8"/>
  <c r="C13" i="8"/>
  <c r="D13" i="8"/>
  <c r="E13" i="8"/>
  <c r="B13" i="8"/>
  <c r="C12" i="8"/>
  <c r="D12" i="8"/>
  <c r="E12" i="8"/>
  <c r="E11" i="8"/>
  <c r="D11" i="8"/>
  <c r="C11" i="8"/>
  <c r="B75" i="8" l="1"/>
  <c r="B76" i="8"/>
  <c r="B71" i="7" l="1"/>
  <c r="B70" i="7"/>
  <c r="E20" i="7"/>
  <c r="E29" i="7" s="1"/>
  <c r="E21" i="7"/>
  <c r="E30" i="7" s="1"/>
  <c r="E22" i="7"/>
  <c r="E31" i="7" s="1"/>
  <c r="E19" i="7"/>
  <c r="E28" i="7" s="1"/>
  <c r="D20" i="7"/>
  <c r="D29" i="7" s="1"/>
  <c r="D21" i="7"/>
  <c r="D30" i="7" s="1"/>
  <c r="D22" i="7"/>
  <c r="D31" i="7" s="1"/>
  <c r="D19" i="7"/>
  <c r="D28" i="7" s="1"/>
  <c r="C20" i="7"/>
  <c r="C29" i="7" s="1"/>
  <c r="C21" i="7"/>
  <c r="C30" i="7" s="1"/>
  <c r="C22" i="7"/>
  <c r="C31" i="7" s="1"/>
  <c r="C28" i="7"/>
  <c r="B22" i="7"/>
  <c r="B31" i="7" s="1"/>
  <c r="B21" i="7"/>
  <c r="B30" i="7" s="1"/>
  <c r="B20" i="7"/>
  <c r="B29" i="7" s="1"/>
  <c r="B28" i="7"/>
  <c r="B72" i="7" l="1"/>
  <c r="B92" i="8"/>
  <c r="B28" i="8"/>
  <c r="B29" i="8"/>
  <c r="B30" i="8"/>
  <c r="D30" i="8"/>
  <c r="D29" i="8"/>
  <c r="D28" i="8"/>
  <c r="C30" i="8"/>
  <c r="C29" i="8"/>
  <c r="C28" i="8"/>
</calcChain>
</file>

<file path=xl/sharedStrings.xml><?xml version="1.0" encoding="utf-8"?>
<sst xmlns="http://schemas.openxmlformats.org/spreadsheetml/2006/main" count="330" uniqueCount="102">
  <si>
    <t>Hasil</t>
  </si>
  <si>
    <t>Jumlah</t>
  </si>
  <si>
    <t>x</t>
  </si>
  <si>
    <t>C</t>
  </si>
  <si>
    <t>Normalisasi Matriks Keputusan</t>
  </si>
  <si>
    <t>Alternatif-Kriteria</t>
  </si>
  <si>
    <t>Matriks normalisasi R</t>
  </si>
  <si>
    <t>bobot:</t>
  </si>
  <si>
    <t>Pembobotan pada Matriks yang Telah Dinormalisasi</t>
  </si>
  <si>
    <t>Matriks V hasil pembobotan:</t>
  </si>
  <si>
    <t>Concordance Matriks</t>
  </si>
  <si>
    <t>R</t>
  </si>
  <si>
    <t>V</t>
  </si>
  <si>
    <t>Himpunan concordance</t>
  </si>
  <si>
    <t>Index kriteria</t>
  </si>
  <si>
    <t>c12</t>
  </si>
  <si>
    <t>c13</t>
  </si>
  <si>
    <t>c21</t>
  </si>
  <si>
    <t>c23</t>
  </si>
  <si>
    <t>c31</t>
  </si>
  <si>
    <t>c32</t>
  </si>
  <si>
    <t>a. Pada tiap kriteria alternatif, misal jika a1 &gt;=a2 maka pada kriteria adalah concordance:</t>
  </si>
  <si>
    <t>b. Jumlahkan nilai bobot kriteria alternatif sesuai pada index kriteria pada himpunan concordance:</t>
  </si>
  <si>
    <t>Matriks concordance C</t>
  </si>
  <si>
    <t>2,3</t>
  </si>
  <si>
    <t>1,3,4</t>
  </si>
  <si>
    <t>c. Mencari threshold concordance</t>
  </si>
  <si>
    <t>Threshold concordance ( c )</t>
  </si>
  <si>
    <t>m*(m-1)</t>
  </si>
  <si>
    <t>d. Membandingkan nilai matriks C dengan threshold. Jika lebih besar, maka nilai 1</t>
  </si>
  <si>
    <t>Matriks dominan concordance F</t>
  </si>
  <si>
    <t>F</t>
  </si>
  <si>
    <t>Discordance Matriks</t>
  </si>
  <si>
    <t>Himpunan discordance</t>
  </si>
  <si>
    <t>d12</t>
  </si>
  <si>
    <t>d13</t>
  </si>
  <si>
    <t>d21</t>
  </si>
  <si>
    <t>d23</t>
  </si>
  <si>
    <t>d31</t>
  </si>
  <si>
    <t>d32</t>
  </si>
  <si>
    <t>a. Pada tiap kriteria alternatif, misal jika a1 &lt; a2 maka pada kriteria adalah discordance:</t>
  </si>
  <si>
    <t>b. Cari nilai max absolute dari index kriteria dibagi dengan max absolute dari tiap nilai kriteria alternatif 1 - kriteria alternatif 2:</t>
  </si>
  <si>
    <t>Threshold discordance ( d )</t>
  </si>
  <si>
    <t>c. Mencari threshold discordance</t>
  </si>
  <si>
    <t>D</t>
  </si>
  <si>
    <t>d. Membandingkan nilai matriks D dengan threshold. Jika lebih besar, maka nilai 1</t>
  </si>
  <si>
    <t>Matriks dominan discordance G</t>
  </si>
  <si>
    <t>G</t>
  </si>
  <si>
    <t>Agregate Dominance Matriks dan Eliminasi Alternatif</t>
  </si>
  <si>
    <t>Operasi perkalian tiap cell dari matriks F dengan matriks G:</t>
  </si>
  <si>
    <t>Matriks concordance  D</t>
  </si>
  <si>
    <t>Matriks agregasi E</t>
  </si>
  <si>
    <t>E</t>
  </si>
  <si>
    <t>C1</t>
  </si>
  <si>
    <t>C2</t>
  </si>
  <si>
    <t>C3</t>
  </si>
  <si>
    <t>C4</t>
  </si>
  <si>
    <t>Bobot(w) Kriteria</t>
  </si>
  <si>
    <t>Langkah 1 : Menentukan Skor Ternormalisasi</t>
  </si>
  <si>
    <t>Skor Ternomalisasi</t>
  </si>
  <si>
    <t>Langkah 2 : Menentukan Skor Ternormalisasi</t>
  </si>
  <si>
    <t>Skor Ternomalisasi :</t>
  </si>
  <si>
    <t>Skor Ternormalisasi Terbobot :</t>
  </si>
  <si>
    <t>Langkah 3 : Menentukan Solusi Ideal Positif</t>
  </si>
  <si>
    <t>Solusi Ideal Positif</t>
  </si>
  <si>
    <t>A+</t>
  </si>
  <si>
    <t>A-</t>
  </si>
  <si>
    <t>Solusi Ideal Negatif</t>
  </si>
  <si>
    <t>Langkah 4 : Menentukan Solusi Ideal Negatif</t>
  </si>
  <si>
    <t>Langkah 5 : Menghitung Jarak Alternatif dengan Solusi Ideal Positif</t>
  </si>
  <si>
    <t>Jarak Alternatif dengan Solusi Ideal Positif :</t>
  </si>
  <si>
    <t>Di+</t>
  </si>
  <si>
    <t>Langkah 6 : Menghitung Jarak Alternatif dengan Solusi Ideal Negatif</t>
  </si>
  <si>
    <t>Jarak Alternatif dengan Solusi Ideal Negatif :</t>
  </si>
  <si>
    <t>Di-</t>
  </si>
  <si>
    <t>Langkah 7 : Menghitung Skor Akhir untuk Setiap Alternatif</t>
  </si>
  <si>
    <t>Skor Akhir Setiap Alternatif :</t>
  </si>
  <si>
    <t>A1</t>
  </si>
  <si>
    <t>A2</t>
  </si>
  <si>
    <t>A3</t>
  </si>
  <si>
    <t>A4</t>
  </si>
  <si>
    <t>c14</t>
  </si>
  <si>
    <t>c24</t>
  </si>
  <si>
    <t>c34</t>
  </si>
  <si>
    <t>c41</t>
  </si>
  <si>
    <t>c42</t>
  </si>
  <si>
    <t>c43</t>
  </si>
  <si>
    <t>1,2,4</t>
  </si>
  <si>
    <t>3,4</t>
  </si>
  <si>
    <t>1,2</t>
  </si>
  <si>
    <t>2,3,4</t>
  </si>
  <si>
    <t>d14</t>
  </si>
  <si>
    <t>d24</t>
  </si>
  <si>
    <t>d34</t>
  </si>
  <si>
    <t>d41</t>
  </si>
  <si>
    <t>d42</t>
  </si>
  <si>
    <t>d43</t>
  </si>
  <si>
    <t>1,4</t>
  </si>
  <si>
    <t>Penampilan (C1)</t>
  </si>
  <si>
    <t>Komunikasi (C2)</t>
  </si>
  <si>
    <t>Kepemimpinan (C3)</t>
  </si>
  <si>
    <t>Keahlian (C4)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</si>
</sst>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3" borderId="0" xfId="0" applyFill="1"/>
    <xf numFmtId="164" fontId="0" fillId="0" borderId="0" xfId="0" applyNumberFormat="1" applyFill="1"/>
    <xf numFmtId="1" fontId="0" fillId="3" borderId="0" xfId="0" applyNumberFormat="1" applyFill="1"/>
    <xf numFmtId="0" fontId="1" fillId="0" borderId="0" xfId="0" applyFont="1"/>
    <xf numFmtId="165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/>
    <xf numFmtId="0" fontId="4" fillId="0" borderId="0" xfId="0" applyFont="1" applyAlignment="1">
      <alignment horizontal="left" vertical="center" readingOrder="1"/>
    </xf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center" vertical="center"/>
    </xf>
    <xf numFmtId="165" fontId="0" fillId="0" borderId="0" xfId="0" applyNumberFormat="1" applyFill="1"/>
    <xf numFmtId="0" fontId="1" fillId="0" borderId="0" xfId="0" applyFont="1" applyFill="1" applyAlignment="1">
      <alignment vertical="center"/>
    </xf>
    <xf numFmtId="0" fontId="1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0" xfId="0" applyFill="1"/>
    <xf numFmtId="0" fontId="5" fillId="7" borderId="0" xfId="0" applyFont="1" applyFill="1"/>
    <xf numFmtId="0" fontId="1" fillId="7" borderId="0" xfId="0" applyFont="1" applyFill="1"/>
    <xf numFmtId="0" fontId="1" fillId="7" borderId="0" xfId="0" applyFont="1" applyFill="1" applyBorder="1"/>
    <xf numFmtId="0" fontId="0" fillId="3" borderId="0" xfId="0" applyFill="1" applyAlignment="1">
      <alignment horizontal="left"/>
    </xf>
    <xf numFmtId="0" fontId="0" fillId="2" borderId="0" xfId="0" applyFont="1" applyFill="1"/>
    <xf numFmtId="0" fontId="0" fillId="3" borderId="0" xfId="0" applyFont="1" applyFill="1"/>
    <xf numFmtId="0" fontId="1" fillId="3" borderId="0" xfId="0" applyFont="1" applyFill="1"/>
    <xf numFmtId="0" fontId="1" fillId="0" borderId="0" xfId="0" applyFont="1" applyBorder="1" applyAlignment="1"/>
    <xf numFmtId="0" fontId="0" fillId="7" borderId="0" xfId="0" applyFill="1" applyBorder="1"/>
    <xf numFmtId="0" fontId="0" fillId="2" borderId="1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168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9584-32E4-431D-83C7-93B522ADCB25}">
  <dimension ref="A1:K152"/>
  <sheetViews>
    <sheetView zoomScaleNormal="100" workbookViewId="0">
      <selection activeCell="B5" sqref="B5:E8"/>
    </sheetView>
  </sheetViews>
  <sheetFormatPr baseColWidth="10" defaultColWidth="8.83203125" defaultRowHeight="15" x14ac:dyDescent="0.2"/>
  <cols>
    <col min="1" max="1" width="17" bestFit="1" customWidth="1"/>
    <col min="2" max="2" width="22.6640625" bestFit="1" customWidth="1"/>
    <col min="3" max="3" width="23.6640625" bestFit="1" customWidth="1"/>
    <col min="4" max="4" width="29.5" bestFit="1" customWidth="1"/>
    <col min="5" max="5" width="21.1640625" bestFit="1" customWidth="1"/>
    <col min="6" max="6" width="31.1640625" bestFit="1" customWidth="1"/>
    <col min="7" max="7" width="29.5" bestFit="1" customWidth="1"/>
    <col min="8" max="9" width="12.5" bestFit="1" customWidth="1"/>
    <col min="10" max="10" width="19.83203125" bestFit="1" customWidth="1"/>
    <col min="11" max="11" width="25.6640625" bestFit="1" customWidth="1"/>
    <col min="12" max="12" width="17.5" bestFit="1" customWidth="1"/>
    <col min="13" max="13" width="27.33203125" bestFit="1" customWidth="1"/>
  </cols>
  <sheetData>
    <row r="1" spans="1:6" x14ac:dyDescent="0.2">
      <c r="A1" s="36" t="s">
        <v>4</v>
      </c>
      <c r="B1" s="36"/>
      <c r="C1" s="36"/>
      <c r="D1" s="36"/>
      <c r="E1" s="36"/>
      <c r="F1" s="36"/>
    </row>
    <row r="3" spans="1:6" x14ac:dyDescent="0.2">
      <c r="A3" s="39" t="s">
        <v>5</v>
      </c>
      <c r="B3" s="34" t="s">
        <v>98</v>
      </c>
      <c r="C3" s="34" t="s">
        <v>99</v>
      </c>
      <c r="D3" s="34" t="s">
        <v>100</v>
      </c>
      <c r="E3" s="34" t="s">
        <v>101</v>
      </c>
      <c r="F3" s="20"/>
    </row>
    <row r="4" spans="1:6" x14ac:dyDescent="0.2">
      <c r="A4" s="39"/>
      <c r="B4" s="34"/>
      <c r="C4" s="34"/>
      <c r="D4" s="34"/>
      <c r="E4" s="34"/>
      <c r="F4" s="20"/>
    </row>
    <row r="5" spans="1:6" x14ac:dyDescent="0.2">
      <c r="A5" s="16" t="s">
        <v>77</v>
      </c>
      <c r="B5" s="4">
        <v>3</v>
      </c>
      <c r="C5" s="4">
        <v>3</v>
      </c>
      <c r="D5" s="4">
        <v>3</v>
      </c>
      <c r="E5" s="4">
        <v>4</v>
      </c>
      <c r="F5" s="2"/>
    </row>
    <row r="6" spans="1:6" x14ac:dyDescent="0.2">
      <c r="A6" s="16" t="s">
        <v>78</v>
      </c>
      <c r="B6" s="4">
        <v>2</v>
      </c>
      <c r="C6" s="4">
        <v>4</v>
      </c>
      <c r="D6" s="4">
        <v>3</v>
      </c>
      <c r="E6" s="4">
        <v>3</v>
      </c>
      <c r="F6" s="2"/>
    </row>
    <row r="7" spans="1:6" x14ac:dyDescent="0.2">
      <c r="A7" s="16" t="s">
        <v>79</v>
      </c>
      <c r="B7" s="4">
        <v>4</v>
      </c>
      <c r="C7" s="4">
        <v>4</v>
      </c>
      <c r="D7" s="4">
        <v>3</v>
      </c>
      <c r="E7" s="4">
        <v>2</v>
      </c>
      <c r="F7" s="2"/>
    </row>
    <row r="8" spans="1:6" x14ac:dyDescent="0.2">
      <c r="A8" s="16" t="s">
        <v>80</v>
      </c>
      <c r="B8" s="4">
        <v>3</v>
      </c>
      <c r="C8" s="4">
        <v>3</v>
      </c>
      <c r="D8" s="4">
        <v>4</v>
      </c>
      <c r="E8" s="4">
        <v>4</v>
      </c>
    </row>
    <row r="11" spans="1:6" x14ac:dyDescent="0.2">
      <c r="A11" s="39" t="s">
        <v>7</v>
      </c>
      <c r="B11" s="34" t="s">
        <v>98</v>
      </c>
      <c r="C11" s="34" t="s">
        <v>99</v>
      </c>
      <c r="D11" s="34" t="s">
        <v>100</v>
      </c>
      <c r="E11" s="34" t="s">
        <v>101</v>
      </c>
      <c r="F11" s="40"/>
    </row>
    <row r="12" spans="1:6" x14ac:dyDescent="0.2">
      <c r="A12" s="39"/>
      <c r="B12" s="34"/>
      <c r="C12" s="34"/>
      <c r="D12" s="34"/>
      <c r="E12" s="34"/>
      <c r="F12" s="40"/>
    </row>
    <row r="13" spans="1:6" x14ac:dyDescent="0.2">
      <c r="A13" s="17"/>
      <c r="B13" s="4">
        <v>1.5</v>
      </c>
      <c r="C13" s="4">
        <v>3</v>
      </c>
      <c r="D13" s="4">
        <v>1.5</v>
      </c>
      <c r="E13" s="4">
        <v>3</v>
      </c>
      <c r="F13" s="2"/>
    </row>
    <row r="15" spans="1:6" x14ac:dyDescent="0.2">
      <c r="A15" s="36" t="s">
        <v>6</v>
      </c>
      <c r="B15" s="36"/>
      <c r="C15" s="36"/>
      <c r="D15" s="36"/>
      <c r="E15" s="36"/>
      <c r="F15" s="36"/>
    </row>
    <row r="17" spans="1:6" x14ac:dyDescent="0.2">
      <c r="A17" s="34" t="s">
        <v>11</v>
      </c>
      <c r="B17" s="34" t="s">
        <v>98</v>
      </c>
      <c r="C17" s="34" t="s">
        <v>99</v>
      </c>
      <c r="D17" s="34" t="s">
        <v>100</v>
      </c>
      <c r="E17" s="34" t="s">
        <v>101</v>
      </c>
      <c r="F17" s="18"/>
    </row>
    <row r="18" spans="1:6" x14ac:dyDescent="0.2">
      <c r="A18" s="34"/>
      <c r="B18" s="34"/>
      <c r="C18" s="34"/>
      <c r="D18" s="34"/>
      <c r="E18" s="34"/>
      <c r="F18" s="18"/>
    </row>
    <row r="19" spans="1:6" x14ac:dyDescent="0.2">
      <c r="A19" s="16" t="s">
        <v>77</v>
      </c>
      <c r="B19" s="8">
        <f>B5/SQRT($B$5^2+$B$6^2+$B$7^2+$B$8^2)</f>
        <v>0.48666426339228763</v>
      </c>
      <c r="C19" s="8">
        <f>C5/SQRT($C$5^2+$C$6^2+$C$7^2+$C$8^2)</f>
        <v>0.42426406871192851</v>
      </c>
      <c r="D19" s="8">
        <f>D5/SQRT($D$5^2+$D$6^2+$D$7^2+$D$8^2)</f>
        <v>0.457495710997814</v>
      </c>
      <c r="E19" s="8">
        <f>E5/SQRT($E$5^2+$E$6^2+$E$7^2+$E$8^2)</f>
        <v>0.59628479399994394</v>
      </c>
      <c r="F19" s="19"/>
    </row>
    <row r="20" spans="1:6" x14ac:dyDescent="0.2">
      <c r="A20" s="16" t="s">
        <v>78</v>
      </c>
      <c r="B20" s="8">
        <f>B6/SQRT($B$5^2+$B$6^2+$B$7^2+$B$8^2)</f>
        <v>0.32444284226152509</v>
      </c>
      <c r="C20" s="8">
        <f t="shared" ref="C20:C22" si="0">C6/SQRT($C$5^2+$C$6^2+$C$7^2+$C$8^2)</f>
        <v>0.56568542494923801</v>
      </c>
      <c r="D20" s="8">
        <f t="shared" ref="D20:D22" si="1">D6/SQRT($D$5^2+$D$6^2+$D$7^2+$D$8^2)</f>
        <v>0.457495710997814</v>
      </c>
      <c r="E20" s="8">
        <f t="shared" ref="E20:E22" si="2">E6/SQRT($E$5^2+$E$6^2+$E$7^2+$E$8^2)</f>
        <v>0.44721359549995793</v>
      </c>
      <c r="F20" s="19"/>
    </row>
    <row r="21" spans="1:6" x14ac:dyDescent="0.2">
      <c r="A21" s="16" t="s">
        <v>79</v>
      </c>
      <c r="B21" s="8">
        <f>B7/SQRT($B$5^2+$B$6^2+$B$7^2+$B$8^2)</f>
        <v>0.64888568452305018</v>
      </c>
      <c r="C21" s="8">
        <f t="shared" si="0"/>
        <v>0.56568542494923801</v>
      </c>
      <c r="D21" s="8">
        <f t="shared" si="1"/>
        <v>0.457495710997814</v>
      </c>
      <c r="E21" s="8">
        <f t="shared" si="2"/>
        <v>0.29814239699997197</v>
      </c>
      <c r="F21" s="19"/>
    </row>
    <row r="22" spans="1:6" x14ac:dyDescent="0.2">
      <c r="A22" s="16" t="s">
        <v>80</v>
      </c>
      <c r="B22" s="8">
        <f>B8/SQRT($B$5^2+$B$6^2+$B$7^2+$B$8^2)</f>
        <v>0.48666426339228763</v>
      </c>
      <c r="C22" s="8">
        <f t="shared" si="0"/>
        <v>0.42426406871192851</v>
      </c>
      <c r="D22" s="8">
        <f t="shared" si="1"/>
        <v>0.60999428133041866</v>
      </c>
      <c r="E22" s="8">
        <f t="shared" si="2"/>
        <v>0.59628479399994394</v>
      </c>
    </row>
    <row r="24" spans="1:6" x14ac:dyDescent="0.2">
      <c r="A24" s="36" t="s">
        <v>8</v>
      </c>
      <c r="B24" s="36"/>
      <c r="C24" s="36"/>
      <c r="D24" s="36"/>
      <c r="E24" s="36"/>
      <c r="F24" s="36"/>
    </row>
    <row r="25" spans="1:6" x14ac:dyDescent="0.2">
      <c r="A25" s="21" t="s">
        <v>9</v>
      </c>
      <c r="B25" s="22"/>
    </row>
    <row r="26" spans="1:6" x14ac:dyDescent="0.2">
      <c r="A26" s="34" t="s">
        <v>12</v>
      </c>
      <c r="B26" s="34" t="s">
        <v>98</v>
      </c>
      <c r="C26" s="34" t="s">
        <v>99</v>
      </c>
      <c r="D26" s="34" t="s">
        <v>100</v>
      </c>
      <c r="E26" s="34" t="s">
        <v>101</v>
      </c>
      <c r="F26" s="18"/>
    </row>
    <row r="27" spans="1:6" x14ac:dyDescent="0.2">
      <c r="A27" s="34"/>
      <c r="B27" s="34"/>
      <c r="C27" s="34"/>
      <c r="D27" s="34"/>
      <c r="E27" s="34"/>
      <c r="F27" s="18"/>
    </row>
    <row r="28" spans="1:6" x14ac:dyDescent="0.2">
      <c r="A28" s="16" t="s">
        <v>77</v>
      </c>
      <c r="B28" s="8">
        <f>B13*B19</f>
        <v>0.72999639508843139</v>
      </c>
      <c r="C28" s="8">
        <f t="shared" ref="C28:D28" si="3">C13*C19</f>
        <v>1.2727922061357855</v>
      </c>
      <c r="D28" s="8">
        <f t="shared" si="3"/>
        <v>0.68624356649672102</v>
      </c>
      <c r="E28" s="8">
        <f>E13*E19</f>
        <v>1.7888543819998319</v>
      </c>
      <c r="F28" s="19"/>
    </row>
    <row r="29" spans="1:6" x14ac:dyDescent="0.2">
      <c r="A29" s="16" t="s">
        <v>78</v>
      </c>
      <c r="B29" s="8">
        <f>B13*B20</f>
        <v>0.48666426339228763</v>
      </c>
      <c r="C29" s="8">
        <f>C13*C20</f>
        <v>1.697056274847714</v>
      </c>
      <c r="D29" s="8">
        <f>D13*D20</f>
        <v>0.68624356649672102</v>
      </c>
      <c r="E29" s="8">
        <f>E13*E20</f>
        <v>1.3416407864998738</v>
      </c>
      <c r="F29" s="19"/>
    </row>
    <row r="30" spans="1:6" x14ac:dyDescent="0.2">
      <c r="A30" s="16" t="s">
        <v>79</v>
      </c>
      <c r="B30" s="8">
        <f>B13*B21</f>
        <v>0.97332852678457527</v>
      </c>
      <c r="C30" s="8">
        <f>C13*C21</f>
        <v>1.697056274847714</v>
      </c>
      <c r="D30" s="8">
        <f>D13*D21</f>
        <v>0.68624356649672102</v>
      </c>
      <c r="E30" s="8">
        <f>E13*E21</f>
        <v>0.89442719099991597</v>
      </c>
      <c r="F30" s="19"/>
    </row>
    <row r="31" spans="1:6" x14ac:dyDescent="0.2">
      <c r="A31" s="16" t="s">
        <v>80</v>
      </c>
      <c r="B31" s="8">
        <f>B13*B22</f>
        <v>0.72999639508843139</v>
      </c>
      <c r="C31" s="8">
        <f>C13*C22</f>
        <v>1.2727922061357855</v>
      </c>
      <c r="D31" s="8">
        <f>D13*D22</f>
        <v>0.914991421995628</v>
      </c>
      <c r="E31" s="8">
        <f>E13*E22</f>
        <v>1.7888543819998319</v>
      </c>
    </row>
    <row r="33" spans="1:6" x14ac:dyDescent="0.2">
      <c r="A33" s="36" t="s">
        <v>10</v>
      </c>
      <c r="B33" s="36"/>
      <c r="C33" s="36"/>
      <c r="D33" s="36"/>
      <c r="E33" s="36"/>
      <c r="F33" s="36"/>
    </row>
    <row r="35" spans="1:6" x14ac:dyDescent="0.2">
      <c r="A35" s="25" t="s">
        <v>7</v>
      </c>
      <c r="B35" s="25">
        <v>2</v>
      </c>
      <c r="C35" s="25">
        <v>2</v>
      </c>
      <c r="D35" s="25">
        <v>3</v>
      </c>
      <c r="E35" s="25">
        <v>3</v>
      </c>
      <c r="F35" s="2"/>
    </row>
    <row r="36" spans="1:6" x14ac:dyDescent="0.2">
      <c r="A36" s="34" t="s">
        <v>12</v>
      </c>
      <c r="B36" s="34" t="s">
        <v>98</v>
      </c>
      <c r="C36" s="34" t="s">
        <v>99</v>
      </c>
      <c r="D36" s="34" t="s">
        <v>100</v>
      </c>
      <c r="E36" s="34" t="s">
        <v>101</v>
      </c>
      <c r="F36" s="18"/>
    </row>
    <row r="37" spans="1:6" x14ac:dyDescent="0.2">
      <c r="A37" s="34"/>
      <c r="B37" s="34"/>
      <c r="C37" s="34"/>
      <c r="D37" s="34"/>
      <c r="E37" s="34"/>
      <c r="F37" s="18"/>
    </row>
    <row r="38" spans="1:6" x14ac:dyDescent="0.2">
      <c r="A38" s="16" t="s">
        <v>77</v>
      </c>
      <c r="B38" s="8">
        <v>1.1766968108291043</v>
      </c>
      <c r="C38" s="8">
        <v>0.83405765622829908</v>
      </c>
      <c r="D38" s="8">
        <v>1.4142135623730951</v>
      </c>
      <c r="E38" s="8">
        <v>1.8516401995451028</v>
      </c>
      <c r="F38" s="19"/>
    </row>
    <row r="39" spans="1:6" x14ac:dyDescent="0.2">
      <c r="A39" s="16" t="s">
        <v>78</v>
      </c>
      <c r="B39" s="8">
        <v>0.78446454055273618</v>
      </c>
      <c r="C39" s="8">
        <v>0.41702882811414954</v>
      </c>
      <c r="D39" s="8">
        <v>2.1213203435596428</v>
      </c>
      <c r="E39" s="8">
        <v>1.8516401995451028</v>
      </c>
      <c r="F39" s="19"/>
    </row>
    <row r="40" spans="1:6" x14ac:dyDescent="0.2">
      <c r="A40" s="16" t="s">
        <v>79</v>
      </c>
      <c r="B40" s="8">
        <v>1.1766968108291043</v>
      </c>
      <c r="C40" s="8">
        <v>1.2510864843424487</v>
      </c>
      <c r="D40" s="8">
        <v>0.70710678118654757</v>
      </c>
      <c r="E40" s="8">
        <v>0.46291004988627571</v>
      </c>
      <c r="F40" s="19"/>
    </row>
    <row r="41" spans="1:6" x14ac:dyDescent="0.2">
      <c r="A41" s="16" t="s">
        <v>80</v>
      </c>
      <c r="B41" s="8">
        <v>0.78446454055273618</v>
      </c>
      <c r="C41" s="8">
        <v>1.2510864843424487</v>
      </c>
      <c r="D41" s="8">
        <v>1.4142135623730951</v>
      </c>
      <c r="E41" s="8">
        <v>1.3887301496588271</v>
      </c>
    </row>
    <row r="43" spans="1:6" x14ac:dyDescent="0.2">
      <c r="A43" s="21" t="s">
        <v>21</v>
      </c>
      <c r="B43" s="23"/>
      <c r="C43" s="23"/>
      <c r="D43" s="24"/>
    </row>
    <row r="44" spans="1:6" x14ac:dyDescent="0.2">
      <c r="A44" s="38" t="s">
        <v>13</v>
      </c>
      <c r="B44" s="38"/>
    </row>
    <row r="45" spans="1:6" x14ac:dyDescent="0.2">
      <c r="A45" s="16"/>
      <c r="B45" s="16" t="s">
        <v>14</v>
      </c>
    </row>
    <row r="46" spans="1:6" x14ac:dyDescent="0.2">
      <c r="A46" s="16" t="s">
        <v>15</v>
      </c>
      <c r="B46" s="4" t="s">
        <v>87</v>
      </c>
    </row>
    <row r="47" spans="1:6" x14ac:dyDescent="0.2">
      <c r="A47" s="16" t="s">
        <v>16</v>
      </c>
      <c r="B47" s="4" t="s">
        <v>25</v>
      </c>
    </row>
    <row r="48" spans="1:6" x14ac:dyDescent="0.2">
      <c r="A48" s="16" t="s">
        <v>81</v>
      </c>
      <c r="B48" s="4" t="s">
        <v>25</v>
      </c>
    </row>
    <row r="49" spans="1:6" x14ac:dyDescent="0.2">
      <c r="A49" s="16" t="s">
        <v>17</v>
      </c>
      <c r="B49" s="4" t="s">
        <v>88</v>
      </c>
    </row>
    <row r="50" spans="1:6" x14ac:dyDescent="0.2">
      <c r="A50" s="16" t="s">
        <v>18</v>
      </c>
      <c r="B50" s="4" t="s">
        <v>88</v>
      </c>
    </row>
    <row r="51" spans="1:6" x14ac:dyDescent="0.2">
      <c r="A51" s="16" t="s">
        <v>82</v>
      </c>
      <c r="B51" s="4" t="s">
        <v>25</v>
      </c>
    </row>
    <row r="52" spans="1:6" x14ac:dyDescent="0.2">
      <c r="A52" s="16" t="s">
        <v>19</v>
      </c>
      <c r="B52" s="4" t="s">
        <v>89</v>
      </c>
    </row>
    <row r="53" spans="1:6" x14ac:dyDescent="0.2">
      <c r="A53" s="16" t="s">
        <v>20</v>
      </c>
      <c r="B53" s="4" t="s">
        <v>89</v>
      </c>
    </row>
    <row r="54" spans="1:6" x14ac:dyDescent="0.2">
      <c r="A54" s="16" t="s">
        <v>83</v>
      </c>
      <c r="B54" s="4" t="s">
        <v>89</v>
      </c>
    </row>
    <row r="55" spans="1:6" x14ac:dyDescent="0.2">
      <c r="A55" s="16" t="s">
        <v>84</v>
      </c>
      <c r="B55" s="4" t="s">
        <v>24</v>
      </c>
    </row>
    <row r="56" spans="1:6" x14ac:dyDescent="0.2">
      <c r="A56" s="16" t="s">
        <v>85</v>
      </c>
      <c r="B56" s="4" t="s">
        <v>89</v>
      </c>
    </row>
    <row r="57" spans="1:6" x14ac:dyDescent="0.2">
      <c r="A57" s="16" t="s">
        <v>86</v>
      </c>
      <c r="B57" s="4" t="s">
        <v>90</v>
      </c>
    </row>
    <row r="59" spans="1:6" x14ac:dyDescent="0.2">
      <c r="A59" s="21" t="s">
        <v>22</v>
      </c>
      <c r="B59" s="23"/>
      <c r="C59" s="23"/>
      <c r="D59" s="24"/>
    </row>
    <row r="60" spans="1:6" x14ac:dyDescent="0.2">
      <c r="A60" s="3" t="s">
        <v>23</v>
      </c>
    </row>
    <row r="61" spans="1:6" x14ac:dyDescent="0.2">
      <c r="A61" s="34" t="s">
        <v>3</v>
      </c>
      <c r="B61" s="34" t="s">
        <v>77</v>
      </c>
      <c r="C61" s="34" t="s">
        <v>78</v>
      </c>
      <c r="D61" s="34" t="s">
        <v>79</v>
      </c>
      <c r="E61" s="35" t="s">
        <v>80</v>
      </c>
      <c r="F61" s="10"/>
    </row>
    <row r="62" spans="1:6" x14ac:dyDescent="0.2">
      <c r="A62" s="34"/>
      <c r="B62" s="34"/>
      <c r="C62" s="34"/>
      <c r="D62" s="34"/>
      <c r="E62" s="35"/>
      <c r="F62" s="10"/>
    </row>
    <row r="63" spans="1:6" x14ac:dyDescent="0.2">
      <c r="A63" s="16" t="s">
        <v>77</v>
      </c>
      <c r="B63" s="6">
        <v>0</v>
      </c>
      <c r="C63" s="6">
        <v>7</v>
      </c>
      <c r="D63" s="6">
        <v>8</v>
      </c>
      <c r="E63" s="6">
        <v>8</v>
      </c>
      <c r="F63" s="5"/>
    </row>
    <row r="64" spans="1:6" x14ac:dyDescent="0.2">
      <c r="A64" s="16" t="s">
        <v>78</v>
      </c>
      <c r="B64" s="6">
        <v>6</v>
      </c>
      <c r="C64" s="6">
        <v>0</v>
      </c>
      <c r="D64" s="6">
        <v>6</v>
      </c>
      <c r="E64" s="6">
        <v>8</v>
      </c>
      <c r="F64" s="5"/>
    </row>
    <row r="65" spans="1:6" x14ac:dyDescent="0.2">
      <c r="A65" s="16" t="s">
        <v>79</v>
      </c>
      <c r="B65" s="6">
        <v>4</v>
      </c>
      <c r="C65" s="6">
        <v>4</v>
      </c>
      <c r="D65" s="6">
        <v>0</v>
      </c>
      <c r="E65" s="6">
        <v>4</v>
      </c>
      <c r="F65" s="5"/>
    </row>
    <row r="66" spans="1:6" x14ac:dyDescent="0.2">
      <c r="A66" s="16" t="s">
        <v>80</v>
      </c>
      <c r="B66" s="4">
        <v>5</v>
      </c>
      <c r="C66" s="4">
        <v>4</v>
      </c>
      <c r="D66" s="4">
        <v>8</v>
      </c>
      <c r="E66" s="4">
        <v>0</v>
      </c>
    </row>
    <row r="68" spans="1:6" x14ac:dyDescent="0.2">
      <c r="A68" s="21" t="s">
        <v>26</v>
      </c>
      <c r="B68" s="23"/>
      <c r="C68" s="23"/>
      <c r="D68" s="24"/>
    </row>
    <row r="69" spans="1:6" x14ac:dyDescent="0.2">
      <c r="A69" s="37" t="s">
        <v>27</v>
      </c>
      <c r="B69" s="37"/>
    </row>
    <row r="70" spans="1:6" x14ac:dyDescent="0.2">
      <c r="A70" s="16" t="s">
        <v>1</v>
      </c>
      <c r="B70" s="6">
        <f>SUM(B63:E66)</f>
        <v>72</v>
      </c>
    </row>
    <row r="71" spans="1:6" x14ac:dyDescent="0.2">
      <c r="A71" s="16" t="s">
        <v>28</v>
      </c>
      <c r="B71" s="4">
        <f>4*3</f>
        <v>12</v>
      </c>
    </row>
    <row r="72" spans="1:6" x14ac:dyDescent="0.2">
      <c r="A72" s="16" t="s">
        <v>0</v>
      </c>
      <c r="B72" s="8">
        <f>B70/B71</f>
        <v>6</v>
      </c>
    </row>
    <row r="74" spans="1:6" x14ac:dyDescent="0.2">
      <c r="A74" s="21" t="s">
        <v>29</v>
      </c>
      <c r="B74" s="23"/>
      <c r="C74" s="23"/>
      <c r="D74" s="24"/>
    </row>
    <row r="75" spans="1:6" x14ac:dyDescent="0.2">
      <c r="A75" s="3" t="s">
        <v>30</v>
      </c>
    </row>
    <row r="76" spans="1:6" x14ac:dyDescent="0.2">
      <c r="A76" s="34" t="s">
        <v>31</v>
      </c>
      <c r="B76" s="34" t="s">
        <v>77</v>
      </c>
      <c r="C76" s="34" t="s">
        <v>78</v>
      </c>
      <c r="D76" s="34" t="s">
        <v>79</v>
      </c>
      <c r="E76" s="35" t="s">
        <v>80</v>
      </c>
    </row>
    <row r="77" spans="1:6" x14ac:dyDescent="0.2">
      <c r="A77" s="34"/>
      <c r="B77" s="34"/>
      <c r="C77" s="34"/>
      <c r="D77" s="34"/>
      <c r="E77" s="35"/>
    </row>
    <row r="78" spans="1:6" x14ac:dyDescent="0.2">
      <c r="A78" s="16" t="s">
        <v>77</v>
      </c>
      <c r="B78" s="4">
        <v>0</v>
      </c>
      <c r="C78" s="4">
        <v>1</v>
      </c>
      <c r="D78" s="4">
        <v>1</v>
      </c>
      <c r="E78" s="4">
        <v>1</v>
      </c>
    </row>
    <row r="79" spans="1:6" x14ac:dyDescent="0.2">
      <c r="A79" s="16" t="s">
        <v>78</v>
      </c>
      <c r="B79" s="4">
        <v>1</v>
      </c>
      <c r="C79" s="4">
        <v>0</v>
      </c>
      <c r="D79" s="4">
        <v>1</v>
      </c>
      <c r="E79" s="4">
        <v>1</v>
      </c>
    </row>
    <row r="80" spans="1:6" x14ac:dyDescent="0.2">
      <c r="A80" s="16" t="s">
        <v>79</v>
      </c>
      <c r="B80" s="4">
        <v>0</v>
      </c>
      <c r="C80" s="4">
        <v>0</v>
      </c>
      <c r="D80" s="4">
        <v>0</v>
      </c>
      <c r="E80" s="4">
        <v>0</v>
      </c>
    </row>
    <row r="81" spans="1:6" x14ac:dyDescent="0.2">
      <c r="A81" s="16" t="s">
        <v>80</v>
      </c>
      <c r="B81" s="4">
        <v>0</v>
      </c>
      <c r="C81" s="4">
        <v>0</v>
      </c>
      <c r="D81" s="4">
        <v>1</v>
      </c>
      <c r="E81" s="4">
        <v>0</v>
      </c>
    </row>
    <row r="83" spans="1:6" x14ac:dyDescent="0.2">
      <c r="A83" s="36" t="s">
        <v>32</v>
      </c>
      <c r="B83" s="36"/>
      <c r="C83" s="36"/>
      <c r="D83" s="36"/>
      <c r="E83" s="36"/>
      <c r="F83" s="36"/>
    </row>
    <row r="85" spans="1:6" x14ac:dyDescent="0.2">
      <c r="A85" s="25" t="s">
        <v>7</v>
      </c>
      <c r="B85" s="25">
        <v>2</v>
      </c>
      <c r="C85" s="25">
        <v>2</v>
      </c>
      <c r="D85" s="25">
        <v>3</v>
      </c>
      <c r="E85" s="25">
        <v>3</v>
      </c>
      <c r="F85" s="2"/>
    </row>
    <row r="86" spans="1:6" x14ac:dyDescent="0.2">
      <c r="A86" s="34" t="s">
        <v>12</v>
      </c>
      <c r="B86" s="34" t="s">
        <v>98</v>
      </c>
      <c r="C86" s="34" t="s">
        <v>99</v>
      </c>
      <c r="D86" s="34" t="s">
        <v>100</v>
      </c>
      <c r="E86" s="34" t="s">
        <v>101</v>
      </c>
      <c r="F86" s="18"/>
    </row>
    <row r="87" spans="1:6" x14ac:dyDescent="0.2">
      <c r="A87" s="34"/>
      <c r="B87" s="34"/>
      <c r="C87" s="34"/>
      <c r="D87" s="34"/>
      <c r="E87" s="34"/>
      <c r="F87" s="18"/>
    </row>
    <row r="88" spans="1:6" x14ac:dyDescent="0.2">
      <c r="A88" s="16" t="s">
        <v>77</v>
      </c>
      <c r="B88" s="8">
        <v>1.1766968108291043</v>
      </c>
      <c r="C88" s="8">
        <v>0.83405765622829908</v>
      </c>
      <c r="D88" s="8">
        <v>1.4142135623730951</v>
      </c>
      <c r="E88" s="8">
        <v>1.8516401995451028</v>
      </c>
      <c r="F88" s="19"/>
    </row>
    <row r="89" spans="1:6" x14ac:dyDescent="0.2">
      <c r="A89" s="16" t="s">
        <v>78</v>
      </c>
      <c r="B89" s="8">
        <v>0.78446454055273618</v>
      </c>
      <c r="C89" s="8">
        <v>0.41702882811414954</v>
      </c>
      <c r="D89" s="8">
        <v>2.1213203435596428</v>
      </c>
      <c r="E89" s="8">
        <v>1.8516401995451028</v>
      </c>
      <c r="F89" s="19"/>
    </row>
    <row r="90" spans="1:6" x14ac:dyDescent="0.2">
      <c r="A90" s="16" t="s">
        <v>79</v>
      </c>
      <c r="B90" s="8">
        <v>1.1766968108291043</v>
      </c>
      <c r="C90" s="8">
        <v>1.2510864843424487</v>
      </c>
      <c r="D90" s="8">
        <v>0.70710678118654757</v>
      </c>
      <c r="E90" s="8">
        <v>0.46291004988627571</v>
      </c>
      <c r="F90" s="19"/>
    </row>
    <row r="91" spans="1:6" x14ac:dyDescent="0.2">
      <c r="A91" s="16" t="s">
        <v>80</v>
      </c>
      <c r="B91" s="8">
        <v>0.78446454055273618</v>
      </c>
      <c r="C91" s="8">
        <v>1.2510864843424487</v>
      </c>
      <c r="D91" s="8">
        <v>1.4142135623730951</v>
      </c>
      <c r="E91" s="8">
        <v>1.3887301496588271</v>
      </c>
    </row>
    <row r="93" spans="1:6" x14ac:dyDescent="0.2">
      <c r="A93" s="21" t="s">
        <v>40</v>
      </c>
      <c r="B93" s="23"/>
      <c r="C93" s="23"/>
      <c r="D93" s="24"/>
    </row>
    <row r="94" spans="1:6" x14ac:dyDescent="0.2">
      <c r="A94" s="38" t="s">
        <v>33</v>
      </c>
      <c r="B94" s="38"/>
    </row>
    <row r="95" spans="1:6" x14ac:dyDescent="0.2">
      <c r="A95" s="16"/>
      <c r="B95" s="16" t="s">
        <v>14</v>
      </c>
    </row>
    <row r="96" spans="1:6" x14ac:dyDescent="0.2">
      <c r="A96" s="16" t="s">
        <v>34</v>
      </c>
      <c r="B96" s="27">
        <v>3</v>
      </c>
    </row>
    <row r="97" spans="1:5" x14ac:dyDescent="0.2">
      <c r="A97" s="16" t="s">
        <v>35</v>
      </c>
      <c r="B97" s="27">
        <v>2</v>
      </c>
    </row>
    <row r="98" spans="1:5" x14ac:dyDescent="0.2">
      <c r="A98" s="16" t="s">
        <v>91</v>
      </c>
      <c r="B98" s="27">
        <v>2</v>
      </c>
    </row>
    <row r="99" spans="1:5" x14ac:dyDescent="0.2">
      <c r="A99" s="16" t="s">
        <v>36</v>
      </c>
      <c r="B99" s="27" t="s">
        <v>89</v>
      </c>
    </row>
    <row r="100" spans="1:5" x14ac:dyDescent="0.2">
      <c r="A100" s="16" t="s">
        <v>37</v>
      </c>
      <c r="B100" s="27" t="s">
        <v>89</v>
      </c>
    </row>
    <row r="101" spans="1:5" x14ac:dyDescent="0.2">
      <c r="A101" s="16" t="s">
        <v>92</v>
      </c>
      <c r="B101" s="27">
        <v>2</v>
      </c>
    </row>
    <row r="102" spans="1:5" x14ac:dyDescent="0.2">
      <c r="A102" s="16" t="s">
        <v>38</v>
      </c>
      <c r="B102" s="27" t="s">
        <v>88</v>
      </c>
    </row>
    <row r="103" spans="1:5" x14ac:dyDescent="0.2">
      <c r="A103" s="16" t="s">
        <v>39</v>
      </c>
      <c r="B103" s="27" t="s">
        <v>88</v>
      </c>
    </row>
    <row r="104" spans="1:5" x14ac:dyDescent="0.2">
      <c r="A104" s="16" t="s">
        <v>93</v>
      </c>
      <c r="B104" s="27" t="s">
        <v>88</v>
      </c>
    </row>
    <row r="105" spans="1:5" x14ac:dyDescent="0.2">
      <c r="A105" s="16" t="s">
        <v>94</v>
      </c>
      <c r="B105" s="27" t="s">
        <v>97</v>
      </c>
    </row>
    <row r="106" spans="1:5" x14ac:dyDescent="0.2">
      <c r="A106" s="16" t="s">
        <v>95</v>
      </c>
      <c r="B106" s="27" t="s">
        <v>88</v>
      </c>
    </row>
    <row r="107" spans="1:5" x14ac:dyDescent="0.2">
      <c r="A107" s="16" t="s">
        <v>96</v>
      </c>
      <c r="B107" s="27">
        <v>1</v>
      </c>
    </row>
    <row r="109" spans="1:5" x14ac:dyDescent="0.2">
      <c r="A109" s="21" t="s">
        <v>41</v>
      </c>
      <c r="B109" s="23"/>
      <c r="C109" s="23"/>
      <c r="D109" s="24"/>
      <c r="E109" s="23"/>
    </row>
    <row r="110" spans="1:5" x14ac:dyDescent="0.2">
      <c r="A110" s="3" t="s">
        <v>50</v>
      </c>
    </row>
    <row r="111" spans="1:5" x14ac:dyDescent="0.2">
      <c r="A111" s="34" t="s">
        <v>44</v>
      </c>
      <c r="B111" s="34" t="s">
        <v>77</v>
      </c>
      <c r="C111" s="34" t="s">
        <v>78</v>
      </c>
      <c r="D111" s="34" t="s">
        <v>79</v>
      </c>
      <c r="E111" s="35" t="s">
        <v>80</v>
      </c>
    </row>
    <row r="112" spans="1:5" x14ac:dyDescent="0.2">
      <c r="A112" s="34"/>
      <c r="B112" s="34"/>
      <c r="C112" s="34"/>
      <c r="D112" s="34"/>
      <c r="E112" s="35"/>
    </row>
    <row r="113" spans="1:5" x14ac:dyDescent="0.2">
      <c r="A113" s="16" t="s">
        <v>77</v>
      </c>
      <c r="B113" s="6">
        <v>0</v>
      </c>
      <c r="C113" s="6">
        <f>MAX(ABS(D88-D89))/MAX(ABS(B88-B89), ABS(C88-C89),ABS(D88-D89),ABS(E88-E89))</f>
        <v>1</v>
      </c>
      <c r="D113" s="8">
        <f>MAX(ABS(C88-C90))/MAX(ABS(B88-B90), ABS(C88-C90),ABS(D88-D90),ABS(E88-E90))</f>
        <v>0.3002950776409673</v>
      </c>
      <c r="E113" s="8">
        <f>MAX(ABS(C88-C91))/MAX(ABS(B88-B91),ABS(C88-C91), ABS(D88-D91),ABS(E88-E91))</f>
        <v>0.9008852329229019</v>
      </c>
    </row>
    <row r="114" spans="1:5" x14ac:dyDescent="0.2">
      <c r="A114" s="16" t="s">
        <v>78</v>
      </c>
      <c r="B114" s="8">
        <f>MAX(ABS(B89-B88),ABS(C89-C88))/MAX(ABS(B89-B88),ABS(C89-C88),ABS(D89-D88),ABS(E89-E88))</f>
        <v>0.58976782461958843</v>
      </c>
      <c r="C114" s="6">
        <v>0</v>
      </c>
      <c r="D114" s="8">
        <f>MAX(ABS(B89-B90), ABS(C89-C90))/MAX(ABS(B89-B90), ABS(C89-C90), ABS(D89-D90), ABS(E89-E90))</f>
        <v>0.58976782461958854</v>
      </c>
      <c r="E114" s="6">
        <f>MAX(ABS(C89-C91))/MAX(ABS(B89-B91),ABS(C89-C91), ABS(D89-D91), ABS(E89-E91))</f>
        <v>1</v>
      </c>
    </row>
    <row r="115" spans="1:5" x14ac:dyDescent="0.2">
      <c r="A115" s="16" t="s">
        <v>79</v>
      </c>
      <c r="B115" s="6">
        <f>MAX(ABS(D90-D88), ABS(E90-E88))/MAX(ABS(B90-B88), ABS(C90-C88), ABS(D90-D88), ABS(E90-E88))</f>
        <v>1</v>
      </c>
      <c r="C115" s="6">
        <f>MAX(ABS(D90-D88), ABS(E90-E88))/MAX(, ABS(B90-B88),ABS(C90-C88), ABS(D90-D88), ABS(E90-E88))</f>
        <v>1</v>
      </c>
      <c r="D115" s="6">
        <v>0</v>
      </c>
      <c r="E115" s="6">
        <f>MAX(ABS(D90-D91),ABS(E90-E91))/MAX(ABS(B90-B91),ABS(C90-C91), ABS(D90-D91), ABS(E90-E91))</f>
        <v>1</v>
      </c>
    </row>
    <row r="116" spans="1:5" x14ac:dyDescent="0.2">
      <c r="A116" s="16" t="s">
        <v>80</v>
      </c>
      <c r="B116" s="6">
        <f>MAX(ABS(B91-B88), ABS(E91-E88))/MAX(ABS(B91-B88), ABS(C91-C88), ABS(D91-D88), ABS(E91-E88))</f>
        <v>1</v>
      </c>
      <c r="C116" s="8">
        <f>MAX(ABS(D91-D89), ABS(E91-E89))/MAX(ABS(B91-B89),ABS(C91-C89), ABS(D91-D89), ABS(E91-E89))</f>
        <v>0.84779124789065852</v>
      </c>
      <c r="D116" s="8">
        <f>MAX(ABS(B91-B90))/MAX(ABS(B91-B90),ABS(C91-C90),ABS(D91-D90), ABS(E91-E90))</f>
        <v>0.42365927286816174</v>
      </c>
      <c r="E116" s="4">
        <v>0</v>
      </c>
    </row>
    <row r="117" spans="1:5" x14ac:dyDescent="0.2">
      <c r="E117" s="2"/>
    </row>
    <row r="118" spans="1:5" x14ac:dyDescent="0.2">
      <c r="A118" s="21" t="s">
        <v>43</v>
      </c>
      <c r="B118" s="23"/>
      <c r="C118" s="23"/>
      <c r="D118" s="24"/>
    </row>
    <row r="119" spans="1:5" x14ac:dyDescent="0.2">
      <c r="A119" s="37" t="s">
        <v>42</v>
      </c>
      <c r="B119" s="37"/>
    </row>
    <row r="120" spans="1:5" x14ac:dyDescent="0.2">
      <c r="A120" s="16" t="s">
        <v>1</v>
      </c>
      <c r="B120" s="8">
        <f>SUM(B113:E116)</f>
        <v>9.652166480561867</v>
      </c>
    </row>
    <row r="121" spans="1:5" x14ac:dyDescent="0.2">
      <c r="A121" s="16" t="s">
        <v>28</v>
      </c>
      <c r="B121" s="4">
        <f>4*3</f>
        <v>12</v>
      </c>
    </row>
    <row r="122" spans="1:5" x14ac:dyDescent="0.2">
      <c r="A122" s="16" t="s">
        <v>0</v>
      </c>
      <c r="B122" s="8">
        <f>B120/B121</f>
        <v>0.80434720671348892</v>
      </c>
    </row>
    <row r="124" spans="1:5" x14ac:dyDescent="0.2">
      <c r="A124" s="21" t="s">
        <v>45</v>
      </c>
      <c r="B124" s="23"/>
      <c r="C124" s="23"/>
      <c r="D124" s="24"/>
    </row>
    <row r="125" spans="1:5" x14ac:dyDescent="0.2">
      <c r="A125" s="3" t="s">
        <v>46</v>
      </c>
    </row>
    <row r="126" spans="1:5" x14ac:dyDescent="0.2">
      <c r="A126" s="34" t="s">
        <v>47</v>
      </c>
      <c r="B126" s="34" t="s">
        <v>77</v>
      </c>
      <c r="C126" s="34" t="s">
        <v>78</v>
      </c>
      <c r="D126" s="34" t="s">
        <v>79</v>
      </c>
      <c r="E126" s="35" t="s">
        <v>80</v>
      </c>
    </row>
    <row r="127" spans="1:5" x14ac:dyDescent="0.2">
      <c r="A127" s="34"/>
      <c r="B127" s="34"/>
      <c r="C127" s="34"/>
      <c r="D127" s="34"/>
      <c r="E127" s="35"/>
    </row>
    <row r="128" spans="1:5" x14ac:dyDescent="0.2">
      <c r="A128" s="16" t="s">
        <v>77</v>
      </c>
      <c r="B128" s="4">
        <v>0</v>
      </c>
      <c r="C128" s="4">
        <v>1</v>
      </c>
      <c r="D128" s="4">
        <v>0</v>
      </c>
      <c r="E128" s="4">
        <v>1</v>
      </c>
    </row>
    <row r="129" spans="1:11" x14ac:dyDescent="0.2">
      <c r="A129" s="16" t="s">
        <v>78</v>
      </c>
      <c r="B129" s="4">
        <v>0</v>
      </c>
      <c r="C129" s="4">
        <v>0</v>
      </c>
      <c r="D129" s="4">
        <v>0</v>
      </c>
      <c r="E129" s="4">
        <v>1</v>
      </c>
    </row>
    <row r="130" spans="1:11" x14ac:dyDescent="0.2">
      <c r="A130" s="16" t="s">
        <v>79</v>
      </c>
      <c r="B130" s="4">
        <v>1</v>
      </c>
      <c r="C130" s="4">
        <v>1</v>
      </c>
      <c r="D130" s="4">
        <v>0</v>
      </c>
      <c r="E130" s="4">
        <v>1</v>
      </c>
    </row>
    <row r="131" spans="1:11" x14ac:dyDescent="0.2">
      <c r="A131" s="16" t="s">
        <v>80</v>
      </c>
      <c r="B131" s="4">
        <v>1</v>
      </c>
      <c r="C131" s="4">
        <v>1</v>
      </c>
      <c r="D131" s="4">
        <v>0</v>
      </c>
      <c r="E131" s="4">
        <v>0</v>
      </c>
    </row>
    <row r="133" spans="1:11" x14ac:dyDescent="0.2">
      <c r="A133" s="36" t="s">
        <v>48</v>
      </c>
      <c r="B133" s="36"/>
      <c r="C133" s="36"/>
      <c r="D133" s="36"/>
      <c r="E133" s="36"/>
      <c r="F133" s="36"/>
    </row>
    <row r="134" spans="1:11" x14ac:dyDescent="0.2">
      <c r="A134" s="26" t="s">
        <v>49</v>
      </c>
      <c r="B134" s="23"/>
      <c r="C134" s="23"/>
    </row>
    <row r="136" spans="1:11" x14ac:dyDescent="0.2">
      <c r="A136" s="3" t="s">
        <v>30</v>
      </c>
      <c r="G136" s="3" t="s">
        <v>46</v>
      </c>
    </row>
    <row r="137" spans="1:11" x14ac:dyDescent="0.2">
      <c r="A137" s="34" t="s">
        <v>31</v>
      </c>
      <c r="B137" s="34" t="s">
        <v>77</v>
      </c>
      <c r="C137" s="34" t="s">
        <v>78</v>
      </c>
      <c r="D137" s="34" t="s">
        <v>79</v>
      </c>
      <c r="E137" s="35" t="s">
        <v>80</v>
      </c>
      <c r="G137" s="34" t="s">
        <v>47</v>
      </c>
      <c r="H137" s="34" t="s">
        <v>77</v>
      </c>
      <c r="I137" s="34" t="s">
        <v>78</v>
      </c>
      <c r="J137" s="34" t="s">
        <v>79</v>
      </c>
      <c r="K137" s="35" t="s">
        <v>80</v>
      </c>
    </row>
    <row r="138" spans="1:11" x14ac:dyDescent="0.2">
      <c r="A138" s="34"/>
      <c r="B138" s="34"/>
      <c r="C138" s="34"/>
      <c r="D138" s="34"/>
      <c r="E138" s="35"/>
      <c r="G138" s="34"/>
      <c r="H138" s="34"/>
      <c r="I138" s="34"/>
      <c r="J138" s="34"/>
      <c r="K138" s="35"/>
    </row>
    <row r="139" spans="1:11" x14ac:dyDescent="0.2">
      <c r="A139" s="16" t="s">
        <v>77</v>
      </c>
      <c r="B139" s="4">
        <v>0</v>
      </c>
      <c r="C139" s="4">
        <v>1</v>
      </c>
      <c r="D139" s="4">
        <v>1</v>
      </c>
      <c r="E139" s="4">
        <v>1</v>
      </c>
      <c r="F139" s="9" t="s">
        <v>2</v>
      </c>
      <c r="G139" s="16" t="s">
        <v>77</v>
      </c>
      <c r="H139" s="4">
        <v>0</v>
      </c>
      <c r="I139" s="4">
        <v>1</v>
      </c>
      <c r="J139" s="4">
        <v>0</v>
      </c>
      <c r="K139" s="4">
        <v>1</v>
      </c>
    </row>
    <row r="140" spans="1:11" x14ac:dyDescent="0.2">
      <c r="A140" s="16" t="s">
        <v>78</v>
      </c>
      <c r="B140" s="4">
        <v>1</v>
      </c>
      <c r="C140" s="4">
        <v>0</v>
      </c>
      <c r="D140" s="4">
        <v>1</v>
      </c>
      <c r="E140" s="4">
        <v>1</v>
      </c>
      <c r="G140" s="16" t="s">
        <v>78</v>
      </c>
      <c r="H140" s="4">
        <v>0</v>
      </c>
      <c r="I140" s="4">
        <v>0</v>
      </c>
      <c r="J140" s="4">
        <v>0</v>
      </c>
      <c r="K140" s="4">
        <v>1</v>
      </c>
    </row>
    <row r="141" spans="1:11" x14ac:dyDescent="0.2">
      <c r="A141" s="16" t="s">
        <v>79</v>
      </c>
      <c r="B141" s="4">
        <v>0</v>
      </c>
      <c r="C141" s="4">
        <v>0</v>
      </c>
      <c r="D141" s="4">
        <v>0</v>
      </c>
      <c r="E141" s="4">
        <v>0</v>
      </c>
      <c r="G141" s="16" t="s">
        <v>79</v>
      </c>
      <c r="H141" s="4">
        <v>1</v>
      </c>
      <c r="I141" s="4">
        <v>1</v>
      </c>
      <c r="J141" s="4">
        <v>0</v>
      </c>
      <c r="K141" s="4">
        <v>1</v>
      </c>
    </row>
    <row r="142" spans="1:11" x14ac:dyDescent="0.2">
      <c r="A142" s="16" t="s">
        <v>80</v>
      </c>
      <c r="B142" s="4">
        <v>0</v>
      </c>
      <c r="C142" s="4">
        <v>0</v>
      </c>
      <c r="D142" s="4">
        <v>1</v>
      </c>
      <c r="E142" s="4">
        <v>0</v>
      </c>
      <c r="G142" s="16" t="s">
        <v>80</v>
      </c>
      <c r="H142" s="4">
        <v>1</v>
      </c>
      <c r="I142" s="4">
        <v>1</v>
      </c>
      <c r="J142" s="4">
        <v>0</v>
      </c>
      <c r="K142" s="4">
        <v>0</v>
      </c>
    </row>
    <row r="144" spans="1:11" x14ac:dyDescent="0.2">
      <c r="D144" s="7" t="s">
        <v>51</v>
      </c>
    </row>
    <row r="145" spans="4:8" x14ac:dyDescent="0.2">
      <c r="D145" s="34" t="s">
        <v>52</v>
      </c>
      <c r="E145" s="34" t="s">
        <v>77</v>
      </c>
      <c r="F145" s="34" t="s">
        <v>78</v>
      </c>
      <c r="G145" s="34" t="s">
        <v>79</v>
      </c>
      <c r="H145" s="35" t="s">
        <v>80</v>
      </c>
    </row>
    <row r="146" spans="4:8" x14ac:dyDescent="0.2">
      <c r="D146" s="34"/>
      <c r="E146" s="34"/>
      <c r="F146" s="34"/>
      <c r="G146" s="34"/>
      <c r="H146" s="35"/>
    </row>
    <row r="147" spans="4:8" x14ac:dyDescent="0.2">
      <c r="D147" s="28" t="s">
        <v>77</v>
      </c>
      <c r="E147" s="29">
        <f t="shared" ref="E147:H150" si="4">B139*H139</f>
        <v>0</v>
      </c>
      <c r="F147" s="30">
        <f t="shared" si="4"/>
        <v>1</v>
      </c>
      <c r="G147" s="29">
        <f t="shared" si="4"/>
        <v>0</v>
      </c>
      <c r="H147" s="30">
        <f t="shared" si="4"/>
        <v>1</v>
      </c>
    </row>
    <row r="148" spans="4:8" x14ac:dyDescent="0.2">
      <c r="D148" s="16" t="s">
        <v>78</v>
      </c>
      <c r="E148" s="4">
        <f t="shared" si="4"/>
        <v>0</v>
      </c>
      <c r="F148" s="4">
        <f t="shared" si="4"/>
        <v>0</v>
      </c>
      <c r="G148" s="4">
        <f t="shared" si="4"/>
        <v>0</v>
      </c>
      <c r="H148" s="4">
        <f t="shared" si="4"/>
        <v>1</v>
      </c>
    </row>
    <row r="149" spans="4:8" x14ac:dyDescent="0.2">
      <c r="D149" s="16" t="s">
        <v>79</v>
      </c>
      <c r="E149" s="4">
        <f t="shared" si="4"/>
        <v>0</v>
      </c>
      <c r="F149" s="4">
        <f t="shared" si="4"/>
        <v>0</v>
      </c>
      <c r="G149" s="4">
        <f t="shared" si="4"/>
        <v>0</v>
      </c>
      <c r="H149" s="4">
        <f t="shared" si="4"/>
        <v>0</v>
      </c>
    </row>
    <row r="150" spans="4:8" x14ac:dyDescent="0.2">
      <c r="D150" s="16" t="s">
        <v>80</v>
      </c>
      <c r="E150" s="4">
        <f t="shared" si="4"/>
        <v>0</v>
      </c>
      <c r="F150" s="4">
        <f t="shared" si="4"/>
        <v>0</v>
      </c>
      <c r="G150" s="4">
        <f t="shared" si="4"/>
        <v>0</v>
      </c>
      <c r="H150" s="4">
        <f t="shared" si="4"/>
        <v>0</v>
      </c>
    </row>
    <row r="152" spans="4:8" x14ac:dyDescent="0.2">
      <c r="D152" s="3"/>
    </row>
  </sheetData>
  <mergeCells count="76">
    <mergeCell ref="A3:A4"/>
    <mergeCell ref="A1:F1"/>
    <mergeCell ref="B3:B4"/>
    <mergeCell ref="C3:C4"/>
    <mergeCell ref="D3:D4"/>
    <mergeCell ref="E3:E4"/>
    <mergeCell ref="A24:F24"/>
    <mergeCell ref="A26:A27"/>
    <mergeCell ref="B26:B27"/>
    <mergeCell ref="A11:A12"/>
    <mergeCell ref="B11:B12"/>
    <mergeCell ref="C11:C12"/>
    <mergeCell ref="D11:D12"/>
    <mergeCell ref="E11:E12"/>
    <mergeCell ref="F11:F12"/>
    <mergeCell ref="C111:C112"/>
    <mergeCell ref="D111:D112"/>
    <mergeCell ref="E111:E112"/>
    <mergeCell ref="A61:A62"/>
    <mergeCell ref="E61:E62"/>
    <mergeCell ref="B61:B62"/>
    <mergeCell ref="C61:C62"/>
    <mergeCell ref="D61:D62"/>
    <mergeCell ref="A15:F15"/>
    <mergeCell ref="B17:B18"/>
    <mergeCell ref="C17:C18"/>
    <mergeCell ref="D17:D18"/>
    <mergeCell ref="E17:E18"/>
    <mergeCell ref="A17:A18"/>
    <mergeCell ref="C26:C27"/>
    <mergeCell ref="D26:D27"/>
    <mergeCell ref="E26:E27"/>
    <mergeCell ref="B36:B37"/>
    <mergeCell ref="C36:C37"/>
    <mergeCell ref="D36:D37"/>
    <mergeCell ref="E36:E37"/>
    <mergeCell ref="A33:F33"/>
    <mergeCell ref="A36:A37"/>
    <mergeCell ref="A94:B94"/>
    <mergeCell ref="A44:B44"/>
    <mergeCell ref="A69:B69"/>
    <mergeCell ref="A111:A112"/>
    <mergeCell ref="B111:B112"/>
    <mergeCell ref="A83:F83"/>
    <mergeCell ref="A86:A87"/>
    <mergeCell ref="B86:B87"/>
    <mergeCell ref="C86:C87"/>
    <mergeCell ref="D86:D87"/>
    <mergeCell ref="E86:E87"/>
    <mergeCell ref="A76:A77"/>
    <mergeCell ref="B76:B77"/>
    <mergeCell ref="C76:C77"/>
    <mergeCell ref="D76:D77"/>
    <mergeCell ref="E76:E77"/>
    <mergeCell ref="A119:B119"/>
    <mergeCell ref="B126:B127"/>
    <mergeCell ref="C126:C127"/>
    <mergeCell ref="D126:D127"/>
    <mergeCell ref="E126:E127"/>
    <mergeCell ref="A126:A127"/>
    <mergeCell ref="A133:F133"/>
    <mergeCell ref="B137:B138"/>
    <mergeCell ref="C137:C138"/>
    <mergeCell ref="D137:D138"/>
    <mergeCell ref="E137:E138"/>
    <mergeCell ref="A137:A138"/>
    <mergeCell ref="G137:G138"/>
    <mergeCell ref="H137:H138"/>
    <mergeCell ref="I137:I138"/>
    <mergeCell ref="J137:J138"/>
    <mergeCell ref="K137:K138"/>
    <mergeCell ref="E145:E146"/>
    <mergeCell ref="F145:F146"/>
    <mergeCell ref="G145:G146"/>
    <mergeCell ref="H145:H146"/>
    <mergeCell ref="D145:D14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1F4C-7191-41E7-9D82-C3A36686CA2E}">
  <dimension ref="A1:O111"/>
  <sheetViews>
    <sheetView tabSelected="1" topLeftCell="A72" workbookViewId="0">
      <selection activeCell="F84" sqref="F84"/>
    </sheetView>
  </sheetViews>
  <sheetFormatPr baseColWidth="10" defaultColWidth="8.83203125" defaultRowHeight="15" x14ac:dyDescent="0.2"/>
  <cols>
    <col min="1" max="1" width="14.1640625" customWidth="1"/>
    <col min="2" max="2" width="16.5" customWidth="1"/>
    <col min="3" max="4" width="12" bestFit="1" customWidth="1"/>
    <col min="5" max="5" width="13.1640625" customWidth="1"/>
    <col min="6" max="6" width="14.1640625" customWidth="1"/>
    <col min="7" max="7" width="12" bestFit="1" customWidth="1"/>
    <col min="8" max="8" width="13.83203125" customWidth="1"/>
    <col min="9" max="9" width="18" customWidth="1"/>
    <col min="10" max="10" width="9.83203125" customWidth="1"/>
    <col min="12" max="12" width="16.5" customWidth="1"/>
    <col min="13" max="13" width="10.5" customWidth="1"/>
  </cols>
  <sheetData>
    <row r="1" spans="1:15" ht="16" x14ac:dyDescent="0.2">
      <c r="A1" s="41" t="s">
        <v>58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5" x14ac:dyDescent="0.2">
      <c r="A2" s="14"/>
    </row>
    <row r="3" spans="1:15" x14ac:dyDescent="0.2">
      <c r="A3" s="17"/>
      <c r="B3" s="11" t="s">
        <v>77</v>
      </c>
      <c r="C3" s="11" t="s">
        <v>78</v>
      </c>
      <c r="D3" s="11" t="s">
        <v>79</v>
      </c>
      <c r="E3" s="11" t="s">
        <v>80</v>
      </c>
      <c r="F3" s="3"/>
      <c r="N3" s="31"/>
      <c r="O3" s="31"/>
    </row>
    <row r="4" spans="1:15" x14ac:dyDescent="0.2">
      <c r="A4" s="16" t="s">
        <v>53</v>
      </c>
      <c r="B4" s="4">
        <v>3</v>
      </c>
      <c r="C4" s="4">
        <v>3</v>
      </c>
      <c r="D4" s="4">
        <v>3</v>
      </c>
      <c r="E4" s="4">
        <v>4</v>
      </c>
    </row>
    <row r="5" spans="1:15" x14ac:dyDescent="0.2">
      <c r="A5" s="16" t="s">
        <v>54</v>
      </c>
      <c r="B5" s="4">
        <v>2</v>
      </c>
      <c r="C5" s="4">
        <v>4</v>
      </c>
      <c r="D5" s="4">
        <v>3</v>
      </c>
      <c r="E5" s="4">
        <v>3</v>
      </c>
    </row>
    <row r="6" spans="1:15" x14ac:dyDescent="0.2">
      <c r="A6" s="16" t="s">
        <v>55</v>
      </c>
      <c r="B6" s="4">
        <v>4</v>
      </c>
      <c r="C6" s="4">
        <v>4</v>
      </c>
      <c r="D6" s="4">
        <v>3</v>
      </c>
      <c r="E6" s="4">
        <v>2</v>
      </c>
      <c r="N6" s="7"/>
    </row>
    <row r="7" spans="1:15" x14ac:dyDescent="0.2">
      <c r="A7" s="16" t="s">
        <v>56</v>
      </c>
      <c r="B7" s="4">
        <v>3</v>
      </c>
      <c r="C7" s="4">
        <v>3</v>
      </c>
      <c r="D7" s="4">
        <v>4</v>
      </c>
      <c r="E7" s="4">
        <v>4</v>
      </c>
    </row>
    <row r="9" spans="1:15" x14ac:dyDescent="0.2">
      <c r="A9" s="25" t="s">
        <v>59</v>
      </c>
      <c r="B9" s="15"/>
    </row>
    <row r="10" spans="1:15" x14ac:dyDescent="0.2">
      <c r="A10" s="17"/>
      <c r="B10" s="11" t="s">
        <v>77</v>
      </c>
      <c r="C10" s="11" t="s">
        <v>78</v>
      </c>
      <c r="D10" s="11" t="s">
        <v>79</v>
      </c>
      <c r="E10" s="11" t="s">
        <v>80</v>
      </c>
    </row>
    <row r="11" spans="1:15" x14ac:dyDescent="0.2">
      <c r="A11" s="16" t="s">
        <v>53</v>
      </c>
      <c r="B11" s="4">
        <f>B4/SQRT($B4^2+$C4^2+$D4^2+$E4^2)</f>
        <v>0.457495710997814</v>
      </c>
      <c r="C11" s="4">
        <f>C4/SQRT($B4^2+$C4^2+$D4^2+$E4^2)</f>
        <v>0.457495710997814</v>
      </c>
      <c r="D11" s="4">
        <f>D4/SQRT($B4^2+$C4^2+$D4^2+$E4^2)</f>
        <v>0.457495710997814</v>
      </c>
      <c r="E11" s="4">
        <f>E4/SQRT($B4^2+$C4^2+$D4^2+$E4^2)</f>
        <v>0.60999428133041866</v>
      </c>
    </row>
    <row r="12" spans="1:15" x14ac:dyDescent="0.2">
      <c r="A12" s="16" t="s">
        <v>54</v>
      </c>
      <c r="B12" s="4">
        <f>B5/SQRT($B5^2+$C5^2+$D5^2+$E5^2)</f>
        <v>0.32444284226152509</v>
      </c>
      <c r="C12" s="4">
        <f t="shared" ref="C12:E12" si="0">C5/SQRT($B5^2+$C5^2+$D5^2+$E5^2)</f>
        <v>0.64888568452305018</v>
      </c>
      <c r="D12" s="4">
        <f t="shared" si="0"/>
        <v>0.48666426339228763</v>
      </c>
      <c r="E12" s="4">
        <f t="shared" si="0"/>
        <v>0.48666426339228763</v>
      </c>
    </row>
    <row r="13" spans="1:15" x14ac:dyDescent="0.2">
      <c r="A13" s="16" t="s">
        <v>55</v>
      </c>
      <c r="B13" s="4">
        <f>B6/SQRT($B6^2+$C6^2+$D6^2+$E6^2)</f>
        <v>0.59628479399994394</v>
      </c>
      <c r="C13" s="4">
        <f>C6/SQRT($B6^2+$C6^2+$D6^2+$E6^2)</f>
        <v>0.59628479399994394</v>
      </c>
      <c r="D13" s="4">
        <f t="shared" ref="D13:E13" si="1">D6/SQRT($B6^2+$C6^2+$D6^2+$E6^2)</f>
        <v>0.44721359549995793</v>
      </c>
      <c r="E13" s="4">
        <f t="shared" si="1"/>
        <v>0.29814239699997197</v>
      </c>
    </row>
    <row r="14" spans="1:15" x14ac:dyDescent="0.2">
      <c r="A14" s="16" t="s">
        <v>56</v>
      </c>
      <c r="B14" s="8">
        <f>B7/SQRT($B7^2+$C7^2+$D7^2+$E7^2)</f>
        <v>0.42426406871192851</v>
      </c>
      <c r="C14" s="8">
        <f t="shared" ref="C14:E14" si="2">C7/SQRT($B7^2+$C7^2+$D7^2+$E7^2)</f>
        <v>0.42426406871192851</v>
      </c>
      <c r="D14" s="8">
        <f t="shared" si="2"/>
        <v>0.56568542494923801</v>
      </c>
      <c r="E14" s="8">
        <f t="shared" si="2"/>
        <v>0.56568542494923801</v>
      </c>
    </row>
    <row r="16" spans="1:15" ht="16" x14ac:dyDescent="0.2">
      <c r="A16" s="41" t="s">
        <v>60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8" spans="1:13" x14ac:dyDescent="0.2">
      <c r="A18" s="25" t="s">
        <v>61</v>
      </c>
      <c r="B18" s="23"/>
    </row>
    <row r="19" spans="1:13" x14ac:dyDescent="0.2">
      <c r="A19" s="17"/>
      <c r="B19" s="11" t="s">
        <v>77</v>
      </c>
      <c r="C19" s="11" t="s">
        <v>78</v>
      </c>
      <c r="D19" s="11" t="s">
        <v>79</v>
      </c>
      <c r="E19" s="11" t="s">
        <v>80</v>
      </c>
      <c r="G19" s="42" t="s">
        <v>57</v>
      </c>
      <c r="H19" s="42"/>
    </row>
    <row r="20" spans="1:13" x14ac:dyDescent="0.2">
      <c r="A20" s="16" t="s">
        <v>53</v>
      </c>
      <c r="B20" s="4">
        <v>0.58834840541455213</v>
      </c>
      <c r="C20" s="4">
        <v>0.39223227027636809</v>
      </c>
      <c r="D20" s="4">
        <v>0.58834840541455213</v>
      </c>
      <c r="E20" s="4">
        <v>0.39223227027636809</v>
      </c>
      <c r="G20" s="33" t="s">
        <v>53</v>
      </c>
      <c r="H20" s="43">
        <v>1.5</v>
      </c>
    </row>
    <row r="21" spans="1:13" x14ac:dyDescent="0.2">
      <c r="A21" s="16" t="s">
        <v>54</v>
      </c>
      <c r="B21" s="4">
        <v>0.41702882811414954</v>
      </c>
      <c r="C21" s="4">
        <v>0.20851441405707477</v>
      </c>
      <c r="D21" s="4">
        <v>0.62554324217122437</v>
      </c>
      <c r="E21" s="4">
        <v>0.62554324217122437</v>
      </c>
      <c r="G21" s="33" t="s">
        <v>54</v>
      </c>
      <c r="H21" s="43">
        <v>3</v>
      </c>
    </row>
    <row r="22" spans="1:13" x14ac:dyDescent="0.2">
      <c r="A22" s="16" t="s">
        <v>55</v>
      </c>
      <c r="B22" s="4">
        <v>0.47140452079103173</v>
      </c>
      <c r="C22" s="4">
        <v>0.70710678118654757</v>
      </c>
      <c r="D22" s="4">
        <v>0.23570226039551587</v>
      </c>
      <c r="E22" s="4">
        <v>0.47140452079103173</v>
      </c>
      <c r="G22" s="33" t="s">
        <v>55</v>
      </c>
      <c r="H22" s="43">
        <v>1.5</v>
      </c>
    </row>
    <row r="23" spans="1:13" x14ac:dyDescent="0.2">
      <c r="A23" s="16" t="s">
        <v>56</v>
      </c>
      <c r="B23" s="8">
        <v>0.61721339984836765</v>
      </c>
      <c r="C23" s="4">
        <v>0.61721339984836765</v>
      </c>
      <c r="D23" s="4">
        <v>0.15430334996209191</v>
      </c>
      <c r="E23" s="4">
        <v>0.46291004988627571</v>
      </c>
      <c r="G23" s="33" t="s">
        <v>56</v>
      </c>
      <c r="H23" s="43">
        <v>4</v>
      </c>
    </row>
    <row r="25" spans="1:13" x14ac:dyDescent="0.2">
      <c r="A25" s="26" t="s">
        <v>62</v>
      </c>
      <c r="B25" s="32"/>
      <c r="C25" s="23"/>
    </row>
    <row r="26" spans="1:13" x14ac:dyDescent="0.2">
      <c r="A26" s="17"/>
      <c r="B26" s="11" t="s">
        <v>77</v>
      </c>
      <c r="C26" s="11" t="s">
        <v>78</v>
      </c>
      <c r="D26" s="11" t="s">
        <v>79</v>
      </c>
      <c r="E26" s="11" t="s">
        <v>80</v>
      </c>
    </row>
    <row r="27" spans="1:13" x14ac:dyDescent="0.2">
      <c r="A27" s="16" t="s">
        <v>53</v>
      </c>
      <c r="B27" s="4">
        <f>$H20*$B20</f>
        <v>0.88252260812182826</v>
      </c>
      <c r="C27" s="4">
        <f>$H20*$C20</f>
        <v>0.58834840541455213</v>
      </c>
      <c r="D27" s="4">
        <f>$H20*$D20</f>
        <v>0.88252260812182826</v>
      </c>
      <c r="E27" s="4">
        <f>$H20*$E20</f>
        <v>0.58834840541455213</v>
      </c>
    </row>
    <row r="28" spans="1:13" x14ac:dyDescent="0.2">
      <c r="A28" s="16" t="s">
        <v>54</v>
      </c>
      <c r="B28" s="4">
        <f>$H21*$B21</f>
        <v>1.2510864843424487</v>
      </c>
      <c r="C28" s="4">
        <f>$H21*$C21</f>
        <v>0.62554324217122437</v>
      </c>
      <c r="D28" s="4">
        <f>$H21*$D21</f>
        <v>1.8766297265136731</v>
      </c>
      <c r="E28" s="4">
        <f t="shared" ref="E28:E30" si="3">$H21*$E21</f>
        <v>1.8766297265136731</v>
      </c>
    </row>
    <row r="29" spans="1:13" x14ac:dyDescent="0.2">
      <c r="A29" s="16" t="s">
        <v>55</v>
      </c>
      <c r="B29" s="4">
        <f>$H22*$B22</f>
        <v>0.70710678118654757</v>
      </c>
      <c r="C29" s="4">
        <f>$H22*$C22</f>
        <v>1.0606601717798214</v>
      </c>
      <c r="D29" s="4">
        <f>$H22*$D22</f>
        <v>0.35355339059327379</v>
      </c>
      <c r="E29" s="4">
        <f t="shared" si="3"/>
        <v>0.70710678118654757</v>
      </c>
    </row>
    <row r="30" spans="1:13" x14ac:dyDescent="0.2">
      <c r="A30" s="16" t="s">
        <v>56</v>
      </c>
      <c r="B30" s="8">
        <f>$H23*$B23</f>
        <v>2.4688535993934706</v>
      </c>
      <c r="C30" s="8">
        <f>$H23*$C23</f>
        <v>2.4688535993934706</v>
      </c>
      <c r="D30" s="8">
        <f>$H23*$D23</f>
        <v>0.61721339984836765</v>
      </c>
      <c r="E30" s="8">
        <f t="shared" si="3"/>
        <v>1.8516401995451028</v>
      </c>
    </row>
    <row r="32" spans="1:13" ht="16" x14ac:dyDescent="0.2">
      <c r="A32" s="41" t="s">
        <v>63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4" spans="1:13" x14ac:dyDescent="0.2">
      <c r="A34" s="26" t="s">
        <v>62</v>
      </c>
      <c r="B34" s="32"/>
      <c r="C34" s="23"/>
    </row>
    <row r="35" spans="1:13" x14ac:dyDescent="0.2">
      <c r="A35" s="17"/>
      <c r="B35" s="11" t="s">
        <v>77</v>
      </c>
      <c r="C35" s="11" t="s">
        <v>78</v>
      </c>
      <c r="D35" s="11" t="s">
        <v>79</v>
      </c>
      <c r="E35" s="11" t="s">
        <v>80</v>
      </c>
    </row>
    <row r="36" spans="1:13" x14ac:dyDescent="0.2">
      <c r="A36" s="16" t="s">
        <v>53</v>
      </c>
      <c r="B36" s="4">
        <v>1.1766968108291043</v>
      </c>
      <c r="C36" s="4">
        <v>0.78446454055273618</v>
      </c>
      <c r="D36" s="4">
        <v>1.1766968108291043</v>
      </c>
      <c r="E36" s="4">
        <v>0.78446454055273618</v>
      </c>
    </row>
    <row r="37" spans="1:13" x14ac:dyDescent="0.2">
      <c r="A37" s="16" t="s">
        <v>54</v>
      </c>
      <c r="B37" s="4">
        <v>0.83405765622829908</v>
      </c>
      <c r="C37" s="4">
        <v>0.41702882811414954</v>
      </c>
      <c r="D37" s="4">
        <v>1.2510864843424487</v>
      </c>
      <c r="E37" s="4">
        <v>1.2510864843424487</v>
      </c>
    </row>
    <row r="38" spans="1:13" x14ac:dyDescent="0.2">
      <c r="A38" s="16" t="s">
        <v>55</v>
      </c>
      <c r="B38" s="4">
        <v>1.4142135623730951</v>
      </c>
      <c r="C38" s="4">
        <v>2.1213203435596428</v>
      </c>
      <c r="D38" s="4">
        <v>0.70710678118654757</v>
      </c>
      <c r="E38" s="4">
        <v>1.4142135623730951</v>
      </c>
    </row>
    <row r="39" spans="1:13" x14ac:dyDescent="0.2">
      <c r="A39" s="16" t="s">
        <v>56</v>
      </c>
      <c r="B39" s="8">
        <v>1.8516401995451028</v>
      </c>
      <c r="C39" s="8">
        <v>1.8516401995451028</v>
      </c>
      <c r="D39" s="8">
        <v>0.46291004988627571</v>
      </c>
      <c r="E39" s="8">
        <v>1.3887301496588271</v>
      </c>
    </row>
    <row r="41" spans="1:13" x14ac:dyDescent="0.2">
      <c r="A41" s="26" t="s">
        <v>64</v>
      </c>
      <c r="B41" s="23"/>
    </row>
    <row r="42" spans="1:13" x14ac:dyDescent="0.2">
      <c r="A42" s="17"/>
      <c r="B42" s="16" t="s">
        <v>65</v>
      </c>
    </row>
    <row r="43" spans="1:13" x14ac:dyDescent="0.2">
      <c r="A43" s="16" t="s">
        <v>53</v>
      </c>
      <c r="B43" s="4">
        <f>MIN(B36:E36)</f>
        <v>0.78446454055273618</v>
      </c>
    </row>
    <row r="44" spans="1:13" x14ac:dyDescent="0.2">
      <c r="A44" s="16" t="s">
        <v>54</v>
      </c>
      <c r="B44" s="4">
        <f>MAX(B37:E37)</f>
        <v>1.2510864843424487</v>
      </c>
    </row>
    <row r="45" spans="1:13" x14ac:dyDescent="0.2">
      <c r="A45" s="16" t="s">
        <v>55</v>
      </c>
      <c r="B45" s="4">
        <f>MAX(B38:E38)</f>
        <v>2.1213203435596428</v>
      </c>
      <c r="C45" s="1"/>
    </row>
    <row r="46" spans="1:13" x14ac:dyDescent="0.2">
      <c r="A46" s="16" t="s">
        <v>56</v>
      </c>
      <c r="B46" s="8">
        <f>MAX(B39:E39)</f>
        <v>1.8516401995451028</v>
      </c>
    </row>
    <row r="48" spans="1:13" ht="16" x14ac:dyDescent="0.2">
      <c r="A48" s="41" t="s">
        <v>68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50" spans="1:13" x14ac:dyDescent="0.2">
      <c r="A50" s="26" t="s">
        <v>62</v>
      </c>
      <c r="B50" s="32"/>
      <c r="C50" s="23"/>
    </row>
    <row r="51" spans="1:13" x14ac:dyDescent="0.2">
      <c r="A51" s="17"/>
      <c r="B51" s="11" t="s">
        <v>77</v>
      </c>
      <c r="C51" s="11" t="s">
        <v>78</v>
      </c>
      <c r="D51" s="11" t="s">
        <v>79</v>
      </c>
      <c r="E51" s="11" t="s">
        <v>80</v>
      </c>
    </row>
    <row r="52" spans="1:13" x14ac:dyDescent="0.2">
      <c r="A52" s="16" t="s">
        <v>53</v>
      </c>
      <c r="B52" s="4">
        <v>1.1766968108291043</v>
      </c>
      <c r="C52" s="4">
        <v>0.78446454055273618</v>
      </c>
      <c r="D52" s="4">
        <v>1.1766968108291043</v>
      </c>
      <c r="E52" s="4">
        <v>0.78446454055273618</v>
      </c>
    </row>
    <row r="53" spans="1:13" x14ac:dyDescent="0.2">
      <c r="A53" s="16" t="s">
        <v>54</v>
      </c>
      <c r="B53" s="4">
        <v>0.83405765622829908</v>
      </c>
      <c r="C53" s="4">
        <v>0.41702882811414954</v>
      </c>
      <c r="D53" s="4">
        <v>1.2510864843424487</v>
      </c>
      <c r="E53" s="4">
        <v>1.2510864843424487</v>
      </c>
    </row>
    <row r="54" spans="1:13" x14ac:dyDescent="0.2">
      <c r="A54" s="16" t="s">
        <v>55</v>
      </c>
      <c r="B54" s="4">
        <v>1.4142135623730951</v>
      </c>
      <c r="C54" s="4">
        <v>2.1213203435596428</v>
      </c>
      <c r="D54" s="4">
        <v>0.70710678118654757</v>
      </c>
      <c r="E54" s="4">
        <v>1.4142135623730951</v>
      </c>
    </row>
    <row r="55" spans="1:13" x14ac:dyDescent="0.2">
      <c r="A55" s="16" t="s">
        <v>56</v>
      </c>
      <c r="B55" s="8">
        <v>1.8516401995451028</v>
      </c>
      <c r="C55" s="8">
        <v>1.8516401995451028</v>
      </c>
      <c r="D55" s="8">
        <v>0.46291004988627571</v>
      </c>
      <c r="E55" s="8">
        <v>1.3887301496588271</v>
      </c>
    </row>
    <row r="57" spans="1:13" x14ac:dyDescent="0.2">
      <c r="A57" s="26" t="s">
        <v>67</v>
      </c>
      <c r="B57" s="23"/>
    </row>
    <row r="58" spans="1:13" x14ac:dyDescent="0.2">
      <c r="A58" s="12"/>
      <c r="B58" s="13" t="s">
        <v>66</v>
      </c>
    </row>
    <row r="59" spans="1:13" x14ac:dyDescent="0.2">
      <c r="A59" s="16" t="s">
        <v>53</v>
      </c>
      <c r="B59" s="4">
        <f>MAX(B52:E52)</f>
        <v>1.1766968108291043</v>
      </c>
    </row>
    <row r="60" spans="1:13" x14ac:dyDescent="0.2">
      <c r="A60" s="16" t="s">
        <v>54</v>
      </c>
      <c r="B60" s="4">
        <f>MIN(B53:E53)</f>
        <v>0.41702882811414954</v>
      </c>
    </row>
    <row r="61" spans="1:13" x14ac:dyDescent="0.2">
      <c r="A61" s="16" t="s">
        <v>55</v>
      </c>
      <c r="B61" s="4">
        <f>MIN(B54:E54)</f>
        <v>0.70710678118654757</v>
      </c>
    </row>
    <row r="62" spans="1:13" x14ac:dyDescent="0.2">
      <c r="A62" s="16" t="s">
        <v>56</v>
      </c>
      <c r="B62" s="8">
        <f>MIN(B55:E55)</f>
        <v>0.46291004988627571</v>
      </c>
    </row>
    <row r="64" spans="1:13" ht="16" x14ac:dyDescent="0.2">
      <c r="A64" s="41" t="s">
        <v>69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6" spans="1:13" x14ac:dyDescent="0.2">
      <c r="A66" s="26" t="s">
        <v>62</v>
      </c>
      <c r="B66" s="32"/>
      <c r="C66" s="23"/>
      <c r="G66" s="26" t="s">
        <v>64</v>
      </c>
      <c r="H66" s="23"/>
    </row>
    <row r="67" spans="1:13" x14ac:dyDescent="0.2">
      <c r="A67" s="17"/>
      <c r="B67" s="11" t="s">
        <v>77</v>
      </c>
      <c r="C67" s="11" t="s">
        <v>78</v>
      </c>
      <c r="D67" s="11" t="s">
        <v>79</v>
      </c>
      <c r="E67" s="11" t="s">
        <v>80</v>
      </c>
      <c r="G67" s="17"/>
      <c r="H67" s="16" t="s">
        <v>65</v>
      </c>
    </row>
    <row r="68" spans="1:13" x14ac:dyDescent="0.2">
      <c r="A68" s="16" t="s">
        <v>53</v>
      </c>
      <c r="B68" s="4">
        <v>1.1766968108291043</v>
      </c>
      <c r="C68" s="4">
        <v>0.78446454055273618</v>
      </c>
      <c r="D68" s="4">
        <v>1.1766968108291043</v>
      </c>
      <c r="E68" s="4">
        <v>0.78446454055273618</v>
      </c>
      <c r="G68" s="16" t="s">
        <v>53</v>
      </c>
      <c r="H68" s="4">
        <v>0.78446454055273618</v>
      </c>
    </row>
    <row r="69" spans="1:13" x14ac:dyDescent="0.2">
      <c r="A69" s="16" t="s">
        <v>54</v>
      </c>
      <c r="B69" s="4">
        <v>0.83405765622829908</v>
      </c>
      <c r="C69" s="4">
        <v>0.41702882811414954</v>
      </c>
      <c r="D69" s="4">
        <v>1.2510864843424487</v>
      </c>
      <c r="E69" s="4">
        <v>1.2510864843424487</v>
      </c>
      <c r="G69" s="16" t="s">
        <v>54</v>
      </c>
      <c r="H69" s="4">
        <v>1.2510864843424487</v>
      </c>
    </row>
    <row r="70" spans="1:13" x14ac:dyDescent="0.2">
      <c r="A70" s="16" t="s">
        <v>55</v>
      </c>
      <c r="B70" s="4">
        <v>1.4142135623730951</v>
      </c>
      <c r="C70" s="4">
        <v>2.1213203435596428</v>
      </c>
      <c r="D70" s="4">
        <v>0.70710678118654757</v>
      </c>
      <c r="E70" s="4">
        <v>1.4142135623730951</v>
      </c>
      <c r="G70" s="16" t="s">
        <v>55</v>
      </c>
      <c r="H70" s="4">
        <v>2.1213203435596428</v>
      </c>
    </row>
    <row r="71" spans="1:13" x14ac:dyDescent="0.2">
      <c r="A71" s="16" t="s">
        <v>56</v>
      </c>
      <c r="B71" s="8">
        <v>1.8516401995451028</v>
      </c>
      <c r="C71" s="8">
        <v>1.8516401995451028</v>
      </c>
      <c r="D71" s="8">
        <v>0.46291004988627571</v>
      </c>
      <c r="E71" s="8">
        <v>1.3887301496588271</v>
      </c>
      <c r="G71" s="16" t="s">
        <v>56</v>
      </c>
      <c r="H71" s="8">
        <v>1.8516401995451028</v>
      </c>
    </row>
    <row r="73" spans="1:13" x14ac:dyDescent="0.2">
      <c r="A73" s="26" t="s">
        <v>70</v>
      </c>
      <c r="B73" s="23"/>
      <c r="C73" s="23"/>
    </row>
    <row r="74" spans="1:13" x14ac:dyDescent="0.2">
      <c r="A74" s="17"/>
      <c r="B74" s="16" t="s">
        <v>71</v>
      </c>
    </row>
    <row r="75" spans="1:13" x14ac:dyDescent="0.2">
      <c r="A75" s="16" t="s">
        <v>77</v>
      </c>
      <c r="B75" s="4">
        <f>SQRT((H$68-B$68)^2+(H$69-B$69)^2+(H$70-B$70)^2+(H$71-B$71)^2)</f>
        <v>0.90981272651266809</v>
      </c>
    </row>
    <row r="76" spans="1:13" x14ac:dyDescent="0.2">
      <c r="A76" s="16" t="s">
        <v>78</v>
      </c>
      <c r="B76" s="4">
        <f>SQRT((H$68-C$68)^2+(H$69-C$69)^2+(H$70-C$70)^2+(H$71-C$71)^2)</f>
        <v>0.83405765622829919</v>
      </c>
    </row>
    <row r="77" spans="1:13" x14ac:dyDescent="0.2">
      <c r="A77" s="16" t="s">
        <v>79</v>
      </c>
      <c r="B77" s="8">
        <f>SQRT((H$68-D$68)^2+(H$69-D$69)^2+(H$70-D$70)^2+(H$71-D$71)^2)</f>
        <v>2.020499339870613</v>
      </c>
    </row>
    <row r="78" spans="1:13" x14ac:dyDescent="0.2">
      <c r="A78" s="16" t="s">
        <v>80</v>
      </c>
      <c r="B78" s="8">
        <f>SQRT((H$68-E$68)^2+(H$69-E$69)^2+(H$70-E$70)^2+(H$71-E$71)^2)</f>
        <v>0.84515425472851669</v>
      </c>
    </row>
    <row r="80" spans="1:13" ht="16" x14ac:dyDescent="0.2">
      <c r="A80" s="41" t="s">
        <v>72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2" spans="1:13" x14ac:dyDescent="0.2">
      <c r="A82" s="26" t="s">
        <v>62</v>
      </c>
      <c r="B82" s="32"/>
      <c r="C82" s="23"/>
      <c r="G82" s="26" t="s">
        <v>67</v>
      </c>
      <c r="H82" s="23"/>
    </row>
    <row r="83" spans="1:13" x14ac:dyDescent="0.2">
      <c r="A83" s="17"/>
      <c r="B83" s="11" t="s">
        <v>77</v>
      </c>
      <c r="C83" s="11" t="s">
        <v>78</v>
      </c>
      <c r="D83" s="11" t="s">
        <v>79</v>
      </c>
      <c r="E83" s="11" t="s">
        <v>80</v>
      </c>
      <c r="G83" s="17"/>
      <c r="H83" s="16" t="s">
        <v>66</v>
      </c>
    </row>
    <row r="84" spans="1:13" x14ac:dyDescent="0.2">
      <c r="A84" s="16" t="s">
        <v>53</v>
      </c>
      <c r="B84" s="4">
        <v>1.1766968108291043</v>
      </c>
      <c r="C84" s="4">
        <v>0.78446454055273618</v>
      </c>
      <c r="D84" s="4">
        <v>1.1766968108291043</v>
      </c>
      <c r="E84" s="4">
        <v>0.78446454055273618</v>
      </c>
      <c r="G84" s="16" t="s">
        <v>53</v>
      </c>
      <c r="H84" s="4">
        <v>1.1766968108291043</v>
      </c>
    </row>
    <row r="85" spans="1:13" x14ac:dyDescent="0.2">
      <c r="A85" s="16" t="s">
        <v>54</v>
      </c>
      <c r="B85" s="4">
        <v>0.83405765622829908</v>
      </c>
      <c r="C85" s="4">
        <v>0.41702882811414954</v>
      </c>
      <c r="D85" s="4">
        <v>1.2510864843424487</v>
      </c>
      <c r="E85" s="4">
        <v>1.2510864843424487</v>
      </c>
      <c r="G85" s="16" t="s">
        <v>54</v>
      </c>
      <c r="H85" s="4">
        <v>0.41702882811414954</v>
      </c>
    </row>
    <row r="86" spans="1:13" x14ac:dyDescent="0.2">
      <c r="A86" s="16" t="s">
        <v>55</v>
      </c>
      <c r="B86" s="4">
        <v>1.4142135623730951</v>
      </c>
      <c r="C86" s="4">
        <v>2.1213203435596428</v>
      </c>
      <c r="D86" s="4">
        <v>0.70710678118654757</v>
      </c>
      <c r="E86" s="4">
        <v>1.4142135623730951</v>
      </c>
      <c r="G86" s="16" t="s">
        <v>55</v>
      </c>
      <c r="H86" s="4">
        <v>0.70710678118654757</v>
      </c>
    </row>
    <row r="87" spans="1:13" x14ac:dyDescent="0.2">
      <c r="A87" s="16" t="s">
        <v>56</v>
      </c>
      <c r="B87" s="8">
        <v>1.8516401995451028</v>
      </c>
      <c r="C87" s="8">
        <v>1.8516401995451028</v>
      </c>
      <c r="D87" s="8">
        <v>0.46291004988627571</v>
      </c>
      <c r="E87" s="8">
        <v>1.3887301496588271</v>
      </c>
      <c r="G87" s="16" t="s">
        <v>56</v>
      </c>
      <c r="H87" s="8">
        <v>0.46291004988627571</v>
      </c>
    </row>
    <row r="89" spans="1:13" x14ac:dyDescent="0.2">
      <c r="A89" s="26" t="s">
        <v>73</v>
      </c>
      <c r="B89" s="23"/>
      <c r="C89" s="23"/>
      <c r="D89" s="23"/>
    </row>
    <row r="90" spans="1:13" x14ac:dyDescent="0.2">
      <c r="A90" s="17"/>
      <c r="B90" s="16" t="s">
        <v>74</v>
      </c>
    </row>
    <row r="91" spans="1:13" x14ac:dyDescent="0.2">
      <c r="A91" s="16" t="s">
        <v>77</v>
      </c>
      <c r="B91" s="4">
        <f>SQRT((B$84-H$84)^2+(B$85-H$85)^2+(B$86-H$86)^2+(B$87-H$87)^2)</f>
        <v>1.6132217677832423</v>
      </c>
    </row>
    <row r="92" spans="1:13" x14ac:dyDescent="0.2">
      <c r="A92" s="16" t="s">
        <v>78</v>
      </c>
      <c r="B92" s="8">
        <f>SQRT((C$84-H$84)^2+(C$85-H$85)^2+(C$86-H$86)^2+(C$87-H$87)^2)</f>
        <v>2.020499339870613</v>
      </c>
    </row>
    <row r="93" spans="1:13" x14ac:dyDescent="0.2">
      <c r="A93" s="16" t="s">
        <v>79</v>
      </c>
      <c r="B93" s="4">
        <f>SQRT((D$84-H$84)^2+(D$85-H$85)^2+(D$86-H$86)^2+(D$87-H$87)^2)</f>
        <v>0.83405765622829919</v>
      </c>
    </row>
    <row r="94" spans="1:13" x14ac:dyDescent="0.2">
      <c r="A94" s="16" t="s">
        <v>80</v>
      </c>
      <c r="B94" s="4">
        <f>SQRT((E$84-H$84)^2+(E$85-H$85)^2+(E$86-H$86)^2+(E$87-H$87)^2)</f>
        <v>1.4854767534034503</v>
      </c>
    </row>
    <row r="96" spans="1:13" ht="16" x14ac:dyDescent="0.2">
      <c r="A96" s="41" t="s">
        <v>75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8" spans="1:8" x14ac:dyDescent="0.2">
      <c r="A98" s="26" t="s">
        <v>70</v>
      </c>
      <c r="B98" s="23"/>
      <c r="C98" s="23"/>
      <c r="E98" s="26" t="s">
        <v>73</v>
      </c>
      <c r="F98" s="23"/>
      <c r="G98" s="23"/>
      <c r="H98" s="23"/>
    </row>
    <row r="99" spans="1:8" x14ac:dyDescent="0.2">
      <c r="A99" s="17"/>
      <c r="B99" s="16" t="s">
        <v>71</v>
      </c>
      <c r="E99" s="17"/>
      <c r="F99" s="16" t="s">
        <v>74</v>
      </c>
    </row>
    <row r="100" spans="1:8" x14ac:dyDescent="0.2">
      <c r="A100" s="16" t="s">
        <v>77</v>
      </c>
      <c r="B100" s="4">
        <v>0.90981272651266809</v>
      </c>
      <c r="E100" s="16" t="s">
        <v>77</v>
      </c>
      <c r="F100" s="4">
        <v>1.6132217677832423</v>
      </c>
      <c r="H100" s="2"/>
    </row>
    <row r="101" spans="1:8" x14ac:dyDescent="0.2">
      <c r="A101" s="16" t="s">
        <v>78</v>
      </c>
      <c r="B101" s="4">
        <v>0.83405765622829919</v>
      </c>
      <c r="E101" s="16" t="s">
        <v>78</v>
      </c>
      <c r="F101" s="8">
        <v>2.020499339870613</v>
      </c>
    </row>
    <row r="102" spans="1:8" x14ac:dyDescent="0.2">
      <c r="A102" s="16" t="s">
        <v>79</v>
      </c>
      <c r="B102" s="8">
        <v>2.020499339870613</v>
      </c>
      <c r="E102" s="16" t="s">
        <v>79</v>
      </c>
      <c r="F102" s="4">
        <v>0.83405765622829919</v>
      </c>
    </row>
    <row r="103" spans="1:8" x14ac:dyDescent="0.2">
      <c r="A103" s="16" t="s">
        <v>80</v>
      </c>
      <c r="B103" s="4">
        <v>0.84515425472851669</v>
      </c>
      <c r="E103" s="16" t="s">
        <v>80</v>
      </c>
      <c r="F103" s="4">
        <v>1.4854767534034503</v>
      </c>
    </row>
    <row r="105" spans="1:8" x14ac:dyDescent="0.2">
      <c r="A105" s="26" t="s">
        <v>76</v>
      </c>
      <c r="B105" s="23"/>
    </row>
    <row r="106" spans="1:8" x14ac:dyDescent="0.2">
      <c r="A106" s="16" t="s">
        <v>77</v>
      </c>
      <c r="B106" s="4">
        <f>$F100/($F100+$B100)</f>
        <v>0.63939742854504067</v>
      </c>
    </row>
    <row r="107" spans="1:8" x14ac:dyDescent="0.2">
      <c r="A107" s="16" t="s">
        <v>78</v>
      </c>
      <c r="B107" s="4">
        <f t="shared" ref="B107:B109" si="4">$F101/($F101+$B101)</f>
        <v>0.70781537822921836</v>
      </c>
    </row>
    <row r="108" spans="1:8" x14ac:dyDescent="0.2">
      <c r="A108" s="16" t="s">
        <v>79</v>
      </c>
      <c r="B108" s="4">
        <f t="shared" si="4"/>
        <v>0.29218462177078158</v>
      </c>
    </row>
    <row r="109" spans="1:8" x14ac:dyDescent="0.2">
      <c r="A109" s="16" t="s">
        <v>80</v>
      </c>
      <c r="B109" s="4">
        <f t="shared" si="4"/>
        <v>0.63737105883358192</v>
      </c>
    </row>
    <row r="111" spans="1:8" x14ac:dyDescent="0.2">
      <c r="A111" s="3"/>
      <c r="B111" s="2"/>
      <c r="C111" s="2"/>
      <c r="D111" s="2"/>
    </row>
  </sheetData>
  <mergeCells count="8">
    <mergeCell ref="A80:M80"/>
    <mergeCell ref="A64:M64"/>
    <mergeCell ref="A96:M96"/>
    <mergeCell ref="A32:M32"/>
    <mergeCell ref="A48:M48"/>
    <mergeCell ref="G19:H19"/>
    <mergeCell ref="A1:M1"/>
    <mergeCell ref="A16:M1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ELECTRE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2021-02-17T07:53:39Z</dcterms:created>
  <dcterms:modified xsi:type="dcterms:W3CDTF">2021-04-01T01:10:55Z</dcterms:modified>
</cp:coreProperties>
</file>