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RAJA\Pengajuan Pengajuan\Oktober\18 Oktober 2021 Pengajuan Pembayaran Vendor Trucking\"/>
    </mc:Choice>
  </mc:AlternateContent>
  <bookViews>
    <workbookView xWindow="0" yWindow="0" windowWidth="20490" windowHeight="7455"/>
  </bookViews>
  <sheets>
    <sheet name="Eksport Quotation" sheetId="2" r:id="rId1"/>
    <sheet name="TRUCKING" sheetId="3" r:id="rId2"/>
  </sheets>
  <definedNames>
    <definedName name="_xlnm.Print_Area" localSheetId="0">'Eksport Quotation'!$A$1:$O$63</definedName>
  </definedNames>
  <calcPr calcId="152511"/>
</workbook>
</file>

<file path=xl/calcChain.xml><?xml version="1.0" encoding="utf-8"?>
<calcChain xmlns="http://schemas.openxmlformats.org/spreadsheetml/2006/main">
  <c r="AC40" i="2" l="1"/>
  <c r="AA15" i="2" l="1"/>
  <c r="Z15" i="2"/>
  <c r="Y38" i="2" l="1"/>
  <c r="AA38" i="2" s="1"/>
  <c r="Y37" i="2"/>
  <c r="AA37" i="2" s="1"/>
  <c r="Y36" i="2"/>
  <c r="AA36" i="2" s="1"/>
  <c r="Y35" i="2"/>
  <c r="AA35" i="2" s="1"/>
  <c r="Y34" i="2"/>
  <c r="AA34" i="2" s="1"/>
  <c r="V38" i="2"/>
  <c r="U38" i="2"/>
  <c r="V37" i="2"/>
  <c r="U37" i="2"/>
  <c r="V36" i="2"/>
  <c r="U36" i="2"/>
  <c r="U35" i="2"/>
  <c r="V34" i="2"/>
  <c r="U34" i="2"/>
  <c r="Y25" i="2"/>
  <c r="AA25" i="2" s="1"/>
  <c r="Y24" i="2"/>
  <c r="AA24" i="2" s="1"/>
  <c r="V16" i="2"/>
  <c r="V15" i="2"/>
  <c r="V17" i="2"/>
  <c r="V18" i="2"/>
  <c r="V25" i="2"/>
  <c r="U25" i="2"/>
  <c r="U24" i="2"/>
  <c r="U39" i="2"/>
  <c r="U33" i="2"/>
  <c r="U32" i="2"/>
  <c r="U31" i="2"/>
  <c r="U30" i="2"/>
  <c r="U29" i="2"/>
  <c r="U28" i="2"/>
  <c r="U23" i="2"/>
  <c r="U22" i="2"/>
  <c r="U21" i="2"/>
  <c r="U20" i="2"/>
  <c r="U19" i="2"/>
  <c r="U18" i="2"/>
  <c r="U17" i="2"/>
  <c r="W15" i="2"/>
  <c r="Y39" i="2" l="1"/>
  <c r="AA39" i="2" s="1"/>
  <c r="Y33" i="2"/>
  <c r="AA33" i="2" s="1"/>
  <c r="Y32" i="2"/>
  <c r="AA32" i="2" s="1"/>
  <c r="U14" i="2"/>
  <c r="U27" i="2"/>
  <c r="V39" i="2"/>
  <c r="V33" i="2"/>
  <c r="V32" i="2"/>
  <c r="V31" i="2"/>
  <c r="V30" i="2"/>
  <c r="V29" i="2"/>
  <c r="V28" i="2"/>
  <c r="V27" i="2"/>
  <c r="V24" i="2"/>
  <c r="V23" i="2"/>
  <c r="V22" i="2"/>
  <c r="V21" i="2"/>
  <c r="V20" i="2"/>
  <c r="V19" i="2"/>
  <c r="Y31" i="2"/>
  <c r="Y30" i="2"/>
  <c r="Y29" i="2"/>
  <c r="Y28" i="2"/>
  <c r="Y23" i="2"/>
  <c r="Y21" i="2"/>
  <c r="Y20" i="2"/>
  <c r="Y19" i="2"/>
  <c r="Y18" i="2"/>
  <c r="Y17" i="2"/>
  <c r="Y16" i="2"/>
  <c r="Y15" i="2"/>
  <c r="L15" i="2" l="1"/>
  <c r="P16" i="2"/>
  <c r="R15" i="2" l="1"/>
  <c r="X15" i="2"/>
  <c r="L16" i="2"/>
  <c r="P17" i="2"/>
  <c r="R16" i="2" l="1"/>
  <c r="X16" i="2"/>
  <c r="P18" i="2"/>
  <c r="L17" i="2"/>
  <c r="R17" i="2" l="1"/>
  <c r="X17" i="2"/>
  <c r="P19" i="2"/>
  <c r="L18" i="2"/>
  <c r="R18" i="2" l="1"/>
  <c r="X18" i="2"/>
  <c r="P20" i="2"/>
  <c r="L19" i="2"/>
  <c r="Z16" i="2"/>
  <c r="R19" i="2" l="1"/>
  <c r="X19" i="2"/>
  <c r="AA28" i="2"/>
  <c r="AA18" i="2"/>
  <c r="AA23" i="2"/>
  <c r="P21" i="2"/>
  <c r="L20" i="2"/>
  <c r="AA17" i="2"/>
  <c r="AA20" i="2"/>
  <c r="AA30" i="2"/>
  <c r="Z17" i="2"/>
  <c r="AA21" i="2"/>
  <c r="AA16" i="2"/>
  <c r="AB16" i="2" s="1"/>
  <c r="AA19" i="2"/>
  <c r="R20" i="2" l="1"/>
  <c r="X20" i="2"/>
  <c r="P22" i="2"/>
  <c r="L21" i="2"/>
  <c r="AB17" i="2"/>
  <c r="R21" i="2" l="1"/>
  <c r="X21" i="2"/>
  <c r="P23" i="2"/>
  <c r="L22" i="2"/>
  <c r="AA29" i="2"/>
  <c r="AA31" i="2"/>
  <c r="AA40" i="2" l="1"/>
  <c r="P28" i="2"/>
  <c r="L28" i="2" s="1"/>
  <c r="X28" i="2" s="1"/>
  <c r="Z28" i="2" s="1"/>
  <c r="AB28" i="2" s="1"/>
  <c r="P24" i="2"/>
  <c r="R22" i="2"/>
  <c r="P27" i="2"/>
  <c r="P29" i="2" s="1"/>
  <c r="L23" i="2"/>
  <c r="R28" i="2" l="1"/>
  <c r="L24" i="2"/>
  <c r="P25" i="2"/>
  <c r="L25" i="2" s="1"/>
  <c r="R23" i="2"/>
  <c r="X23" i="2"/>
  <c r="Z23" i="2" s="1"/>
  <c r="P30" i="2"/>
  <c r="L29" i="2"/>
  <c r="X25" i="2" l="1"/>
  <c r="Z25" i="2" s="1"/>
  <c r="AB25" i="2" s="1"/>
  <c r="R25" i="2"/>
  <c r="X24" i="2"/>
  <c r="Z24" i="2" s="1"/>
  <c r="AB24" i="2" s="1"/>
  <c r="R24" i="2"/>
  <c r="R29" i="2"/>
  <c r="X29" i="2"/>
  <c r="Z29" i="2" s="1"/>
  <c r="AB23" i="2"/>
  <c r="P31" i="2"/>
  <c r="L30" i="2"/>
  <c r="Z21" i="2"/>
  <c r="R30" i="2" l="1"/>
  <c r="X30" i="2"/>
  <c r="AB29" i="2"/>
  <c r="P32" i="2"/>
  <c r="L31" i="2"/>
  <c r="AB15" i="2"/>
  <c r="AB21" i="2"/>
  <c r="Z20" i="2"/>
  <c r="Z18" i="2"/>
  <c r="P14" i="3"/>
  <c r="P15" i="3" s="1"/>
  <c r="P16" i="3" s="1"/>
  <c r="H18" i="3"/>
  <c r="R31" i="2" l="1"/>
  <c r="X31" i="2"/>
  <c r="Z31" i="2" s="1"/>
  <c r="P33" i="2"/>
  <c r="P34" i="2" s="1"/>
  <c r="L32" i="2"/>
  <c r="Z19" i="2"/>
  <c r="AB18" i="2"/>
  <c r="AB20" i="2"/>
  <c r="Z30" i="2"/>
  <c r="AB19" i="2" l="1"/>
  <c r="P35" i="2"/>
  <c r="L34" i="2"/>
  <c r="X34" i="2" s="1"/>
  <c r="Z34" i="2" s="1"/>
  <c r="AB34" i="2" s="1"/>
  <c r="R32" i="2"/>
  <c r="X32" i="2"/>
  <c r="Z32" i="2" s="1"/>
  <c r="AB32" i="2" s="1"/>
  <c r="AB31" i="2"/>
  <c r="L33" i="2"/>
  <c r="AB30" i="2"/>
  <c r="P36" i="2" l="1"/>
  <c r="L35" i="2"/>
  <c r="X35" i="2" s="1"/>
  <c r="Z35" i="2" s="1"/>
  <c r="AB35" i="2" s="1"/>
  <c r="R33" i="2"/>
  <c r="X33" i="2"/>
  <c r="Z33" i="2" s="1"/>
  <c r="P37" i="2" l="1"/>
  <c r="P38" i="2" s="1"/>
  <c r="L38" i="2" s="1"/>
  <c r="X38" i="2" s="1"/>
  <c r="Z38" i="2" s="1"/>
  <c r="AB38" i="2" s="1"/>
  <c r="L36" i="2"/>
  <c r="X36" i="2" s="1"/>
  <c r="Z36" i="2" s="1"/>
  <c r="AB36" i="2" s="1"/>
  <c r="AB33" i="2"/>
  <c r="P39" i="2" l="1"/>
  <c r="L39" i="2" s="1"/>
  <c r="L37" i="2"/>
  <c r="X37" i="2" s="1"/>
  <c r="Z37" i="2" s="1"/>
  <c r="AB37" i="2" s="1"/>
  <c r="R39" i="2" l="1"/>
  <c r="X39" i="2"/>
  <c r="Z39" i="2" s="1"/>
  <c r="Z40" i="2" s="1"/>
  <c r="AB39" i="2" l="1"/>
  <c r="AB40" i="2" s="1"/>
</calcChain>
</file>

<file path=xl/sharedStrings.xml><?xml version="1.0" encoding="utf-8"?>
<sst xmlns="http://schemas.openxmlformats.org/spreadsheetml/2006/main" count="176" uniqueCount="99">
  <si>
    <t>Dear Sir / Madam,</t>
  </si>
  <si>
    <t>Terms &amp; Conditions :</t>
  </si>
  <si>
    <t>Hope the above price proposal would meet your requirements.</t>
  </si>
  <si>
    <t>Should you have any further queries, please contact the undersigned.</t>
  </si>
  <si>
    <t>Best Regards,</t>
  </si>
  <si>
    <t>PT. Mitra Elang Niaga Indonesia</t>
  </si>
  <si>
    <t>EXPORT QUOTATION</t>
  </si>
  <si>
    <t>In reference to your Inquiry, herewith we provide you with the detailed prices for your perusal :</t>
  </si>
  <si>
    <r>
      <t xml:space="preserve">MIT- </t>
    </r>
    <r>
      <rPr>
        <b/>
        <sz val="36"/>
        <color indexed="10"/>
        <rFont val="Calibri"/>
        <family val="2"/>
      </rPr>
      <t>E</t>
    </r>
  </si>
  <si>
    <t>ARR. RA</t>
  </si>
  <si>
    <t>ARR. CGK</t>
  </si>
  <si>
    <t>BERANGKAT HLP</t>
  </si>
  <si>
    <t>TIBA DI CIREBON</t>
  </si>
  <si>
    <t>BERANGKAT DARI CIREBON</t>
  </si>
  <si>
    <t>TIBA DI TERMINAL KARGO CGK</t>
  </si>
  <si>
    <t xml:space="preserve"> </t>
  </si>
  <si>
    <t>SKEMA TRUCKING HLP-CIREBON-CGK</t>
  </si>
  <si>
    <t>ETD MH722/09JUL CGK-KUL</t>
  </si>
  <si>
    <t>TGL 9 JULI 2021</t>
  </si>
  <si>
    <t>USD</t>
  </si>
  <si>
    <t>The above rates apply for Genco only</t>
  </si>
  <si>
    <t>Above rates are excluding charges for Inspection Sucofindo,  Airport storage charges, and Duty-tax charges</t>
  </si>
  <si>
    <t>Payment terms: Cash on Delivery</t>
  </si>
  <si>
    <t>COST</t>
  </si>
  <si>
    <t>SELLING PRICE</t>
  </si>
  <si>
    <t>ITEM</t>
  </si>
  <si>
    <t>TOTAL SALES</t>
  </si>
  <si>
    <t>TOTAL COSTS</t>
  </si>
  <si>
    <t>REVENUE</t>
  </si>
  <si>
    <t>REVENUE ANALYSIS PROJECT SHIPMENT BLOCK RATTAN (GGS - OFS)</t>
  </si>
  <si>
    <t>ROUTE:</t>
  </si>
  <si>
    <t>TOTAL</t>
  </si>
  <si>
    <t>SHIPPER:</t>
  </si>
  <si>
    <t>AIDA RATTAN (VIVERE GROUP)</t>
  </si>
  <si>
    <t>NOTIFY PARTY:</t>
  </si>
  <si>
    <t>OUT FOR SPACE GMBH</t>
  </si>
  <si>
    <t>QTY.</t>
  </si>
  <si>
    <t>OCEAN FREIGHT</t>
  </si>
  <si>
    <t>PER CBM</t>
  </si>
  <si>
    <t>HANDLING LCL</t>
  </si>
  <si>
    <t>EXPORT DECLARATION</t>
  </si>
  <si>
    <t>PER SHIPMENT</t>
  </si>
  <si>
    <t>ADM FEE</t>
  </si>
  <si>
    <t>TRUCKING SRG-JKT</t>
  </si>
  <si>
    <t>PER UNIT TRUCK</t>
  </si>
  <si>
    <t>PER DOC</t>
  </si>
  <si>
    <t>PER PALLET</t>
  </si>
  <si>
    <t>(MIN 3 CBM)</t>
  </si>
  <si>
    <t>NO</t>
  </si>
  <si>
    <t>DESCRIPTION</t>
  </si>
  <si>
    <t>CURR.</t>
  </si>
  <si>
    <t>UNIT PRICE</t>
  </si>
  <si>
    <t>REMARKS</t>
  </si>
  <si>
    <t>ORIGIN CHARGES</t>
  </si>
  <si>
    <t>DESTINATION CHARGES</t>
  </si>
  <si>
    <t>Offer is based on carrier of our choice, tariffs &amp; rates of exchange currently in force</t>
  </si>
  <si>
    <t>Offer is subject to normal/unchange condition of transport</t>
  </si>
  <si>
    <t>Insurance for transport is excluded, but can be quoted upon request</t>
  </si>
  <si>
    <r>
      <rPr>
        <b/>
        <sz val="14"/>
        <color indexed="10"/>
        <rFont val="Calibri"/>
        <family val="2"/>
      </rPr>
      <t>Cargo Sales Agent Company</t>
    </r>
  </si>
  <si>
    <r>
      <rPr>
        <b/>
        <sz val="14"/>
        <color indexed="10"/>
        <rFont val="Calibri"/>
        <family val="2"/>
      </rPr>
      <t>PT. MITRA ELANG NIAGA INDONESIA</t>
    </r>
  </si>
  <si>
    <r>
      <rPr>
        <sz val="14"/>
        <color indexed="10"/>
        <rFont val="Calibri"/>
        <family val="2"/>
      </rPr>
      <t>Graha Dirgantara Bld , Lantai 3 , Jl. Halim Perdana Kusuma no.8 , Jakarta Timur , Jakarta 13610 , Indonesia</t>
    </r>
  </si>
  <si>
    <t>ORIGIN COST (COMBI)</t>
  </si>
  <si>
    <t>MARGIN (25%)</t>
  </si>
  <si>
    <t>QUANTITY</t>
  </si>
  <si>
    <t>PALLETS</t>
  </si>
  <si>
    <t>TOTAL VOLUME</t>
  </si>
  <si>
    <t>M3</t>
  </si>
  <si>
    <t>PROFIT/ UNIT</t>
  </si>
  <si>
    <t>JAKARTA=SHANGHAI</t>
  </si>
  <si>
    <t>VOYAGE DATE:</t>
  </si>
  <si>
    <t>OCEAN FREIGHT (Min 3 CBM)</t>
  </si>
  <si>
    <t>BL FEE</t>
  </si>
  <si>
    <t>VGM</t>
  </si>
  <si>
    <t>FIAT NPE</t>
  </si>
  <si>
    <t>COO</t>
  </si>
  <si>
    <t>FUMIGATION</t>
  </si>
  <si>
    <t>ISPM</t>
  </si>
  <si>
    <t>CFS FEE</t>
  </si>
  <si>
    <t>THC</t>
  </si>
  <si>
    <t>DOC FEE</t>
  </si>
  <si>
    <t>WAREHOUSE CHARGE</t>
  </si>
  <si>
    <t>TALLY</t>
  </si>
  <si>
    <t>PER SET</t>
  </si>
  <si>
    <t>CUSTOM CLEARANCE</t>
  </si>
  <si>
    <t>CUSTOM INSPECTION</t>
  </si>
  <si>
    <t>AS PER CUSTOM FINAL INVOICE</t>
  </si>
  <si>
    <t>CUSTOM INSPECTION HANDLE</t>
  </si>
  <si>
    <t>IF ANY</t>
  </si>
  <si>
    <t>COMMODITY INSPECTION</t>
  </si>
  <si>
    <t>COMMODITY INSPECTION HANDLE</t>
  </si>
  <si>
    <t>SHEET PATCH-UP FEE</t>
  </si>
  <si>
    <t xml:space="preserve">PER 5 HS CODE </t>
  </si>
  <si>
    <t>(IF ANY)</t>
  </si>
  <si>
    <t>TRUCKING SHANGHAI - NINGBO</t>
  </si>
  <si>
    <t>Subject to VAT 1%</t>
  </si>
  <si>
    <t>Jakarta,</t>
  </si>
  <si>
    <t>OCEAN FREIGHT CHARGES LCL JAKARTA-SHANGHAI</t>
  </si>
  <si>
    <t>Dias Heridiansyah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</si>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</sst>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[$USD]\ * #,##0.00_);_([$USD]\ * \(#,##0.00\);_([$USD]\ * &quot;-&quot;??_);_(@_)"/>
    <numFmt numFmtId="166" formatCode="_([$USD]\ * #,##0_);_([$USD]\ * \(#,##0\);_([$USD]\ * &quot;-&quot;_);_(@_)"/>
  </numFmts>
  <fonts count="25" x14ac:knownFonts="1"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7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indexed="10"/>
      <name val="Calibri"/>
      <family val="2"/>
    </font>
    <font>
      <sz val="12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indexed="10"/>
      <name val="Calibri"/>
      <family val="2"/>
    </font>
    <font>
      <sz val="14"/>
      <color indexed="1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20" fontId="0" fillId="0" borderId="1" xfId="0" applyNumberFormat="1" applyFill="1" applyBorder="1" applyAlignment="1">
      <alignment horizontal="right" vertical="top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3" fontId="0" fillId="0" borderId="0" xfId="0" applyNumberForma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left" vertical="center"/>
    </xf>
    <xf numFmtId="43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1" fontId="6" fillId="0" borderId="13" xfId="0" applyNumberFormat="1" applyFont="1" applyFill="1" applyBorder="1" applyAlignment="1">
      <alignment horizontal="center" vertical="center" shrinkToFi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1" fontId="6" fillId="0" borderId="17" xfId="0" applyNumberFormat="1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top"/>
    </xf>
    <xf numFmtId="43" fontId="2" fillId="0" borderId="1" xfId="0" applyNumberFormat="1" applyFont="1" applyFill="1" applyBorder="1" applyAlignment="1">
      <alignment horizontal="left" vertical="center"/>
    </xf>
    <xf numFmtId="39" fontId="2" fillId="0" borderId="1" xfId="0" quotePrefix="1" applyNumberFormat="1" applyFont="1" applyFill="1" applyBorder="1" applyAlignment="1">
      <alignment horizontal="center" vertical="center"/>
    </xf>
    <xf numFmtId="39" fontId="2" fillId="0" borderId="1" xfId="0" applyNumberFormat="1" applyFont="1" applyFill="1" applyBorder="1" applyAlignment="1">
      <alignment horizontal="center" vertical="center"/>
    </xf>
    <xf numFmtId="43" fontId="14" fillId="0" borderId="1" xfId="0" applyNumberFormat="1" applyFont="1" applyFill="1" applyBorder="1" applyAlignment="1">
      <alignment horizontal="left" vertical="center"/>
    </xf>
    <xf numFmtId="165" fontId="14" fillId="0" borderId="1" xfId="0" applyNumberFormat="1" applyFont="1" applyFill="1" applyBorder="1" applyAlignment="1">
      <alignment horizontal="left" vertical="center"/>
    </xf>
    <xf numFmtId="43" fontId="14" fillId="0" borderId="5" xfId="0" applyNumberFormat="1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center"/>
    </xf>
    <xf numFmtId="2" fontId="22" fillId="0" borderId="1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horizontal="left" vertical="top" wrapText="1"/>
    </xf>
    <xf numFmtId="2" fontId="22" fillId="0" borderId="1" xfId="0" applyNumberFormat="1" applyFont="1" applyFill="1" applyBorder="1" applyAlignment="1">
      <alignment horizontal="right" vertical="top" wrapText="1"/>
    </xf>
    <xf numFmtId="0" fontId="23" fillId="0" borderId="1" xfId="0" applyFont="1" applyFill="1" applyBorder="1" applyAlignment="1">
      <alignment horizontal="left" vertical="top"/>
    </xf>
    <xf numFmtId="2" fontId="23" fillId="0" borderId="1" xfId="0" applyNumberFormat="1" applyFont="1" applyFill="1" applyBorder="1" applyAlignment="1">
      <alignment horizontal="right" vertical="top"/>
    </xf>
    <xf numFmtId="0" fontId="21" fillId="0" borderId="0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0" fontId="21" fillId="3" borderId="0" xfId="0" applyNumberFormat="1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left" vertical="top"/>
    </xf>
    <xf numFmtId="165" fontId="21" fillId="3" borderId="0" xfId="0" applyNumberFormat="1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center" vertical="center"/>
    </xf>
    <xf numFmtId="166" fontId="21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left" vertical="top"/>
    </xf>
    <xf numFmtId="165" fontId="2" fillId="2" borderId="1" xfId="0" applyNumberFormat="1" applyFont="1" applyFill="1" applyBorder="1" applyAlignment="1">
      <alignment horizontal="left" vertical="center"/>
    </xf>
    <xf numFmtId="0" fontId="6" fillId="0" borderId="18" xfId="0" quotePrefix="1" applyFont="1" applyFill="1" applyBorder="1" applyAlignment="1">
      <alignment horizontal="left" vertical="center"/>
    </xf>
    <xf numFmtId="165" fontId="21" fillId="2" borderId="0" xfId="0" applyNumberFormat="1" applyFont="1" applyFill="1" applyBorder="1" applyAlignment="1">
      <alignment horizontal="left" vertical="center"/>
    </xf>
    <xf numFmtId="165" fontId="22" fillId="2" borderId="0" xfId="0" applyNumberFormat="1" applyFont="1" applyFill="1" applyBorder="1" applyAlignment="1">
      <alignment horizontal="left" vertical="center" wrapText="1"/>
    </xf>
    <xf numFmtId="165" fontId="5" fillId="0" borderId="0" xfId="0" applyNumberFormat="1" applyFont="1" applyFill="1" applyBorder="1" applyAlignment="1">
      <alignment horizontal="left" vertical="top" wrapText="1"/>
    </xf>
    <xf numFmtId="43" fontId="6" fillId="0" borderId="14" xfId="0" applyNumberFormat="1" applyFont="1" applyFill="1" applyBorder="1" applyAlignment="1">
      <alignment horizontal="left" vertical="center"/>
    </xf>
    <xf numFmtId="43" fontId="6" fillId="0" borderId="1" xfId="0" applyNumberFormat="1" applyFont="1" applyFill="1" applyBorder="1" applyAlignment="1">
      <alignment horizontal="left" vertical="center"/>
    </xf>
    <xf numFmtId="43" fontId="6" fillId="0" borderId="20" xfId="0" applyNumberFormat="1" applyFont="1" applyFill="1" applyBorder="1" applyAlignment="1">
      <alignment horizontal="left" vertical="center"/>
    </xf>
    <xf numFmtId="43" fontId="6" fillId="0" borderId="0" xfId="0" applyNumberFormat="1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7" xfId="0" quotePrefix="1" applyFon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top"/>
    </xf>
    <xf numFmtId="1" fontId="6" fillId="0" borderId="37" xfId="0" applyNumberFormat="1" applyFont="1" applyFill="1" applyBorder="1" applyAlignment="1">
      <alignment horizontal="center" vertical="center" shrinkToFit="1"/>
    </xf>
    <xf numFmtId="1" fontId="6" fillId="0" borderId="33" xfId="0" applyNumberFormat="1" applyFont="1" applyFill="1" applyBorder="1" applyAlignment="1">
      <alignment horizontal="center" vertical="center" shrinkToFit="1"/>
    </xf>
    <xf numFmtId="1" fontId="6" fillId="0" borderId="34" xfId="0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0" fontId="18" fillId="0" borderId="33" xfId="0" applyFont="1" applyFill="1" applyBorder="1" applyAlignment="1">
      <alignment horizontal="left" vertical="center"/>
    </xf>
    <xf numFmtId="0" fontId="18" fillId="0" borderId="34" xfId="0" applyFont="1" applyFill="1" applyBorder="1" applyAlignment="1">
      <alignment horizontal="left" vertical="center"/>
    </xf>
    <xf numFmtId="15" fontId="5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15" fontId="14" fillId="0" borderId="9" xfId="0" applyNumberFormat="1" applyFont="1" applyFill="1" applyBorder="1" applyAlignment="1">
      <alignment horizontal="right" vertical="center"/>
    </xf>
    <xf numFmtId="0" fontId="4" fillId="0" borderId="1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36" xfId="0" applyFont="1" applyFill="1" applyBorder="1" applyAlignment="1">
      <alignment horizontal="left" vertical="center" wrapText="1"/>
    </xf>
  </cellXfs>
  <cellStyles count="4">
    <cellStyle name="Comma [0] 2" xfId="2"/>
    <cellStyle name="Comma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63"/>
  <sheetViews>
    <sheetView showGridLines="0" tabSelected="1" topLeftCell="Q8" workbookViewId="0">
      <selection activeCell="AE11" sqref="AE11"/>
    </sheetView>
  </sheetViews>
  <sheetFormatPr defaultRowHeight="12.75" x14ac:dyDescent="0.2"/>
  <cols>
    <col min="1" max="1" width="10.6640625" style="2" customWidth="1"/>
    <col min="2" max="2" width="7.6640625" style="3" customWidth="1"/>
    <col min="3" max="10" width="5.6640625" style="2" customWidth="1"/>
    <col min="11" max="11" width="10.6640625" style="2" customWidth="1"/>
    <col min="12" max="12" width="12.6640625" style="2" customWidth="1"/>
    <col min="13" max="14" width="25.6640625" style="2" customWidth="1"/>
    <col min="15" max="16" width="10.6640625" style="2" customWidth="1"/>
    <col min="17" max="17" width="16.33203125" style="2" customWidth="1"/>
    <col min="18" max="18" width="12.6640625" style="2" customWidth="1"/>
    <col min="19" max="19" width="9.1640625" style="2" customWidth="1"/>
    <col min="20" max="20" width="10.6640625" style="2" customWidth="1"/>
    <col min="21" max="21" width="30" customWidth="1"/>
    <col min="22" max="22" width="28.5" customWidth="1"/>
    <col min="23" max="23" width="5.6640625" customWidth="1"/>
    <col min="24" max="24" width="14.33203125" customWidth="1"/>
    <col min="25" max="25" width="15.33203125" customWidth="1"/>
    <col min="26" max="27" width="14.83203125" bestFit="1" customWidth="1"/>
    <col min="28" max="28" width="13.83203125" customWidth="1"/>
    <col min="29" max="29" width="17.83203125" customWidth="1"/>
  </cols>
  <sheetData>
    <row r="1" spans="1:29" ht="39.75" customHeight="1" x14ac:dyDescent="0.2">
      <c r="A1" s="1"/>
      <c r="B1" s="16" t="s">
        <v>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9" ht="18.75" x14ac:dyDescent="0.2">
      <c r="B2" s="34" t="s">
        <v>58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9" ht="18.75" x14ac:dyDescent="0.2">
      <c r="B3" s="34" t="s">
        <v>59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9" ht="18.75" x14ac:dyDescent="0.2">
      <c r="B4" s="22" t="s">
        <v>60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9" ht="15.75" x14ac:dyDescent="0.2"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9" ht="23.25" customHeight="1" x14ac:dyDescent="0.2">
      <c r="B6" s="127" t="s">
        <v>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4"/>
      <c r="P6" s="14"/>
      <c r="Q6" s="75" t="s">
        <v>63</v>
      </c>
      <c r="R6" s="75">
        <v>4</v>
      </c>
      <c r="S6" s="75" t="s">
        <v>64</v>
      </c>
      <c r="T6" s="14"/>
    </row>
    <row r="7" spans="1:29" ht="23.25" customHeight="1" x14ac:dyDescent="0.2">
      <c r="B7" s="21"/>
      <c r="C7" s="21"/>
      <c r="D7" s="89"/>
      <c r="E7" s="89"/>
      <c r="F7" s="89"/>
      <c r="G7" s="89"/>
      <c r="H7" s="89"/>
      <c r="I7" s="89"/>
      <c r="J7" s="89"/>
      <c r="K7" s="21"/>
      <c r="L7" s="21"/>
      <c r="M7" s="44"/>
      <c r="N7" s="24"/>
      <c r="O7" s="14"/>
      <c r="P7" s="14"/>
      <c r="Q7" s="75" t="s">
        <v>15</v>
      </c>
      <c r="R7" s="76" t="s">
        <v>15</v>
      </c>
      <c r="S7" s="75" t="s">
        <v>15</v>
      </c>
      <c r="T7" s="14"/>
    </row>
    <row r="8" spans="1:29" ht="18" customHeight="1" x14ac:dyDescent="0.2">
      <c r="B8" s="22" t="s">
        <v>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7"/>
      <c r="R8" s="78" t="s">
        <v>15</v>
      </c>
      <c r="S8" s="77" t="s">
        <v>15</v>
      </c>
      <c r="T8" s="22"/>
    </row>
    <row r="9" spans="1:29" ht="18.600000000000001" customHeight="1" x14ac:dyDescent="0.2">
      <c r="B9" s="22" t="s">
        <v>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7"/>
      <c r="R9" s="78" t="s">
        <v>15</v>
      </c>
      <c r="S9" s="77" t="s">
        <v>15</v>
      </c>
      <c r="T9" s="22"/>
      <c r="U9" s="133" t="s">
        <v>29</v>
      </c>
      <c r="V9" s="133"/>
      <c r="W9" s="133"/>
      <c r="X9" s="133"/>
      <c r="Y9" s="133"/>
      <c r="Z9" s="133"/>
      <c r="AA9" s="133"/>
      <c r="AB9" s="133"/>
    </row>
    <row r="10" spans="1:29" ht="14.25" customHeight="1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9" t="s">
        <v>65</v>
      </c>
      <c r="R10" s="80">
        <v>4.5</v>
      </c>
      <c r="S10" s="79" t="s">
        <v>66</v>
      </c>
      <c r="T10" s="5"/>
    </row>
    <row r="11" spans="1:29" ht="18.75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2" t="s">
        <v>15</v>
      </c>
      <c r="R11" s="2" t="s">
        <v>15</v>
      </c>
      <c r="T11" s="5"/>
      <c r="U11" s="42" t="s">
        <v>32</v>
      </c>
      <c r="V11" s="42" t="s">
        <v>33</v>
      </c>
      <c r="W11" s="41"/>
      <c r="X11" s="41"/>
      <c r="Z11" s="42" t="s">
        <v>30</v>
      </c>
      <c r="AA11" s="130" t="s">
        <v>68</v>
      </c>
      <c r="AB11" s="130"/>
    </row>
    <row r="12" spans="1:29" ht="18" customHeight="1" thickBot="1" x14ac:dyDescent="0.25">
      <c r="B12" s="34" t="s">
        <v>96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 t="s">
        <v>15</v>
      </c>
      <c r="S12" s="23" t="s">
        <v>15</v>
      </c>
      <c r="T12" s="23"/>
      <c r="U12" s="42" t="s">
        <v>34</v>
      </c>
      <c r="V12" s="42" t="s">
        <v>35</v>
      </c>
      <c r="W12" s="42"/>
      <c r="X12" s="2"/>
      <c r="Z12" s="43" t="s">
        <v>69</v>
      </c>
      <c r="AA12" s="131">
        <v>44452</v>
      </c>
      <c r="AB12" s="131"/>
    </row>
    <row r="13" spans="1:29" ht="50.1" customHeight="1" thickBot="1" x14ac:dyDescent="0.25">
      <c r="B13" s="12" t="s">
        <v>48</v>
      </c>
      <c r="C13" s="120" t="s">
        <v>49</v>
      </c>
      <c r="D13" s="121"/>
      <c r="E13" s="121"/>
      <c r="F13" s="121"/>
      <c r="G13" s="121"/>
      <c r="H13" s="121"/>
      <c r="I13" s="121"/>
      <c r="J13" s="122"/>
      <c r="K13" s="13" t="s">
        <v>50</v>
      </c>
      <c r="L13" s="13" t="s">
        <v>51</v>
      </c>
      <c r="M13" s="120" t="s">
        <v>52</v>
      </c>
      <c r="N13" s="132"/>
      <c r="P13" s="81" t="s">
        <v>62</v>
      </c>
      <c r="Q13" s="82" t="s">
        <v>61</v>
      </c>
      <c r="R13" s="83" t="s">
        <v>67</v>
      </c>
      <c r="S13" s="6" t="s">
        <v>15</v>
      </c>
      <c r="T13" s="6"/>
      <c r="U13" s="128" t="s">
        <v>25</v>
      </c>
      <c r="V13" s="129"/>
      <c r="W13" s="36" t="s">
        <v>36</v>
      </c>
      <c r="X13" s="38" t="s">
        <v>24</v>
      </c>
      <c r="Y13" s="71" t="s">
        <v>23</v>
      </c>
      <c r="Z13" s="37" t="s">
        <v>26</v>
      </c>
      <c r="AA13" s="37" t="s">
        <v>27</v>
      </c>
      <c r="AB13" s="69" t="s">
        <v>28</v>
      </c>
      <c r="AC13" s="35"/>
    </row>
    <row r="14" spans="1:29" ht="20.100000000000001" customHeight="1" thickBot="1" x14ac:dyDescent="0.25">
      <c r="B14" s="109" t="s">
        <v>53</v>
      </c>
      <c r="C14" s="110"/>
      <c r="D14" s="110"/>
      <c r="E14" s="110"/>
      <c r="F14" s="110"/>
      <c r="G14" s="110"/>
      <c r="H14" s="110"/>
      <c r="I14" s="110"/>
      <c r="J14" s="111"/>
      <c r="K14" s="46"/>
      <c r="L14" s="46"/>
      <c r="M14" s="47"/>
      <c r="N14" s="48"/>
      <c r="P14" s="60"/>
      <c r="Q14" s="84"/>
      <c r="R14" s="85"/>
      <c r="S14" s="6"/>
      <c r="T14" s="6"/>
      <c r="U14" s="66" t="str">
        <f>B14</f>
        <v>ORIGIN CHARGES</v>
      </c>
      <c r="V14" s="67"/>
      <c r="W14" s="67"/>
      <c r="X14" s="70"/>
      <c r="Y14" s="72"/>
      <c r="Z14" s="68"/>
      <c r="AA14" s="68"/>
      <c r="AB14" s="67"/>
      <c r="AC14" s="35"/>
    </row>
    <row r="15" spans="1:29" ht="20.100000000000001" customHeight="1" x14ac:dyDescent="0.2">
      <c r="B15" s="49">
        <v>1</v>
      </c>
      <c r="C15" s="123" t="s">
        <v>37</v>
      </c>
      <c r="D15" s="124"/>
      <c r="E15" s="124"/>
      <c r="F15" s="124"/>
      <c r="G15" s="124"/>
      <c r="H15" s="124"/>
      <c r="I15" s="124"/>
      <c r="J15" s="125"/>
      <c r="K15" s="50" t="s">
        <v>19</v>
      </c>
      <c r="L15" s="96">
        <f>Q15*P15</f>
        <v>106.25</v>
      </c>
      <c r="M15" s="51" t="s">
        <v>38</v>
      </c>
      <c r="N15" s="52" t="s">
        <v>47</v>
      </c>
      <c r="P15" s="86">
        <v>1.25</v>
      </c>
      <c r="Q15" s="93">
        <v>85</v>
      </c>
      <c r="R15" s="87">
        <f t="shared" ref="R15:R25" si="0">L15-Q15</f>
        <v>21.25</v>
      </c>
      <c r="T15" s="6" t="s">
        <v>15</v>
      </c>
      <c r="U15" s="61" t="s">
        <v>70</v>
      </c>
      <c r="V15" s="61" t="str">
        <f t="shared" ref="V15:V16" si="1">M15</f>
        <v>PER CBM</v>
      </c>
      <c r="W15" s="62">
        <f>R10</f>
        <v>4.5</v>
      </c>
      <c r="X15" s="91">
        <f t="shared" ref="X15:X25" si="2">L15</f>
        <v>106.25</v>
      </c>
      <c r="Y15" s="73">
        <f t="shared" ref="Y15:Y25" si="3">Q15</f>
        <v>85</v>
      </c>
      <c r="Z15" s="39">
        <f>W15*X15</f>
        <v>478.125</v>
      </c>
      <c r="AA15" s="39">
        <f>W15*Y15</f>
        <v>382.5</v>
      </c>
      <c r="AB15" s="39">
        <f>Z15-AA15</f>
        <v>95.625</v>
      </c>
      <c r="AC15" s="32"/>
    </row>
    <row r="16" spans="1:29" ht="20.100000000000001" customHeight="1" x14ac:dyDescent="0.2">
      <c r="B16" s="53">
        <v>2</v>
      </c>
      <c r="C16" s="117" t="s">
        <v>71</v>
      </c>
      <c r="D16" s="118"/>
      <c r="E16" s="118"/>
      <c r="F16" s="118"/>
      <c r="G16" s="118"/>
      <c r="H16" s="118"/>
      <c r="I16" s="118"/>
      <c r="J16" s="119"/>
      <c r="K16" s="33" t="s">
        <v>19</v>
      </c>
      <c r="L16" s="97">
        <f t="shared" ref="L16:L25" si="4">Q16*P16</f>
        <v>25</v>
      </c>
      <c r="M16" s="45" t="s">
        <v>45</v>
      </c>
      <c r="N16" s="54" t="s">
        <v>15</v>
      </c>
      <c r="P16" s="86">
        <f>P15</f>
        <v>1.25</v>
      </c>
      <c r="Q16" s="93">
        <v>20</v>
      </c>
      <c r="R16" s="87">
        <f t="shared" si="0"/>
        <v>5</v>
      </c>
      <c r="T16" s="6" t="s">
        <v>15</v>
      </c>
      <c r="U16" s="61" t="s">
        <v>71</v>
      </c>
      <c r="V16" s="61" t="str">
        <f t="shared" si="1"/>
        <v>PER DOC</v>
      </c>
      <c r="W16" s="63">
        <v>1</v>
      </c>
      <c r="X16" s="91">
        <f t="shared" si="2"/>
        <v>25</v>
      </c>
      <c r="Y16" s="73">
        <f t="shared" si="3"/>
        <v>20</v>
      </c>
      <c r="Z16" s="39">
        <f t="shared" ref="Z16:Z39" si="5">W16*X16</f>
        <v>25</v>
      </c>
      <c r="AA16" s="39">
        <f t="shared" ref="AA16:AA39" si="6">W16*Y16</f>
        <v>20</v>
      </c>
      <c r="AB16" s="39">
        <f t="shared" ref="AB16:AB39" si="7">Z16-AA16</f>
        <v>5</v>
      </c>
      <c r="AC16" s="32"/>
    </row>
    <row r="17" spans="2:29" ht="20.100000000000001" customHeight="1" x14ac:dyDescent="0.2">
      <c r="B17" s="53">
        <v>3</v>
      </c>
      <c r="C17" s="117" t="s">
        <v>72</v>
      </c>
      <c r="D17" s="118"/>
      <c r="E17" s="118"/>
      <c r="F17" s="118"/>
      <c r="G17" s="118"/>
      <c r="H17" s="118"/>
      <c r="I17" s="118"/>
      <c r="J17" s="119"/>
      <c r="K17" s="33" t="s">
        <v>19</v>
      </c>
      <c r="L17" s="97">
        <f t="shared" si="4"/>
        <v>25</v>
      </c>
      <c r="M17" s="45" t="s">
        <v>45</v>
      </c>
      <c r="N17" s="54" t="s">
        <v>15</v>
      </c>
      <c r="P17" s="86">
        <f t="shared" ref="P17:P38" si="8">P16</f>
        <v>1.25</v>
      </c>
      <c r="Q17" s="93">
        <v>20</v>
      </c>
      <c r="R17" s="87">
        <f t="shared" si="0"/>
        <v>5</v>
      </c>
      <c r="T17" s="6" t="s">
        <v>15</v>
      </c>
      <c r="U17" s="61" t="str">
        <f>C17</f>
        <v>VGM</v>
      </c>
      <c r="V17" s="61" t="str">
        <f>M17</f>
        <v>PER DOC</v>
      </c>
      <c r="W17" s="63">
        <v>1</v>
      </c>
      <c r="X17" s="91">
        <f t="shared" si="2"/>
        <v>25</v>
      </c>
      <c r="Y17" s="73">
        <f t="shared" si="3"/>
        <v>20</v>
      </c>
      <c r="Z17" s="39">
        <f t="shared" si="5"/>
        <v>25</v>
      </c>
      <c r="AA17" s="39">
        <f t="shared" si="6"/>
        <v>20</v>
      </c>
      <c r="AB17" s="39">
        <f t="shared" si="7"/>
        <v>5</v>
      </c>
      <c r="AC17" s="32"/>
    </row>
    <row r="18" spans="2:29" ht="20.100000000000001" customHeight="1" x14ac:dyDescent="0.2">
      <c r="B18" s="53">
        <v>4</v>
      </c>
      <c r="C18" s="117" t="s">
        <v>40</v>
      </c>
      <c r="D18" s="118"/>
      <c r="E18" s="118"/>
      <c r="F18" s="118"/>
      <c r="G18" s="118"/>
      <c r="H18" s="118"/>
      <c r="I18" s="118"/>
      <c r="J18" s="119"/>
      <c r="K18" s="33" t="s">
        <v>19</v>
      </c>
      <c r="L18" s="97">
        <f t="shared" si="4"/>
        <v>31.25</v>
      </c>
      <c r="M18" s="45" t="s">
        <v>41</v>
      </c>
      <c r="N18" s="54"/>
      <c r="P18" s="86">
        <f t="shared" si="8"/>
        <v>1.25</v>
      </c>
      <c r="Q18" s="93">
        <v>25</v>
      </c>
      <c r="R18" s="87">
        <f t="shared" si="0"/>
        <v>6.25</v>
      </c>
      <c r="T18" s="6" t="s">
        <v>15</v>
      </c>
      <c r="U18" s="61" t="str">
        <f t="shared" ref="U18:U25" si="9">C18</f>
        <v>EXPORT DECLARATION</v>
      </c>
      <c r="V18" s="61" t="str">
        <f>M18</f>
        <v>PER SHIPMENT</v>
      </c>
      <c r="W18" s="63">
        <v>1</v>
      </c>
      <c r="X18" s="91">
        <f t="shared" si="2"/>
        <v>31.25</v>
      </c>
      <c r="Y18" s="73">
        <f t="shared" si="3"/>
        <v>25</v>
      </c>
      <c r="Z18" s="39">
        <f t="shared" si="5"/>
        <v>31.25</v>
      </c>
      <c r="AA18" s="39">
        <f t="shared" si="6"/>
        <v>25</v>
      </c>
      <c r="AB18" s="39">
        <f t="shared" si="7"/>
        <v>6.25</v>
      </c>
      <c r="AC18" s="32"/>
    </row>
    <row r="19" spans="2:29" ht="20.100000000000001" customHeight="1" x14ac:dyDescent="0.2">
      <c r="B19" s="53">
        <v>5</v>
      </c>
      <c r="C19" s="117" t="s">
        <v>42</v>
      </c>
      <c r="D19" s="118"/>
      <c r="E19" s="118"/>
      <c r="F19" s="118"/>
      <c r="G19" s="118"/>
      <c r="H19" s="118"/>
      <c r="I19" s="118"/>
      <c r="J19" s="119"/>
      <c r="K19" s="33" t="s">
        <v>19</v>
      </c>
      <c r="L19" s="97">
        <f t="shared" si="4"/>
        <v>31.25</v>
      </c>
      <c r="M19" s="45" t="s">
        <v>41</v>
      </c>
      <c r="N19" s="54"/>
      <c r="P19" s="86">
        <f t="shared" si="8"/>
        <v>1.25</v>
      </c>
      <c r="Q19" s="93">
        <v>25</v>
      </c>
      <c r="R19" s="87">
        <f t="shared" si="0"/>
        <v>6.25</v>
      </c>
      <c r="T19" s="6"/>
      <c r="U19" s="61" t="str">
        <f t="shared" si="9"/>
        <v>ADM FEE</v>
      </c>
      <c r="V19" s="61" t="str">
        <f>M19</f>
        <v>PER SHIPMENT</v>
      </c>
      <c r="W19" s="63">
        <v>1</v>
      </c>
      <c r="X19" s="91">
        <f t="shared" si="2"/>
        <v>31.25</v>
      </c>
      <c r="Y19" s="73">
        <f t="shared" si="3"/>
        <v>25</v>
      </c>
      <c r="Z19" s="39">
        <f t="shared" si="5"/>
        <v>31.25</v>
      </c>
      <c r="AA19" s="39">
        <f t="shared" si="6"/>
        <v>25</v>
      </c>
      <c r="AB19" s="39">
        <f t="shared" si="7"/>
        <v>6.25</v>
      </c>
      <c r="AC19" s="40" t="s">
        <v>15</v>
      </c>
    </row>
    <row r="20" spans="2:29" ht="20.100000000000001" customHeight="1" x14ac:dyDescent="0.2">
      <c r="B20" s="53">
        <v>6</v>
      </c>
      <c r="C20" s="117" t="s">
        <v>43</v>
      </c>
      <c r="D20" s="118"/>
      <c r="E20" s="118"/>
      <c r="F20" s="118"/>
      <c r="G20" s="118"/>
      <c r="H20" s="118"/>
      <c r="I20" s="118"/>
      <c r="J20" s="119"/>
      <c r="K20" s="33" t="s">
        <v>19</v>
      </c>
      <c r="L20" s="97">
        <f t="shared" si="4"/>
        <v>325</v>
      </c>
      <c r="M20" s="45" t="s">
        <v>44</v>
      </c>
      <c r="N20" s="54"/>
      <c r="O20" s="90" t="s">
        <v>15</v>
      </c>
      <c r="P20" s="86">
        <f t="shared" si="8"/>
        <v>1.25</v>
      </c>
      <c r="Q20" s="93">
        <v>260</v>
      </c>
      <c r="R20" s="87">
        <f t="shared" si="0"/>
        <v>65</v>
      </c>
      <c r="S20" s="2" t="s">
        <v>15</v>
      </c>
      <c r="T20" s="6"/>
      <c r="U20" s="61" t="str">
        <f t="shared" si="9"/>
        <v>TRUCKING SRG-JKT</v>
      </c>
      <c r="V20" s="61" t="str">
        <f t="shared" ref="V20:V23" si="10">M20</f>
        <v>PER UNIT TRUCK</v>
      </c>
      <c r="W20" s="63">
        <v>1</v>
      </c>
      <c r="X20" s="91">
        <f t="shared" si="2"/>
        <v>325</v>
      </c>
      <c r="Y20" s="73">
        <f t="shared" si="3"/>
        <v>260</v>
      </c>
      <c r="Z20" s="39">
        <f t="shared" si="5"/>
        <v>325</v>
      </c>
      <c r="AA20" s="39">
        <f t="shared" si="6"/>
        <v>260</v>
      </c>
      <c r="AB20" s="39">
        <f t="shared" si="7"/>
        <v>65</v>
      </c>
      <c r="AC20" s="32"/>
    </row>
    <row r="21" spans="2:29" ht="20.100000000000001" customHeight="1" x14ac:dyDescent="0.2">
      <c r="B21" s="53">
        <v>7</v>
      </c>
      <c r="C21" s="117" t="s">
        <v>73</v>
      </c>
      <c r="D21" s="118"/>
      <c r="E21" s="118"/>
      <c r="F21" s="118"/>
      <c r="G21" s="118"/>
      <c r="H21" s="118"/>
      <c r="I21" s="118"/>
      <c r="J21" s="119"/>
      <c r="K21" s="33" t="s">
        <v>19</v>
      </c>
      <c r="L21" s="97">
        <f t="shared" si="4"/>
        <v>12.5</v>
      </c>
      <c r="M21" s="45" t="s">
        <v>45</v>
      </c>
      <c r="N21" s="54" t="s">
        <v>15</v>
      </c>
      <c r="P21" s="86">
        <f t="shared" si="8"/>
        <v>1.25</v>
      </c>
      <c r="Q21" s="93">
        <v>10</v>
      </c>
      <c r="R21" s="87">
        <f t="shared" si="0"/>
        <v>2.5</v>
      </c>
      <c r="T21" s="6" t="s">
        <v>15</v>
      </c>
      <c r="U21" s="61" t="str">
        <f t="shared" si="9"/>
        <v>FIAT NPE</v>
      </c>
      <c r="V21" s="61" t="str">
        <f t="shared" si="10"/>
        <v>PER DOC</v>
      </c>
      <c r="W21" s="63">
        <v>1</v>
      </c>
      <c r="X21" s="91">
        <f t="shared" si="2"/>
        <v>12.5</v>
      </c>
      <c r="Y21" s="73">
        <f t="shared" si="3"/>
        <v>10</v>
      </c>
      <c r="Z21" s="39">
        <f t="shared" si="5"/>
        <v>12.5</v>
      </c>
      <c r="AA21" s="39">
        <f t="shared" si="6"/>
        <v>10</v>
      </c>
      <c r="AB21" s="39">
        <f t="shared" si="7"/>
        <v>2.5</v>
      </c>
      <c r="AC21" s="32"/>
    </row>
    <row r="22" spans="2:29" ht="20.100000000000001" customHeight="1" x14ac:dyDescent="0.2">
      <c r="B22" s="53">
        <v>8</v>
      </c>
      <c r="C22" s="117" t="s">
        <v>74</v>
      </c>
      <c r="D22" s="118"/>
      <c r="E22" s="118"/>
      <c r="F22" s="118"/>
      <c r="G22" s="118"/>
      <c r="H22" s="118"/>
      <c r="I22" s="118"/>
      <c r="J22" s="119"/>
      <c r="K22" s="33" t="s">
        <v>19</v>
      </c>
      <c r="L22" s="97">
        <f t="shared" si="4"/>
        <v>37.5</v>
      </c>
      <c r="M22" s="45" t="s">
        <v>45</v>
      </c>
      <c r="N22" s="54"/>
      <c r="P22" s="86">
        <f t="shared" si="8"/>
        <v>1.25</v>
      </c>
      <c r="Q22" s="93">
        <v>30</v>
      </c>
      <c r="R22" s="87">
        <f t="shared" si="0"/>
        <v>7.5</v>
      </c>
      <c r="S22" s="6"/>
      <c r="T22" s="6"/>
      <c r="U22" s="61" t="str">
        <f t="shared" si="9"/>
        <v>COO</v>
      </c>
      <c r="V22" s="61" t="str">
        <f t="shared" si="10"/>
        <v>PER DOC</v>
      </c>
      <c r="W22" s="63"/>
      <c r="X22" s="91"/>
      <c r="Y22" s="73"/>
      <c r="Z22" s="39"/>
      <c r="AA22" s="39"/>
      <c r="AB22" s="39"/>
      <c r="AC22" s="32"/>
    </row>
    <row r="23" spans="2:29" ht="20.100000000000001" customHeight="1" x14ac:dyDescent="0.2">
      <c r="B23" s="53">
        <v>9</v>
      </c>
      <c r="C23" s="117" t="s">
        <v>75</v>
      </c>
      <c r="D23" s="118"/>
      <c r="E23" s="118"/>
      <c r="F23" s="118"/>
      <c r="G23" s="118"/>
      <c r="H23" s="118"/>
      <c r="I23" s="118"/>
      <c r="J23" s="119"/>
      <c r="K23" s="33" t="s">
        <v>19</v>
      </c>
      <c r="L23" s="97">
        <f t="shared" si="4"/>
        <v>56.25</v>
      </c>
      <c r="M23" s="45" t="s">
        <v>46</v>
      </c>
      <c r="N23" s="54"/>
      <c r="P23" s="86">
        <f t="shared" si="8"/>
        <v>1.25</v>
      </c>
      <c r="Q23" s="93">
        <v>45</v>
      </c>
      <c r="R23" s="87">
        <f t="shared" si="0"/>
        <v>11.25</v>
      </c>
      <c r="S23" s="6"/>
      <c r="T23" s="6"/>
      <c r="U23" s="61" t="str">
        <f t="shared" si="9"/>
        <v>FUMIGATION</v>
      </c>
      <c r="V23" s="61" t="str">
        <f t="shared" si="10"/>
        <v>PER PALLET</v>
      </c>
      <c r="W23" s="63">
        <v>4</v>
      </c>
      <c r="X23" s="91">
        <f t="shared" si="2"/>
        <v>56.25</v>
      </c>
      <c r="Y23" s="73">
        <f t="shared" si="3"/>
        <v>45</v>
      </c>
      <c r="Z23" s="39">
        <f t="shared" si="5"/>
        <v>225</v>
      </c>
      <c r="AA23" s="39">
        <f t="shared" si="6"/>
        <v>180</v>
      </c>
      <c r="AB23" s="39">
        <f t="shared" si="7"/>
        <v>45</v>
      </c>
      <c r="AC23" s="32"/>
    </row>
    <row r="24" spans="2:29" ht="20.100000000000001" customHeight="1" x14ac:dyDescent="0.2">
      <c r="B24" s="53">
        <v>10</v>
      </c>
      <c r="C24" s="117" t="s">
        <v>76</v>
      </c>
      <c r="D24" s="118"/>
      <c r="E24" s="118"/>
      <c r="F24" s="118"/>
      <c r="G24" s="118"/>
      <c r="H24" s="118"/>
      <c r="I24" s="118"/>
      <c r="J24" s="119"/>
      <c r="K24" s="33" t="s">
        <v>19</v>
      </c>
      <c r="L24" s="97">
        <f t="shared" si="4"/>
        <v>10</v>
      </c>
      <c r="M24" s="45" t="s">
        <v>46</v>
      </c>
      <c r="N24" s="54"/>
      <c r="P24" s="86">
        <f t="shared" si="8"/>
        <v>1.25</v>
      </c>
      <c r="Q24" s="93">
        <v>8</v>
      </c>
      <c r="R24" s="87">
        <f t="shared" si="0"/>
        <v>2</v>
      </c>
      <c r="S24" s="6"/>
      <c r="T24" s="6"/>
      <c r="U24" s="61" t="str">
        <f t="shared" si="9"/>
        <v>ISPM</v>
      </c>
      <c r="V24" s="61" t="str">
        <f t="shared" ref="V24:V39" si="11">M24</f>
        <v>PER PALLET</v>
      </c>
      <c r="W24" s="63">
        <v>4</v>
      </c>
      <c r="X24" s="91">
        <f t="shared" si="2"/>
        <v>10</v>
      </c>
      <c r="Y24" s="73">
        <f t="shared" si="3"/>
        <v>8</v>
      </c>
      <c r="Z24" s="39">
        <f t="shared" ref="Z24:Z25" si="12">W24*X24</f>
        <v>40</v>
      </c>
      <c r="AA24" s="39">
        <f t="shared" ref="AA24:AA25" si="13">W24*Y24</f>
        <v>32</v>
      </c>
      <c r="AB24" s="39">
        <f t="shared" si="7"/>
        <v>8</v>
      </c>
      <c r="AC24" s="32"/>
    </row>
    <row r="25" spans="2:29" ht="20.100000000000001" customHeight="1" x14ac:dyDescent="0.2">
      <c r="B25" s="53">
        <v>11</v>
      </c>
      <c r="C25" s="117" t="s">
        <v>39</v>
      </c>
      <c r="D25" s="118"/>
      <c r="E25" s="118"/>
      <c r="F25" s="118"/>
      <c r="G25" s="118"/>
      <c r="H25" s="118"/>
      <c r="I25" s="118"/>
      <c r="J25" s="119"/>
      <c r="K25" s="33" t="s">
        <v>19</v>
      </c>
      <c r="L25" s="97">
        <f t="shared" si="4"/>
        <v>43.75</v>
      </c>
      <c r="M25" s="45" t="s">
        <v>38</v>
      </c>
      <c r="N25" s="54"/>
      <c r="P25" s="86">
        <f t="shared" si="8"/>
        <v>1.25</v>
      </c>
      <c r="Q25" s="93">
        <v>35</v>
      </c>
      <c r="R25" s="87">
        <f t="shared" si="0"/>
        <v>8.75</v>
      </c>
      <c r="S25" s="6"/>
      <c r="T25" s="6"/>
      <c r="U25" s="61" t="str">
        <f t="shared" si="9"/>
        <v>HANDLING LCL</v>
      </c>
      <c r="V25" s="61" t="str">
        <f t="shared" si="11"/>
        <v>PER CBM</v>
      </c>
      <c r="W25" s="63">
        <v>4.5</v>
      </c>
      <c r="X25" s="91">
        <f t="shared" si="2"/>
        <v>43.75</v>
      </c>
      <c r="Y25" s="73">
        <f t="shared" si="3"/>
        <v>35</v>
      </c>
      <c r="Z25" s="39">
        <f t="shared" si="12"/>
        <v>196.875</v>
      </c>
      <c r="AA25" s="39">
        <f t="shared" si="13"/>
        <v>157.5</v>
      </c>
      <c r="AB25" s="39">
        <f t="shared" si="7"/>
        <v>39.375</v>
      </c>
      <c r="AC25" s="32"/>
    </row>
    <row r="26" spans="2:29" ht="20.100000000000001" customHeight="1" x14ac:dyDescent="0.2">
      <c r="B26" s="106"/>
      <c r="C26" s="107"/>
      <c r="D26" s="107"/>
      <c r="E26" s="107"/>
      <c r="F26" s="107"/>
      <c r="G26" s="107"/>
      <c r="H26" s="107"/>
      <c r="I26" s="107"/>
      <c r="J26" s="108"/>
      <c r="K26" s="33"/>
      <c r="L26" s="97"/>
      <c r="M26" s="45"/>
      <c r="N26" s="54"/>
      <c r="P26" s="86"/>
      <c r="Q26" s="93"/>
      <c r="R26" s="87"/>
      <c r="S26" s="6"/>
      <c r="T26" s="6"/>
      <c r="U26" s="61"/>
      <c r="V26" s="61"/>
      <c r="W26" s="63"/>
      <c r="X26" s="91"/>
      <c r="Y26" s="73"/>
      <c r="Z26" s="39"/>
      <c r="AA26" s="39"/>
      <c r="AB26" s="39"/>
      <c r="AC26" s="32"/>
    </row>
    <row r="27" spans="2:29" ht="20.100000000000001" customHeight="1" x14ac:dyDescent="0.2">
      <c r="B27" s="112" t="s">
        <v>54</v>
      </c>
      <c r="C27" s="113"/>
      <c r="D27" s="113"/>
      <c r="E27" s="113"/>
      <c r="F27" s="113"/>
      <c r="G27" s="113"/>
      <c r="H27" s="113"/>
      <c r="I27" s="113"/>
      <c r="J27" s="114"/>
      <c r="K27" s="33"/>
      <c r="L27" s="97"/>
      <c r="M27" s="45"/>
      <c r="N27" s="54"/>
      <c r="P27" s="86">
        <f>P24</f>
        <v>1.25</v>
      </c>
      <c r="Q27" s="93"/>
      <c r="R27" s="87"/>
      <c r="S27" s="6"/>
      <c r="T27" s="6"/>
      <c r="U27" s="64" t="str">
        <f>B27</f>
        <v>DESTINATION CHARGES</v>
      </c>
      <c r="V27" s="61">
        <f t="shared" si="11"/>
        <v>0</v>
      </c>
      <c r="W27" s="63" t="s">
        <v>15</v>
      </c>
      <c r="X27" s="91" t="s">
        <v>15</v>
      </c>
      <c r="Y27" s="73" t="s">
        <v>15</v>
      </c>
      <c r="Z27" s="39" t="s">
        <v>15</v>
      </c>
      <c r="AA27" s="39" t="s">
        <v>15</v>
      </c>
      <c r="AB27" s="39" t="s">
        <v>15</v>
      </c>
      <c r="AC27" s="32"/>
    </row>
    <row r="28" spans="2:29" ht="20.100000000000001" customHeight="1" x14ac:dyDescent="0.2">
      <c r="B28" s="55">
        <v>1</v>
      </c>
      <c r="C28" s="117" t="s">
        <v>77</v>
      </c>
      <c r="D28" s="118"/>
      <c r="E28" s="118"/>
      <c r="F28" s="118"/>
      <c r="G28" s="118"/>
      <c r="H28" s="118"/>
      <c r="I28" s="118"/>
      <c r="J28" s="119"/>
      <c r="K28" s="33" t="s">
        <v>19</v>
      </c>
      <c r="L28" s="97">
        <f t="shared" ref="L28:L39" si="14">Q28*P28</f>
        <v>31.25</v>
      </c>
      <c r="M28" s="45" t="s">
        <v>38</v>
      </c>
      <c r="N28" s="92" t="s">
        <v>47</v>
      </c>
      <c r="P28" s="86">
        <f>P23</f>
        <v>1.25</v>
      </c>
      <c r="Q28" s="93">
        <v>25</v>
      </c>
      <c r="R28" s="87">
        <f t="shared" ref="R28:R39" si="15">L28-Q28</f>
        <v>6.25</v>
      </c>
      <c r="S28" s="6"/>
      <c r="T28" s="6"/>
      <c r="U28" s="61" t="str">
        <f t="shared" ref="U28:U39" si="16">C28</f>
        <v>CFS FEE</v>
      </c>
      <c r="V28" s="61" t="str">
        <f t="shared" si="11"/>
        <v>PER CBM</v>
      </c>
      <c r="W28" s="63">
        <v>4.5</v>
      </c>
      <c r="X28" s="91">
        <f t="shared" ref="X28:X39" si="17">L28</f>
        <v>31.25</v>
      </c>
      <c r="Y28" s="73">
        <f t="shared" ref="Y28:Y39" si="18">Q28</f>
        <v>25</v>
      </c>
      <c r="Z28" s="39">
        <f t="shared" si="5"/>
        <v>140.625</v>
      </c>
      <c r="AA28" s="39">
        <f t="shared" si="6"/>
        <v>112.5</v>
      </c>
      <c r="AB28" s="39">
        <f t="shared" si="7"/>
        <v>28.125</v>
      </c>
      <c r="AC28" s="32"/>
    </row>
    <row r="29" spans="2:29" ht="20.100000000000001" customHeight="1" x14ac:dyDescent="0.2">
      <c r="B29" s="55">
        <v>2</v>
      </c>
      <c r="C29" s="117" t="s">
        <v>78</v>
      </c>
      <c r="D29" s="118"/>
      <c r="E29" s="118"/>
      <c r="F29" s="118"/>
      <c r="G29" s="118"/>
      <c r="H29" s="118"/>
      <c r="I29" s="118"/>
      <c r="J29" s="119"/>
      <c r="K29" s="33" t="s">
        <v>19</v>
      </c>
      <c r="L29" s="97">
        <f t="shared" si="14"/>
        <v>12.5</v>
      </c>
      <c r="M29" s="45" t="s">
        <v>38</v>
      </c>
      <c r="N29" s="92" t="s">
        <v>47</v>
      </c>
      <c r="P29" s="86">
        <f t="shared" si="8"/>
        <v>1.25</v>
      </c>
      <c r="Q29" s="93">
        <v>10</v>
      </c>
      <c r="R29" s="87">
        <f t="shared" si="15"/>
        <v>2.5</v>
      </c>
      <c r="S29" s="6"/>
      <c r="T29" s="6"/>
      <c r="U29" s="61" t="str">
        <f t="shared" si="16"/>
        <v>THC</v>
      </c>
      <c r="V29" s="61" t="str">
        <f t="shared" si="11"/>
        <v>PER CBM</v>
      </c>
      <c r="W29" s="63">
        <v>4.5</v>
      </c>
      <c r="X29" s="91">
        <f t="shared" si="17"/>
        <v>12.5</v>
      </c>
      <c r="Y29" s="73">
        <f t="shared" si="18"/>
        <v>10</v>
      </c>
      <c r="Z29" s="39">
        <f t="shared" si="5"/>
        <v>56.25</v>
      </c>
      <c r="AA29" s="39">
        <f t="shared" si="6"/>
        <v>45</v>
      </c>
      <c r="AB29" s="39">
        <f t="shared" si="7"/>
        <v>11.25</v>
      </c>
      <c r="AC29" s="32"/>
    </row>
    <row r="30" spans="2:29" ht="20.100000000000001" customHeight="1" x14ac:dyDescent="0.2">
      <c r="B30" s="55">
        <v>3</v>
      </c>
      <c r="C30" s="117" t="s">
        <v>79</v>
      </c>
      <c r="D30" s="118"/>
      <c r="E30" s="118"/>
      <c r="F30" s="118"/>
      <c r="G30" s="118"/>
      <c r="H30" s="118"/>
      <c r="I30" s="118"/>
      <c r="J30" s="119"/>
      <c r="K30" s="33" t="s">
        <v>19</v>
      </c>
      <c r="L30" s="97">
        <f t="shared" si="14"/>
        <v>62.5</v>
      </c>
      <c r="M30" s="45" t="s">
        <v>45</v>
      </c>
      <c r="N30" s="54"/>
      <c r="P30" s="86">
        <f t="shared" si="8"/>
        <v>1.25</v>
      </c>
      <c r="Q30" s="93">
        <v>50</v>
      </c>
      <c r="R30" s="87">
        <f t="shared" si="15"/>
        <v>12.5</v>
      </c>
      <c r="S30" s="6"/>
      <c r="T30" s="6"/>
      <c r="U30" s="61" t="str">
        <f t="shared" si="16"/>
        <v>DOC FEE</v>
      </c>
      <c r="V30" s="61" t="str">
        <f t="shared" si="11"/>
        <v>PER DOC</v>
      </c>
      <c r="W30" s="63">
        <v>1</v>
      </c>
      <c r="X30" s="91">
        <f t="shared" si="17"/>
        <v>62.5</v>
      </c>
      <c r="Y30" s="73">
        <f t="shared" si="18"/>
        <v>50</v>
      </c>
      <c r="Z30" s="39">
        <f t="shared" si="5"/>
        <v>62.5</v>
      </c>
      <c r="AA30" s="39">
        <f t="shared" si="6"/>
        <v>50</v>
      </c>
      <c r="AB30" s="39">
        <f t="shared" si="7"/>
        <v>12.5</v>
      </c>
      <c r="AC30" s="32"/>
    </row>
    <row r="31" spans="2:29" ht="20.100000000000001" customHeight="1" x14ac:dyDescent="0.2">
      <c r="B31" s="55">
        <v>4</v>
      </c>
      <c r="C31" s="117" t="s">
        <v>80</v>
      </c>
      <c r="D31" s="118"/>
      <c r="E31" s="118"/>
      <c r="F31" s="118"/>
      <c r="G31" s="118"/>
      <c r="H31" s="118"/>
      <c r="I31" s="118"/>
      <c r="J31" s="119"/>
      <c r="K31" s="33" t="s">
        <v>19</v>
      </c>
      <c r="L31" s="97">
        <f t="shared" si="14"/>
        <v>159.375</v>
      </c>
      <c r="M31" s="45" t="s">
        <v>38</v>
      </c>
      <c r="N31" s="54" t="s">
        <v>47</v>
      </c>
      <c r="P31" s="86">
        <f t="shared" si="8"/>
        <v>1.25</v>
      </c>
      <c r="Q31" s="93">
        <v>127.5</v>
      </c>
      <c r="R31" s="87">
        <f t="shared" si="15"/>
        <v>31.875</v>
      </c>
      <c r="S31" s="6"/>
      <c r="T31" s="6"/>
      <c r="U31" s="61" t="str">
        <f t="shared" si="16"/>
        <v>WAREHOUSE CHARGE</v>
      </c>
      <c r="V31" s="61" t="str">
        <f t="shared" si="11"/>
        <v>PER CBM</v>
      </c>
      <c r="W31" s="63">
        <v>4.5</v>
      </c>
      <c r="X31" s="91">
        <f t="shared" si="17"/>
        <v>159.375</v>
      </c>
      <c r="Y31" s="73">
        <f t="shared" si="18"/>
        <v>127.5</v>
      </c>
      <c r="Z31" s="39">
        <f t="shared" si="5"/>
        <v>717.1875</v>
      </c>
      <c r="AA31" s="39">
        <f t="shared" si="6"/>
        <v>573.75</v>
      </c>
      <c r="AB31" s="39">
        <f t="shared" si="7"/>
        <v>143.4375</v>
      </c>
      <c r="AC31" s="32"/>
    </row>
    <row r="32" spans="2:29" ht="20.100000000000001" customHeight="1" x14ac:dyDescent="0.2">
      <c r="B32" s="55">
        <v>5</v>
      </c>
      <c r="C32" s="117" t="s">
        <v>81</v>
      </c>
      <c r="D32" s="118"/>
      <c r="E32" s="118"/>
      <c r="F32" s="118"/>
      <c r="G32" s="118"/>
      <c r="H32" s="118"/>
      <c r="I32" s="118"/>
      <c r="J32" s="119"/>
      <c r="K32" s="33" t="s">
        <v>19</v>
      </c>
      <c r="L32" s="97">
        <f t="shared" si="14"/>
        <v>37.5</v>
      </c>
      <c r="M32" s="45" t="s">
        <v>82</v>
      </c>
      <c r="N32" s="54"/>
      <c r="P32" s="86">
        <f t="shared" si="8"/>
        <v>1.25</v>
      </c>
      <c r="Q32" s="93">
        <v>30</v>
      </c>
      <c r="R32" s="87">
        <f t="shared" si="15"/>
        <v>7.5</v>
      </c>
      <c r="S32" s="6"/>
      <c r="T32" s="6"/>
      <c r="U32" s="61" t="str">
        <f t="shared" si="16"/>
        <v>TALLY</v>
      </c>
      <c r="V32" s="61" t="str">
        <f t="shared" si="11"/>
        <v>PER SET</v>
      </c>
      <c r="W32" s="63">
        <v>1</v>
      </c>
      <c r="X32" s="91">
        <f t="shared" si="17"/>
        <v>37.5</v>
      </c>
      <c r="Y32" s="73">
        <f t="shared" si="18"/>
        <v>30</v>
      </c>
      <c r="Z32" s="39">
        <f t="shared" si="5"/>
        <v>37.5</v>
      </c>
      <c r="AA32" s="39">
        <f t="shared" si="6"/>
        <v>30</v>
      </c>
      <c r="AB32" s="39">
        <f t="shared" si="7"/>
        <v>7.5</v>
      </c>
      <c r="AC32" s="32"/>
    </row>
    <row r="33" spans="2:29" ht="20.100000000000001" customHeight="1" x14ac:dyDescent="0.2">
      <c r="B33" s="55">
        <v>6</v>
      </c>
      <c r="C33" s="117" t="s">
        <v>83</v>
      </c>
      <c r="D33" s="118"/>
      <c r="E33" s="118"/>
      <c r="F33" s="118"/>
      <c r="G33" s="118"/>
      <c r="H33" s="118"/>
      <c r="I33" s="118"/>
      <c r="J33" s="119"/>
      <c r="K33" s="33" t="s">
        <v>19</v>
      </c>
      <c r="L33" s="97">
        <f t="shared" si="14"/>
        <v>300</v>
      </c>
      <c r="M33" s="45" t="s">
        <v>41</v>
      </c>
      <c r="N33" s="54"/>
      <c r="P33" s="86">
        <f t="shared" si="8"/>
        <v>1.25</v>
      </c>
      <c r="Q33" s="93">
        <v>240</v>
      </c>
      <c r="R33" s="87">
        <f t="shared" si="15"/>
        <v>60</v>
      </c>
      <c r="S33" s="6" t="s">
        <v>15</v>
      </c>
      <c r="T33" s="74" t="s">
        <v>15</v>
      </c>
      <c r="U33" s="61" t="str">
        <f t="shared" si="16"/>
        <v>CUSTOM CLEARANCE</v>
      </c>
      <c r="V33" s="61" t="str">
        <f t="shared" si="11"/>
        <v>PER SHIPMENT</v>
      </c>
      <c r="W33" s="63">
        <v>1</v>
      </c>
      <c r="X33" s="91">
        <f t="shared" si="17"/>
        <v>300</v>
      </c>
      <c r="Y33" s="73">
        <f t="shared" si="18"/>
        <v>240</v>
      </c>
      <c r="Z33" s="39">
        <f t="shared" si="5"/>
        <v>300</v>
      </c>
      <c r="AA33" s="39">
        <f t="shared" si="6"/>
        <v>240</v>
      </c>
      <c r="AB33" s="39">
        <f t="shared" si="7"/>
        <v>60</v>
      </c>
      <c r="AC33" s="31"/>
    </row>
    <row r="34" spans="2:29" ht="20.100000000000001" customHeight="1" x14ac:dyDescent="0.2">
      <c r="B34" s="100">
        <v>7</v>
      </c>
      <c r="C34" s="117" t="s">
        <v>84</v>
      </c>
      <c r="D34" s="118"/>
      <c r="E34" s="118"/>
      <c r="F34" s="118"/>
      <c r="G34" s="118"/>
      <c r="H34" s="118"/>
      <c r="I34" s="118"/>
      <c r="J34" s="119"/>
      <c r="K34" s="101" t="s">
        <v>19</v>
      </c>
      <c r="L34" s="97">
        <f t="shared" si="14"/>
        <v>0</v>
      </c>
      <c r="M34" s="45" t="s">
        <v>85</v>
      </c>
      <c r="N34" s="102"/>
      <c r="P34" s="86">
        <f t="shared" si="8"/>
        <v>1.25</v>
      </c>
      <c r="Q34" s="93">
        <v>0</v>
      </c>
      <c r="R34" s="87"/>
      <c r="S34" s="6"/>
      <c r="T34" s="74"/>
      <c r="U34" s="61" t="str">
        <f t="shared" si="16"/>
        <v>CUSTOM INSPECTION</v>
      </c>
      <c r="V34" s="61" t="str">
        <f t="shared" si="11"/>
        <v>AS PER CUSTOM FINAL INVOICE</v>
      </c>
      <c r="W34" s="63">
        <v>1</v>
      </c>
      <c r="X34" s="91">
        <f t="shared" ref="X34:X38" si="19">L34</f>
        <v>0</v>
      </c>
      <c r="Y34" s="73">
        <f t="shared" ref="Y34:Y38" si="20">Q34</f>
        <v>0</v>
      </c>
      <c r="Z34" s="39">
        <f t="shared" ref="Z34:Z38" si="21">W34*X34</f>
        <v>0</v>
      </c>
      <c r="AA34" s="39">
        <f t="shared" ref="AA34:AA38" si="22">W34*Y34</f>
        <v>0</v>
      </c>
      <c r="AB34" s="39">
        <f t="shared" ref="AB34:AB38" si="23">Z34-AA34</f>
        <v>0</v>
      </c>
      <c r="AC34" s="31"/>
    </row>
    <row r="35" spans="2:29" ht="20.100000000000001" customHeight="1" x14ac:dyDescent="0.2">
      <c r="B35" s="100">
        <v>8</v>
      </c>
      <c r="C35" s="117" t="s">
        <v>86</v>
      </c>
      <c r="D35" s="118"/>
      <c r="E35" s="118"/>
      <c r="F35" s="118"/>
      <c r="G35" s="118"/>
      <c r="H35" s="118"/>
      <c r="I35" s="118"/>
      <c r="J35" s="119"/>
      <c r="K35" s="101" t="s">
        <v>19</v>
      </c>
      <c r="L35" s="97">
        <f t="shared" si="14"/>
        <v>43.75</v>
      </c>
      <c r="M35" s="45" t="s">
        <v>15</v>
      </c>
      <c r="N35" s="103" t="s">
        <v>92</v>
      </c>
      <c r="P35" s="86">
        <f t="shared" si="8"/>
        <v>1.25</v>
      </c>
      <c r="Q35" s="93">
        <v>35</v>
      </c>
      <c r="R35" s="87"/>
      <c r="S35" s="6"/>
      <c r="T35" s="74"/>
      <c r="U35" s="61" t="str">
        <f t="shared" si="16"/>
        <v>CUSTOM INSPECTION HANDLE</v>
      </c>
      <c r="V35" s="61" t="s">
        <v>87</v>
      </c>
      <c r="W35" s="63">
        <v>1</v>
      </c>
      <c r="X35" s="91">
        <f t="shared" si="19"/>
        <v>43.75</v>
      </c>
      <c r="Y35" s="73">
        <f t="shared" si="20"/>
        <v>35</v>
      </c>
      <c r="Z35" s="39">
        <f t="shared" si="21"/>
        <v>43.75</v>
      </c>
      <c r="AA35" s="39">
        <f t="shared" si="22"/>
        <v>35</v>
      </c>
      <c r="AB35" s="39">
        <f t="shared" si="23"/>
        <v>8.75</v>
      </c>
      <c r="AC35" s="31"/>
    </row>
    <row r="36" spans="2:29" ht="20.100000000000001" customHeight="1" x14ac:dyDescent="0.2">
      <c r="B36" s="100">
        <v>9</v>
      </c>
      <c r="C36" s="117" t="s">
        <v>88</v>
      </c>
      <c r="D36" s="118"/>
      <c r="E36" s="118"/>
      <c r="F36" s="118"/>
      <c r="G36" s="118"/>
      <c r="H36" s="118"/>
      <c r="I36" s="118"/>
      <c r="J36" s="119"/>
      <c r="K36" s="101" t="s">
        <v>19</v>
      </c>
      <c r="L36" s="97">
        <f t="shared" si="14"/>
        <v>56.25</v>
      </c>
      <c r="M36" s="45" t="s">
        <v>41</v>
      </c>
      <c r="N36" s="102"/>
      <c r="P36" s="86">
        <f t="shared" si="8"/>
        <v>1.25</v>
      </c>
      <c r="Q36" s="93">
        <v>45</v>
      </c>
      <c r="R36" s="87"/>
      <c r="S36" s="6"/>
      <c r="T36" s="74"/>
      <c r="U36" s="61" t="str">
        <f t="shared" si="16"/>
        <v>COMMODITY INSPECTION</v>
      </c>
      <c r="V36" s="61" t="str">
        <f t="shared" si="11"/>
        <v>PER SHIPMENT</v>
      </c>
      <c r="W36" s="63">
        <v>1</v>
      </c>
      <c r="X36" s="91">
        <f t="shared" si="19"/>
        <v>56.25</v>
      </c>
      <c r="Y36" s="73">
        <f t="shared" si="20"/>
        <v>45</v>
      </c>
      <c r="Z36" s="39">
        <f t="shared" si="21"/>
        <v>56.25</v>
      </c>
      <c r="AA36" s="39">
        <f t="shared" si="22"/>
        <v>45</v>
      </c>
      <c r="AB36" s="39">
        <f t="shared" si="23"/>
        <v>11.25</v>
      </c>
      <c r="AC36" s="31"/>
    </row>
    <row r="37" spans="2:29" ht="20.100000000000001" customHeight="1" x14ac:dyDescent="0.2">
      <c r="B37" s="100">
        <v>10</v>
      </c>
      <c r="C37" s="117" t="s">
        <v>89</v>
      </c>
      <c r="D37" s="118"/>
      <c r="E37" s="118"/>
      <c r="F37" s="118"/>
      <c r="G37" s="118"/>
      <c r="H37" s="118"/>
      <c r="I37" s="118"/>
      <c r="J37" s="119"/>
      <c r="K37" s="101" t="s">
        <v>19</v>
      </c>
      <c r="L37" s="97">
        <f t="shared" si="14"/>
        <v>56.25</v>
      </c>
      <c r="M37" s="45" t="s">
        <v>41</v>
      </c>
      <c r="N37" s="102"/>
      <c r="P37" s="86">
        <f t="shared" si="8"/>
        <v>1.25</v>
      </c>
      <c r="Q37" s="93">
        <v>45</v>
      </c>
      <c r="R37" s="87"/>
      <c r="S37" s="6"/>
      <c r="T37" s="74"/>
      <c r="U37" s="61" t="str">
        <f t="shared" si="16"/>
        <v>COMMODITY INSPECTION HANDLE</v>
      </c>
      <c r="V37" s="61" t="str">
        <f t="shared" si="11"/>
        <v>PER SHIPMENT</v>
      </c>
      <c r="W37" s="63">
        <v>1</v>
      </c>
      <c r="X37" s="91">
        <f t="shared" si="19"/>
        <v>56.25</v>
      </c>
      <c r="Y37" s="73">
        <f t="shared" si="20"/>
        <v>45</v>
      </c>
      <c r="Z37" s="39">
        <f t="shared" si="21"/>
        <v>56.25</v>
      </c>
      <c r="AA37" s="39">
        <f t="shared" si="22"/>
        <v>45</v>
      </c>
      <c r="AB37" s="39">
        <f t="shared" si="23"/>
        <v>11.25</v>
      </c>
      <c r="AC37" s="31"/>
    </row>
    <row r="38" spans="2:29" ht="20.100000000000001" customHeight="1" x14ac:dyDescent="0.2">
      <c r="B38" s="100">
        <v>11</v>
      </c>
      <c r="C38" s="117" t="s">
        <v>90</v>
      </c>
      <c r="D38" s="118"/>
      <c r="E38" s="118"/>
      <c r="F38" s="118"/>
      <c r="G38" s="118"/>
      <c r="H38" s="118"/>
      <c r="I38" s="118"/>
      <c r="J38" s="119"/>
      <c r="K38" s="101" t="s">
        <v>19</v>
      </c>
      <c r="L38" s="97">
        <f t="shared" si="14"/>
        <v>37.5</v>
      </c>
      <c r="M38" s="45" t="s">
        <v>91</v>
      </c>
      <c r="N38" s="103" t="s">
        <v>92</v>
      </c>
      <c r="P38" s="86">
        <f t="shared" si="8"/>
        <v>1.25</v>
      </c>
      <c r="Q38" s="93">
        <v>30</v>
      </c>
      <c r="R38" s="87"/>
      <c r="S38" s="6"/>
      <c r="T38" s="74"/>
      <c r="U38" s="61" t="str">
        <f t="shared" si="16"/>
        <v>SHEET PATCH-UP FEE</v>
      </c>
      <c r="V38" s="61" t="str">
        <f t="shared" si="11"/>
        <v xml:space="preserve">PER 5 HS CODE </v>
      </c>
      <c r="W38" s="63">
        <v>1</v>
      </c>
      <c r="X38" s="91">
        <f t="shared" si="19"/>
        <v>37.5</v>
      </c>
      <c r="Y38" s="73">
        <f t="shared" si="20"/>
        <v>30</v>
      </c>
      <c r="Z38" s="39">
        <f t="shared" si="21"/>
        <v>37.5</v>
      </c>
      <c r="AA38" s="39">
        <f t="shared" si="22"/>
        <v>30</v>
      </c>
      <c r="AB38" s="39">
        <f t="shared" si="23"/>
        <v>7.5</v>
      </c>
      <c r="AC38" s="31"/>
    </row>
    <row r="39" spans="2:29" ht="20.100000000000001" customHeight="1" thickBot="1" x14ac:dyDescent="0.35">
      <c r="B39" s="56">
        <v>12</v>
      </c>
      <c r="C39" s="134" t="s">
        <v>93</v>
      </c>
      <c r="D39" s="135"/>
      <c r="E39" s="135"/>
      <c r="F39" s="135"/>
      <c r="G39" s="135"/>
      <c r="H39" s="135"/>
      <c r="I39" s="135"/>
      <c r="J39" s="136"/>
      <c r="K39" s="57" t="s">
        <v>19</v>
      </c>
      <c r="L39" s="98">
        <f t="shared" si="14"/>
        <v>337.5</v>
      </c>
      <c r="M39" s="58" t="s">
        <v>41</v>
      </c>
      <c r="N39" s="59"/>
      <c r="P39" s="86">
        <f>P37</f>
        <v>1.25</v>
      </c>
      <c r="Q39" s="94">
        <v>270</v>
      </c>
      <c r="R39" s="87">
        <f t="shared" si="15"/>
        <v>67.5</v>
      </c>
      <c r="S39" s="8"/>
      <c r="T39" s="8"/>
      <c r="U39" s="61" t="str">
        <f t="shared" si="16"/>
        <v>TRUCKING SHANGHAI - NINGBO</v>
      </c>
      <c r="V39" s="61" t="str">
        <f t="shared" si="11"/>
        <v>PER SHIPMENT</v>
      </c>
      <c r="W39" s="63">
        <v>1</v>
      </c>
      <c r="X39" s="91">
        <f t="shared" si="17"/>
        <v>337.5</v>
      </c>
      <c r="Y39" s="73">
        <f t="shared" si="18"/>
        <v>270</v>
      </c>
      <c r="Z39" s="39">
        <f t="shared" si="5"/>
        <v>337.5</v>
      </c>
      <c r="AA39" s="39">
        <f t="shared" si="6"/>
        <v>270</v>
      </c>
      <c r="AB39" s="39">
        <f t="shared" si="7"/>
        <v>67.5</v>
      </c>
      <c r="AC39" s="31"/>
    </row>
    <row r="40" spans="2:29" ht="18.75" x14ac:dyDescent="0.2">
      <c r="B40" s="11"/>
      <c r="C40" s="6"/>
      <c r="D40" s="6"/>
      <c r="E40" s="6"/>
      <c r="F40" s="6"/>
      <c r="G40" s="6"/>
      <c r="H40" s="6"/>
      <c r="I40" s="6"/>
      <c r="J40" s="6"/>
      <c r="K40" s="6"/>
      <c r="L40" s="99"/>
      <c r="M40" s="6"/>
      <c r="N40" s="6"/>
      <c r="O40" s="5" t="s">
        <v>15</v>
      </c>
      <c r="P40" s="4"/>
      <c r="Q40" s="95"/>
      <c r="R40" s="5"/>
      <c r="S40" s="5"/>
      <c r="T40" s="5"/>
      <c r="U40" s="31"/>
      <c r="V40" s="31"/>
      <c r="W40" s="126" t="s">
        <v>31</v>
      </c>
      <c r="X40" s="126"/>
      <c r="Y40" s="126"/>
      <c r="Z40" s="65">
        <f>SUM(Z15:Z39)</f>
        <v>3235.3125</v>
      </c>
      <c r="AA40" s="65">
        <f>SUM(AA15:AA39)</f>
        <v>2588.25</v>
      </c>
      <c r="AB40" s="65">
        <f>SUM(AB15:AB39)</f>
        <v>647.0625</v>
      </c>
      <c r="AC40" s="104">
        <f>AB40*15000</f>
        <v>9705937.5</v>
      </c>
    </row>
    <row r="41" spans="2:29" ht="18.75" x14ac:dyDescent="0.3">
      <c r="B41" s="7" t="s">
        <v>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5"/>
      <c r="P41" s="4"/>
      <c r="Q41" s="95"/>
      <c r="R41" s="5"/>
      <c r="S41" s="5"/>
      <c r="T41" s="5"/>
      <c r="U41" s="31"/>
      <c r="V41" s="31"/>
      <c r="W41" s="31"/>
      <c r="X41" s="31"/>
      <c r="Y41" s="31"/>
      <c r="Z41" s="31" t="s">
        <v>15</v>
      </c>
      <c r="AA41" s="31"/>
      <c r="AB41" s="31"/>
      <c r="AC41" s="31">
        <v>8</v>
      </c>
    </row>
    <row r="42" spans="2:29" ht="18.75" x14ac:dyDescent="0.2">
      <c r="B42" s="30">
        <v>1</v>
      </c>
      <c r="C42" s="9" t="s">
        <v>20</v>
      </c>
      <c r="D42" s="9"/>
      <c r="E42" s="9"/>
      <c r="F42" s="9"/>
      <c r="G42" s="9"/>
      <c r="H42" s="9"/>
      <c r="I42" s="9"/>
      <c r="J42" s="9"/>
      <c r="K42" s="5"/>
      <c r="L42" s="5"/>
      <c r="M42" s="5"/>
      <c r="N42" s="5"/>
      <c r="O42" s="5"/>
      <c r="P42" s="4"/>
      <c r="Q42" s="95"/>
      <c r="R42" s="5"/>
      <c r="S42" s="5"/>
      <c r="T42" s="5"/>
    </row>
    <row r="43" spans="2:29" ht="18.75" x14ac:dyDescent="0.2">
      <c r="B43" s="30">
        <v>2</v>
      </c>
      <c r="C43" s="9" t="s">
        <v>55</v>
      </c>
      <c r="D43" s="9"/>
      <c r="E43" s="9"/>
      <c r="F43" s="9"/>
      <c r="G43" s="9"/>
      <c r="H43" s="9"/>
      <c r="I43" s="9"/>
      <c r="J43" s="9"/>
      <c r="K43" s="5"/>
      <c r="L43" s="5"/>
      <c r="M43" s="5"/>
      <c r="N43" s="5"/>
      <c r="O43" s="5"/>
      <c r="P43" s="4"/>
      <c r="Q43" s="95"/>
      <c r="R43" s="5"/>
      <c r="S43" s="5"/>
      <c r="T43" s="5"/>
    </row>
    <row r="44" spans="2:29" ht="18.75" x14ac:dyDescent="0.2">
      <c r="B44" s="30">
        <v>3</v>
      </c>
      <c r="C44" s="9" t="s">
        <v>56</v>
      </c>
      <c r="D44" s="9"/>
      <c r="E44" s="9"/>
      <c r="F44" s="9"/>
      <c r="G44" s="9"/>
      <c r="H44" s="9"/>
      <c r="I44" s="9"/>
      <c r="J44" s="9"/>
      <c r="K44" s="5"/>
      <c r="L44" s="5"/>
      <c r="M44" s="5"/>
      <c r="N44" s="5"/>
      <c r="O44" s="5"/>
      <c r="P44" s="4"/>
      <c r="Q44" s="95"/>
      <c r="R44" s="5"/>
      <c r="S44" s="5"/>
      <c r="T44" s="5"/>
    </row>
    <row r="45" spans="2:29" ht="18.75" x14ac:dyDescent="0.2">
      <c r="B45" s="30">
        <v>4</v>
      </c>
      <c r="C45" s="9" t="s">
        <v>94</v>
      </c>
      <c r="D45" s="9"/>
      <c r="E45" s="9"/>
      <c r="F45" s="9"/>
      <c r="G45" s="9"/>
      <c r="H45" s="9"/>
      <c r="I45" s="9"/>
      <c r="J45" s="9"/>
      <c r="K45" s="5"/>
      <c r="L45" s="5"/>
      <c r="M45" s="5"/>
      <c r="N45" s="5"/>
      <c r="O45" s="5"/>
      <c r="P45" s="4"/>
      <c r="Q45" s="95"/>
      <c r="R45" s="5"/>
      <c r="S45" s="5"/>
      <c r="T45" s="5"/>
    </row>
    <row r="46" spans="2:29" ht="18.75" x14ac:dyDescent="0.2">
      <c r="B46" s="30">
        <v>5</v>
      </c>
      <c r="C46" s="9" t="s">
        <v>57</v>
      </c>
      <c r="D46" s="9"/>
      <c r="E46" s="9"/>
      <c r="F46" s="9"/>
      <c r="G46" s="9"/>
      <c r="H46" s="9"/>
      <c r="I46" s="9"/>
      <c r="J46" s="9"/>
      <c r="K46" s="5"/>
      <c r="L46" s="5"/>
      <c r="M46" s="5"/>
      <c r="N46" s="5"/>
      <c r="O46" s="5"/>
      <c r="P46" s="4"/>
      <c r="Q46" s="5"/>
      <c r="R46" s="5"/>
      <c r="S46" s="5"/>
      <c r="T46" s="5"/>
    </row>
    <row r="47" spans="2:29" ht="18.75" x14ac:dyDescent="0.2">
      <c r="B47" s="30">
        <v>6</v>
      </c>
      <c r="C47" s="88" t="s">
        <v>22</v>
      </c>
      <c r="D47" s="88"/>
      <c r="E47" s="88"/>
      <c r="F47" s="88"/>
      <c r="G47" s="88"/>
      <c r="H47" s="88"/>
      <c r="I47" s="88"/>
      <c r="J47" s="88"/>
      <c r="K47" s="5"/>
      <c r="L47" s="5"/>
      <c r="M47" s="5"/>
      <c r="N47" s="5"/>
      <c r="O47" s="5"/>
      <c r="P47" s="4"/>
      <c r="Q47" s="5"/>
      <c r="R47" s="5"/>
      <c r="S47" s="5"/>
      <c r="T47" s="5"/>
    </row>
    <row r="48" spans="2:29" ht="18.75" x14ac:dyDescent="0.2">
      <c r="B48" s="30">
        <v>7</v>
      </c>
      <c r="C48" s="9" t="s">
        <v>21</v>
      </c>
      <c r="D48" s="9"/>
      <c r="E48" s="9"/>
      <c r="F48" s="9"/>
      <c r="G48" s="9"/>
      <c r="H48" s="9"/>
      <c r="I48" s="9"/>
      <c r="J48" s="9"/>
      <c r="K48" s="5"/>
      <c r="L48" s="5"/>
      <c r="M48" s="5"/>
      <c r="N48" s="5"/>
      <c r="O48" s="5"/>
      <c r="P48" s="4"/>
      <c r="Q48" s="5"/>
      <c r="R48" s="5"/>
      <c r="S48" s="5"/>
      <c r="T48" s="5"/>
    </row>
    <row r="49" spans="2:20" ht="18.75" x14ac:dyDescent="0.2">
      <c r="B49" s="11"/>
      <c r="C49" s="4"/>
      <c r="D49" s="4"/>
      <c r="E49" s="4"/>
      <c r="F49" s="4"/>
      <c r="G49" s="4"/>
      <c r="H49" s="4"/>
      <c r="I49" s="4"/>
      <c r="J49" s="4"/>
      <c r="K49" s="5"/>
      <c r="L49" s="5"/>
      <c r="M49" s="5"/>
      <c r="N49" s="5"/>
      <c r="O49" s="5"/>
      <c r="P49" s="4"/>
      <c r="Q49" s="5"/>
      <c r="R49" s="5"/>
      <c r="S49" s="5"/>
      <c r="T49" s="5"/>
    </row>
    <row r="50" spans="2:20" ht="18.75" x14ac:dyDescent="0.2">
      <c r="B50" s="9" t="s">
        <v>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</row>
    <row r="51" spans="2:20" ht="18.75" x14ac:dyDescent="0.2">
      <c r="B51" s="9" t="s">
        <v>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0" ht="18.75" x14ac:dyDescent="0.2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</row>
    <row r="53" spans="2:20" ht="18.75" x14ac:dyDescent="0.2">
      <c r="B53" s="116" t="s">
        <v>95</v>
      </c>
      <c r="C53" s="116"/>
      <c r="D53" s="115">
        <v>44449</v>
      </c>
      <c r="E53" s="115"/>
      <c r="F53" s="115"/>
      <c r="G53" s="115"/>
      <c r="H53" s="115"/>
      <c r="I53" s="115"/>
      <c r="J53" s="115"/>
      <c r="K53" s="5"/>
      <c r="L53" s="5"/>
      <c r="M53" s="5"/>
      <c r="N53" s="5"/>
      <c r="O53" s="6"/>
      <c r="P53" s="6"/>
      <c r="Q53" s="6"/>
      <c r="R53" s="6"/>
      <c r="S53" s="6"/>
      <c r="T53" s="6"/>
    </row>
    <row r="54" spans="2:20" ht="18.75" x14ac:dyDescent="0.2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</row>
    <row r="55" spans="2:20" ht="18.75" x14ac:dyDescent="0.2">
      <c r="B55" s="9" t="s">
        <v>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</row>
    <row r="56" spans="2:20" ht="18.75" x14ac:dyDescent="0.3">
      <c r="B56" s="7" t="s">
        <v>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6"/>
      <c r="P56" s="6"/>
      <c r="Q56" s="6"/>
      <c r="R56" s="6"/>
      <c r="S56" s="6"/>
      <c r="T56" s="6"/>
    </row>
    <row r="57" spans="2:20" ht="18.75" x14ac:dyDescent="0.3"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6"/>
      <c r="P57" s="6"/>
      <c r="Q57" s="6"/>
      <c r="R57" s="6"/>
      <c r="S57" s="6"/>
      <c r="T57" s="6"/>
    </row>
    <row r="58" spans="2:20" ht="18.75" x14ac:dyDescent="0.2">
      <c r="B58" s="1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</row>
    <row r="59" spans="2:20" ht="18.75" x14ac:dyDescent="0.2">
      <c r="B59" s="1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0" ht="18.75" x14ac:dyDescent="0.2"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ht="18.75" x14ac:dyDescent="0.2">
      <c r="B61" s="105" t="s">
        <v>97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ht="18.75" x14ac:dyDescent="0.2">
      <c r="B62" s="9" t="s">
        <v>98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ht="18.75" x14ac:dyDescent="0.2"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</sheetData>
  <mergeCells count="36">
    <mergeCell ref="W40:Y40"/>
    <mergeCell ref="B6:N6"/>
    <mergeCell ref="U13:V13"/>
    <mergeCell ref="AA11:AB11"/>
    <mergeCell ref="AA12:AB12"/>
    <mergeCell ref="M13:N13"/>
    <mergeCell ref="U9:AB9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13:J13"/>
    <mergeCell ref="C15:J15"/>
    <mergeCell ref="C16:J16"/>
    <mergeCell ref="C17:J17"/>
    <mergeCell ref="C18:J18"/>
    <mergeCell ref="B26:J26"/>
    <mergeCell ref="B14:J14"/>
    <mergeCell ref="B27:J27"/>
    <mergeCell ref="D53:J53"/>
    <mergeCell ref="B53:C53"/>
    <mergeCell ref="C19:J19"/>
    <mergeCell ref="C20:J20"/>
    <mergeCell ref="C21:J21"/>
    <mergeCell ref="C22:J22"/>
    <mergeCell ref="C23:J23"/>
    <mergeCell ref="C24:J24"/>
    <mergeCell ref="C25:J25"/>
    <mergeCell ref="C28:J28"/>
    <mergeCell ref="C29:J29"/>
    <mergeCell ref="C30:J30"/>
  </mergeCells>
  <pageMargins left="1.48" right="0.7" top="0.75" bottom="0.75" header="0.3" footer="0.3"/>
  <pageSetup paperSize="9" scale="5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R18"/>
  <sheetViews>
    <sheetView showGridLines="0" topLeftCell="B1" workbookViewId="0">
      <selection activeCell="P13" sqref="P13"/>
    </sheetView>
  </sheetViews>
  <sheetFormatPr defaultRowHeight="12.75" x14ac:dyDescent="0.2"/>
  <cols>
    <col min="15" max="15" width="30.83203125" bestFit="1" customWidth="1"/>
  </cols>
  <sheetData>
    <row r="11" spans="10:18" x14ac:dyDescent="0.2">
      <c r="O11" s="28" t="s">
        <v>16</v>
      </c>
      <c r="P11" s="28"/>
    </row>
    <row r="12" spans="10:18" x14ac:dyDescent="0.2">
      <c r="O12" s="29" t="s">
        <v>18</v>
      </c>
      <c r="P12" s="29"/>
    </row>
    <row r="13" spans="10:18" x14ac:dyDescent="0.2">
      <c r="O13" s="26" t="s">
        <v>11</v>
      </c>
      <c r="P13" s="27">
        <v>0.5</v>
      </c>
    </row>
    <row r="14" spans="10:18" x14ac:dyDescent="0.2">
      <c r="O14" s="26" t="s">
        <v>12</v>
      </c>
      <c r="P14" s="27">
        <f>P13+R14</f>
        <v>0.66666666666666663</v>
      </c>
      <c r="R14" s="25">
        <v>0.16666666666666666</v>
      </c>
    </row>
    <row r="15" spans="10:18" x14ac:dyDescent="0.2">
      <c r="O15" s="26" t="s">
        <v>13</v>
      </c>
      <c r="P15" s="27">
        <f>P14+R15</f>
        <v>0.70833333333333326</v>
      </c>
      <c r="R15" s="25">
        <v>4.1666666666666664E-2</v>
      </c>
    </row>
    <row r="16" spans="10:18" x14ac:dyDescent="0.2">
      <c r="J16" t="s">
        <v>10</v>
      </c>
      <c r="L16" t="s">
        <v>9</v>
      </c>
      <c r="O16" s="26" t="s">
        <v>14</v>
      </c>
      <c r="P16" s="27">
        <f>P15+R16</f>
        <v>0.91666666666666663</v>
      </c>
      <c r="R16" s="25">
        <v>0.20833333333333334</v>
      </c>
    </row>
    <row r="17" spans="8:18" x14ac:dyDescent="0.2">
      <c r="O17" s="26" t="s">
        <v>15</v>
      </c>
      <c r="P17" s="26"/>
      <c r="R17" s="25" t="s">
        <v>15</v>
      </c>
    </row>
    <row r="18" spans="8:18" x14ac:dyDescent="0.2">
      <c r="H18" s="25">
        <f>J18-TIME(5,0,0)</f>
        <v>0.41666666666666663</v>
      </c>
      <c r="J18" s="25">
        <v>0.625</v>
      </c>
      <c r="L18" s="25">
        <v>0.66666666666666663</v>
      </c>
      <c r="O18" s="26" t="s">
        <v>17</v>
      </c>
      <c r="P18" s="27">
        <v>0.76736111111111116</v>
      </c>
      <c r="R18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Eksport Quotation</vt:lpstr>
      <vt:lpstr>TRUCKING</vt:lpstr>
      <vt:lpstr>'Eksport Quotation'!Print_Area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MARKETING</cp:lastModifiedBy>
  <cp:lastPrinted>2021-09-10T02:41:19Z</cp:lastPrinted>
  <dcterms:created xsi:type="dcterms:W3CDTF">2021-05-06T05:15:40Z</dcterms:created>
  <dcterms:modified xsi:type="dcterms:W3CDTF">2021-10-18T05:49:15Z</dcterms:modified>
</cp:coreProperties>
</file>