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BU LIS KEUANGAN\Downloads\Budget tahun 2022\"/>
    </mc:Choice>
  </mc:AlternateContent>
  <bookViews>
    <workbookView xWindow="-120" yWindow="-120" windowWidth="20730" windowHeight="11160" activeTab="2"/>
  </bookViews>
  <sheets>
    <sheet name="Rekap Budget 2022" sheetId="10" r:id="rId1"/>
    <sheet name="Minggu ke 1" sheetId="12" r:id="rId2"/>
    <sheet name="Minggu ke 2" sheetId="13" r:id="rId3"/>
    <sheet name=" BUDGET OPS HLP" sheetId="11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" i="13" l="1"/>
  <c r="AH15" i="13"/>
  <c r="AH14" i="13"/>
  <c r="AH12" i="13"/>
  <c r="AH11" i="13"/>
  <c r="AH10" i="13"/>
  <c r="AH9" i="13"/>
  <c r="AH8" i="13"/>
  <c r="AH7" i="13"/>
  <c r="AH6" i="13"/>
  <c r="AH5" i="13"/>
  <c r="AH4" i="13"/>
  <c r="AG16" i="13"/>
  <c r="AG15" i="13"/>
  <c r="AG14" i="13"/>
  <c r="AG13" i="13"/>
  <c r="AG12" i="13"/>
  <c r="AG11" i="13"/>
  <c r="AG10" i="13"/>
  <c r="AG9" i="13"/>
  <c r="AG8" i="13"/>
  <c r="AG7" i="13"/>
  <c r="AG5" i="13"/>
  <c r="AG4" i="13"/>
  <c r="AG3" i="13"/>
  <c r="AH3" i="13" s="1"/>
  <c r="Z6" i="13"/>
  <c r="AB12" i="13"/>
  <c r="AG17" i="13" l="1"/>
  <c r="AH17" i="13" s="1"/>
  <c r="AH13" i="13"/>
  <c r="U14" i="13"/>
  <c r="V13" i="13"/>
  <c r="T13" i="13" l="1"/>
  <c r="D17" i="13" l="1"/>
  <c r="M16" i="12" l="1"/>
  <c r="M15" i="12"/>
  <c r="M14" i="12"/>
  <c r="M13" i="12"/>
  <c r="M11" i="12"/>
  <c r="M10" i="12"/>
  <c r="M9" i="12"/>
  <c r="M8" i="12"/>
  <c r="M7" i="12"/>
  <c r="M6" i="12"/>
  <c r="M5" i="12"/>
  <c r="M4" i="12"/>
  <c r="M3" i="12"/>
  <c r="L16" i="12"/>
  <c r="L15" i="12"/>
  <c r="L14" i="12"/>
  <c r="L13" i="12"/>
  <c r="L12" i="12"/>
  <c r="L17" i="12" s="1"/>
  <c r="L11" i="12"/>
  <c r="L10" i="12"/>
  <c r="L9" i="12"/>
  <c r="L8" i="12"/>
  <c r="L7" i="12"/>
  <c r="L6" i="12"/>
  <c r="L5" i="12"/>
  <c r="L4" i="12"/>
  <c r="L3" i="12"/>
  <c r="H12" i="13"/>
  <c r="M12" i="12" l="1"/>
  <c r="D17" i="10"/>
  <c r="D17" i="12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17" i="13"/>
  <c r="D16" i="13"/>
  <c r="D15" i="13"/>
  <c r="D14" i="13"/>
  <c r="D13" i="13"/>
  <c r="K12" i="13"/>
  <c r="D12" i="13"/>
  <c r="D11" i="13"/>
  <c r="D10" i="13"/>
  <c r="D9" i="13"/>
  <c r="D8" i="13"/>
  <c r="D7" i="13"/>
  <c r="D6" i="13"/>
  <c r="D5" i="13"/>
  <c r="D4" i="13"/>
  <c r="D3" i="13"/>
  <c r="K12" i="12" l="1"/>
  <c r="D16" i="12" l="1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 l="1"/>
  <c r="C17" i="12" l="1"/>
  <c r="C15" i="11" l="1"/>
  <c r="C17" i="10" l="1"/>
</calcChain>
</file>

<file path=xl/sharedStrings.xml><?xml version="1.0" encoding="utf-8"?>
<sst xmlns="http://schemas.openxmlformats.org/spreadsheetml/2006/main" count="162" uniqueCount="47">
  <si>
    <t>Beban Langsung Trucking</t>
  </si>
  <si>
    <t>Beban Langsung BBM mobil ops forklif Truk PLP</t>
  </si>
  <si>
    <t>Beban  Langsung Pendidikan dan Pelatihan</t>
  </si>
  <si>
    <t>Beban Pemeliharaan &amp; Perbaikan Kendaraan Gudang</t>
  </si>
  <si>
    <t>Beban Pemeliharaan &amp; Perbaikan Peralatan Kerja</t>
  </si>
  <si>
    <t>Beban Rumah Tangga</t>
  </si>
  <si>
    <t>Beban Koordinasi (Entertain)</t>
  </si>
  <si>
    <t>Beban Air Minum</t>
  </si>
  <si>
    <t>Beban Listrik</t>
  </si>
  <si>
    <t>Beban Air Pam</t>
  </si>
  <si>
    <t>Beban Atk</t>
  </si>
  <si>
    <t>Beban Imbalan jasa ( FEE)</t>
  </si>
  <si>
    <t>Total Biaya</t>
  </si>
  <si>
    <t>Beban Gaji Operasional</t>
  </si>
  <si>
    <t xml:space="preserve">Beban Konsumsi </t>
  </si>
  <si>
    <t xml:space="preserve">Beban  Gaji porter </t>
  </si>
  <si>
    <t>Beban Langsung Konsumsi</t>
  </si>
  <si>
    <t>Beban Sewa Gudang</t>
  </si>
  <si>
    <t>CHART OF ACCOUNT ( COA )</t>
  </si>
  <si>
    <t>BUDGET</t>
  </si>
  <si>
    <t>TARGET</t>
  </si>
  <si>
    <t>TONASE</t>
  </si>
  <si>
    <t>REALISASI BIAYA YANG SUDAH DIKELUARKAN PER HARI BULAN FEBRUARI 2022</t>
  </si>
  <si>
    <t>NO.</t>
  </si>
  <si>
    <t>Target Tonase</t>
  </si>
  <si>
    <t>Sisa Budget</t>
  </si>
  <si>
    <t>REALISASI BIAYA YANG SUDAH DIKELUARKAN MINGGU KE 1 BULAN FEBRUARI 2022</t>
  </si>
  <si>
    <t>L</t>
  </si>
  <si>
    <t>I</t>
  </si>
  <si>
    <t>U</t>
  </si>
  <si>
    <t>B</t>
  </si>
  <si>
    <t>R</t>
  </si>
  <si>
    <t>Beban Langsung BBM mobil ops, forklif ,Truk PLP</t>
  </si>
  <si>
    <t>REKAPITULASI BUDGET TAHUN 2022</t>
  </si>
  <si>
    <t>Janiuari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</si>
  <si>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</si>
  <si>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</si>
  <si>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</si>
  <si>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</si>
  <si>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</si>
  <si>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</si>
  <si>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</si>
  <si>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</si>
  <si>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</si>
  <si>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</si>
  <si>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</si>
  <si>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REALISASI BIAYA YANG SUDAH DIKELUARKAN MINGGU KE 1 S/D MINGGU KE 3 BULAN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</si>
</sst>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&quot;Rp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1" fontId="0" fillId="0" borderId="8" xfId="0" applyNumberFormat="1" applyBorder="1"/>
    <xf numFmtId="41" fontId="0" fillId="0" borderId="1" xfId="0" applyNumberFormat="1" applyBorder="1"/>
    <xf numFmtId="41" fontId="0" fillId="0" borderId="10" xfId="0" applyNumberFormat="1" applyBorder="1"/>
    <xf numFmtId="2" fontId="0" fillId="0" borderId="2" xfId="0" applyNumberFormat="1" applyBorder="1"/>
    <xf numFmtId="41" fontId="0" fillId="0" borderId="2" xfId="0" applyNumberFormat="1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0" fillId="0" borderId="4" xfId="0" applyFont="1" applyBorder="1"/>
    <xf numFmtId="0" fontId="1" fillId="0" borderId="7" xfId="0" applyFont="1" applyBorder="1" applyAlignment="1">
      <alignment horizontal="center" vertical="center" wrapText="1"/>
    </xf>
    <xf numFmtId="165" fontId="0" fillId="0" borderId="16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 applyAlignment="1">
      <alignment horizontal="left" vertic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" xfId="0" applyNumberFormat="1" applyFont="1" applyBorder="1"/>
    <xf numFmtId="43" fontId="3" fillId="0" borderId="1" xfId="0" applyNumberFormat="1" applyFont="1" applyBorder="1"/>
    <xf numFmtId="0" fontId="3" fillId="0" borderId="15" xfId="0" applyFont="1" applyBorder="1"/>
    <xf numFmtId="0" fontId="3" fillId="2" borderId="16" xfId="0" applyFont="1" applyFill="1" applyBorder="1"/>
    <xf numFmtId="43" fontId="3" fillId="2" borderId="16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21" xfId="0" applyBorder="1"/>
    <xf numFmtId="166" fontId="0" fillId="0" borderId="1" xfId="0" applyNumberFormat="1" applyBorder="1"/>
    <xf numFmtId="0" fontId="0" fillId="0" borderId="23" xfId="0" applyBorder="1"/>
    <xf numFmtId="0" fontId="0" fillId="0" borderId="24" xfId="0" applyBorder="1"/>
    <xf numFmtId="0" fontId="0" fillId="0" borderId="24" xfId="0" applyFill="1" applyBorder="1"/>
    <xf numFmtId="0" fontId="0" fillId="0" borderId="13" xfId="0" applyBorder="1" applyAlignment="1">
      <alignment horizontal="center"/>
    </xf>
    <xf numFmtId="41" fontId="0" fillId="0" borderId="19" xfId="0" applyNumberFormat="1" applyBorder="1"/>
    <xf numFmtId="0" fontId="1" fillId="0" borderId="22" xfId="0" applyFont="1" applyBorder="1" applyAlignment="1">
      <alignment horizontal="center"/>
    </xf>
    <xf numFmtId="166" fontId="0" fillId="4" borderId="1" xfId="0" applyNumberFormat="1" applyFill="1" applyBorder="1"/>
    <xf numFmtId="165" fontId="1" fillId="0" borderId="7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41" fontId="0" fillId="0" borderId="26" xfId="0" applyNumberFormat="1" applyBorder="1"/>
    <xf numFmtId="0" fontId="0" fillId="0" borderId="27" xfId="0" applyBorder="1" applyAlignment="1">
      <alignment horizontal="center"/>
    </xf>
    <xf numFmtId="0" fontId="1" fillId="3" borderId="28" xfId="0" applyFont="1" applyFill="1" applyBorder="1" applyAlignment="1">
      <alignment vertical="center"/>
    </xf>
    <xf numFmtId="2" fontId="1" fillId="3" borderId="28" xfId="0" applyNumberFormat="1" applyFont="1" applyFill="1" applyBorder="1" applyAlignment="1">
      <alignment vertical="center"/>
    </xf>
    <xf numFmtId="41" fontId="0" fillId="0" borderId="28" xfId="0" applyNumberFormat="1" applyBorder="1"/>
    <xf numFmtId="0" fontId="0" fillId="0" borderId="22" xfId="0" applyBorder="1"/>
    <xf numFmtId="0" fontId="1" fillId="0" borderId="5" xfId="0" applyFont="1" applyBorder="1" applyAlignment="1">
      <alignment horizontal="center" vertical="center"/>
    </xf>
    <xf numFmtId="41" fontId="0" fillId="5" borderId="8" xfId="0" applyNumberFormat="1" applyFill="1" applyBorder="1"/>
    <xf numFmtId="41" fontId="4" fillId="5" borderId="1" xfId="0" applyNumberFormat="1" applyFont="1" applyFill="1" applyBorder="1" applyAlignment="1">
      <alignment horizontal="center"/>
    </xf>
    <xf numFmtId="41" fontId="4" fillId="5" borderId="2" xfId="0" applyNumberFormat="1" applyFont="1" applyFill="1" applyBorder="1" applyAlignment="1">
      <alignment horizontal="center"/>
    </xf>
    <xf numFmtId="41" fontId="0" fillId="4" borderId="28" xfId="0" applyNumberFormat="1" applyFill="1" applyBorder="1"/>
    <xf numFmtId="41" fontId="0" fillId="0" borderId="16" xfId="0" applyNumberFormat="1" applyBorder="1"/>
    <xf numFmtId="166" fontId="0" fillId="0" borderId="19" xfId="0" applyNumberFormat="1" applyBorder="1"/>
    <xf numFmtId="166" fontId="1" fillId="0" borderId="7" xfId="0" applyNumberFormat="1" applyFont="1" applyBorder="1" applyAlignment="1">
      <alignment horizontal="center"/>
    </xf>
    <xf numFmtId="166" fontId="0" fillId="3" borderId="28" xfId="0" applyNumberFormat="1" applyFill="1" applyBorder="1"/>
    <xf numFmtId="166" fontId="0" fillId="4" borderId="2" xfId="0" applyNumberFormat="1" applyFill="1" applyBorder="1"/>
    <xf numFmtId="41" fontId="1" fillId="0" borderId="28" xfId="0" applyNumberFormat="1" applyFont="1" applyBorder="1"/>
    <xf numFmtId="166" fontId="0" fillId="0" borderId="22" xfId="0" applyNumberFormat="1" applyBorder="1"/>
    <xf numFmtId="166" fontId="0" fillId="0" borderId="8" xfId="0" applyNumberFormat="1" applyBorder="1"/>
    <xf numFmtId="166" fontId="0" fillId="0" borderId="16" xfId="0" applyNumberFormat="1" applyBorder="1"/>
    <xf numFmtId="166" fontId="0" fillId="0" borderId="28" xfId="0" applyNumberForma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E3" sqref="E3"/>
    </sheetView>
  </sheetViews>
  <sheetFormatPr defaultRowHeight="15" x14ac:dyDescent="0.25"/>
  <cols>
    <col min="1" max="1" width="4.7109375" customWidth="1"/>
    <col min="2" max="2" width="47.42578125" customWidth="1"/>
    <col min="3" max="3" width="10.28515625" customWidth="1"/>
    <col min="4" max="4" width="15.7109375" customWidth="1"/>
    <col min="5" max="6" width="9.7109375" customWidth="1"/>
    <col min="13" max="13" width="11.7109375" customWidth="1"/>
    <col min="14" max="14" width="9.7109375" bestFit="1" customWidth="1"/>
    <col min="15" max="15" width="12" customWidth="1"/>
    <col min="16" max="16" width="10.5703125" customWidth="1"/>
    <col min="17" max="17" width="11.85546875" customWidth="1"/>
    <col min="18" max="18" width="14.42578125" customWidth="1"/>
  </cols>
  <sheetData>
    <row r="1" spans="1:18" ht="15.75" thickBot="1" x14ac:dyDescent="0.3">
      <c r="A1" s="5"/>
      <c r="B1" s="15" t="s">
        <v>18</v>
      </c>
      <c r="C1" s="6" t="s">
        <v>19</v>
      </c>
      <c r="D1" s="6" t="s">
        <v>24</v>
      </c>
      <c r="E1" s="70" t="s">
        <v>33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6.5" thickBot="1" x14ac:dyDescent="0.3">
      <c r="A2" s="14" t="s">
        <v>23</v>
      </c>
      <c r="B2" s="16"/>
      <c r="C2" s="8">
        <v>2022</v>
      </c>
      <c r="D2" s="62">
        <v>4929000</v>
      </c>
      <c r="E2" s="17" t="s">
        <v>34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39</v>
      </c>
      <c r="K2" s="17" t="s">
        <v>40</v>
      </c>
      <c r="L2" s="17" t="s">
        <v>41</v>
      </c>
      <c r="M2" s="17" t="s">
        <v>42</v>
      </c>
      <c r="N2" s="17" t="s">
        <v>43</v>
      </c>
      <c r="O2" s="17" t="s">
        <v>44</v>
      </c>
      <c r="P2" s="17" t="s">
        <v>45</v>
      </c>
      <c r="Q2" s="47" t="s">
        <v>12</v>
      </c>
      <c r="R2" s="45" t="s">
        <v>25</v>
      </c>
    </row>
    <row r="3" spans="1:18" x14ac:dyDescent="0.25">
      <c r="A3" s="43">
        <v>1</v>
      </c>
      <c r="B3" s="40" t="s">
        <v>13</v>
      </c>
      <c r="C3" s="3">
        <v>206.1438097867287</v>
      </c>
      <c r="D3" s="39">
        <f>C3*D2</f>
        <v>1016082838.4387858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44"/>
    </row>
    <row r="4" spans="1:18" x14ac:dyDescent="0.25">
      <c r="A4" s="37">
        <v>2</v>
      </c>
      <c r="B4" s="41" t="s">
        <v>14</v>
      </c>
      <c r="C4" s="2">
        <v>2.1800000000000002</v>
      </c>
      <c r="D4" s="39">
        <f>C4*D2</f>
        <v>10745220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</row>
    <row r="5" spans="1:18" x14ac:dyDescent="0.25">
      <c r="A5" s="37">
        <v>3</v>
      </c>
      <c r="B5" s="42" t="s">
        <v>8</v>
      </c>
      <c r="C5" s="2">
        <v>2.1032244137930922</v>
      </c>
      <c r="D5" s="46">
        <f>C5*D2</f>
        <v>10366793.135586152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</row>
    <row r="6" spans="1:18" x14ac:dyDescent="0.25">
      <c r="A6" s="37">
        <v>4</v>
      </c>
      <c r="B6" s="41" t="s">
        <v>10</v>
      </c>
      <c r="C6" s="2">
        <v>1.2937510006290933</v>
      </c>
      <c r="D6" s="46">
        <f>C6*D2</f>
        <v>6376898.6821008008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37">
        <v>5</v>
      </c>
      <c r="B7" s="41" t="s">
        <v>7</v>
      </c>
      <c r="C7" s="2">
        <v>0.86632447061996065</v>
      </c>
      <c r="D7" s="46">
        <f>C7*D2</f>
        <v>4270113.3156857863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37">
        <v>6</v>
      </c>
      <c r="B8" s="41" t="s">
        <v>6</v>
      </c>
      <c r="C8" s="2">
        <v>0.75700860331648601</v>
      </c>
      <c r="D8" s="46">
        <f>C8*D2</f>
        <v>3731295.4057469596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37">
        <v>7</v>
      </c>
      <c r="B9" s="41" t="s">
        <v>2</v>
      </c>
      <c r="C9" s="2">
        <v>0.64663385061718426</v>
      </c>
      <c r="D9" s="46">
        <f>C9*D2</f>
        <v>3187258.249692101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37">
        <v>8</v>
      </c>
      <c r="B10" s="41" t="s">
        <v>11</v>
      </c>
      <c r="C10" s="2">
        <v>0.48252943629959277</v>
      </c>
      <c r="D10" s="46">
        <f>C10*D2</f>
        <v>2378387.5915206927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37">
        <v>9</v>
      </c>
      <c r="B11" s="41" t="s">
        <v>4</v>
      </c>
      <c r="C11" s="2">
        <v>0.45025879271391023</v>
      </c>
      <c r="D11" s="46">
        <f>C11*D2</f>
        <v>2219325.5892868633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37">
        <v>10</v>
      </c>
      <c r="B12" s="41" t="s">
        <v>5</v>
      </c>
      <c r="C12" s="2">
        <v>0.33688398359120092</v>
      </c>
      <c r="D12" s="46">
        <f>C12*D2</f>
        <v>1660501.1551210294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37">
        <v>11</v>
      </c>
      <c r="B13" s="41" t="s">
        <v>1</v>
      </c>
      <c r="C13" s="2">
        <v>0.25</v>
      </c>
      <c r="D13" s="46">
        <f>C13*D2</f>
        <v>1232250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37">
        <v>12</v>
      </c>
      <c r="B14" s="41" t="s">
        <v>3</v>
      </c>
      <c r="C14" s="2">
        <v>0.16121737332756506</v>
      </c>
      <c r="D14" s="46">
        <f>C14*D2</f>
        <v>794640.43313156813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37">
        <v>13</v>
      </c>
      <c r="B15" s="41" t="s">
        <v>9</v>
      </c>
      <c r="C15" s="2">
        <v>0.15775170102106398</v>
      </c>
      <c r="D15" s="46">
        <f>C15*D2</f>
        <v>777558.13433282438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ht="15.75" thickBot="1" x14ac:dyDescent="0.3">
      <c r="A16" s="48">
        <v>14</v>
      </c>
      <c r="B16" s="38" t="s">
        <v>0</v>
      </c>
      <c r="C16" s="12">
        <v>0.13</v>
      </c>
      <c r="D16" s="64">
        <f>C16*D2</f>
        <v>640770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49"/>
    </row>
    <row r="17" spans="1:18" ht="20.25" customHeight="1" thickBot="1" x14ac:dyDescent="0.3">
      <c r="A17" s="50"/>
      <c r="B17" s="51" t="s">
        <v>12</v>
      </c>
      <c r="C17" s="52">
        <f>SUM(C3:C16)</f>
        <v>215.95939341265782</v>
      </c>
      <c r="D17" s="63">
        <f>SUM(D3:D16)</f>
        <v>1064463850.1309904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</row>
  </sheetData>
  <sortState ref="B5:C19">
    <sortCondition descending="1" ref="C5:C19"/>
  </sortState>
  <mergeCells count="1">
    <mergeCell ref="E1:R1"/>
  </mergeCells>
  <pageMargins left="0.2" right="0" top="0.5" bottom="0.25" header="0.3" footer="0.3"/>
  <pageSetup paperSize="9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15" sqref="D15"/>
    </sheetView>
  </sheetViews>
  <sheetFormatPr defaultRowHeight="15" x14ac:dyDescent="0.25"/>
  <cols>
    <col min="1" max="1" width="4.42578125" customWidth="1"/>
    <col min="2" max="2" width="47.42578125" customWidth="1"/>
    <col min="3" max="3" width="10.140625" customWidth="1"/>
    <col min="4" max="4" width="15.28515625" customWidth="1"/>
    <col min="5" max="5" width="10" customWidth="1"/>
    <col min="6" max="6" width="10.42578125" customWidth="1"/>
    <col min="7" max="7" width="10.28515625" customWidth="1"/>
    <col min="8" max="8" width="11.28515625" customWidth="1"/>
    <col min="9" max="9" width="10.140625" customWidth="1"/>
    <col min="10" max="10" width="9.85546875" customWidth="1"/>
    <col min="11" max="11" width="10.28515625" customWidth="1"/>
    <col min="12" max="12" width="12.5703125" customWidth="1"/>
    <col min="13" max="13" width="17.140625" customWidth="1"/>
  </cols>
  <sheetData>
    <row r="1" spans="1:13" ht="26.25" customHeight="1" thickBot="1" x14ac:dyDescent="0.3">
      <c r="A1" s="5"/>
      <c r="B1" s="15" t="s">
        <v>18</v>
      </c>
      <c r="C1" s="55" t="s">
        <v>19</v>
      </c>
      <c r="D1" s="55" t="s">
        <v>24</v>
      </c>
      <c r="E1" s="72" t="s">
        <v>26</v>
      </c>
      <c r="F1" s="73"/>
      <c r="G1" s="73"/>
      <c r="H1" s="73"/>
      <c r="I1" s="73"/>
      <c r="J1" s="73"/>
      <c r="K1" s="73"/>
      <c r="L1" s="73"/>
      <c r="M1" s="74"/>
    </row>
    <row r="2" spans="1:13" ht="16.5" thickBot="1" x14ac:dyDescent="0.3">
      <c r="A2" s="14" t="s">
        <v>23</v>
      </c>
      <c r="B2" s="16"/>
      <c r="C2" s="8">
        <v>2022</v>
      </c>
      <c r="D2" s="62">
        <v>4929000</v>
      </c>
      <c r="E2" s="17">
        <v>44593</v>
      </c>
      <c r="F2" s="17">
        <v>44594</v>
      </c>
      <c r="G2" s="17">
        <v>44595</v>
      </c>
      <c r="H2" s="17">
        <v>44596</v>
      </c>
      <c r="I2" s="17">
        <v>44597</v>
      </c>
      <c r="J2" s="17">
        <v>44598</v>
      </c>
      <c r="K2" s="17">
        <v>44599</v>
      </c>
      <c r="L2" s="47" t="s">
        <v>12</v>
      </c>
      <c r="M2" s="45" t="s">
        <v>25</v>
      </c>
    </row>
    <row r="3" spans="1:13" x14ac:dyDescent="0.25">
      <c r="A3" s="43">
        <v>1</v>
      </c>
      <c r="B3" s="40" t="s">
        <v>13</v>
      </c>
      <c r="C3" s="3">
        <v>206.1438097867287</v>
      </c>
      <c r="D3" s="39">
        <f>C3*D2</f>
        <v>1016082838.4387858</v>
      </c>
      <c r="E3" s="56"/>
      <c r="F3" s="9"/>
      <c r="G3" s="9"/>
      <c r="H3" s="9"/>
      <c r="I3" s="56"/>
      <c r="J3" s="56"/>
      <c r="K3" s="9"/>
      <c r="L3" s="9">
        <f>SUM(E3:K3)</f>
        <v>0</v>
      </c>
      <c r="M3" s="61">
        <f>D3-L3</f>
        <v>1016082838.4387858</v>
      </c>
    </row>
    <row r="4" spans="1:13" ht="18.75" x14ac:dyDescent="0.3">
      <c r="A4" s="37">
        <v>2</v>
      </c>
      <c r="B4" s="41" t="s">
        <v>14</v>
      </c>
      <c r="C4" s="2">
        <v>2.1800000000000002</v>
      </c>
      <c r="D4" s="39">
        <f>C4*D2</f>
        <v>10745220</v>
      </c>
      <c r="E4" s="57" t="s">
        <v>27</v>
      </c>
      <c r="F4" s="10"/>
      <c r="G4" s="10"/>
      <c r="H4" s="10"/>
      <c r="I4" s="57" t="s">
        <v>27</v>
      </c>
      <c r="J4" s="57" t="s">
        <v>27</v>
      </c>
      <c r="K4" s="10"/>
      <c r="L4" s="10">
        <f t="shared" ref="L4:L16" si="0">SUM(E4:K4)</f>
        <v>0</v>
      </c>
      <c r="M4" s="61">
        <f t="shared" ref="M4:M16" si="1">D4-L4</f>
        <v>10745220</v>
      </c>
    </row>
    <row r="5" spans="1:13" ht="18.75" x14ac:dyDescent="0.3">
      <c r="A5" s="37">
        <v>3</v>
      </c>
      <c r="B5" s="42" t="s">
        <v>8</v>
      </c>
      <c r="C5" s="2">
        <v>2.1032244137930922</v>
      </c>
      <c r="D5" s="39">
        <f>C5*D2</f>
        <v>10366793.135586152</v>
      </c>
      <c r="E5" s="57"/>
      <c r="F5" s="10"/>
      <c r="G5" s="10"/>
      <c r="H5" s="10"/>
      <c r="I5" s="57"/>
      <c r="J5" s="57"/>
      <c r="K5" s="10"/>
      <c r="L5" s="10">
        <f t="shared" si="0"/>
        <v>0</v>
      </c>
      <c r="M5" s="61">
        <f t="shared" si="1"/>
        <v>10366793.135586152</v>
      </c>
    </row>
    <row r="6" spans="1:13" ht="18.75" x14ac:dyDescent="0.3">
      <c r="A6" s="37">
        <v>4</v>
      </c>
      <c r="B6" s="41" t="s">
        <v>10</v>
      </c>
      <c r="C6" s="2">
        <v>1.2937510006290933</v>
      </c>
      <c r="D6" s="39">
        <f>C6*D2</f>
        <v>6376898.6821008008</v>
      </c>
      <c r="E6" s="57"/>
      <c r="F6" s="10"/>
      <c r="G6" s="10">
        <v>276000</v>
      </c>
      <c r="H6" s="10"/>
      <c r="I6" s="57"/>
      <c r="J6" s="57"/>
      <c r="K6" s="10"/>
      <c r="L6" s="10">
        <f t="shared" si="0"/>
        <v>276000</v>
      </c>
      <c r="M6" s="61">
        <f t="shared" si="1"/>
        <v>6100898.6821008008</v>
      </c>
    </row>
    <row r="7" spans="1:13" ht="18.75" x14ac:dyDescent="0.3">
      <c r="A7" s="37">
        <v>5</v>
      </c>
      <c r="B7" s="41" t="s">
        <v>7</v>
      </c>
      <c r="C7" s="2">
        <v>0.86632447061996065</v>
      </c>
      <c r="D7" s="39">
        <f>C7*D2</f>
        <v>4270113.3156857863</v>
      </c>
      <c r="E7" s="57" t="s">
        <v>28</v>
      </c>
      <c r="F7" s="10"/>
      <c r="G7" s="10"/>
      <c r="H7" s="10"/>
      <c r="I7" s="57" t="s">
        <v>28</v>
      </c>
      <c r="J7" s="57" t="s">
        <v>28</v>
      </c>
      <c r="K7" s="10"/>
      <c r="L7" s="10">
        <f t="shared" si="0"/>
        <v>0</v>
      </c>
      <c r="M7" s="61">
        <f t="shared" si="1"/>
        <v>4270113.3156857863</v>
      </c>
    </row>
    <row r="8" spans="1:13" ht="18.75" x14ac:dyDescent="0.3">
      <c r="A8" s="37">
        <v>6</v>
      </c>
      <c r="B8" s="41" t="s">
        <v>6</v>
      </c>
      <c r="C8" s="2">
        <v>0.75700860331648601</v>
      </c>
      <c r="D8" s="39">
        <f>C8*D2</f>
        <v>3731295.4057469596</v>
      </c>
      <c r="E8" s="57"/>
      <c r="F8" s="10"/>
      <c r="G8" s="10"/>
      <c r="H8" s="10"/>
      <c r="I8" s="57"/>
      <c r="J8" s="57"/>
      <c r="K8" s="10"/>
      <c r="L8" s="10">
        <f t="shared" si="0"/>
        <v>0</v>
      </c>
      <c r="M8" s="61">
        <f t="shared" si="1"/>
        <v>3731295.4057469596</v>
      </c>
    </row>
    <row r="9" spans="1:13" ht="18.75" x14ac:dyDescent="0.3">
      <c r="A9" s="37">
        <v>7</v>
      </c>
      <c r="B9" s="41" t="s">
        <v>2</v>
      </c>
      <c r="C9" s="2">
        <v>0.64663385061718426</v>
      </c>
      <c r="D9" s="39">
        <f>C9*D2</f>
        <v>3187258.249692101</v>
      </c>
      <c r="E9" s="57"/>
      <c r="F9" s="10"/>
      <c r="G9" s="10"/>
      <c r="H9" s="10"/>
      <c r="I9" s="57"/>
      <c r="J9" s="57"/>
      <c r="K9" s="10"/>
      <c r="L9" s="10">
        <f t="shared" si="0"/>
        <v>0</v>
      </c>
      <c r="M9" s="61">
        <f t="shared" si="1"/>
        <v>3187258.249692101</v>
      </c>
    </row>
    <row r="10" spans="1:13" ht="18.75" x14ac:dyDescent="0.3">
      <c r="A10" s="37">
        <v>8</v>
      </c>
      <c r="B10" s="41" t="s">
        <v>11</v>
      </c>
      <c r="C10" s="2">
        <v>0.48252943629959277</v>
      </c>
      <c r="D10" s="39">
        <f>C10*D2</f>
        <v>2378387.5915206927</v>
      </c>
      <c r="E10" s="57" t="s">
        <v>30</v>
      </c>
      <c r="F10" s="10"/>
      <c r="G10" s="10"/>
      <c r="H10" s="10"/>
      <c r="I10" s="57" t="s">
        <v>30</v>
      </c>
      <c r="J10" s="57" t="s">
        <v>30</v>
      </c>
      <c r="K10" s="10"/>
      <c r="L10" s="10">
        <f t="shared" si="0"/>
        <v>0</v>
      </c>
      <c r="M10" s="61">
        <f t="shared" si="1"/>
        <v>2378387.5915206927</v>
      </c>
    </row>
    <row r="11" spans="1:13" ht="18.75" x14ac:dyDescent="0.3">
      <c r="A11" s="37">
        <v>9</v>
      </c>
      <c r="B11" s="41" t="s">
        <v>4</v>
      </c>
      <c r="C11" s="2">
        <v>0.45025879271391023</v>
      </c>
      <c r="D11" s="39">
        <f>C11*D2</f>
        <v>2219325.5892868633</v>
      </c>
      <c r="E11" s="57"/>
      <c r="F11" s="10"/>
      <c r="G11" s="10"/>
      <c r="H11" s="10"/>
      <c r="I11" s="57"/>
      <c r="J11" s="57"/>
      <c r="K11" s="10"/>
      <c r="L11" s="10">
        <f t="shared" si="0"/>
        <v>0</v>
      </c>
      <c r="M11" s="61">
        <f t="shared" si="1"/>
        <v>2219325.5892868633</v>
      </c>
    </row>
    <row r="12" spans="1:13" ht="18.75" x14ac:dyDescent="0.3">
      <c r="A12" s="37">
        <v>10</v>
      </c>
      <c r="B12" s="41" t="s">
        <v>5</v>
      </c>
      <c r="C12" s="2">
        <v>0.33688398359120092</v>
      </c>
      <c r="D12" s="39">
        <f>C12*D2</f>
        <v>1660501.1551210294</v>
      </c>
      <c r="E12" s="57"/>
      <c r="F12" s="10"/>
      <c r="G12" s="10"/>
      <c r="H12" s="10">
        <v>350000</v>
      </c>
      <c r="I12" s="57"/>
      <c r="J12" s="57"/>
      <c r="K12" s="10">
        <f>1285000+190000</f>
        <v>1475000</v>
      </c>
      <c r="L12" s="10">
        <f t="shared" si="0"/>
        <v>1825000</v>
      </c>
      <c r="M12" s="61">
        <f t="shared" si="1"/>
        <v>-164498.84487897065</v>
      </c>
    </row>
    <row r="13" spans="1:13" ht="18.75" x14ac:dyDescent="0.3">
      <c r="A13" s="37">
        <v>11</v>
      </c>
      <c r="B13" s="41" t="s">
        <v>32</v>
      </c>
      <c r="C13" s="2">
        <v>0.25</v>
      </c>
      <c r="D13" s="39">
        <f>C13*D2</f>
        <v>1232250</v>
      </c>
      <c r="E13" s="57" t="s">
        <v>29</v>
      </c>
      <c r="F13" s="10"/>
      <c r="G13" s="10"/>
      <c r="H13" s="10">
        <v>300000</v>
      </c>
      <c r="I13" s="57" t="s">
        <v>29</v>
      </c>
      <c r="J13" s="57" t="s">
        <v>29</v>
      </c>
      <c r="K13" s="10"/>
      <c r="L13" s="10">
        <f t="shared" si="0"/>
        <v>300000</v>
      </c>
      <c r="M13" s="61">
        <f t="shared" si="1"/>
        <v>932250</v>
      </c>
    </row>
    <row r="14" spans="1:13" ht="18.75" x14ac:dyDescent="0.3">
      <c r="A14" s="37">
        <v>12</v>
      </c>
      <c r="B14" s="41" t="s">
        <v>3</v>
      </c>
      <c r="C14" s="2">
        <v>0.16121737332756506</v>
      </c>
      <c r="D14" s="39">
        <f>C14*D2</f>
        <v>794640.43313156813</v>
      </c>
      <c r="E14" s="57"/>
      <c r="F14" s="10"/>
      <c r="G14" s="10"/>
      <c r="H14" s="10"/>
      <c r="I14" s="57"/>
      <c r="J14" s="57"/>
      <c r="K14" s="10"/>
      <c r="L14" s="10">
        <f t="shared" si="0"/>
        <v>0</v>
      </c>
      <c r="M14" s="61">
        <f t="shared" si="1"/>
        <v>794640.43313156813</v>
      </c>
    </row>
    <row r="15" spans="1:13" ht="18.75" x14ac:dyDescent="0.3">
      <c r="A15" s="37">
        <v>13</v>
      </c>
      <c r="B15" s="41" t="s">
        <v>9</v>
      </c>
      <c r="C15" s="2">
        <v>0.15775170102106398</v>
      </c>
      <c r="D15" s="39">
        <f>C15*D2</f>
        <v>777558.13433282438</v>
      </c>
      <c r="E15" s="57"/>
      <c r="F15" s="10">
        <v>5000000</v>
      </c>
      <c r="G15" s="10"/>
      <c r="H15" s="10"/>
      <c r="I15" s="57"/>
      <c r="J15" s="57"/>
      <c r="K15" s="10"/>
      <c r="L15" s="10">
        <f t="shared" si="0"/>
        <v>5000000</v>
      </c>
      <c r="M15" s="61">
        <f t="shared" si="1"/>
        <v>-4222441.8656671755</v>
      </c>
    </row>
    <row r="16" spans="1:13" ht="19.5" thickBot="1" x14ac:dyDescent="0.35">
      <c r="A16" s="48">
        <v>14</v>
      </c>
      <c r="B16" s="38" t="s">
        <v>0</v>
      </c>
      <c r="C16" s="12">
        <v>0.13</v>
      </c>
      <c r="D16" s="39">
        <f>C16*D2</f>
        <v>640770</v>
      </c>
      <c r="E16" s="58" t="s">
        <v>31</v>
      </c>
      <c r="F16" s="13"/>
      <c r="G16" s="13"/>
      <c r="H16" s="13"/>
      <c r="I16" s="58" t="s">
        <v>31</v>
      </c>
      <c r="J16" s="58" t="s">
        <v>31</v>
      </c>
      <c r="K16" s="13"/>
      <c r="L16" s="60">
        <f t="shared" si="0"/>
        <v>0</v>
      </c>
      <c r="M16" s="61">
        <f t="shared" si="1"/>
        <v>640770</v>
      </c>
    </row>
    <row r="17" spans="1:13" ht="15.75" thickBot="1" x14ac:dyDescent="0.3">
      <c r="A17" s="50"/>
      <c r="B17" s="51" t="s">
        <v>12</v>
      </c>
      <c r="C17" s="52">
        <f>SUM(C3:C16)</f>
        <v>215.95939341265782</v>
      </c>
      <c r="D17" s="63">
        <f>SUM(D3:D16)</f>
        <v>1064463850.1309904</v>
      </c>
      <c r="E17" s="59"/>
      <c r="F17" s="53"/>
      <c r="G17" s="53"/>
      <c r="H17" s="53"/>
      <c r="I17" s="53"/>
      <c r="J17" s="53"/>
      <c r="K17" s="53"/>
      <c r="L17" s="65">
        <f>SUM(L3:L16)</f>
        <v>7401000</v>
      </c>
      <c r="M17" s="54"/>
    </row>
  </sheetData>
  <mergeCells count="1">
    <mergeCell ref="E1:M1"/>
  </mergeCells>
  <pageMargins left="0.2" right="0.1" top="0.5" bottom="0.25" header="0.3" footer="0.3"/>
  <pageSetup scale="7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A3" sqref="A3"/>
    </sheetView>
  </sheetViews>
  <sheetFormatPr defaultRowHeight="15" x14ac:dyDescent="0.25"/>
  <cols>
    <col min="1" max="1" width="5.140625" customWidth="1"/>
    <col min="2" max="2" width="47.42578125" customWidth="1"/>
    <col min="4" max="4" width="15.42578125" customWidth="1"/>
    <col min="6" max="6" width="10.42578125" customWidth="1"/>
    <col min="8" max="8" width="10.5703125" bestFit="1" customWidth="1"/>
    <col min="11" max="18" width="10.42578125" customWidth="1"/>
    <col min="19" max="19" width="13" customWidth="1"/>
    <col min="20" max="21" width="10.42578125" customWidth="1"/>
    <col min="22" max="22" width="11" customWidth="1"/>
    <col min="23" max="23" width="11.28515625" customWidth="1"/>
    <col min="24" max="24" width="11.140625" customWidth="1"/>
    <col min="25" max="28" width="11.28515625" customWidth="1"/>
    <col min="29" max="29" width="13.140625" customWidth="1"/>
    <col min="30" max="32" width="11.28515625" customWidth="1"/>
    <col min="33" max="33" width="13.28515625" customWidth="1"/>
    <col min="34" max="34" width="15" customWidth="1"/>
  </cols>
  <sheetData>
    <row r="1" spans="1:34" ht="15.75" thickBot="1" x14ac:dyDescent="0.3">
      <c r="A1" s="5"/>
      <c r="B1" s="15" t="s">
        <v>18</v>
      </c>
      <c r="C1" s="55" t="s">
        <v>19</v>
      </c>
      <c r="D1" s="55" t="s">
        <v>24</v>
      </c>
      <c r="E1" s="72" t="s">
        <v>46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4"/>
    </row>
    <row r="2" spans="1:34" ht="16.5" thickBot="1" x14ac:dyDescent="0.3">
      <c r="A2" s="14" t="s">
        <v>23</v>
      </c>
      <c r="B2" s="16"/>
      <c r="C2" s="8">
        <v>2022</v>
      </c>
      <c r="D2" s="62">
        <v>4929000</v>
      </c>
      <c r="E2" s="17">
        <v>44593</v>
      </c>
      <c r="F2" s="17">
        <v>44594</v>
      </c>
      <c r="G2" s="17">
        <v>44595</v>
      </c>
      <c r="H2" s="17">
        <v>44596</v>
      </c>
      <c r="I2" s="17">
        <v>44597</v>
      </c>
      <c r="J2" s="17">
        <v>44598</v>
      </c>
      <c r="K2" s="17">
        <v>44599</v>
      </c>
      <c r="L2" s="17">
        <v>44600</v>
      </c>
      <c r="M2" s="17">
        <v>44601</v>
      </c>
      <c r="N2" s="17">
        <v>44602</v>
      </c>
      <c r="O2" s="17">
        <v>44603</v>
      </c>
      <c r="P2" s="17">
        <v>44604</v>
      </c>
      <c r="Q2" s="17">
        <v>44605</v>
      </c>
      <c r="R2" s="17">
        <v>44606</v>
      </c>
      <c r="S2" s="17">
        <v>44607</v>
      </c>
      <c r="T2" s="17">
        <v>44608</v>
      </c>
      <c r="U2" s="17">
        <v>44609</v>
      </c>
      <c r="V2" s="17">
        <v>44610</v>
      </c>
      <c r="W2" s="17">
        <v>44611</v>
      </c>
      <c r="X2" s="17">
        <v>44612</v>
      </c>
      <c r="Y2" s="17">
        <v>44613</v>
      </c>
      <c r="Z2" s="17">
        <v>44614</v>
      </c>
      <c r="AA2" s="17">
        <v>44615</v>
      </c>
      <c r="AB2" s="17">
        <v>44616</v>
      </c>
      <c r="AC2" s="17">
        <v>44617</v>
      </c>
      <c r="AD2" s="17">
        <v>44618</v>
      </c>
      <c r="AE2" s="17">
        <v>44619</v>
      </c>
      <c r="AF2" s="17">
        <v>44620</v>
      </c>
      <c r="AG2" s="47" t="s">
        <v>12</v>
      </c>
      <c r="AH2" s="45" t="s">
        <v>25</v>
      </c>
    </row>
    <row r="3" spans="1:34" x14ac:dyDescent="0.25">
      <c r="A3" s="43">
        <v>1</v>
      </c>
      <c r="B3" s="40" t="s">
        <v>13</v>
      </c>
      <c r="C3" s="3">
        <v>206.1438097867287</v>
      </c>
      <c r="D3" s="39">
        <f>C3*D2</f>
        <v>1016082838.4387858</v>
      </c>
      <c r="E3" s="56"/>
      <c r="F3" s="9"/>
      <c r="G3" s="9"/>
      <c r="H3" s="9"/>
      <c r="I3" s="56"/>
      <c r="J3" s="56"/>
      <c r="K3" s="9"/>
      <c r="L3" s="9"/>
      <c r="M3" s="9"/>
      <c r="N3" s="9"/>
      <c r="O3" s="9"/>
      <c r="P3" s="56"/>
      <c r="Q3" s="56"/>
      <c r="R3" s="9"/>
      <c r="S3" s="9">
        <v>310905809</v>
      </c>
      <c r="T3" s="9"/>
      <c r="U3" s="9"/>
      <c r="V3" s="9"/>
      <c r="W3" s="56"/>
      <c r="X3" s="56"/>
      <c r="Y3" s="9"/>
      <c r="Z3" s="9"/>
      <c r="AA3" s="9"/>
      <c r="AB3" s="9"/>
      <c r="AC3" s="9">
        <v>548797553</v>
      </c>
      <c r="AD3" s="56"/>
      <c r="AE3" s="56"/>
      <c r="AF3" s="56"/>
      <c r="AG3" s="67">
        <f>SUM(E3:AF3)</f>
        <v>859703362</v>
      </c>
      <c r="AH3" s="61">
        <f t="shared" ref="AH3:AH17" si="0">D3-AG3</f>
        <v>156379476.43878579</v>
      </c>
    </row>
    <row r="4" spans="1:34" ht="18.75" x14ac:dyDescent="0.3">
      <c r="A4" s="37">
        <v>2</v>
      </c>
      <c r="B4" s="41" t="s">
        <v>14</v>
      </c>
      <c r="C4" s="2">
        <v>2.1800000000000002</v>
      </c>
      <c r="D4" s="39">
        <f>C4*D2</f>
        <v>10745220</v>
      </c>
      <c r="E4" s="57" t="s">
        <v>27</v>
      </c>
      <c r="F4" s="10"/>
      <c r="G4" s="10"/>
      <c r="H4" s="10"/>
      <c r="I4" s="57" t="s">
        <v>27</v>
      </c>
      <c r="J4" s="57" t="s">
        <v>27</v>
      </c>
      <c r="K4" s="10"/>
      <c r="L4" s="10">
        <v>20000</v>
      </c>
      <c r="M4" s="10"/>
      <c r="N4" s="10"/>
      <c r="O4" s="10"/>
      <c r="P4" s="57" t="s">
        <v>27</v>
      </c>
      <c r="Q4" s="57" t="s">
        <v>27</v>
      </c>
      <c r="R4" s="10"/>
      <c r="S4" s="10"/>
      <c r="T4" s="10"/>
      <c r="U4" s="10"/>
      <c r="V4" s="10"/>
      <c r="W4" s="57" t="s">
        <v>27</v>
      </c>
      <c r="X4" s="57" t="s">
        <v>27</v>
      </c>
      <c r="Y4" s="10">
        <v>65000</v>
      </c>
      <c r="Z4" s="10">
        <v>100000</v>
      </c>
      <c r="AA4" s="10">
        <v>65000</v>
      </c>
      <c r="AB4" s="10"/>
      <c r="AC4" s="10"/>
      <c r="AD4" s="57" t="s">
        <v>27</v>
      </c>
      <c r="AE4" s="57" t="s">
        <v>27</v>
      </c>
      <c r="AF4" s="57" t="s">
        <v>27</v>
      </c>
      <c r="AG4" s="39">
        <f t="shared" ref="AG4:AG16" si="1">SUM(E4:AF4)</f>
        <v>250000</v>
      </c>
      <c r="AH4" s="61">
        <f t="shared" si="0"/>
        <v>10495220</v>
      </c>
    </row>
    <row r="5" spans="1:34" ht="18.75" x14ac:dyDescent="0.3">
      <c r="A5" s="37">
        <v>3</v>
      </c>
      <c r="B5" s="42" t="s">
        <v>8</v>
      </c>
      <c r="C5" s="2">
        <v>2.1032244137930922</v>
      </c>
      <c r="D5" s="39">
        <f>C5*D2</f>
        <v>10366793.135586152</v>
      </c>
      <c r="E5" s="57"/>
      <c r="F5" s="10"/>
      <c r="G5" s="10"/>
      <c r="H5" s="10"/>
      <c r="I5" s="57"/>
      <c r="J5" s="57"/>
      <c r="K5" s="10"/>
      <c r="L5" s="10"/>
      <c r="M5" s="10"/>
      <c r="N5" s="10"/>
      <c r="O5" s="10"/>
      <c r="P5" s="57"/>
      <c r="Q5" s="57"/>
      <c r="R5" s="10"/>
      <c r="S5" s="10"/>
      <c r="T5" s="10"/>
      <c r="U5" s="10"/>
      <c r="V5" s="10"/>
      <c r="W5" s="57"/>
      <c r="X5" s="57"/>
      <c r="Y5" s="10"/>
      <c r="Z5" s="10"/>
      <c r="AA5" s="10"/>
      <c r="AB5" s="10"/>
      <c r="AC5" s="10"/>
      <c r="AD5" s="57"/>
      <c r="AE5" s="57"/>
      <c r="AF5" s="57"/>
      <c r="AG5" s="39">
        <f t="shared" si="1"/>
        <v>0</v>
      </c>
      <c r="AH5" s="61">
        <f t="shared" si="0"/>
        <v>10366793.135586152</v>
      </c>
    </row>
    <row r="6" spans="1:34" ht="18.75" x14ac:dyDescent="0.3">
      <c r="A6" s="37">
        <v>4</v>
      </c>
      <c r="B6" s="41" t="s">
        <v>10</v>
      </c>
      <c r="C6" s="2">
        <v>1.2937510006290933</v>
      </c>
      <c r="D6" s="39">
        <f>C6*D2</f>
        <v>6376898.6821008008</v>
      </c>
      <c r="E6" s="57"/>
      <c r="F6" s="10"/>
      <c r="G6" s="10">
        <v>276000</v>
      </c>
      <c r="H6" s="10"/>
      <c r="I6" s="57"/>
      <c r="J6" s="57"/>
      <c r="K6" s="10"/>
      <c r="L6" s="10">
        <v>800000</v>
      </c>
      <c r="M6" s="10">
        <v>85000</v>
      </c>
      <c r="N6" s="10"/>
      <c r="O6" s="10"/>
      <c r="P6" s="57"/>
      <c r="Q6" s="57"/>
      <c r="R6" s="10">
        <v>383000</v>
      </c>
      <c r="S6" s="10"/>
      <c r="T6" s="10"/>
      <c r="U6" s="10"/>
      <c r="V6" s="10"/>
      <c r="W6" s="57"/>
      <c r="X6" s="57"/>
      <c r="Y6" s="10"/>
      <c r="Z6" s="10">
        <f>135000+872000</f>
        <v>1007000</v>
      </c>
      <c r="AA6" s="10"/>
      <c r="AB6" s="10">
        <v>14902500</v>
      </c>
      <c r="AC6" s="10"/>
      <c r="AD6" s="57"/>
      <c r="AE6" s="57"/>
      <c r="AF6" s="57"/>
      <c r="AG6" s="39">
        <v>0</v>
      </c>
      <c r="AH6" s="61">
        <f t="shared" si="0"/>
        <v>6376898.6821008008</v>
      </c>
    </row>
    <row r="7" spans="1:34" ht="18.75" x14ac:dyDescent="0.3">
      <c r="A7" s="37">
        <v>5</v>
      </c>
      <c r="B7" s="41" t="s">
        <v>7</v>
      </c>
      <c r="C7" s="2">
        <v>0.86632447061996065</v>
      </c>
      <c r="D7" s="39">
        <f>C7*D2</f>
        <v>4270113.3156857863</v>
      </c>
      <c r="E7" s="57" t="s">
        <v>28</v>
      </c>
      <c r="F7" s="10"/>
      <c r="G7" s="10"/>
      <c r="H7" s="10"/>
      <c r="I7" s="57" t="s">
        <v>28</v>
      </c>
      <c r="J7" s="57" t="s">
        <v>28</v>
      </c>
      <c r="K7" s="10"/>
      <c r="L7" s="10"/>
      <c r="M7" s="10"/>
      <c r="N7" s="10"/>
      <c r="O7" s="10"/>
      <c r="P7" s="57" t="s">
        <v>28</v>
      </c>
      <c r="Q7" s="57" t="s">
        <v>28</v>
      </c>
      <c r="R7" s="10"/>
      <c r="S7" s="10"/>
      <c r="T7" s="10"/>
      <c r="U7" s="10"/>
      <c r="V7" s="10">
        <v>3034000</v>
      </c>
      <c r="W7" s="57" t="s">
        <v>28</v>
      </c>
      <c r="X7" s="57" t="s">
        <v>28</v>
      </c>
      <c r="Y7" s="10"/>
      <c r="Z7" s="10"/>
      <c r="AA7" s="10"/>
      <c r="AB7" s="10"/>
      <c r="AC7" s="10"/>
      <c r="AD7" s="57" t="s">
        <v>28</v>
      </c>
      <c r="AE7" s="57" t="s">
        <v>28</v>
      </c>
      <c r="AF7" s="57" t="s">
        <v>28</v>
      </c>
      <c r="AG7" s="39">
        <f t="shared" si="1"/>
        <v>3034000</v>
      </c>
      <c r="AH7" s="61">
        <f t="shared" si="0"/>
        <v>1236113.3156857863</v>
      </c>
    </row>
    <row r="8" spans="1:34" ht="18.75" x14ac:dyDescent="0.3">
      <c r="A8" s="37">
        <v>6</v>
      </c>
      <c r="B8" s="41" t="s">
        <v>6</v>
      </c>
      <c r="C8" s="2">
        <v>0.75700860331648601</v>
      </c>
      <c r="D8" s="39">
        <f>C8*D2</f>
        <v>3731295.4057469596</v>
      </c>
      <c r="E8" s="57"/>
      <c r="F8" s="10"/>
      <c r="G8" s="10"/>
      <c r="H8" s="10"/>
      <c r="I8" s="57"/>
      <c r="J8" s="57"/>
      <c r="K8" s="10"/>
      <c r="L8" s="10"/>
      <c r="M8" s="10"/>
      <c r="N8" s="10"/>
      <c r="O8" s="10"/>
      <c r="P8" s="57"/>
      <c r="Q8" s="57"/>
      <c r="R8" s="10"/>
      <c r="S8" s="10"/>
      <c r="T8" s="10"/>
      <c r="U8" s="10"/>
      <c r="V8" s="10"/>
      <c r="W8" s="57"/>
      <c r="X8" s="57"/>
      <c r="Y8" s="10"/>
      <c r="Z8" s="10"/>
      <c r="AA8" s="10"/>
      <c r="AB8" s="10"/>
      <c r="AC8" s="10"/>
      <c r="AD8" s="57"/>
      <c r="AE8" s="57"/>
      <c r="AF8" s="57"/>
      <c r="AG8" s="39">
        <f t="shared" si="1"/>
        <v>0</v>
      </c>
      <c r="AH8" s="61">
        <f t="shared" si="0"/>
        <v>3731295.4057469596</v>
      </c>
    </row>
    <row r="9" spans="1:34" ht="18.75" x14ac:dyDescent="0.3">
      <c r="A9" s="37">
        <v>7</v>
      </c>
      <c r="B9" s="41" t="s">
        <v>2</v>
      </c>
      <c r="C9" s="2">
        <v>0.64663385061718426</v>
      </c>
      <c r="D9" s="39">
        <f>C9*D2</f>
        <v>3187258.249692101</v>
      </c>
      <c r="E9" s="57"/>
      <c r="F9" s="10"/>
      <c r="G9" s="10"/>
      <c r="H9" s="10"/>
      <c r="I9" s="57"/>
      <c r="J9" s="57"/>
      <c r="K9" s="10"/>
      <c r="L9" s="10"/>
      <c r="M9" s="10"/>
      <c r="N9" s="10"/>
      <c r="O9" s="10"/>
      <c r="P9" s="57"/>
      <c r="Q9" s="57"/>
      <c r="R9" s="10"/>
      <c r="S9" s="10"/>
      <c r="T9" s="10"/>
      <c r="U9" s="10"/>
      <c r="V9" s="10"/>
      <c r="W9" s="57"/>
      <c r="X9" s="57"/>
      <c r="Y9" s="10"/>
      <c r="Z9" s="10"/>
      <c r="AA9" s="10"/>
      <c r="AB9" s="10"/>
      <c r="AC9" s="10"/>
      <c r="AD9" s="57"/>
      <c r="AE9" s="57"/>
      <c r="AF9" s="57"/>
      <c r="AG9" s="39">
        <f t="shared" si="1"/>
        <v>0</v>
      </c>
      <c r="AH9" s="61">
        <f t="shared" si="0"/>
        <v>3187258.249692101</v>
      </c>
    </row>
    <row r="10" spans="1:34" ht="18.75" x14ac:dyDescent="0.3">
      <c r="A10" s="37">
        <v>8</v>
      </c>
      <c r="B10" s="41" t="s">
        <v>11</v>
      </c>
      <c r="C10" s="2">
        <v>0.48252943629959277</v>
      </c>
      <c r="D10" s="39">
        <f>C10*D2</f>
        <v>2378387.5915206927</v>
      </c>
      <c r="E10" s="57" t="s">
        <v>30</v>
      </c>
      <c r="F10" s="10"/>
      <c r="G10" s="10"/>
      <c r="H10" s="10"/>
      <c r="I10" s="57" t="s">
        <v>30</v>
      </c>
      <c r="J10" s="57" t="s">
        <v>30</v>
      </c>
      <c r="K10" s="10"/>
      <c r="L10" s="10"/>
      <c r="M10" s="10"/>
      <c r="N10" s="10"/>
      <c r="O10" s="10"/>
      <c r="P10" s="57" t="s">
        <v>30</v>
      </c>
      <c r="Q10" s="57" t="s">
        <v>30</v>
      </c>
      <c r="R10" s="10"/>
      <c r="S10" s="10"/>
      <c r="T10" s="10"/>
      <c r="U10" s="10"/>
      <c r="V10" s="10"/>
      <c r="W10" s="57" t="s">
        <v>30</v>
      </c>
      <c r="X10" s="57" t="s">
        <v>30</v>
      </c>
      <c r="Y10" s="10"/>
      <c r="Z10" s="10">
        <v>650360</v>
      </c>
      <c r="AA10" s="10"/>
      <c r="AB10" s="10"/>
      <c r="AC10" s="10"/>
      <c r="AD10" s="57" t="s">
        <v>30</v>
      </c>
      <c r="AE10" s="57" t="s">
        <v>30</v>
      </c>
      <c r="AF10" s="57" t="s">
        <v>30</v>
      </c>
      <c r="AG10" s="39">
        <f t="shared" si="1"/>
        <v>650360</v>
      </c>
      <c r="AH10" s="61">
        <f t="shared" si="0"/>
        <v>1728027.5915206927</v>
      </c>
    </row>
    <row r="11" spans="1:34" ht="18.75" x14ac:dyDescent="0.3">
      <c r="A11" s="37">
        <v>9</v>
      </c>
      <c r="B11" s="41" t="s">
        <v>4</v>
      </c>
      <c r="C11" s="2">
        <v>0.45025879271391023</v>
      </c>
      <c r="D11" s="39">
        <f>C11*D2</f>
        <v>2219325.5892868633</v>
      </c>
      <c r="E11" s="57"/>
      <c r="F11" s="10"/>
      <c r="G11" s="10"/>
      <c r="H11" s="10"/>
      <c r="I11" s="57"/>
      <c r="J11" s="57"/>
      <c r="K11" s="10"/>
      <c r="L11" s="10"/>
      <c r="M11" s="10"/>
      <c r="N11" s="10">
        <v>1470000</v>
      </c>
      <c r="O11" s="10"/>
      <c r="P11" s="57"/>
      <c r="Q11" s="57"/>
      <c r="R11" s="10"/>
      <c r="S11" s="10"/>
      <c r="T11" s="10"/>
      <c r="U11" s="10">
        <v>3650000</v>
      </c>
      <c r="V11" s="10">
        <v>300000</v>
      </c>
      <c r="W11" s="57"/>
      <c r="X11" s="57"/>
      <c r="Y11" s="10"/>
      <c r="Z11" s="10"/>
      <c r="AA11" s="10"/>
      <c r="AB11" s="10"/>
      <c r="AC11" s="10">
        <v>300000</v>
      </c>
      <c r="AD11" s="57"/>
      <c r="AE11" s="57"/>
      <c r="AF11" s="57"/>
      <c r="AG11" s="39">
        <f t="shared" si="1"/>
        <v>5720000</v>
      </c>
      <c r="AH11" s="61">
        <f t="shared" si="0"/>
        <v>-3500674.4107131367</v>
      </c>
    </row>
    <row r="12" spans="1:34" ht="18.75" x14ac:dyDescent="0.3">
      <c r="A12" s="37">
        <v>10</v>
      </c>
      <c r="B12" s="41" t="s">
        <v>5</v>
      </c>
      <c r="C12" s="2">
        <v>0.33688398359120092</v>
      </c>
      <c r="D12" s="39">
        <f>C12*D2</f>
        <v>1660501.1551210294</v>
      </c>
      <c r="E12" s="57"/>
      <c r="F12" s="10"/>
      <c r="G12" s="10"/>
      <c r="H12" s="10">
        <f>350000+720000</f>
        <v>1070000</v>
      </c>
      <c r="I12" s="57"/>
      <c r="J12" s="57"/>
      <c r="K12" s="10">
        <f>1285000+190000</f>
        <v>1475000</v>
      </c>
      <c r="L12" s="10"/>
      <c r="M12" s="10">
        <v>575000</v>
      </c>
      <c r="N12" s="10"/>
      <c r="O12" s="10"/>
      <c r="P12" s="57"/>
      <c r="Q12" s="57"/>
      <c r="R12" s="10"/>
      <c r="S12" s="10"/>
      <c r="T12" s="10"/>
      <c r="U12" s="10">
        <v>90000</v>
      </c>
      <c r="V12" s="10"/>
      <c r="W12" s="57"/>
      <c r="X12" s="57"/>
      <c r="Y12" s="10"/>
      <c r="Z12" s="10"/>
      <c r="AA12" s="10"/>
      <c r="AB12" s="10">
        <f>70000+100000</f>
        <v>170000</v>
      </c>
      <c r="AC12" s="10"/>
      <c r="AD12" s="57"/>
      <c r="AE12" s="57"/>
      <c r="AF12" s="57"/>
      <c r="AG12" s="39">
        <f t="shared" si="1"/>
        <v>3380000</v>
      </c>
      <c r="AH12" s="61">
        <f t="shared" si="0"/>
        <v>-1719498.8448789706</v>
      </c>
    </row>
    <row r="13" spans="1:34" ht="18.75" x14ac:dyDescent="0.3">
      <c r="A13" s="37">
        <v>11</v>
      </c>
      <c r="B13" s="41" t="s">
        <v>32</v>
      </c>
      <c r="C13" s="2">
        <v>0.25</v>
      </c>
      <c r="D13" s="39">
        <f>C13*D2</f>
        <v>1232250</v>
      </c>
      <c r="E13" s="57" t="s">
        <v>29</v>
      </c>
      <c r="F13" s="10"/>
      <c r="G13" s="10"/>
      <c r="H13" s="10">
        <v>300000</v>
      </c>
      <c r="I13" s="57" t="s">
        <v>29</v>
      </c>
      <c r="J13" s="57" t="s">
        <v>29</v>
      </c>
      <c r="K13" s="10"/>
      <c r="L13" s="10">
        <v>500000</v>
      </c>
      <c r="M13" s="10">
        <v>200000</v>
      </c>
      <c r="N13" s="10"/>
      <c r="O13" s="10">
        <v>300000</v>
      </c>
      <c r="P13" s="57" t="s">
        <v>29</v>
      </c>
      <c r="Q13" s="57" t="s">
        <v>29</v>
      </c>
      <c r="R13" s="10"/>
      <c r="S13" s="10"/>
      <c r="T13" s="10">
        <f>200000+300000</f>
        <v>500000</v>
      </c>
      <c r="U13" s="10"/>
      <c r="V13" s="10">
        <f>100000+200000</f>
        <v>300000</v>
      </c>
      <c r="W13" s="57" t="s">
        <v>29</v>
      </c>
      <c r="X13" s="57" t="s">
        <v>29</v>
      </c>
      <c r="Y13" s="10"/>
      <c r="Z13" s="10">
        <v>200000</v>
      </c>
      <c r="AA13" s="10"/>
      <c r="AB13" s="10">
        <v>800000</v>
      </c>
      <c r="AC13" s="10">
        <v>300000</v>
      </c>
      <c r="AD13" s="57" t="s">
        <v>29</v>
      </c>
      <c r="AE13" s="57" t="s">
        <v>29</v>
      </c>
      <c r="AF13" s="57" t="s">
        <v>29</v>
      </c>
      <c r="AG13" s="39">
        <f t="shared" si="1"/>
        <v>3400000</v>
      </c>
      <c r="AH13" s="61">
        <f t="shared" si="0"/>
        <v>-2167750</v>
      </c>
    </row>
    <row r="14" spans="1:34" ht="18.75" x14ac:dyDescent="0.3">
      <c r="A14" s="37">
        <v>12</v>
      </c>
      <c r="B14" s="41" t="s">
        <v>3</v>
      </c>
      <c r="C14" s="2">
        <v>0.16121737332756506</v>
      </c>
      <c r="D14" s="39">
        <f>C14*D2</f>
        <v>794640.43313156813</v>
      </c>
      <c r="E14" s="57"/>
      <c r="F14" s="10"/>
      <c r="G14" s="10"/>
      <c r="H14" s="10"/>
      <c r="I14" s="57"/>
      <c r="J14" s="57"/>
      <c r="K14" s="10"/>
      <c r="L14" s="10"/>
      <c r="M14" s="10"/>
      <c r="N14" s="10"/>
      <c r="O14" s="10"/>
      <c r="P14" s="57"/>
      <c r="Q14" s="57"/>
      <c r="R14" s="10"/>
      <c r="S14" s="10"/>
      <c r="T14" s="10"/>
      <c r="U14" s="10">
        <f>2440000+1520000</f>
        <v>3960000</v>
      </c>
      <c r="V14" s="10">
        <v>0</v>
      </c>
      <c r="W14" s="57"/>
      <c r="X14" s="57"/>
      <c r="Y14" s="10"/>
      <c r="Z14" s="10"/>
      <c r="AA14" s="10">
        <v>1170000</v>
      </c>
      <c r="AB14" s="10"/>
      <c r="AC14" s="10"/>
      <c r="AD14" s="57"/>
      <c r="AE14" s="57"/>
      <c r="AF14" s="57"/>
      <c r="AG14" s="39">
        <f t="shared" si="1"/>
        <v>5130000</v>
      </c>
      <c r="AH14" s="61">
        <f t="shared" si="0"/>
        <v>-4335359.5668684319</v>
      </c>
    </row>
    <row r="15" spans="1:34" ht="18.75" x14ac:dyDescent="0.3">
      <c r="A15" s="37">
        <v>13</v>
      </c>
      <c r="B15" s="41" t="s">
        <v>9</v>
      </c>
      <c r="C15" s="2">
        <v>0.15775170102106398</v>
      </c>
      <c r="D15" s="39">
        <f>C15*D2</f>
        <v>777558.13433282438</v>
      </c>
      <c r="E15" s="57"/>
      <c r="F15" s="10">
        <v>5000000</v>
      </c>
      <c r="G15" s="10"/>
      <c r="H15" s="10"/>
      <c r="I15" s="57"/>
      <c r="J15" s="57"/>
      <c r="K15" s="10"/>
      <c r="L15" s="10"/>
      <c r="M15" s="10"/>
      <c r="N15" s="10"/>
      <c r="O15" s="10"/>
      <c r="P15" s="57"/>
      <c r="Q15" s="57"/>
      <c r="R15" s="10"/>
      <c r="S15" s="10"/>
      <c r="T15" s="10"/>
      <c r="U15" s="10"/>
      <c r="V15" s="10"/>
      <c r="W15" s="57"/>
      <c r="X15" s="57"/>
      <c r="Y15" s="10"/>
      <c r="Z15" s="10"/>
      <c r="AA15" s="10"/>
      <c r="AB15" s="10"/>
      <c r="AC15" s="10"/>
      <c r="AD15" s="57"/>
      <c r="AE15" s="57"/>
      <c r="AF15" s="57"/>
      <c r="AG15" s="39">
        <f t="shared" si="1"/>
        <v>5000000</v>
      </c>
      <c r="AH15" s="61">
        <f t="shared" si="0"/>
        <v>-4222441.8656671755</v>
      </c>
    </row>
    <row r="16" spans="1:34" ht="19.5" thickBot="1" x14ac:dyDescent="0.35">
      <c r="A16" s="48">
        <v>14</v>
      </c>
      <c r="B16" s="38" t="s">
        <v>0</v>
      </c>
      <c r="C16" s="12">
        <v>0.13</v>
      </c>
      <c r="D16" s="39">
        <f>C16*D2</f>
        <v>640770</v>
      </c>
      <c r="E16" s="58" t="s">
        <v>31</v>
      </c>
      <c r="F16" s="13"/>
      <c r="G16" s="13"/>
      <c r="H16" s="13"/>
      <c r="I16" s="58" t="s">
        <v>31</v>
      </c>
      <c r="J16" s="58" t="s">
        <v>31</v>
      </c>
      <c r="K16" s="13"/>
      <c r="L16" s="13"/>
      <c r="M16" s="13"/>
      <c r="N16" s="13"/>
      <c r="O16" s="13"/>
      <c r="P16" s="58" t="s">
        <v>31</v>
      </c>
      <c r="Q16" s="58" t="s">
        <v>31</v>
      </c>
      <c r="R16" s="13"/>
      <c r="S16" s="13"/>
      <c r="T16" s="13"/>
      <c r="U16" s="13"/>
      <c r="V16" s="13"/>
      <c r="W16" s="58" t="s">
        <v>31</v>
      </c>
      <c r="X16" s="58" t="s">
        <v>31</v>
      </c>
      <c r="Y16" s="13"/>
      <c r="Z16" s="13"/>
      <c r="AA16" s="13"/>
      <c r="AB16" s="13"/>
      <c r="AC16" s="13"/>
      <c r="AD16" s="58" t="s">
        <v>31</v>
      </c>
      <c r="AE16" s="58" t="s">
        <v>31</v>
      </c>
      <c r="AF16" s="58" t="s">
        <v>31</v>
      </c>
      <c r="AG16" s="68">
        <f t="shared" si="1"/>
        <v>0</v>
      </c>
      <c r="AH16" s="61">
        <f t="shared" si="0"/>
        <v>640770</v>
      </c>
    </row>
    <row r="17" spans="1:34" ht="15.75" thickBot="1" x14ac:dyDescent="0.3">
      <c r="A17" s="50"/>
      <c r="B17" s="51" t="s">
        <v>12</v>
      </c>
      <c r="C17" s="52">
        <f>SUM(C3:C16)</f>
        <v>215.95939341265782</v>
      </c>
      <c r="D17" s="63">
        <f>SUM(D3:D16)</f>
        <v>1064463850.1309904</v>
      </c>
      <c r="E17" s="59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69">
        <f>SUM(AG3:AG16)</f>
        <v>886267722</v>
      </c>
      <c r="AH17" s="66">
        <f t="shared" si="0"/>
        <v>178196128.13099039</v>
      </c>
    </row>
  </sheetData>
  <mergeCells count="1">
    <mergeCell ref="E1:AH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zoomScale="112" zoomScaleNormal="112" workbookViewId="0">
      <selection activeCell="B14" sqref="B14"/>
    </sheetView>
  </sheetViews>
  <sheetFormatPr defaultRowHeight="15" x14ac:dyDescent="0.25"/>
  <cols>
    <col min="1" max="1" width="3.7109375" customWidth="1"/>
    <col min="2" max="2" width="44.7109375" customWidth="1"/>
    <col min="3" max="3" width="10.7109375" customWidth="1"/>
    <col min="4" max="4" width="9.5703125" customWidth="1"/>
    <col min="5" max="13" width="9.28515625" bestFit="1" customWidth="1"/>
    <col min="14" max="32" width="9.7109375" bestFit="1" customWidth="1"/>
  </cols>
  <sheetData>
    <row r="1" spans="1:35" x14ac:dyDescent="0.25">
      <c r="A1" s="23"/>
      <c r="B1" s="15" t="s">
        <v>18</v>
      </c>
      <c r="C1" s="6" t="s">
        <v>19</v>
      </c>
      <c r="D1" s="22" t="s">
        <v>20</v>
      </c>
      <c r="E1" s="75" t="s">
        <v>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</row>
    <row r="2" spans="1:35" ht="15.75" thickBot="1" x14ac:dyDescent="0.3">
      <c r="A2" s="14" t="s">
        <v>23</v>
      </c>
      <c r="B2" s="24"/>
      <c r="C2" s="7">
        <v>2022</v>
      </c>
      <c r="D2" s="7" t="s">
        <v>21</v>
      </c>
      <c r="E2" s="25">
        <v>44593</v>
      </c>
      <c r="F2" s="25">
        <v>44594</v>
      </c>
      <c r="G2" s="25">
        <v>44595</v>
      </c>
      <c r="H2" s="25">
        <v>44596</v>
      </c>
      <c r="I2" s="25">
        <v>44597</v>
      </c>
      <c r="J2" s="25">
        <v>44598</v>
      </c>
      <c r="K2" s="25">
        <v>44599</v>
      </c>
      <c r="L2" s="25">
        <v>44600</v>
      </c>
      <c r="M2" s="25">
        <v>44601</v>
      </c>
      <c r="N2" s="25">
        <v>44602</v>
      </c>
      <c r="O2" s="25">
        <v>44603</v>
      </c>
      <c r="P2" s="25">
        <v>44604</v>
      </c>
      <c r="Q2" s="25">
        <v>44605</v>
      </c>
      <c r="R2" s="25">
        <v>44606</v>
      </c>
      <c r="S2" s="25">
        <v>44607</v>
      </c>
      <c r="T2" s="25">
        <v>44608</v>
      </c>
      <c r="U2" s="25">
        <v>44609</v>
      </c>
      <c r="V2" s="25">
        <v>44610</v>
      </c>
      <c r="W2" s="25">
        <v>44611</v>
      </c>
      <c r="X2" s="25">
        <v>44612</v>
      </c>
      <c r="Y2" s="25">
        <v>44613</v>
      </c>
      <c r="Z2" s="25">
        <v>44614</v>
      </c>
      <c r="AA2" s="25">
        <v>44615</v>
      </c>
      <c r="AB2" s="25">
        <v>44616</v>
      </c>
      <c r="AC2" s="25">
        <v>44617</v>
      </c>
      <c r="AD2" s="25">
        <v>44618</v>
      </c>
      <c r="AE2" s="25">
        <v>44619</v>
      </c>
      <c r="AF2" s="25">
        <v>44620</v>
      </c>
      <c r="AG2" s="25"/>
      <c r="AH2" s="25"/>
      <c r="AI2" s="26"/>
    </row>
    <row r="3" spans="1:35" ht="15.75" customHeight="1" x14ac:dyDescent="0.25">
      <c r="A3" s="30">
        <v>1</v>
      </c>
      <c r="B3" s="29" t="s">
        <v>17</v>
      </c>
      <c r="C3" s="27">
        <v>228</v>
      </c>
      <c r="D3" s="2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21"/>
    </row>
    <row r="4" spans="1:35" x14ac:dyDescent="0.25">
      <c r="A4" s="31">
        <v>2</v>
      </c>
      <c r="B4" s="28" t="s">
        <v>15</v>
      </c>
      <c r="C4" s="32">
        <v>353</v>
      </c>
      <c r="D4" s="3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8"/>
    </row>
    <row r="5" spans="1:35" x14ac:dyDescent="0.25">
      <c r="A5" s="31">
        <v>3</v>
      </c>
      <c r="B5" s="28" t="s">
        <v>10</v>
      </c>
      <c r="C5" s="33">
        <v>13.0968389647145</v>
      </c>
      <c r="D5" s="3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8"/>
    </row>
    <row r="6" spans="1:35" x14ac:dyDescent="0.25">
      <c r="A6" s="31">
        <v>4</v>
      </c>
      <c r="B6" s="28" t="s">
        <v>7</v>
      </c>
      <c r="C6" s="33">
        <v>10.600612869882639</v>
      </c>
      <c r="D6" s="3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8"/>
    </row>
    <row r="7" spans="1:35" x14ac:dyDescent="0.25">
      <c r="A7" s="31">
        <v>5</v>
      </c>
      <c r="B7" s="28" t="s">
        <v>6</v>
      </c>
      <c r="C7" s="33">
        <v>9.8957594758024534</v>
      </c>
      <c r="D7" s="3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8"/>
    </row>
    <row r="8" spans="1:35" x14ac:dyDescent="0.25">
      <c r="A8" s="31">
        <v>6</v>
      </c>
      <c r="B8" s="28" t="s">
        <v>2</v>
      </c>
      <c r="C8" s="33">
        <v>6.3652174113858777</v>
      </c>
      <c r="D8" s="3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8"/>
    </row>
    <row r="9" spans="1:35" x14ac:dyDescent="0.25">
      <c r="A9" s="31">
        <v>7</v>
      </c>
      <c r="B9" s="28" t="s">
        <v>4</v>
      </c>
      <c r="C9" s="33">
        <v>5.2935976978601129</v>
      </c>
      <c r="D9" s="3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8"/>
    </row>
    <row r="10" spans="1:35" x14ac:dyDescent="0.25">
      <c r="A10" s="31">
        <v>8</v>
      </c>
      <c r="B10" s="28" t="s">
        <v>16</v>
      </c>
      <c r="C10" s="33">
        <v>1.7175983491041256</v>
      </c>
      <c r="D10" s="3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8"/>
    </row>
    <row r="11" spans="1:35" x14ac:dyDescent="0.25">
      <c r="A11" s="31">
        <v>9</v>
      </c>
      <c r="B11" s="28" t="s">
        <v>3</v>
      </c>
      <c r="C11" s="33">
        <v>0.52440635086079102</v>
      </c>
      <c r="D11" s="3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8"/>
    </row>
    <row r="12" spans="1:35" x14ac:dyDescent="0.25">
      <c r="A12" s="31">
        <v>10</v>
      </c>
      <c r="B12" s="28" t="s">
        <v>8</v>
      </c>
      <c r="C12" s="33">
        <v>0.52374187604848066</v>
      </c>
      <c r="D12" s="3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8"/>
    </row>
    <row r="13" spans="1:35" x14ac:dyDescent="0.25">
      <c r="A13" s="31">
        <v>11</v>
      </c>
      <c r="B13" s="28" t="s">
        <v>1</v>
      </c>
      <c r="C13" s="33">
        <v>0.36722926271826251</v>
      </c>
      <c r="D13" s="3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8"/>
    </row>
    <row r="14" spans="1:35" x14ac:dyDescent="0.25">
      <c r="A14" s="31">
        <v>12</v>
      </c>
      <c r="B14" s="28" t="s">
        <v>11</v>
      </c>
      <c r="C14" s="33">
        <v>2.5258799251531256E-2</v>
      </c>
      <c r="D14" s="3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8"/>
    </row>
    <row r="15" spans="1:35" ht="15.75" thickBot="1" x14ac:dyDescent="0.3">
      <c r="A15" s="34"/>
      <c r="B15" s="35" t="s">
        <v>12</v>
      </c>
      <c r="C15" s="36">
        <f>SUM(C3:C14)</f>
        <v>629.41026105762887</v>
      </c>
      <c r="D15" s="3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</row>
  </sheetData>
  <sortState ref="B5:C19">
    <sortCondition descending="1" ref="C5:C19"/>
  </sortState>
  <mergeCells count="1">
    <mergeCell ref="E1:AI1"/>
  </mergeCells>
  <pageMargins left="0.2" right="0" top="0.5" bottom="0.25" header="0.3" footer="0.3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Budget 2022</vt:lpstr>
      <vt:lpstr>Minggu ke 1</vt:lpstr>
      <vt:lpstr>Minggu ke 2</vt:lpstr>
      <vt:lpstr> BUDGET OPS HLP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2022-02-08T03:57:41Z</cp:lastPrinted>
  <dcterms:created xsi:type="dcterms:W3CDTF">2022-01-11T06:01:42Z</dcterms:created>
  <dcterms:modified xsi:type="dcterms:W3CDTF">2022-03-02T02:41:26Z</dcterms:modified>
</cp:coreProperties>
</file>