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LK PT BDL\"/>
    </mc:Choice>
  </mc:AlternateContent>
  <bookViews>
    <workbookView xWindow="0" yWindow="0" windowWidth="20490" windowHeight="8055" activeTab="5"/>
  </bookViews>
  <sheets>
    <sheet name="2018" sheetId="3" r:id="rId1"/>
    <sheet name="2019" sheetId="4" r:id="rId2"/>
    <sheet name="2020" sheetId="5" r:id="rId3"/>
    <sheet name="2021" sheetId="6" r:id="rId4"/>
    <sheet name="Pembanding" sheetId="7" r:id="rId5"/>
    <sheet name="1" sheetId="8" r:id="rId6"/>
    <sheet name="Sheet2" sheetId="9" r:id="rId7"/>
  </sheets>
  <externalReferences>
    <externalReference r:id="rId8"/>
  </externalReferences>
  <definedNames>
    <definedName name="_xlnm._FilterDatabase" localSheetId="5" hidden="1">'1'!$A$1:$E$90</definedName>
    <definedName name="_xlnm._FilterDatabase" localSheetId="0" hidden="1">'2018'!$A$1:$B$95</definedName>
    <definedName name="_xlnm._FilterDatabase" localSheetId="1" hidden="1">'2019'!$A$9:$D$95</definedName>
    <definedName name="_xlnm._FilterDatabase" localSheetId="2" hidden="1">'2020'!$A$2:$B$95</definedName>
    <definedName name="_xlnm._FilterDatabase" localSheetId="3" hidden="1">'2021'!$A$1:$E$72</definedName>
  </definedNames>
  <calcPr calcId="152511"/>
</workbook>
</file>

<file path=xl/calcChain.xml><?xml version="1.0" encoding="utf-8"?>
<calcChain xmlns="http://schemas.openxmlformats.org/spreadsheetml/2006/main">
  <c r="F9" i="9" l="1"/>
  <c r="C17" i="9"/>
  <c r="B69" i="8" l="1"/>
  <c r="B67" i="8"/>
  <c r="E65" i="8"/>
  <c r="B48" i="8"/>
  <c r="B28" i="8"/>
  <c r="E28" i="8"/>
  <c r="B8" i="8"/>
  <c r="B9" i="8"/>
  <c r="B50" i="8"/>
  <c r="C8" i="8"/>
  <c r="B29" i="8"/>
  <c r="B4" i="8"/>
  <c r="B5" i="8"/>
  <c r="B6" i="8"/>
  <c r="B7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7" i="8"/>
  <c r="B32" i="8"/>
  <c r="B33" i="8"/>
  <c r="B34" i="8"/>
  <c r="B35" i="8"/>
  <c r="B36" i="8"/>
  <c r="B37" i="8"/>
  <c r="B38" i="8"/>
  <c r="B40" i="8"/>
  <c r="B41" i="8"/>
  <c r="B42" i="8"/>
  <c r="B43" i="8"/>
  <c r="B44" i="8"/>
  <c r="B45" i="8"/>
  <c r="B46" i="8"/>
  <c r="B47" i="8"/>
  <c r="B49" i="8"/>
  <c r="B51" i="8"/>
  <c r="B52" i="8"/>
  <c r="B55" i="8"/>
  <c r="B56" i="8"/>
  <c r="B58" i="8"/>
  <c r="B59" i="8"/>
  <c r="B60" i="8"/>
  <c r="B61" i="8"/>
  <c r="B63" i="8"/>
  <c r="B64" i="8"/>
  <c r="B65" i="8"/>
  <c r="B66" i="8"/>
  <c r="B68" i="8"/>
  <c r="B76" i="8"/>
  <c r="B77" i="8"/>
  <c r="B78" i="8"/>
  <c r="B79" i="8"/>
  <c r="B80" i="8"/>
  <c r="B81" i="8"/>
  <c r="B82" i="8"/>
  <c r="B83" i="8"/>
  <c r="B84" i="8"/>
  <c r="B86" i="8"/>
  <c r="B2" i="8"/>
  <c r="E40" i="8" l="1"/>
  <c r="E36" i="8"/>
  <c r="E26" i="8"/>
  <c r="E2" i="8"/>
  <c r="E21" i="8"/>
  <c r="D5" i="8"/>
  <c r="E4" i="8"/>
  <c r="E3" i="8"/>
  <c r="E22" i="8"/>
  <c r="C29" i="8" l="1"/>
  <c r="E90" i="8" l="1"/>
  <c r="E86" i="8"/>
  <c r="E84" i="8"/>
  <c r="E83" i="8"/>
  <c r="E82" i="8"/>
  <c r="E81" i="8"/>
  <c r="E80" i="8"/>
  <c r="E78" i="8"/>
  <c r="E76" i="8"/>
  <c r="E67" i="8"/>
  <c r="E66" i="8"/>
  <c r="E64" i="8"/>
  <c r="E63" i="8"/>
  <c r="E61" i="8"/>
  <c r="E60" i="8"/>
  <c r="E59" i="8"/>
  <c r="E58" i="8"/>
  <c r="E57" i="8"/>
  <c r="E56" i="8"/>
  <c r="E55" i="8"/>
  <c r="E53" i="8"/>
  <c r="E52" i="8"/>
  <c r="E50" i="8"/>
  <c r="E48" i="8"/>
  <c r="E46" i="8"/>
  <c r="E45" i="8"/>
  <c r="E44" i="8"/>
  <c r="E43" i="8"/>
  <c r="E42" i="8"/>
  <c r="E41" i="8"/>
  <c r="E39" i="8"/>
  <c r="E38" i="8"/>
  <c r="E35" i="8"/>
  <c r="E34" i="8"/>
  <c r="E33" i="8"/>
  <c r="E31" i="8"/>
  <c r="E30" i="8"/>
  <c r="E29" i="8"/>
  <c r="E27" i="8"/>
  <c r="E25" i="8"/>
  <c r="E24" i="8"/>
  <c r="E23" i="8"/>
  <c r="E20" i="8"/>
  <c r="E19" i="8"/>
  <c r="E17" i="8"/>
  <c r="E16" i="8"/>
  <c r="E15" i="8"/>
  <c r="E13" i="8"/>
  <c r="E12" i="8"/>
  <c r="E11" i="8"/>
  <c r="E8" i="8"/>
  <c r="E7" i="8"/>
  <c r="D90" i="8"/>
  <c r="D88" i="8"/>
  <c r="D87" i="8"/>
  <c r="D86" i="8"/>
  <c r="D85" i="8"/>
  <c r="D84" i="8"/>
  <c r="D83" i="8"/>
  <c r="D82" i="8"/>
  <c r="D81" i="8"/>
  <c r="D80" i="8"/>
  <c r="D78" i="8"/>
  <c r="D77" i="8"/>
  <c r="D76" i="8"/>
  <c r="D67" i="8"/>
  <c r="D66" i="8"/>
  <c r="D65" i="8"/>
  <c r="D64" i="8"/>
  <c r="D63" i="8"/>
  <c r="D61" i="8"/>
  <c r="D60" i="8"/>
  <c r="D59" i="8"/>
  <c r="D58" i="8"/>
  <c r="D57" i="8"/>
  <c r="D56" i="8"/>
  <c r="D55" i="8"/>
  <c r="D53" i="8"/>
  <c r="D52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7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9" i="8"/>
  <c r="D8" i="8"/>
  <c r="D7" i="8"/>
  <c r="D6" i="8"/>
  <c r="D4" i="8"/>
  <c r="D2" i="8"/>
  <c r="C88" i="8"/>
  <c r="C87" i="8"/>
  <c r="C86" i="8"/>
  <c r="C85" i="8"/>
  <c r="C84" i="8"/>
  <c r="C83" i="8"/>
  <c r="C82" i="8"/>
  <c r="C81" i="8"/>
  <c r="C80" i="8"/>
  <c r="C78" i="8"/>
  <c r="C77" i="8"/>
  <c r="C76" i="8"/>
  <c r="C67" i="8"/>
  <c r="C66" i="8"/>
  <c r="C65" i="8"/>
  <c r="C64" i="8"/>
  <c r="C63" i="8"/>
  <c r="C61" i="8"/>
  <c r="C60" i="8"/>
  <c r="C59" i="8"/>
  <c r="C58" i="8"/>
  <c r="C57" i="8"/>
  <c r="C56" i="8"/>
  <c r="C55" i="8"/>
  <c r="C53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7" i="8"/>
  <c r="C25" i="8"/>
  <c r="C24" i="8"/>
  <c r="C23" i="8"/>
  <c r="C22" i="8"/>
  <c r="C21" i="8"/>
  <c r="C20" i="8"/>
  <c r="C19" i="8"/>
  <c r="C18" i="8"/>
  <c r="C17" i="8"/>
  <c r="C15" i="8"/>
  <c r="C14" i="8"/>
  <c r="C13" i="8"/>
  <c r="C12" i="8"/>
  <c r="C11" i="8"/>
  <c r="C9" i="8"/>
  <c r="C7" i="8"/>
  <c r="C6" i="8"/>
  <c r="C5" i="8"/>
  <c r="C4" i="8"/>
  <c r="C2" i="8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G2" i="7"/>
  <c r="C2" i="7" s="1"/>
</calcChain>
</file>

<file path=xl/sharedStrings.xml><?xml version="1.0" encoding="utf-8"?>
<sst xmlns="http://schemas.openxmlformats.org/spreadsheetml/2006/main" count="615" uniqueCount="130">
  <si>
    <t xml:space="preserve"> </t>
  </si>
  <si>
    <t/>
  </si>
  <si>
    <t>Beban Langsung Gaji Porter Kade</t>
  </si>
  <si>
    <t xml:space="preserve">Beban Langsung Gaji  Avsec </t>
  </si>
  <si>
    <t>Beban Langsung Gaji exim &amp; checker</t>
  </si>
  <si>
    <t>Beban Langsung Gaji Conterpate</t>
  </si>
  <si>
    <t>Beban Langsung Gaji Kebersihan</t>
  </si>
  <si>
    <t>Beban Langsung Gaji Harian</t>
  </si>
  <si>
    <t>Beban Langsung Tunjangan Hari Raya</t>
  </si>
  <si>
    <t>Beban Langsung Trucking</t>
  </si>
  <si>
    <t>Beban Langsung Pecah PU</t>
  </si>
  <si>
    <t>Beban Langsung PLP</t>
  </si>
  <si>
    <t>Beban Langsung Air Pam</t>
  </si>
  <si>
    <t>Beban Langsung BBM mobil ops forklif Truk PLP</t>
  </si>
  <si>
    <t>Beban Langsung Operasional Back up Porter</t>
  </si>
  <si>
    <t>Beban Langsung Perizinan</t>
  </si>
  <si>
    <t xml:space="preserve">Beban Langsung Seragam </t>
  </si>
  <si>
    <t>Beban  Langsung Pendidikan dan Pelatihan</t>
  </si>
  <si>
    <t>Beban Langsung Konsumsi Porter</t>
  </si>
  <si>
    <t>Beban Langsung Internet</t>
  </si>
  <si>
    <t>Beban Langsung Sumbangan Duka dan Cita</t>
  </si>
  <si>
    <t>Beban Langsung Penyusutan Mesin</t>
  </si>
  <si>
    <t>Beban Langsung Penyusutan Peralatan</t>
  </si>
  <si>
    <t>Beban Langsung Rumah Tangga Gudang</t>
  </si>
  <si>
    <t>Beban Pemeliharaan dan Perbaikan Gudang</t>
  </si>
  <si>
    <t>Beban CIR</t>
  </si>
  <si>
    <t>Beban Langsung Trucking PT.Star</t>
  </si>
  <si>
    <t>Beban Langsung Revenue Sharing PT KGL</t>
  </si>
  <si>
    <t>Beban langsung sewa gudang asal</t>
  </si>
  <si>
    <t>Beban Revenue Sharing</t>
  </si>
  <si>
    <t>Beban Pemeliharaan &amp; Perbaikan Kendaraan Gudang</t>
  </si>
  <si>
    <t>Beban Langsung Gaji porter incoming &amp; outgoing</t>
  </si>
  <si>
    <t xml:space="preserve">Beban Langsung gaji build up </t>
  </si>
  <si>
    <t>Beban Langsung Seragam Kso</t>
  </si>
  <si>
    <t>Biaya Langsung Kso Fee Swadec</t>
  </si>
  <si>
    <t>Beban Langsung air minum porter</t>
  </si>
  <si>
    <t>Beban lain kso</t>
  </si>
  <si>
    <t>Beban Pemeliharaan &amp; Perbaikan Peralatan Kerja</t>
  </si>
  <si>
    <t>Beban Lain-lain gudang</t>
  </si>
  <si>
    <t>Beban Personalia</t>
  </si>
  <si>
    <t>Beban Gaji Staff</t>
  </si>
  <si>
    <t>Beban Gaji Marbot</t>
  </si>
  <si>
    <t>Beban Bonus Tahunan</t>
  </si>
  <si>
    <t>Beban Tunjangan Hari raya</t>
  </si>
  <si>
    <t>Beban Bpjs Kesehatan</t>
  </si>
  <si>
    <t>Beban  BPJS Tenaga Kerja</t>
  </si>
  <si>
    <t>Beban Tunjangan Kendaraan</t>
  </si>
  <si>
    <t>Beban Seragam</t>
  </si>
  <si>
    <t>Beban Pendidikan Dan Pelatihan</t>
  </si>
  <si>
    <t>Beban Rumah Tangga</t>
  </si>
  <si>
    <t>Beban Perjalanan Dinas</t>
  </si>
  <si>
    <t xml:space="preserve">Beban Perizinan </t>
  </si>
  <si>
    <t>Beban Legal</t>
  </si>
  <si>
    <t>Beban Sumbangan duka dan Cita</t>
  </si>
  <si>
    <t>Beban Entertain</t>
  </si>
  <si>
    <t xml:space="preserve">Beban pulsa karyawan </t>
  </si>
  <si>
    <t>Beban Materai</t>
  </si>
  <si>
    <t>Beban Air Minum</t>
  </si>
  <si>
    <t>Beban kesehatan</t>
  </si>
  <si>
    <t>Beban Asuransi Direksi</t>
  </si>
  <si>
    <t>Beban Gaji Komisaris dan Direksi</t>
  </si>
  <si>
    <t>Beban lain-lain kantor</t>
  </si>
  <si>
    <t>Beban Tunjangan Lembur</t>
  </si>
  <si>
    <t>Beban Pemasaran</t>
  </si>
  <si>
    <t xml:space="preserve">Beban sewa </t>
  </si>
  <si>
    <t>Beban CSR</t>
  </si>
  <si>
    <t>Beban Konsumsi</t>
  </si>
  <si>
    <t>Beban Sewa Kontrakan Karyawan</t>
  </si>
  <si>
    <t>Beban Pemelihaaraan dan Perbaikan Kantor</t>
  </si>
  <si>
    <t>Beban Listrik</t>
  </si>
  <si>
    <t>Beban Air Pam</t>
  </si>
  <si>
    <t>Beban Telepon</t>
  </si>
  <si>
    <t>Beban Internet</t>
  </si>
  <si>
    <t>Beban Atk</t>
  </si>
  <si>
    <t>Beban BBM</t>
  </si>
  <si>
    <t>Beban Parkir</t>
  </si>
  <si>
    <t>Beban tol &amp; tap cash</t>
  </si>
  <si>
    <t>Beban pemeliharaan &amp; perbaikan kendaraan</t>
  </si>
  <si>
    <t>Beban Peralatan</t>
  </si>
  <si>
    <t>Beban Perlengkapan kantor</t>
  </si>
  <si>
    <t>Beban pemeliharaan &amp; perbaikan peralatan kantor</t>
  </si>
  <si>
    <t>Beban Peralatan Kerja</t>
  </si>
  <si>
    <t>Beban Imbalan jasa ( FEE)</t>
  </si>
  <si>
    <t>Beban Transportasi</t>
  </si>
  <si>
    <t xml:space="preserve">Beban pph 21 karyawan </t>
  </si>
  <si>
    <t>Beban Sewa Kendaraan</t>
  </si>
  <si>
    <t>Beban Penghapusan Piutang</t>
  </si>
  <si>
    <t>Beban Penyusutan Peralatan</t>
  </si>
  <si>
    <t>Beban Penyusutan Kendaraan</t>
  </si>
  <si>
    <t>Beban Penyusutan software</t>
  </si>
  <si>
    <t>Beban Jasa Bank</t>
  </si>
  <si>
    <t>Beban Administrasi Bank</t>
  </si>
  <si>
    <t>Beban Admin Pembayaran</t>
  </si>
  <si>
    <t>Beban Denda Angsuran</t>
  </si>
  <si>
    <t>Beban Pajak Terutang</t>
  </si>
  <si>
    <t>Beban Pajak Bunga Bank</t>
  </si>
  <si>
    <t>Beban  Langsung Bpjs Kesehatan</t>
  </si>
  <si>
    <t>Beban Langsung Bpjs Tenaga Kerja</t>
  </si>
  <si>
    <t>Beban Langsung Listrik</t>
  </si>
  <si>
    <t>Beban Langsung Entertain</t>
  </si>
  <si>
    <t>Biaya kargo handling menindo</t>
  </si>
  <si>
    <t xml:space="preserve">Biaya RA, Jasa gudang &amp; Handling </t>
  </si>
  <si>
    <t xml:space="preserve">Biaya atk penunjang operasional </t>
  </si>
  <si>
    <t>Biaya Gate Cargo</t>
  </si>
  <si>
    <t>Beban Langsung Avsec Kso</t>
  </si>
  <si>
    <t>Beban fee manajemen</t>
  </si>
  <si>
    <t>Beban gaji karyawan menindo</t>
  </si>
  <si>
    <t>Beban gaji komiasris dan direksi menindo</t>
  </si>
  <si>
    <t>Beban gaji karyawan Bdl Halim</t>
  </si>
  <si>
    <t>Beban Staff Ahli</t>
  </si>
  <si>
    <t>Biaya Gate Transhipment</t>
  </si>
  <si>
    <t>Beban Langsung Tunjangan operasional</t>
  </si>
  <si>
    <t xml:space="preserve">Beban Langsung Gaji Keagenan </t>
  </si>
  <si>
    <t>Beban Langsung Gaji pihak ketiga</t>
  </si>
  <si>
    <t>Beban asuransi gudang</t>
  </si>
  <si>
    <t>THR</t>
  </si>
  <si>
    <t>Cek Pos</t>
  </si>
  <si>
    <t>Beban Penyusutan Peralatan KANTOR</t>
  </si>
  <si>
    <t>Beban Penyusutan Amortisasi</t>
  </si>
  <si>
    <t>Beban Penyusutan Bangunan</t>
  </si>
  <si>
    <t>Amortisasi Operasional Habis ditahun 2019</t>
  </si>
  <si>
    <t>ganti bahasa beban operasional</t>
  </si>
  <si>
    <t>Beban Operasional</t>
  </si>
  <si>
    <t>ada di biaya operasional</t>
  </si>
  <si>
    <t>Biaya Operasional</t>
  </si>
  <si>
    <t>Tonase total</t>
  </si>
  <si>
    <t>reveneu kade MIT-E</t>
  </si>
  <si>
    <t>CGK</t>
  </si>
  <si>
    <t>HLP</t>
  </si>
  <si>
    <t>Beban Fasilitas Operasional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</si>
</sst>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164" formatCode="_(* #,##0.00_);_(* \(#,##0.00\);_(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rgb="FFFFFFFF"/>
      <name val="Arial"/>
      <family val="2"/>
    </font>
    <font>
      <sz val="9"/>
      <color rgb="FF000000"/>
      <name val="Segoe UI"/>
      <family val="2"/>
    </font>
    <font>
      <b/>
      <sz val="9"/>
      <color rgb="FF1079AE"/>
      <name val="Segoe UI"/>
      <family val="2"/>
    </font>
    <font>
      <sz val="8"/>
      <color rgb="FF000000"/>
      <name val="Arial"/>
      <family val="2"/>
    </font>
    <font>
      <sz val="1"/>
      <color rgb="FF000000"/>
      <name val="Arial"/>
      <family val="2"/>
    </font>
    <font>
      <b/>
      <sz val="9"/>
      <color rgb="FF80334A"/>
      <name val="Segoe UI"/>
      <family val="2"/>
    </font>
    <font>
      <b/>
      <sz val="9"/>
      <color rgb="FF434889"/>
      <name val="Segoe UI"/>
      <family val="2"/>
    </font>
    <font>
      <b/>
      <sz val="20"/>
      <color rgb="FF1079AE"/>
      <name val="Segoe UI"/>
      <family val="2"/>
    </font>
    <font>
      <b/>
      <sz val="12"/>
      <color rgb="FF000000"/>
      <name val="Segoe UI"/>
      <family val="2"/>
    </font>
    <font>
      <b/>
      <sz val="11"/>
      <color rgb="FF800000"/>
      <name val="Segoe UI"/>
      <family val="2"/>
    </font>
    <font>
      <b/>
      <sz val="9"/>
      <color rgb="FF800000"/>
      <name val="Segoe UI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2">
    <xf numFmtId="0" fontId="0" fillId="0" borderId="0"/>
    <xf numFmtId="0" fontId="2" fillId="0" borderId="0">
      <alignment horizontal="left" vertical="top"/>
    </xf>
    <xf numFmtId="0" fontId="2" fillId="0" borderId="0">
      <alignment horizontal="left" vertical="top"/>
    </xf>
    <xf numFmtId="0" fontId="3" fillId="0" borderId="0">
      <alignment horizontal="right" vertical="top"/>
    </xf>
    <xf numFmtId="0" fontId="3" fillId="0" borderId="0">
      <alignment horizontal="left" vertical="top"/>
    </xf>
    <xf numFmtId="0" fontId="3" fillId="0" borderId="0">
      <alignment horizontal="left" vertical="top"/>
    </xf>
    <xf numFmtId="0" fontId="3" fillId="0" borderId="0">
      <alignment horizontal="right" vertical="top"/>
    </xf>
    <xf numFmtId="0" fontId="4" fillId="0" borderId="0">
      <alignment horizontal="right" vertical="top"/>
    </xf>
    <xf numFmtId="0" fontId="5" fillId="0" borderId="0">
      <alignment horizontal="left" vertical="top"/>
    </xf>
    <xf numFmtId="0" fontId="6" fillId="0" borderId="0">
      <alignment horizontal="left" vertical="top"/>
    </xf>
    <xf numFmtId="0" fontId="7" fillId="0" borderId="0">
      <alignment horizontal="left" vertical="top"/>
    </xf>
    <xf numFmtId="0" fontId="7" fillId="0" borderId="0">
      <alignment horizontal="right" vertical="top"/>
    </xf>
    <xf numFmtId="0" fontId="5" fillId="0" borderId="0">
      <alignment horizontal="right" vertical="top"/>
    </xf>
    <xf numFmtId="0" fontId="8" fillId="0" borderId="0">
      <alignment horizontal="right" vertical="top"/>
    </xf>
    <xf numFmtId="0" fontId="9" fillId="0" borderId="0">
      <alignment horizontal="center" vertical="top"/>
    </xf>
    <xf numFmtId="0" fontId="10" fillId="0" borderId="0">
      <alignment horizontal="center" vertical="top"/>
    </xf>
    <xf numFmtId="0" fontId="11" fillId="0" borderId="0">
      <alignment horizontal="center" vertical="top"/>
    </xf>
    <xf numFmtId="0" fontId="12" fillId="0" borderId="0">
      <alignment horizontal="right" vertical="top"/>
    </xf>
    <xf numFmtId="0" fontId="6" fillId="0" borderId="0">
      <alignment horizontal="left" vertical="top"/>
    </xf>
    <xf numFmtId="0" fontId="4" fillId="0" borderId="0">
      <alignment horizontal="left" vertical="top"/>
    </xf>
    <xf numFmtId="164" fontId="13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18">
    <xf numFmtId="0" fontId="0" fillId="0" borderId="0" xfId="0"/>
    <xf numFmtId="42" fontId="0" fillId="0" borderId="0" xfId="0" applyNumberFormat="1"/>
    <xf numFmtId="0" fontId="0" fillId="2" borderId="0" xfId="0" applyFill="1"/>
    <xf numFmtId="42" fontId="0" fillId="2" borderId="0" xfId="0" applyNumberFormat="1" applyFill="1"/>
    <xf numFmtId="166" fontId="0" fillId="0" borderId="0" xfId="20" applyNumberFormat="1" applyFont="1"/>
    <xf numFmtId="0" fontId="0" fillId="3" borderId="0" xfId="0" applyFill="1"/>
    <xf numFmtId="166" fontId="0" fillId="4" borderId="0" xfId="20" applyNumberFormat="1" applyFont="1" applyFill="1"/>
    <xf numFmtId="0" fontId="0" fillId="4" borderId="0" xfId="0" applyFill="1"/>
    <xf numFmtId="0" fontId="0" fillId="0" borderId="0" xfId="0" applyFill="1"/>
    <xf numFmtId="166" fontId="0" fillId="0" borderId="0" xfId="20" applyNumberFormat="1" applyFont="1" applyFill="1"/>
    <xf numFmtId="42" fontId="1" fillId="0" borderId="1" xfId="21" applyNumberFormat="1" applyFont="1" applyFill="1" applyBorder="1"/>
    <xf numFmtId="42" fontId="1" fillId="0" borderId="0" xfId="21" applyNumberFormat="1" applyFont="1" applyFill="1" applyBorder="1"/>
    <xf numFmtId="0" fontId="0" fillId="5" borderId="0" xfId="0" applyFill="1"/>
    <xf numFmtId="166" fontId="0" fillId="5" borderId="0" xfId="20" applyNumberFormat="1" applyFont="1" applyFill="1"/>
    <xf numFmtId="166" fontId="15" fillId="5" borderId="2" xfId="20" applyNumberFormat="1" applyFont="1" applyFill="1" applyBorder="1"/>
    <xf numFmtId="166" fontId="15" fillId="5" borderId="0" xfId="20" applyNumberFormat="1" applyFont="1" applyFill="1" applyBorder="1"/>
    <xf numFmtId="166" fontId="15" fillId="0" borderId="2" xfId="20" applyNumberFormat="1" applyFont="1" applyFill="1" applyBorder="1"/>
    <xf numFmtId="166" fontId="15" fillId="0" borderId="0" xfId="20" applyNumberFormat="1" applyFont="1" applyFill="1" applyBorder="1"/>
  </cellXfs>
  <cellStyles count="22">
    <cellStyle name="Comma" xfId="20" builtinId="3"/>
    <cellStyle name="Comma 5" xfId="21"/>
    <cellStyle name="Normal" xfId="0" builtinId="0"/>
    <cellStyle name="S0" xfId="1"/>
    <cellStyle name="S1" xfId="2"/>
    <cellStyle name="S10" xfId="3"/>
    <cellStyle name="S11" xfId="4"/>
    <cellStyle name="S12" xfId="5"/>
    <cellStyle name="S13" xfId="6"/>
    <cellStyle name="S14" xfId="7"/>
    <cellStyle name="S15" xfId="8"/>
    <cellStyle name="S16" xfId="9"/>
    <cellStyle name="S17" xfId="10"/>
    <cellStyle name="S18" xfId="11"/>
    <cellStyle name="S2" xfId="12"/>
    <cellStyle name="S3" xfId="13"/>
    <cellStyle name="S4" xfId="14"/>
    <cellStyle name="S5" xfId="15"/>
    <cellStyle name="S6" xfId="16"/>
    <cellStyle name="S7" xfId="17"/>
    <cellStyle name="S8" xfId="18"/>
    <cellStyle name="S9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ban%20BDL%20Jun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eu Sharing CGK"/>
      <sheetName val="gaji"/>
      <sheetName val="Sheet3"/>
    </sheetNames>
    <sheetDataSet>
      <sheetData sheetId="0"/>
      <sheetData sheetId="1">
        <row r="21">
          <cell r="C21">
            <v>393243900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97"/>
  <sheetViews>
    <sheetView workbookViewId="0">
      <selection activeCell="A100" sqref="A100"/>
    </sheetView>
  </sheetViews>
  <sheetFormatPr defaultRowHeight="15" x14ac:dyDescent="0.25"/>
  <cols>
    <col min="1" max="1" width="43.85546875" customWidth="1"/>
    <col min="2" max="2" width="27.5703125" style="1" customWidth="1"/>
  </cols>
  <sheetData>
    <row r="2" spans="1:2" ht="15" hidden="1" customHeight="1" x14ac:dyDescent="0.25">
      <c r="A2" t="s">
        <v>2</v>
      </c>
      <c r="B2" s="1">
        <v>301676222300</v>
      </c>
    </row>
    <row r="3" spans="1:2" ht="15" hidden="1" customHeight="1" x14ac:dyDescent="0.25">
      <c r="A3" t="s">
        <v>104</v>
      </c>
      <c r="B3" s="1">
        <v>34853000000</v>
      </c>
    </row>
    <row r="4" spans="1:2" ht="15" hidden="1" customHeight="1" x14ac:dyDescent="0.25">
      <c r="A4" t="s">
        <v>4</v>
      </c>
      <c r="B4" s="1">
        <v>62062142100</v>
      </c>
    </row>
    <row r="5" spans="1:2" ht="15" hidden="1" customHeight="1" x14ac:dyDescent="0.25">
      <c r="A5" t="s">
        <v>5</v>
      </c>
      <c r="B5" s="1">
        <v>13660000000</v>
      </c>
    </row>
    <row r="6" spans="1:2" ht="15" hidden="1" customHeight="1" x14ac:dyDescent="0.25">
      <c r="A6" t="s">
        <v>6</v>
      </c>
      <c r="B6" s="1">
        <v>21174583300</v>
      </c>
    </row>
    <row r="7" spans="1:2" ht="15" hidden="1" customHeight="1" x14ac:dyDescent="0.25">
      <c r="A7" t="s">
        <v>7</v>
      </c>
      <c r="B7" s="1">
        <v>9331900000</v>
      </c>
    </row>
    <row r="8" spans="1:2" ht="15" hidden="1" customHeight="1" x14ac:dyDescent="0.25">
      <c r="A8" t="s">
        <v>8</v>
      </c>
      <c r="B8" s="1">
        <v>40155833300</v>
      </c>
    </row>
    <row r="9" spans="1:2" ht="15" hidden="1" customHeight="1" x14ac:dyDescent="0.25">
      <c r="A9" t="s">
        <v>9</v>
      </c>
      <c r="B9" s="1">
        <v>2254000000</v>
      </c>
    </row>
    <row r="10" spans="1:2" ht="15" hidden="1" customHeight="1" x14ac:dyDescent="0.25">
      <c r="A10" t="s">
        <v>10</v>
      </c>
      <c r="B10" s="1">
        <v>15000000</v>
      </c>
    </row>
    <row r="11" spans="1:2" ht="15" hidden="1" customHeight="1" x14ac:dyDescent="0.25">
      <c r="A11" t="s">
        <v>11</v>
      </c>
      <c r="B11" s="1">
        <v>5138000000</v>
      </c>
    </row>
    <row r="12" spans="1:2" ht="15" hidden="1" customHeight="1" x14ac:dyDescent="0.25">
      <c r="A12" t="s">
        <v>12</v>
      </c>
      <c r="B12" s="1">
        <v>1007042900</v>
      </c>
    </row>
    <row r="13" spans="1:2" ht="15" hidden="1" customHeight="1" x14ac:dyDescent="0.25">
      <c r="A13" t="s">
        <v>13</v>
      </c>
      <c r="B13" s="1">
        <v>406750000</v>
      </c>
    </row>
    <row r="14" spans="1:2" ht="15" hidden="1" customHeight="1" x14ac:dyDescent="0.25">
      <c r="A14" t="s">
        <v>111</v>
      </c>
      <c r="B14" s="1">
        <v>39694227300</v>
      </c>
    </row>
    <row r="15" spans="1:2" ht="15" hidden="1" customHeight="1" x14ac:dyDescent="0.25">
      <c r="A15" t="s">
        <v>15</v>
      </c>
      <c r="B15" s="1">
        <v>1905500000</v>
      </c>
    </row>
    <row r="16" spans="1:2" ht="15" hidden="1" customHeight="1" x14ac:dyDescent="0.25">
      <c r="A16" t="s">
        <v>16</v>
      </c>
      <c r="B16" s="1">
        <v>1554000000</v>
      </c>
    </row>
    <row r="17" spans="1:2" ht="15" hidden="1" customHeight="1" x14ac:dyDescent="0.25">
      <c r="A17" t="s">
        <v>17</v>
      </c>
      <c r="B17" s="1">
        <v>1636000000</v>
      </c>
    </row>
    <row r="18" spans="1:2" ht="15" hidden="1" customHeight="1" x14ac:dyDescent="0.25">
      <c r="A18" t="s">
        <v>18</v>
      </c>
      <c r="B18" s="1">
        <v>563900000</v>
      </c>
    </row>
    <row r="19" spans="1:2" ht="15" hidden="1" customHeight="1" x14ac:dyDescent="0.25">
      <c r="A19" t="s">
        <v>19</v>
      </c>
      <c r="B19" s="1">
        <v>4416000000</v>
      </c>
    </row>
    <row r="20" spans="1:2" ht="15" hidden="1" customHeight="1" x14ac:dyDescent="0.25">
      <c r="A20" t="s">
        <v>20</v>
      </c>
      <c r="B20" s="1">
        <v>315000000</v>
      </c>
    </row>
    <row r="21" spans="1:2" ht="15" hidden="1" customHeight="1" x14ac:dyDescent="0.25">
      <c r="A21" t="s">
        <v>21</v>
      </c>
      <c r="B21" s="1">
        <v>21800000000</v>
      </c>
    </row>
    <row r="22" spans="1:2" ht="15" hidden="1" customHeight="1" x14ac:dyDescent="0.25">
      <c r="A22" t="s">
        <v>22</v>
      </c>
      <c r="B22" s="1">
        <v>5934757292</v>
      </c>
    </row>
    <row r="23" spans="1:2" ht="15" hidden="1" customHeight="1" x14ac:dyDescent="0.25">
      <c r="A23" t="s">
        <v>23</v>
      </c>
      <c r="B23" s="1">
        <v>127000000</v>
      </c>
    </row>
    <row r="24" spans="1:2" ht="15" hidden="1" customHeight="1" x14ac:dyDescent="0.25">
      <c r="A24" t="s">
        <v>24</v>
      </c>
      <c r="B24" s="1">
        <v>17105754900</v>
      </c>
    </row>
    <row r="25" spans="1:2" ht="15" hidden="1" customHeight="1" x14ac:dyDescent="0.25">
      <c r="A25" t="s">
        <v>25</v>
      </c>
      <c r="B25" s="1">
        <v>32000000</v>
      </c>
    </row>
    <row r="26" spans="1:2" ht="15" hidden="1" customHeight="1" x14ac:dyDescent="0.25">
      <c r="A26" t="s">
        <v>26</v>
      </c>
      <c r="B26" s="1">
        <v>30000000</v>
      </c>
    </row>
    <row r="27" spans="1:2" ht="15" hidden="1" customHeight="1" x14ac:dyDescent="0.25">
      <c r="A27" t="s">
        <v>27</v>
      </c>
      <c r="B27" s="1">
        <v>269879600</v>
      </c>
    </row>
    <row r="28" spans="1:2" ht="15" hidden="1" customHeight="1" x14ac:dyDescent="0.25">
      <c r="A28" t="s">
        <v>28</v>
      </c>
      <c r="B28" s="1">
        <v>424272400</v>
      </c>
    </row>
    <row r="29" spans="1:2" ht="15" hidden="1" customHeight="1" x14ac:dyDescent="0.25">
      <c r="A29" t="s">
        <v>29</v>
      </c>
      <c r="B29" s="1">
        <v>886671028800</v>
      </c>
    </row>
    <row r="30" spans="1:2" ht="15" hidden="1" customHeight="1" x14ac:dyDescent="0.25">
      <c r="A30" t="s">
        <v>30</v>
      </c>
      <c r="B30" s="1">
        <v>58000000</v>
      </c>
    </row>
    <row r="31" spans="1:2" ht="15" hidden="1" customHeight="1" x14ac:dyDescent="0.25">
      <c r="A31" t="s">
        <v>31</v>
      </c>
      <c r="B31" s="1">
        <v>21484833300</v>
      </c>
    </row>
    <row r="32" spans="1:2" ht="15" hidden="1" customHeight="1" x14ac:dyDescent="0.25">
      <c r="A32" t="s">
        <v>32</v>
      </c>
      <c r="B32" s="1">
        <v>181848835700</v>
      </c>
    </row>
    <row r="33" spans="1:2" ht="15" hidden="1" customHeight="1" x14ac:dyDescent="0.25">
      <c r="A33" t="s">
        <v>33</v>
      </c>
      <c r="B33" s="1">
        <v>5941000000</v>
      </c>
    </row>
    <row r="34" spans="1:2" ht="15" hidden="1" customHeight="1" x14ac:dyDescent="0.25">
      <c r="A34" t="s">
        <v>105</v>
      </c>
      <c r="B34" s="1">
        <v>194192337300</v>
      </c>
    </row>
    <row r="35" spans="1:2" ht="15" hidden="1" customHeight="1" x14ac:dyDescent="0.25">
      <c r="A35" t="s">
        <v>35</v>
      </c>
      <c r="B35" s="1">
        <v>3041500000</v>
      </c>
    </row>
    <row r="36" spans="1:2" ht="15" hidden="1" customHeight="1" x14ac:dyDescent="0.25">
      <c r="A36" t="s">
        <v>36</v>
      </c>
      <c r="B36" s="1">
        <v>-384512460</v>
      </c>
    </row>
    <row r="37" spans="1:2" ht="15" hidden="1" customHeight="1" x14ac:dyDescent="0.25">
      <c r="A37" t="s">
        <v>37</v>
      </c>
      <c r="B37" s="1">
        <v>3649244900</v>
      </c>
    </row>
    <row r="38" spans="1:2" ht="15" hidden="1" customHeight="1" x14ac:dyDescent="0.25">
      <c r="A38" t="s">
        <v>38</v>
      </c>
      <c r="B38" s="1">
        <v>705280685</v>
      </c>
    </row>
    <row r="39" spans="1:2" ht="15" hidden="1" customHeight="1" x14ac:dyDescent="0.25">
      <c r="A39" t="s">
        <v>39</v>
      </c>
      <c r="B39" s="1">
        <v>280000000</v>
      </c>
    </row>
    <row r="40" spans="1:2" ht="15" hidden="1" customHeight="1" x14ac:dyDescent="0.25">
      <c r="A40" t="s">
        <v>40</v>
      </c>
      <c r="B40" s="1">
        <v>514560428400</v>
      </c>
    </row>
    <row r="41" spans="1:2" ht="15" hidden="1" customHeight="1" x14ac:dyDescent="0.25">
      <c r="A41" t="s">
        <v>41</v>
      </c>
      <c r="B41" s="1">
        <v>3560000000</v>
      </c>
    </row>
    <row r="42" spans="1:2" ht="15" hidden="1" customHeight="1" x14ac:dyDescent="0.25">
      <c r="A42" t="s">
        <v>42</v>
      </c>
      <c r="B42" s="1">
        <v>3926734600</v>
      </c>
    </row>
    <row r="43" spans="1:2" ht="15" hidden="1" customHeight="1" x14ac:dyDescent="0.25">
      <c r="A43" t="s">
        <v>43</v>
      </c>
      <c r="B43" s="1">
        <v>42125000100</v>
      </c>
    </row>
    <row r="44" spans="1:2" ht="15" hidden="1" customHeight="1" x14ac:dyDescent="0.25">
      <c r="A44" t="s">
        <v>96</v>
      </c>
      <c r="B44" s="1">
        <v>21993292400</v>
      </c>
    </row>
    <row r="45" spans="1:2" ht="15" hidden="1" customHeight="1" x14ac:dyDescent="0.25">
      <c r="A45" t="s">
        <v>97</v>
      </c>
      <c r="B45" s="1">
        <v>21940983800</v>
      </c>
    </row>
    <row r="46" spans="1:2" ht="15" hidden="1" customHeight="1" x14ac:dyDescent="0.25">
      <c r="A46" t="s">
        <v>46</v>
      </c>
      <c r="B46" s="1">
        <v>2058200000</v>
      </c>
    </row>
    <row r="47" spans="1:2" ht="15" hidden="1" customHeight="1" x14ac:dyDescent="0.25">
      <c r="A47" t="s">
        <v>47</v>
      </c>
      <c r="B47" s="1">
        <v>2630850000</v>
      </c>
    </row>
    <row r="48" spans="1:2" ht="15" hidden="1" customHeight="1" x14ac:dyDescent="0.25">
      <c r="A48" t="s">
        <v>48</v>
      </c>
      <c r="B48" s="1">
        <v>4256500000</v>
      </c>
    </row>
    <row r="49" spans="1:2" ht="15" hidden="1" customHeight="1" x14ac:dyDescent="0.25">
      <c r="A49" t="s">
        <v>49</v>
      </c>
      <c r="B49" s="1">
        <v>3570663800</v>
      </c>
    </row>
    <row r="50" spans="1:2" ht="15" hidden="1" customHeight="1" x14ac:dyDescent="0.25">
      <c r="A50" t="s">
        <v>50</v>
      </c>
      <c r="B50" s="1">
        <v>8884809000</v>
      </c>
    </row>
    <row r="51" spans="1:2" ht="15" hidden="1" customHeight="1" x14ac:dyDescent="0.25">
      <c r="A51" t="s">
        <v>51</v>
      </c>
      <c r="B51" s="1">
        <v>21248966600</v>
      </c>
    </row>
    <row r="52" spans="1:2" ht="15" hidden="1" customHeight="1" x14ac:dyDescent="0.25">
      <c r="A52" t="s">
        <v>52</v>
      </c>
      <c r="B52" s="1">
        <v>650000000</v>
      </c>
    </row>
    <row r="53" spans="1:2" ht="15" hidden="1" customHeight="1" x14ac:dyDescent="0.25">
      <c r="A53" t="s">
        <v>53</v>
      </c>
      <c r="B53" s="1">
        <v>659190000</v>
      </c>
    </row>
    <row r="54" spans="1:2" ht="15" hidden="1" customHeight="1" x14ac:dyDescent="0.25">
      <c r="A54" t="s">
        <v>99</v>
      </c>
      <c r="B54" s="1">
        <v>55319481300</v>
      </c>
    </row>
    <row r="55" spans="1:2" ht="15" hidden="1" customHeight="1" x14ac:dyDescent="0.25">
      <c r="A55" t="s">
        <v>55</v>
      </c>
      <c r="B55" s="1">
        <v>6965050000</v>
      </c>
    </row>
    <row r="56" spans="1:2" ht="15" hidden="1" customHeight="1" x14ac:dyDescent="0.25">
      <c r="A56" t="s">
        <v>56</v>
      </c>
      <c r="B56" s="1">
        <v>630600000</v>
      </c>
    </row>
    <row r="57" spans="1:2" ht="15" hidden="1" customHeight="1" x14ac:dyDescent="0.25">
      <c r="A57" t="s">
        <v>57</v>
      </c>
      <c r="B57" s="1">
        <v>3696323500</v>
      </c>
    </row>
    <row r="58" spans="1:2" ht="15" hidden="1" customHeight="1" x14ac:dyDescent="0.25">
      <c r="A58" t="s">
        <v>58</v>
      </c>
      <c r="B58" s="1">
        <v>1854667700</v>
      </c>
    </row>
    <row r="59" spans="1:2" ht="15" hidden="1" customHeight="1" x14ac:dyDescent="0.25">
      <c r="A59" t="s">
        <v>59</v>
      </c>
      <c r="B59" s="1">
        <v>22557400000</v>
      </c>
    </row>
    <row r="60" spans="1:2" ht="15" hidden="1" customHeight="1" x14ac:dyDescent="0.25">
      <c r="A60" t="s">
        <v>60</v>
      </c>
      <c r="B60" s="1">
        <v>243203077000</v>
      </c>
    </row>
    <row r="61" spans="1:2" ht="15" hidden="1" customHeight="1" x14ac:dyDescent="0.25">
      <c r="A61" t="s">
        <v>61</v>
      </c>
      <c r="B61" s="1">
        <v>11329804815</v>
      </c>
    </row>
    <row r="62" spans="1:2" ht="15" hidden="1" customHeight="1" x14ac:dyDescent="0.25">
      <c r="A62" t="s">
        <v>62</v>
      </c>
      <c r="B62" s="1">
        <v>932235000</v>
      </c>
    </row>
    <row r="63" spans="1:2" ht="15" hidden="1" customHeight="1" x14ac:dyDescent="0.25">
      <c r="A63" t="s">
        <v>63</v>
      </c>
      <c r="B63" s="1">
        <v>295466500</v>
      </c>
    </row>
    <row r="64" spans="1:2" ht="15" hidden="1" customHeight="1" x14ac:dyDescent="0.25">
      <c r="A64" t="s">
        <v>64</v>
      </c>
      <c r="B64" s="1">
        <v>6750000000</v>
      </c>
    </row>
    <row r="65" spans="1:2" ht="15" hidden="1" customHeight="1" x14ac:dyDescent="0.25">
      <c r="A65" t="s">
        <v>65</v>
      </c>
      <c r="B65" s="1">
        <v>401155500</v>
      </c>
    </row>
    <row r="66" spans="1:2" ht="15" hidden="1" customHeight="1" x14ac:dyDescent="0.25">
      <c r="A66" t="s">
        <v>66</v>
      </c>
      <c r="B66" s="1">
        <v>21362580500</v>
      </c>
    </row>
    <row r="67" spans="1:2" ht="15" hidden="1" customHeight="1" x14ac:dyDescent="0.25">
      <c r="A67" t="s">
        <v>67</v>
      </c>
      <c r="B67" s="1">
        <v>120000000</v>
      </c>
    </row>
    <row r="68" spans="1:2" ht="15" hidden="1" customHeight="1" x14ac:dyDescent="0.25">
      <c r="A68" t="s">
        <v>68</v>
      </c>
      <c r="B68" s="1">
        <v>11438487500</v>
      </c>
    </row>
    <row r="69" spans="1:2" ht="15" customHeight="1" x14ac:dyDescent="0.25">
      <c r="A69" t="s">
        <v>98</v>
      </c>
      <c r="B69" s="1">
        <v>1000000000</v>
      </c>
    </row>
    <row r="70" spans="1:2" ht="15" hidden="1" customHeight="1" x14ac:dyDescent="0.25">
      <c r="A70" t="s">
        <v>70</v>
      </c>
      <c r="B70" s="1">
        <v>2373975600</v>
      </c>
    </row>
    <row r="71" spans="1:2" ht="15" hidden="1" customHeight="1" x14ac:dyDescent="0.25">
      <c r="A71" t="s">
        <v>71</v>
      </c>
      <c r="B71" s="1">
        <v>961824000</v>
      </c>
    </row>
    <row r="72" spans="1:2" ht="15" hidden="1" customHeight="1" x14ac:dyDescent="0.25">
      <c r="A72" t="s">
        <v>72</v>
      </c>
      <c r="B72" s="1">
        <v>11071783400</v>
      </c>
    </row>
    <row r="73" spans="1:2" ht="15" hidden="1" customHeight="1" x14ac:dyDescent="0.25">
      <c r="A73" t="s">
        <v>102</v>
      </c>
      <c r="B73" s="1">
        <v>6650630000</v>
      </c>
    </row>
    <row r="74" spans="1:2" ht="15" hidden="1" customHeight="1" x14ac:dyDescent="0.25">
      <c r="A74" t="s">
        <v>74</v>
      </c>
      <c r="B74" s="1">
        <v>3970450000</v>
      </c>
    </row>
    <row r="75" spans="1:2" ht="15" hidden="1" customHeight="1" x14ac:dyDescent="0.25">
      <c r="A75" t="s">
        <v>75</v>
      </c>
      <c r="B75" s="1">
        <v>4535750000</v>
      </c>
    </row>
    <row r="76" spans="1:2" ht="15" hidden="1" customHeight="1" x14ac:dyDescent="0.25">
      <c r="A76" t="s">
        <v>76</v>
      </c>
      <c r="B76" s="1">
        <v>1616400000</v>
      </c>
    </row>
    <row r="77" spans="1:2" ht="15" hidden="1" customHeight="1" x14ac:dyDescent="0.25">
      <c r="A77" t="s">
        <v>77</v>
      </c>
      <c r="B77" s="1">
        <v>2692154700</v>
      </c>
    </row>
    <row r="78" spans="1:2" ht="15" hidden="1" customHeight="1" x14ac:dyDescent="0.25">
      <c r="A78" t="s">
        <v>78</v>
      </c>
      <c r="B78" s="1">
        <v>2092889500</v>
      </c>
    </row>
    <row r="79" spans="1:2" ht="15" hidden="1" customHeight="1" x14ac:dyDescent="0.25">
      <c r="A79" t="s">
        <v>79</v>
      </c>
      <c r="B79" s="1">
        <v>280279167</v>
      </c>
    </row>
    <row r="80" spans="1:2" ht="15" hidden="1" customHeight="1" x14ac:dyDescent="0.25">
      <c r="A80" t="s">
        <v>80</v>
      </c>
      <c r="B80" s="1">
        <v>1427000000</v>
      </c>
    </row>
    <row r="81" spans="1:2" ht="15" hidden="1" customHeight="1" x14ac:dyDescent="0.25">
      <c r="A81" t="s">
        <v>81</v>
      </c>
      <c r="B81" s="1">
        <v>2197000000</v>
      </c>
    </row>
    <row r="82" spans="1:2" ht="15" hidden="1" customHeight="1" x14ac:dyDescent="0.25">
      <c r="A82" t="s">
        <v>82</v>
      </c>
      <c r="B82" s="1">
        <v>5688502700</v>
      </c>
    </row>
    <row r="83" spans="1:2" ht="15" hidden="1" customHeight="1" x14ac:dyDescent="0.25">
      <c r="A83" t="s">
        <v>83</v>
      </c>
      <c r="B83" s="1">
        <v>12435340100</v>
      </c>
    </row>
    <row r="84" spans="1:2" ht="15" hidden="1" customHeight="1" x14ac:dyDescent="0.25">
      <c r="A84" t="s">
        <v>84</v>
      </c>
      <c r="B84" s="1">
        <v>6597409200</v>
      </c>
    </row>
    <row r="85" spans="1:2" ht="15" hidden="1" customHeight="1" x14ac:dyDescent="0.25">
      <c r="A85" t="s">
        <v>85</v>
      </c>
      <c r="B85" s="1">
        <v>1527158800</v>
      </c>
    </row>
    <row r="86" spans="1:2" ht="15" hidden="1" customHeight="1" x14ac:dyDescent="0.25">
      <c r="A86" t="s">
        <v>86</v>
      </c>
      <c r="B86" s="1">
        <v>25000000</v>
      </c>
    </row>
    <row r="87" spans="1:2" ht="15" hidden="1" customHeight="1" x14ac:dyDescent="0.25">
      <c r="A87" t="s">
        <v>87</v>
      </c>
      <c r="B87" s="1">
        <v>3522526823</v>
      </c>
    </row>
    <row r="88" spans="1:2" ht="15" hidden="1" customHeight="1" x14ac:dyDescent="0.25">
      <c r="A88" t="s">
        <v>88</v>
      </c>
      <c r="B88" s="1">
        <v>27722589250</v>
      </c>
    </row>
    <row r="89" spans="1:2" ht="15" hidden="1" customHeight="1" x14ac:dyDescent="0.25">
      <c r="A89" t="s">
        <v>89</v>
      </c>
      <c r="B89" s="1">
        <v>250000000</v>
      </c>
    </row>
    <row r="90" spans="1:2" ht="15" hidden="1" customHeight="1" x14ac:dyDescent="0.25">
      <c r="A90" t="s">
        <v>90</v>
      </c>
      <c r="B90" s="1">
        <v>4500000</v>
      </c>
    </row>
    <row r="91" spans="1:2" ht="15" hidden="1" customHeight="1" x14ac:dyDescent="0.25">
      <c r="A91" t="s">
        <v>91</v>
      </c>
      <c r="B91" s="1">
        <v>140229900</v>
      </c>
    </row>
    <row r="92" spans="1:2" ht="15" hidden="1" customHeight="1" x14ac:dyDescent="0.25">
      <c r="A92" t="s">
        <v>92</v>
      </c>
      <c r="B92" s="1">
        <v>10000000</v>
      </c>
    </row>
    <row r="93" spans="1:2" ht="15" hidden="1" customHeight="1" x14ac:dyDescent="0.25">
      <c r="A93" t="s">
        <v>93</v>
      </c>
      <c r="B93" s="1">
        <v>1300000</v>
      </c>
    </row>
    <row r="94" spans="1:2" ht="15" hidden="1" customHeight="1" x14ac:dyDescent="0.25">
      <c r="A94" t="s">
        <v>94</v>
      </c>
      <c r="B94" s="1">
        <v>25002479500</v>
      </c>
    </row>
    <row r="95" spans="1:2" ht="15" hidden="1" customHeight="1" x14ac:dyDescent="0.25">
      <c r="A95" t="s">
        <v>95</v>
      </c>
      <c r="B95" s="1">
        <v>52583228</v>
      </c>
    </row>
    <row r="97" spans="2:2" ht="15" customHeight="1" x14ac:dyDescent="0.25">
      <c r="B97" s="1" t="s">
        <v>0</v>
      </c>
    </row>
  </sheetData>
  <autoFilter ref="A1:B95">
    <filterColumn colId="0">
      <filters>
        <filter val="Beban Langsung Listri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5"/>
  <sheetViews>
    <sheetView workbookViewId="0">
      <selection activeCell="B56" sqref="B56"/>
    </sheetView>
  </sheetViews>
  <sheetFormatPr defaultRowHeight="15" x14ac:dyDescent="0.25"/>
  <cols>
    <col min="1" max="1" width="59.5703125" customWidth="1"/>
    <col min="2" max="2" width="23.7109375" style="1" customWidth="1"/>
    <col min="3" max="4" width="2" bestFit="1" customWidth="1"/>
  </cols>
  <sheetData>
    <row r="1" spans="1:4" x14ac:dyDescent="0.25">
      <c r="B1" s="1" t="s">
        <v>0</v>
      </c>
      <c r="D1">
        <v>0</v>
      </c>
    </row>
    <row r="2" spans="1:4" x14ac:dyDescent="0.25">
      <c r="D2" t="s">
        <v>1</v>
      </c>
    </row>
    <row r="10" spans="1:4" hidden="1" x14ac:dyDescent="0.25">
      <c r="A10" t="s">
        <v>2</v>
      </c>
      <c r="B10" s="1">
        <v>2405736186</v>
      </c>
    </row>
    <row r="11" spans="1:4" hidden="1" x14ac:dyDescent="0.25">
      <c r="A11" t="s">
        <v>3</v>
      </c>
      <c r="B11" s="1">
        <v>411561038</v>
      </c>
    </row>
    <row r="12" spans="1:4" hidden="1" x14ac:dyDescent="0.25">
      <c r="A12" t="s">
        <v>4</v>
      </c>
      <c r="B12" s="1">
        <v>900924752</v>
      </c>
    </row>
    <row r="13" spans="1:4" hidden="1" x14ac:dyDescent="0.25">
      <c r="A13" t="s">
        <v>5</v>
      </c>
      <c r="B13" s="1">
        <v>141859238</v>
      </c>
    </row>
    <row r="14" spans="1:4" hidden="1" x14ac:dyDescent="0.25">
      <c r="A14" t="s">
        <v>6</v>
      </c>
      <c r="B14" s="1">
        <v>283582613</v>
      </c>
    </row>
    <row r="15" spans="1:4" hidden="1" x14ac:dyDescent="0.25">
      <c r="A15" t="s">
        <v>7</v>
      </c>
      <c r="B15" s="1">
        <v>80893546</v>
      </c>
    </row>
    <row r="16" spans="1:4" hidden="1" x14ac:dyDescent="0.25">
      <c r="A16" t="s">
        <v>96</v>
      </c>
      <c r="B16" s="1">
        <v>41071452</v>
      </c>
    </row>
    <row r="17" spans="1:2" hidden="1" x14ac:dyDescent="0.25">
      <c r="A17" t="s">
        <v>97</v>
      </c>
      <c r="B17" s="1">
        <v>249187267</v>
      </c>
    </row>
    <row r="18" spans="1:2" hidden="1" x14ac:dyDescent="0.25">
      <c r="A18" t="s">
        <v>9</v>
      </c>
      <c r="B18" s="1">
        <v>12550000</v>
      </c>
    </row>
    <row r="19" spans="1:2" hidden="1" x14ac:dyDescent="0.25">
      <c r="A19" t="s">
        <v>11</v>
      </c>
      <c r="B19" s="1">
        <v>27600000</v>
      </c>
    </row>
    <row r="20" spans="1:2" hidden="1" x14ac:dyDescent="0.25">
      <c r="A20" t="s">
        <v>12</v>
      </c>
      <c r="B20" s="1">
        <v>2892087</v>
      </c>
    </row>
    <row r="21" spans="1:2" hidden="1" x14ac:dyDescent="0.25">
      <c r="A21" t="s">
        <v>13</v>
      </c>
      <c r="B21" s="1">
        <v>4785850</v>
      </c>
    </row>
    <row r="22" spans="1:2" hidden="1" x14ac:dyDescent="0.25">
      <c r="A22" t="s">
        <v>14</v>
      </c>
      <c r="B22" s="1">
        <v>178360228</v>
      </c>
    </row>
    <row r="23" spans="1:2" hidden="1" x14ac:dyDescent="0.25">
      <c r="A23" t="s">
        <v>15</v>
      </c>
      <c r="B23" s="1">
        <v>7850000</v>
      </c>
    </row>
    <row r="24" spans="1:2" hidden="1" x14ac:dyDescent="0.25">
      <c r="A24" t="s">
        <v>16</v>
      </c>
      <c r="B24" s="1">
        <v>9265000</v>
      </c>
    </row>
    <row r="25" spans="1:2" hidden="1" x14ac:dyDescent="0.25">
      <c r="A25" t="s">
        <v>17</v>
      </c>
      <c r="B25" s="1">
        <v>16086000</v>
      </c>
    </row>
    <row r="26" spans="1:2" hidden="1" x14ac:dyDescent="0.25">
      <c r="A26" t="s">
        <v>98</v>
      </c>
      <c r="B26" s="1">
        <v>33230002</v>
      </c>
    </row>
    <row r="27" spans="1:2" hidden="1" x14ac:dyDescent="0.25">
      <c r="A27" t="s">
        <v>19</v>
      </c>
      <c r="B27" s="1">
        <v>75781809</v>
      </c>
    </row>
    <row r="28" spans="1:2" hidden="1" x14ac:dyDescent="0.25">
      <c r="A28" t="s">
        <v>20</v>
      </c>
      <c r="B28" s="1">
        <v>1500000</v>
      </c>
    </row>
    <row r="29" spans="1:2" hidden="1" x14ac:dyDescent="0.25">
      <c r="A29" t="s">
        <v>23</v>
      </c>
      <c r="B29" s="1">
        <v>601000</v>
      </c>
    </row>
    <row r="30" spans="1:2" x14ac:dyDescent="0.25">
      <c r="A30" t="s">
        <v>24</v>
      </c>
      <c r="B30" s="1">
        <v>32163000</v>
      </c>
    </row>
    <row r="31" spans="1:2" hidden="1" x14ac:dyDescent="0.25">
      <c r="A31" t="s">
        <v>99</v>
      </c>
      <c r="B31" s="1">
        <v>78508036</v>
      </c>
    </row>
    <row r="32" spans="1:2" hidden="1" x14ac:dyDescent="0.25">
      <c r="A32" t="s">
        <v>28</v>
      </c>
      <c r="B32" s="1">
        <v>16353417</v>
      </c>
    </row>
    <row r="33" spans="1:2" hidden="1" x14ac:dyDescent="0.25">
      <c r="A33" t="s">
        <v>29</v>
      </c>
      <c r="B33" s="1">
        <v>10818237665</v>
      </c>
    </row>
    <row r="34" spans="1:2" hidden="1" x14ac:dyDescent="0.25">
      <c r="A34" t="s">
        <v>100</v>
      </c>
      <c r="B34" s="1">
        <v>7560728</v>
      </c>
    </row>
    <row r="35" spans="1:2" hidden="1" x14ac:dyDescent="0.25">
      <c r="A35" t="s">
        <v>101</v>
      </c>
      <c r="B35" s="1">
        <v>34200000</v>
      </c>
    </row>
    <row r="36" spans="1:2" hidden="1" x14ac:dyDescent="0.25">
      <c r="A36" t="s">
        <v>102</v>
      </c>
      <c r="B36" s="1">
        <v>1885000</v>
      </c>
    </row>
    <row r="37" spans="1:2" hidden="1" x14ac:dyDescent="0.25">
      <c r="A37" t="s">
        <v>30</v>
      </c>
      <c r="B37" s="1">
        <v>8348000</v>
      </c>
    </row>
    <row r="38" spans="1:2" hidden="1" x14ac:dyDescent="0.25">
      <c r="A38" t="s">
        <v>110</v>
      </c>
      <c r="B38" s="1">
        <v>9160000</v>
      </c>
    </row>
    <row r="39" spans="1:2" hidden="1" x14ac:dyDescent="0.25">
      <c r="A39" t="s">
        <v>31</v>
      </c>
      <c r="B39" s="1">
        <v>165456000</v>
      </c>
    </row>
    <row r="40" spans="1:2" hidden="1" x14ac:dyDescent="0.25">
      <c r="A40" t="s">
        <v>32</v>
      </c>
      <c r="B40" s="1">
        <v>3435786278</v>
      </c>
    </row>
    <row r="41" spans="1:2" hidden="1" x14ac:dyDescent="0.25">
      <c r="A41" t="s">
        <v>104</v>
      </c>
      <c r="B41" s="1">
        <v>153764554</v>
      </c>
    </row>
    <row r="42" spans="1:2" hidden="1" x14ac:dyDescent="0.25">
      <c r="A42" t="s">
        <v>34</v>
      </c>
      <c r="B42" s="1">
        <v>182409268</v>
      </c>
    </row>
    <row r="43" spans="1:2" hidden="1" x14ac:dyDescent="0.25">
      <c r="A43" t="s">
        <v>35</v>
      </c>
      <c r="B43" s="1">
        <v>26680000</v>
      </c>
    </row>
    <row r="44" spans="1:2" hidden="1" x14ac:dyDescent="0.25">
      <c r="A44" t="s">
        <v>36</v>
      </c>
      <c r="B44" s="1">
        <v>1</v>
      </c>
    </row>
    <row r="45" spans="1:2" hidden="1" x14ac:dyDescent="0.25">
      <c r="A45" t="s">
        <v>105</v>
      </c>
      <c r="B45" s="1">
        <v>1176128684</v>
      </c>
    </row>
    <row r="46" spans="1:2" hidden="1" x14ac:dyDescent="0.25">
      <c r="A46" t="s">
        <v>106</v>
      </c>
      <c r="B46" s="1">
        <v>505553097</v>
      </c>
    </row>
    <row r="47" spans="1:2" hidden="1" x14ac:dyDescent="0.25">
      <c r="A47" t="s">
        <v>107</v>
      </c>
      <c r="B47" s="1">
        <v>277500000</v>
      </c>
    </row>
    <row r="48" spans="1:2" hidden="1" x14ac:dyDescent="0.25">
      <c r="A48" t="s">
        <v>37</v>
      </c>
      <c r="B48" s="1">
        <v>8685000</v>
      </c>
    </row>
    <row r="49" spans="1:2" hidden="1" x14ac:dyDescent="0.25">
      <c r="A49" t="s">
        <v>38</v>
      </c>
      <c r="B49" s="1">
        <v>390696.68</v>
      </c>
    </row>
    <row r="50" spans="1:2" hidden="1" x14ac:dyDescent="0.25">
      <c r="A50" t="s">
        <v>108</v>
      </c>
      <c r="B50" s="1">
        <v>539454464</v>
      </c>
    </row>
    <row r="51" spans="1:2" hidden="1" x14ac:dyDescent="0.25">
      <c r="A51" t="s">
        <v>40</v>
      </c>
      <c r="B51" s="1">
        <v>4306527520</v>
      </c>
    </row>
    <row r="52" spans="1:2" hidden="1" x14ac:dyDescent="0.25">
      <c r="A52" t="s">
        <v>41</v>
      </c>
      <c r="B52" s="1">
        <v>44505000</v>
      </c>
    </row>
    <row r="53" spans="1:2" hidden="1" x14ac:dyDescent="0.25">
      <c r="A53" s="5" t="s">
        <v>8</v>
      </c>
      <c r="B53" s="1">
        <v>981594333</v>
      </c>
    </row>
    <row r="54" spans="1:2" hidden="1" x14ac:dyDescent="0.25">
      <c r="A54" t="s">
        <v>44</v>
      </c>
      <c r="B54" s="1">
        <v>186555170</v>
      </c>
    </row>
    <row r="55" spans="1:2" hidden="1" x14ac:dyDescent="0.25">
      <c r="A55" t="s">
        <v>45</v>
      </c>
      <c r="B55" s="1">
        <v>137113809</v>
      </c>
    </row>
    <row r="56" spans="1:2" x14ac:dyDescent="0.25">
      <c r="A56" t="s">
        <v>47</v>
      </c>
      <c r="B56" s="1">
        <v>36065000</v>
      </c>
    </row>
    <row r="57" spans="1:2" hidden="1" x14ac:dyDescent="0.25">
      <c r="A57" t="s">
        <v>48</v>
      </c>
      <c r="B57" s="1">
        <v>17950000</v>
      </c>
    </row>
    <row r="58" spans="1:2" hidden="1" x14ac:dyDescent="0.25">
      <c r="A58" t="s">
        <v>49</v>
      </c>
      <c r="B58" s="1">
        <v>36418222</v>
      </c>
    </row>
    <row r="59" spans="1:2" hidden="1" x14ac:dyDescent="0.25">
      <c r="A59" t="s">
        <v>50</v>
      </c>
      <c r="B59" s="1">
        <v>30569375</v>
      </c>
    </row>
    <row r="60" spans="1:2" hidden="1" x14ac:dyDescent="0.25">
      <c r="A60" t="s">
        <v>51</v>
      </c>
      <c r="B60" s="1">
        <v>399126000</v>
      </c>
    </row>
    <row r="61" spans="1:2" hidden="1" x14ac:dyDescent="0.25">
      <c r="A61" t="s">
        <v>109</v>
      </c>
      <c r="B61" s="1">
        <v>255454</v>
      </c>
    </row>
    <row r="62" spans="1:2" hidden="1" x14ac:dyDescent="0.25">
      <c r="A62" t="s">
        <v>52</v>
      </c>
      <c r="B62" s="1">
        <v>12625000</v>
      </c>
    </row>
    <row r="63" spans="1:2" hidden="1" x14ac:dyDescent="0.25">
      <c r="A63" t="s">
        <v>53</v>
      </c>
      <c r="B63" s="1">
        <v>8500000</v>
      </c>
    </row>
    <row r="64" spans="1:2" hidden="1" x14ac:dyDescent="0.25">
      <c r="A64" t="s">
        <v>54</v>
      </c>
      <c r="B64" s="1">
        <v>341469117</v>
      </c>
    </row>
    <row r="65" spans="1:2" hidden="1" x14ac:dyDescent="0.25">
      <c r="A65" t="s">
        <v>55</v>
      </c>
      <c r="B65" s="1">
        <v>107581655</v>
      </c>
    </row>
    <row r="66" spans="1:2" hidden="1" x14ac:dyDescent="0.25">
      <c r="A66" t="s">
        <v>56</v>
      </c>
      <c r="B66" s="1">
        <v>19215000</v>
      </c>
    </row>
    <row r="67" spans="1:2" hidden="1" x14ac:dyDescent="0.25">
      <c r="A67" t="s">
        <v>57</v>
      </c>
      <c r="B67" s="1">
        <v>66601800</v>
      </c>
    </row>
    <row r="68" spans="1:2" hidden="1" x14ac:dyDescent="0.25">
      <c r="A68" t="s">
        <v>58</v>
      </c>
      <c r="B68" s="1">
        <v>5193700</v>
      </c>
    </row>
    <row r="69" spans="1:2" hidden="1" x14ac:dyDescent="0.25">
      <c r="A69" t="s">
        <v>59</v>
      </c>
      <c r="B69" s="1">
        <v>160484700</v>
      </c>
    </row>
    <row r="70" spans="1:2" hidden="1" x14ac:dyDescent="0.25">
      <c r="A70" t="s">
        <v>60</v>
      </c>
      <c r="B70" s="1">
        <v>2421450000</v>
      </c>
    </row>
    <row r="71" spans="1:2" hidden="1" x14ac:dyDescent="0.25">
      <c r="A71" t="s">
        <v>61</v>
      </c>
      <c r="B71" s="1">
        <v>95407350</v>
      </c>
    </row>
    <row r="72" spans="1:2" hidden="1" x14ac:dyDescent="0.25">
      <c r="A72" t="s">
        <v>111</v>
      </c>
      <c r="B72" s="1">
        <v>123233250</v>
      </c>
    </row>
    <row r="73" spans="1:2" hidden="1" x14ac:dyDescent="0.25">
      <c r="A73" t="s">
        <v>63</v>
      </c>
      <c r="B73" s="1">
        <v>2649000</v>
      </c>
    </row>
    <row r="74" spans="1:2" hidden="1" x14ac:dyDescent="0.25">
      <c r="A74" t="s">
        <v>64</v>
      </c>
      <c r="B74" s="1">
        <v>426418650</v>
      </c>
    </row>
    <row r="75" spans="1:2" hidden="1" x14ac:dyDescent="0.25">
      <c r="A75" t="s">
        <v>65</v>
      </c>
      <c r="B75" s="1">
        <v>10000000</v>
      </c>
    </row>
    <row r="76" spans="1:2" hidden="1" x14ac:dyDescent="0.25">
      <c r="A76" t="s">
        <v>66</v>
      </c>
      <c r="B76" s="1">
        <v>204153681</v>
      </c>
    </row>
    <row r="77" spans="1:2" hidden="1" x14ac:dyDescent="0.25">
      <c r="A77" t="s">
        <v>80</v>
      </c>
      <c r="B77" s="1">
        <v>106060272</v>
      </c>
    </row>
    <row r="78" spans="1:2" hidden="1" x14ac:dyDescent="0.25">
      <c r="A78" t="s">
        <v>69</v>
      </c>
      <c r="B78" s="1">
        <v>159040368</v>
      </c>
    </row>
    <row r="79" spans="1:2" hidden="1" x14ac:dyDescent="0.25">
      <c r="A79" t="s">
        <v>70</v>
      </c>
      <c r="B79" s="1">
        <v>23092120</v>
      </c>
    </row>
    <row r="80" spans="1:2" hidden="1" x14ac:dyDescent="0.25">
      <c r="A80" t="s">
        <v>71</v>
      </c>
      <c r="B80" s="1">
        <v>19138101</v>
      </c>
    </row>
    <row r="81" spans="1:2" hidden="1" x14ac:dyDescent="0.25">
      <c r="A81" t="s">
        <v>72</v>
      </c>
      <c r="B81" s="1">
        <v>41616548</v>
      </c>
    </row>
    <row r="82" spans="1:2" hidden="1" x14ac:dyDescent="0.25">
      <c r="A82" t="s">
        <v>73</v>
      </c>
      <c r="B82" s="1">
        <v>85357000</v>
      </c>
    </row>
    <row r="83" spans="1:2" hidden="1" x14ac:dyDescent="0.25">
      <c r="A83" t="s">
        <v>74</v>
      </c>
      <c r="B83" s="1">
        <v>68360500</v>
      </c>
    </row>
    <row r="84" spans="1:2" hidden="1" x14ac:dyDescent="0.25">
      <c r="A84" t="s">
        <v>75</v>
      </c>
      <c r="B84" s="1">
        <v>14255000</v>
      </c>
    </row>
    <row r="85" spans="1:2" hidden="1" x14ac:dyDescent="0.25">
      <c r="A85" t="s">
        <v>76</v>
      </c>
      <c r="B85" s="1">
        <v>19839800</v>
      </c>
    </row>
    <row r="86" spans="1:2" hidden="1" x14ac:dyDescent="0.25">
      <c r="A86" t="s">
        <v>77</v>
      </c>
      <c r="B86" s="1">
        <v>35242982</v>
      </c>
    </row>
    <row r="87" spans="1:2" hidden="1" x14ac:dyDescent="0.25">
      <c r="A87" t="s">
        <v>79</v>
      </c>
      <c r="B87" s="1">
        <v>75046515</v>
      </c>
    </row>
    <row r="88" spans="1:2" hidden="1" x14ac:dyDescent="0.25">
      <c r="A88" t="s">
        <v>78</v>
      </c>
      <c r="B88" s="1">
        <v>7450000</v>
      </c>
    </row>
    <row r="89" spans="1:2" hidden="1" x14ac:dyDescent="0.25">
      <c r="A89" t="s">
        <v>82</v>
      </c>
      <c r="B89" s="1">
        <v>124081311.06</v>
      </c>
    </row>
    <row r="90" spans="1:2" hidden="1" x14ac:dyDescent="0.25">
      <c r="A90" t="s">
        <v>83</v>
      </c>
      <c r="B90" s="1">
        <v>103315485</v>
      </c>
    </row>
    <row r="91" spans="1:2" hidden="1" x14ac:dyDescent="0.25">
      <c r="A91" t="s">
        <v>84</v>
      </c>
      <c r="B91" s="1">
        <v>96168957</v>
      </c>
    </row>
    <row r="92" spans="1:2" hidden="1" x14ac:dyDescent="0.25">
      <c r="A92" t="s">
        <v>90</v>
      </c>
      <c r="B92" s="1">
        <v>557420</v>
      </c>
    </row>
    <row r="93" spans="1:2" hidden="1" x14ac:dyDescent="0.25">
      <c r="A93" t="s">
        <v>92</v>
      </c>
      <c r="B93" s="1">
        <v>1383990</v>
      </c>
    </row>
    <row r="94" spans="1:2" hidden="1" x14ac:dyDescent="0.25">
      <c r="A94" t="s">
        <v>93</v>
      </c>
      <c r="B94" s="1">
        <v>1487836</v>
      </c>
    </row>
    <row r="95" spans="1:2" hidden="1" x14ac:dyDescent="0.25">
      <c r="A95" t="s">
        <v>94</v>
      </c>
      <c r="B95" s="1">
        <v>673620404</v>
      </c>
    </row>
  </sheetData>
  <autoFilter ref="A9:D95">
    <filterColumn colId="0">
      <filters>
        <filter val="Beban Pemeliharaan dan Perbaikan Gudang"/>
        <filter val="Beban Seraga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B95"/>
  <sheetViews>
    <sheetView workbookViewId="0">
      <selection activeCell="A49" sqref="A49"/>
    </sheetView>
  </sheetViews>
  <sheetFormatPr defaultRowHeight="15" x14ac:dyDescent="0.25"/>
  <cols>
    <col min="1" max="1" width="48.7109375" bestFit="1" customWidth="1"/>
    <col min="2" max="2" width="17.7109375" style="1" bestFit="1" customWidth="1"/>
    <col min="3" max="4" width="2" bestFit="1" customWidth="1"/>
  </cols>
  <sheetData>
    <row r="3" spans="1:2" hidden="1" x14ac:dyDescent="0.25">
      <c r="A3" t="s">
        <v>2</v>
      </c>
      <c r="B3" s="1">
        <v>2130604428</v>
      </c>
    </row>
    <row r="4" spans="1:2" hidden="1" x14ac:dyDescent="0.25">
      <c r="A4" t="s">
        <v>3</v>
      </c>
      <c r="B4" s="1">
        <v>875184606</v>
      </c>
    </row>
    <row r="5" spans="1:2" hidden="1" x14ac:dyDescent="0.25">
      <c r="A5" t="s">
        <v>4</v>
      </c>
      <c r="B5" s="1">
        <v>1485043487</v>
      </c>
    </row>
    <row r="6" spans="1:2" hidden="1" x14ac:dyDescent="0.25">
      <c r="A6" t="s">
        <v>5</v>
      </c>
      <c r="B6" s="1">
        <v>21527904</v>
      </c>
    </row>
    <row r="7" spans="1:2" hidden="1" x14ac:dyDescent="0.25">
      <c r="A7" t="s">
        <v>6</v>
      </c>
      <c r="B7" s="1">
        <v>309853350</v>
      </c>
    </row>
    <row r="8" spans="1:2" hidden="1" x14ac:dyDescent="0.25">
      <c r="A8" t="s">
        <v>7</v>
      </c>
      <c r="B8" s="1">
        <v>173700333</v>
      </c>
    </row>
    <row r="9" spans="1:2" hidden="1" x14ac:dyDescent="0.25">
      <c r="A9" t="s">
        <v>96</v>
      </c>
      <c r="B9" s="1">
        <v>134453732</v>
      </c>
    </row>
    <row r="10" spans="1:2" hidden="1" x14ac:dyDescent="0.25">
      <c r="A10" t="s">
        <v>97</v>
      </c>
      <c r="B10" s="1">
        <v>883329318</v>
      </c>
    </row>
    <row r="11" spans="1:2" hidden="1" x14ac:dyDescent="0.25">
      <c r="A11" t="s">
        <v>9</v>
      </c>
      <c r="B11" s="1">
        <v>3000000</v>
      </c>
    </row>
    <row r="12" spans="1:2" hidden="1" x14ac:dyDescent="0.25">
      <c r="A12" t="s">
        <v>11</v>
      </c>
      <c r="B12" s="1">
        <v>16040000</v>
      </c>
    </row>
    <row r="13" spans="1:2" hidden="1" x14ac:dyDescent="0.25">
      <c r="A13" t="s">
        <v>13</v>
      </c>
      <c r="B13" s="1">
        <v>16497559</v>
      </c>
    </row>
    <row r="14" spans="1:2" hidden="1" x14ac:dyDescent="0.25">
      <c r="A14" t="s">
        <v>111</v>
      </c>
      <c r="B14" s="1">
        <v>13630000</v>
      </c>
    </row>
    <row r="15" spans="1:2" hidden="1" x14ac:dyDescent="0.25">
      <c r="A15" t="s">
        <v>14</v>
      </c>
      <c r="B15" s="1">
        <v>25200000</v>
      </c>
    </row>
    <row r="16" spans="1:2" hidden="1" x14ac:dyDescent="0.25">
      <c r="A16" t="s">
        <v>15</v>
      </c>
      <c r="B16" s="1">
        <v>20146340</v>
      </c>
    </row>
    <row r="17" spans="1:2" hidden="1" x14ac:dyDescent="0.25">
      <c r="A17" t="s">
        <v>16</v>
      </c>
      <c r="B17" s="1">
        <v>30880000</v>
      </c>
    </row>
    <row r="18" spans="1:2" hidden="1" x14ac:dyDescent="0.25">
      <c r="A18" t="s">
        <v>17</v>
      </c>
      <c r="B18" s="1">
        <v>86250000</v>
      </c>
    </row>
    <row r="19" spans="1:2" hidden="1" x14ac:dyDescent="0.25">
      <c r="A19" t="s">
        <v>18</v>
      </c>
      <c r="B19" s="1">
        <v>83065000</v>
      </c>
    </row>
    <row r="20" spans="1:2" hidden="1" x14ac:dyDescent="0.25">
      <c r="A20" t="s">
        <v>98</v>
      </c>
      <c r="B20" s="1">
        <v>134247084</v>
      </c>
    </row>
    <row r="21" spans="1:2" hidden="1" x14ac:dyDescent="0.25">
      <c r="A21" t="s">
        <v>19</v>
      </c>
      <c r="B21" s="1">
        <v>116713666</v>
      </c>
    </row>
    <row r="22" spans="1:2" hidden="1" x14ac:dyDescent="0.25">
      <c r="A22" t="s">
        <v>20</v>
      </c>
      <c r="B22" s="1">
        <v>2850000</v>
      </c>
    </row>
    <row r="23" spans="1:2" hidden="1" x14ac:dyDescent="0.25">
      <c r="A23" t="s">
        <v>23</v>
      </c>
      <c r="B23" s="1">
        <v>11797800</v>
      </c>
    </row>
    <row r="24" spans="1:2" hidden="1" x14ac:dyDescent="0.25">
      <c r="A24" t="s">
        <v>24</v>
      </c>
      <c r="B24" s="1">
        <v>186279050</v>
      </c>
    </row>
    <row r="25" spans="1:2" hidden="1" x14ac:dyDescent="0.25">
      <c r="A25" t="s">
        <v>99</v>
      </c>
      <c r="B25" s="1">
        <v>411652056</v>
      </c>
    </row>
    <row r="26" spans="1:2" hidden="1" x14ac:dyDescent="0.25">
      <c r="A26" t="s">
        <v>28</v>
      </c>
      <c r="B26" s="1">
        <v>539155463</v>
      </c>
    </row>
    <row r="27" spans="1:2" hidden="1" x14ac:dyDescent="0.25">
      <c r="A27" t="s">
        <v>29</v>
      </c>
      <c r="B27" s="1">
        <v>16133448757</v>
      </c>
    </row>
    <row r="28" spans="1:2" hidden="1" x14ac:dyDescent="0.25">
      <c r="A28" t="s">
        <v>100</v>
      </c>
      <c r="B28" s="1">
        <v>1772823</v>
      </c>
    </row>
    <row r="29" spans="1:2" hidden="1" x14ac:dyDescent="0.25">
      <c r="A29" t="s">
        <v>101</v>
      </c>
      <c r="B29" s="1">
        <v>12233435</v>
      </c>
    </row>
    <row r="30" spans="1:2" hidden="1" x14ac:dyDescent="0.25">
      <c r="A30" t="s">
        <v>102</v>
      </c>
      <c r="B30" s="1">
        <v>99160000</v>
      </c>
    </row>
    <row r="31" spans="1:2" hidden="1" x14ac:dyDescent="0.25">
      <c r="A31" t="s">
        <v>112</v>
      </c>
      <c r="B31" s="1">
        <v>180093925</v>
      </c>
    </row>
    <row r="32" spans="1:2" hidden="1" x14ac:dyDescent="0.25">
      <c r="A32" t="s">
        <v>113</v>
      </c>
      <c r="B32" s="1">
        <v>120636166</v>
      </c>
    </row>
    <row r="33" spans="1:2" hidden="1" x14ac:dyDescent="0.25">
      <c r="A33" t="s">
        <v>30</v>
      </c>
      <c r="B33" s="1">
        <v>46276500</v>
      </c>
    </row>
    <row r="34" spans="1:2" hidden="1" x14ac:dyDescent="0.25">
      <c r="A34" t="s">
        <v>110</v>
      </c>
      <c r="B34" s="1">
        <v>12310000</v>
      </c>
    </row>
    <row r="35" spans="1:2" hidden="1" x14ac:dyDescent="0.25">
      <c r="A35" t="s">
        <v>114</v>
      </c>
      <c r="B35" s="1">
        <v>15133465</v>
      </c>
    </row>
    <row r="36" spans="1:2" hidden="1" x14ac:dyDescent="0.25">
      <c r="A36" t="s">
        <v>31</v>
      </c>
      <c r="B36" s="1">
        <v>1469154191</v>
      </c>
    </row>
    <row r="37" spans="1:2" hidden="1" x14ac:dyDescent="0.25">
      <c r="A37" t="s">
        <v>32</v>
      </c>
      <c r="B37" s="1">
        <v>3566408380</v>
      </c>
    </row>
    <row r="38" spans="1:2" hidden="1" x14ac:dyDescent="0.25">
      <c r="A38" t="s">
        <v>104</v>
      </c>
      <c r="B38" s="1">
        <v>324090768</v>
      </c>
    </row>
    <row r="39" spans="1:2" hidden="1" x14ac:dyDescent="0.25">
      <c r="A39" t="s">
        <v>35</v>
      </c>
      <c r="B39" s="1">
        <v>45960000</v>
      </c>
    </row>
    <row r="40" spans="1:2" hidden="1" x14ac:dyDescent="0.25">
      <c r="A40" t="s">
        <v>105</v>
      </c>
      <c r="B40" s="1">
        <v>2803427946</v>
      </c>
    </row>
    <row r="41" spans="1:2" hidden="1" x14ac:dyDescent="0.25">
      <c r="A41" t="s">
        <v>106</v>
      </c>
      <c r="B41" s="1">
        <v>199710110</v>
      </c>
    </row>
    <row r="42" spans="1:2" hidden="1" x14ac:dyDescent="0.25">
      <c r="A42" t="s">
        <v>107</v>
      </c>
      <c r="B42" s="1">
        <v>27000000</v>
      </c>
    </row>
    <row r="43" spans="1:2" hidden="1" x14ac:dyDescent="0.25">
      <c r="A43" t="s">
        <v>37</v>
      </c>
      <c r="B43" s="1">
        <v>75205400</v>
      </c>
    </row>
    <row r="44" spans="1:2" hidden="1" x14ac:dyDescent="0.25">
      <c r="A44" t="s">
        <v>38</v>
      </c>
      <c r="B44" s="1">
        <v>419359918.80000001</v>
      </c>
    </row>
    <row r="45" spans="1:2" hidden="1" x14ac:dyDescent="0.25">
      <c r="A45" t="s">
        <v>108</v>
      </c>
      <c r="B45" s="1">
        <v>4281087530</v>
      </c>
    </row>
    <row r="46" spans="1:2" hidden="1" x14ac:dyDescent="0.25">
      <c r="A46" t="s">
        <v>39</v>
      </c>
      <c r="B46" s="1">
        <v>2000000</v>
      </c>
    </row>
    <row r="47" spans="1:2" hidden="1" x14ac:dyDescent="0.25">
      <c r="A47" t="s">
        <v>40</v>
      </c>
      <c r="B47" s="1">
        <v>5540982858</v>
      </c>
    </row>
    <row r="48" spans="1:2" hidden="1" x14ac:dyDescent="0.25">
      <c r="A48" t="s">
        <v>41</v>
      </c>
      <c r="B48" s="1">
        <v>49005000</v>
      </c>
    </row>
    <row r="49" spans="1:2" x14ac:dyDescent="0.25">
      <c r="A49" s="5" t="s">
        <v>8</v>
      </c>
      <c r="B49" s="1">
        <v>734650409</v>
      </c>
    </row>
    <row r="50" spans="1:2" hidden="1" x14ac:dyDescent="0.25">
      <c r="A50" t="s">
        <v>44</v>
      </c>
      <c r="B50" s="1">
        <v>166023539</v>
      </c>
    </row>
    <row r="51" spans="1:2" hidden="1" x14ac:dyDescent="0.25">
      <c r="A51" t="s">
        <v>45</v>
      </c>
      <c r="B51" s="1">
        <v>91618456</v>
      </c>
    </row>
    <row r="52" spans="1:2" hidden="1" x14ac:dyDescent="0.25">
      <c r="A52" t="s">
        <v>46</v>
      </c>
      <c r="B52" s="1">
        <v>429777400</v>
      </c>
    </row>
    <row r="53" spans="1:2" hidden="1" x14ac:dyDescent="0.25">
      <c r="A53" t="s">
        <v>47</v>
      </c>
      <c r="B53" s="1">
        <v>11890000</v>
      </c>
    </row>
    <row r="54" spans="1:2" hidden="1" x14ac:dyDescent="0.25">
      <c r="A54" t="s">
        <v>48</v>
      </c>
      <c r="B54" s="1">
        <v>856500</v>
      </c>
    </row>
    <row r="55" spans="1:2" hidden="1" x14ac:dyDescent="0.25">
      <c r="A55" t="s">
        <v>49</v>
      </c>
      <c r="B55" s="1">
        <v>50381847</v>
      </c>
    </row>
    <row r="56" spans="1:2" hidden="1" x14ac:dyDescent="0.25">
      <c r="A56" t="s">
        <v>50</v>
      </c>
      <c r="B56" s="1">
        <v>3592591</v>
      </c>
    </row>
    <row r="57" spans="1:2" hidden="1" x14ac:dyDescent="0.25">
      <c r="A57" t="s">
        <v>51</v>
      </c>
      <c r="B57" s="1">
        <v>288111700</v>
      </c>
    </row>
    <row r="58" spans="1:2" hidden="1" x14ac:dyDescent="0.25">
      <c r="A58" t="s">
        <v>109</v>
      </c>
      <c r="B58" s="1">
        <v>42000000</v>
      </c>
    </row>
    <row r="59" spans="1:2" hidden="1" x14ac:dyDescent="0.25">
      <c r="A59" t="s">
        <v>52</v>
      </c>
      <c r="B59" s="1">
        <v>18000000</v>
      </c>
    </row>
    <row r="60" spans="1:2" hidden="1" x14ac:dyDescent="0.25">
      <c r="A60" t="s">
        <v>53</v>
      </c>
      <c r="B60" s="1">
        <v>6704500</v>
      </c>
    </row>
    <row r="61" spans="1:2" hidden="1" x14ac:dyDescent="0.25">
      <c r="A61" t="s">
        <v>54</v>
      </c>
      <c r="B61" s="1">
        <v>195613706</v>
      </c>
    </row>
    <row r="62" spans="1:2" hidden="1" x14ac:dyDescent="0.25">
      <c r="A62" t="s">
        <v>55</v>
      </c>
      <c r="B62" s="1">
        <v>255752554</v>
      </c>
    </row>
    <row r="63" spans="1:2" hidden="1" x14ac:dyDescent="0.25">
      <c r="A63" t="s">
        <v>56</v>
      </c>
      <c r="B63" s="1">
        <v>22929000</v>
      </c>
    </row>
    <row r="64" spans="1:2" hidden="1" x14ac:dyDescent="0.25">
      <c r="A64" t="s">
        <v>57</v>
      </c>
      <c r="B64" s="1">
        <v>55215300</v>
      </c>
    </row>
    <row r="65" spans="1:2" hidden="1" x14ac:dyDescent="0.25">
      <c r="A65" t="s">
        <v>58</v>
      </c>
      <c r="B65" s="1">
        <v>34289884</v>
      </c>
    </row>
    <row r="66" spans="1:2" hidden="1" x14ac:dyDescent="0.25">
      <c r="A66" t="s">
        <v>59</v>
      </c>
      <c r="B66" s="1">
        <v>171340700</v>
      </c>
    </row>
    <row r="67" spans="1:2" hidden="1" x14ac:dyDescent="0.25">
      <c r="A67" t="s">
        <v>60</v>
      </c>
      <c r="B67" s="1">
        <v>3281500000</v>
      </c>
    </row>
    <row r="68" spans="1:2" hidden="1" x14ac:dyDescent="0.25">
      <c r="A68" t="s">
        <v>61</v>
      </c>
      <c r="B68" s="1">
        <v>305772202.80000001</v>
      </c>
    </row>
    <row r="69" spans="1:2" hidden="1" x14ac:dyDescent="0.25">
      <c r="A69" t="s">
        <v>62</v>
      </c>
      <c r="B69" s="1">
        <v>34018130</v>
      </c>
    </row>
    <row r="70" spans="1:2" hidden="1" x14ac:dyDescent="0.25">
      <c r="A70" t="s">
        <v>63</v>
      </c>
      <c r="B70" s="1">
        <v>33870000</v>
      </c>
    </row>
    <row r="71" spans="1:2" hidden="1" x14ac:dyDescent="0.25">
      <c r="A71" t="s">
        <v>64</v>
      </c>
      <c r="B71" s="1">
        <v>1084091739</v>
      </c>
    </row>
    <row r="72" spans="1:2" hidden="1" x14ac:dyDescent="0.25">
      <c r="A72" t="s">
        <v>65</v>
      </c>
      <c r="B72" s="1">
        <v>4682000</v>
      </c>
    </row>
    <row r="73" spans="1:2" hidden="1" x14ac:dyDescent="0.25">
      <c r="A73" t="s">
        <v>66</v>
      </c>
      <c r="B73" s="1">
        <v>94850490</v>
      </c>
    </row>
    <row r="74" spans="1:2" hidden="1" x14ac:dyDescent="0.25">
      <c r="A74" t="s">
        <v>68</v>
      </c>
      <c r="B74" s="1">
        <v>56327500</v>
      </c>
    </row>
    <row r="75" spans="1:2" hidden="1" x14ac:dyDescent="0.25">
      <c r="A75" t="s">
        <v>69</v>
      </c>
      <c r="B75" s="1">
        <v>263473209.72999999</v>
      </c>
    </row>
    <row r="76" spans="1:2" hidden="1" x14ac:dyDescent="0.25">
      <c r="A76" t="s">
        <v>70</v>
      </c>
      <c r="B76" s="1">
        <v>21146304</v>
      </c>
    </row>
    <row r="77" spans="1:2" hidden="1" x14ac:dyDescent="0.25">
      <c r="A77" t="s">
        <v>71</v>
      </c>
      <c r="B77" s="1">
        <v>8070726</v>
      </c>
    </row>
    <row r="78" spans="1:2" hidden="1" x14ac:dyDescent="0.25">
      <c r="A78" t="s">
        <v>72</v>
      </c>
      <c r="B78" s="1">
        <v>60462657</v>
      </c>
    </row>
    <row r="79" spans="1:2" hidden="1" x14ac:dyDescent="0.25">
      <c r="A79" t="s">
        <v>73</v>
      </c>
      <c r="B79" s="1">
        <v>38080400</v>
      </c>
    </row>
    <row r="80" spans="1:2" hidden="1" x14ac:dyDescent="0.25">
      <c r="A80" t="s">
        <v>74</v>
      </c>
      <c r="B80" s="1">
        <v>128100636</v>
      </c>
    </row>
    <row r="81" spans="1:2" hidden="1" x14ac:dyDescent="0.25">
      <c r="A81" t="s">
        <v>75</v>
      </c>
      <c r="B81" s="1">
        <v>259176066</v>
      </c>
    </row>
    <row r="82" spans="1:2" hidden="1" x14ac:dyDescent="0.25">
      <c r="A82" t="s">
        <v>76</v>
      </c>
      <c r="B82" s="1">
        <v>41548861</v>
      </c>
    </row>
    <row r="83" spans="1:2" hidden="1" x14ac:dyDescent="0.25">
      <c r="A83" t="s">
        <v>77</v>
      </c>
      <c r="B83" s="1">
        <v>126856167</v>
      </c>
    </row>
    <row r="84" spans="1:2" hidden="1" x14ac:dyDescent="0.25">
      <c r="A84" t="s">
        <v>78</v>
      </c>
      <c r="B84" s="1">
        <v>8737277</v>
      </c>
    </row>
    <row r="85" spans="1:2" hidden="1" x14ac:dyDescent="0.25">
      <c r="A85" t="s">
        <v>79</v>
      </c>
      <c r="B85" s="1">
        <v>158111280</v>
      </c>
    </row>
    <row r="86" spans="1:2" hidden="1" x14ac:dyDescent="0.25">
      <c r="A86" t="s">
        <v>80</v>
      </c>
      <c r="B86" s="1">
        <v>16318700</v>
      </c>
    </row>
    <row r="87" spans="1:2" hidden="1" x14ac:dyDescent="0.25">
      <c r="A87" t="s">
        <v>81</v>
      </c>
      <c r="B87" s="1">
        <v>7455300</v>
      </c>
    </row>
    <row r="88" spans="1:2" hidden="1" x14ac:dyDescent="0.25">
      <c r="A88" t="s">
        <v>82</v>
      </c>
      <c r="B88" s="1">
        <v>364490596</v>
      </c>
    </row>
    <row r="89" spans="1:2" hidden="1" x14ac:dyDescent="0.25">
      <c r="A89" t="s">
        <v>83</v>
      </c>
      <c r="B89" s="1">
        <v>20327815</v>
      </c>
    </row>
    <row r="90" spans="1:2" hidden="1" x14ac:dyDescent="0.25">
      <c r="A90" t="s">
        <v>84</v>
      </c>
      <c r="B90" s="1">
        <v>134310324</v>
      </c>
    </row>
    <row r="91" spans="1:2" hidden="1" x14ac:dyDescent="0.25">
      <c r="A91" t="s">
        <v>85</v>
      </c>
      <c r="B91" s="1">
        <v>110900000</v>
      </c>
    </row>
    <row r="92" spans="1:2" hidden="1" x14ac:dyDescent="0.25">
      <c r="A92" t="s">
        <v>91</v>
      </c>
      <c r="B92" s="1">
        <v>35640530</v>
      </c>
    </row>
    <row r="93" spans="1:2" hidden="1" x14ac:dyDescent="0.25">
      <c r="A93" t="s">
        <v>92</v>
      </c>
      <c r="B93" s="1">
        <v>513600</v>
      </c>
    </row>
    <row r="94" spans="1:2" hidden="1" x14ac:dyDescent="0.25">
      <c r="A94" t="s">
        <v>93</v>
      </c>
      <c r="B94" s="1">
        <v>3570500</v>
      </c>
    </row>
    <row r="95" spans="1:2" hidden="1" x14ac:dyDescent="0.25">
      <c r="A95" t="s">
        <v>94</v>
      </c>
      <c r="B95" s="1">
        <v>2213903790</v>
      </c>
    </row>
  </sheetData>
  <autoFilter ref="A2:B95">
    <filterColumn colId="0">
      <filters>
        <filter val="Beban Tunjangan Hari ray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72"/>
  <sheetViews>
    <sheetView workbookViewId="0">
      <selection activeCell="A41" sqref="A41"/>
    </sheetView>
  </sheetViews>
  <sheetFormatPr defaultRowHeight="15" x14ac:dyDescent="0.25"/>
  <cols>
    <col min="4" max="4" width="17.7109375" customWidth="1"/>
    <col min="5" max="5" width="17.7109375" style="1" bestFit="1" customWidth="1"/>
  </cols>
  <sheetData>
    <row r="2" spans="1:5" hidden="1" x14ac:dyDescent="0.25">
      <c r="A2" t="s">
        <v>2</v>
      </c>
      <c r="E2" s="1">
        <v>696136898</v>
      </c>
    </row>
    <row r="3" spans="1:5" hidden="1" x14ac:dyDescent="0.25">
      <c r="A3" t="s">
        <v>4</v>
      </c>
      <c r="E3" s="1">
        <v>139230800</v>
      </c>
    </row>
    <row r="4" spans="1:5" hidden="1" x14ac:dyDescent="0.25">
      <c r="A4" t="s">
        <v>7</v>
      </c>
      <c r="E4" s="1">
        <v>54150000</v>
      </c>
    </row>
    <row r="5" spans="1:5" hidden="1" x14ac:dyDescent="0.25">
      <c r="A5" t="s">
        <v>96</v>
      </c>
      <c r="E5" s="1">
        <v>95059271</v>
      </c>
    </row>
    <row r="6" spans="1:5" hidden="1" x14ac:dyDescent="0.25">
      <c r="A6" t="s">
        <v>97</v>
      </c>
      <c r="E6" s="1">
        <v>655129240</v>
      </c>
    </row>
    <row r="7" spans="1:5" hidden="1" x14ac:dyDescent="0.25">
      <c r="A7" t="s">
        <v>11</v>
      </c>
      <c r="E7" s="1">
        <v>-300000</v>
      </c>
    </row>
    <row r="8" spans="1:5" hidden="1" x14ac:dyDescent="0.25">
      <c r="A8" t="s">
        <v>13</v>
      </c>
      <c r="E8" s="1">
        <v>31867000</v>
      </c>
    </row>
    <row r="9" spans="1:5" hidden="1" x14ac:dyDescent="0.25">
      <c r="A9" t="s">
        <v>15</v>
      </c>
      <c r="E9" s="1">
        <v>800000</v>
      </c>
    </row>
    <row r="10" spans="1:5" hidden="1" x14ac:dyDescent="0.25">
      <c r="A10" t="s">
        <v>17</v>
      </c>
      <c r="E10" s="1">
        <v>201000000</v>
      </c>
    </row>
    <row r="11" spans="1:5" hidden="1" x14ac:dyDescent="0.25">
      <c r="A11" t="s">
        <v>18</v>
      </c>
      <c r="E11" s="1">
        <v>290000</v>
      </c>
    </row>
    <row r="12" spans="1:5" hidden="1" x14ac:dyDescent="0.25">
      <c r="A12" t="s">
        <v>98</v>
      </c>
      <c r="E12" s="1">
        <v>100079818</v>
      </c>
    </row>
    <row r="13" spans="1:5" hidden="1" x14ac:dyDescent="0.25">
      <c r="A13" t="s">
        <v>19</v>
      </c>
      <c r="E13" s="1">
        <v>49536563</v>
      </c>
    </row>
    <row r="14" spans="1:5" hidden="1" x14ac:dyDescent="0.25">
      <c r="A14" t="s">
        <v>23</v>
      </c>
      <c r="E14" s="1">
        <v>1500000</v>
      </c>
    </row>
    <row r="15" spans="1:5" hidden="1" x14ac:dyDescent="0.25">
      <c r="A15" t="s">
        <v>24</v>
      </c>
      <c r="E15" s="1">
        <v>711419295</v>
      </c>
    </row>
    <row r="16" spans="1:5" hidden="1" x14ac:dyDescent="0.25">
      <c r="A16" t="s">
        <v>99</v>
      </c>
      <c r="E16" s="1">
        <v>364600000</v>
      </c>
    </row>
    <row r="17" spans="1:5" hidden="1" x14ac:dyDescent="0.25">
      <c r="A17" t="s">
        <v>28</v>
      </c>
      <c r="E17" s="1">
        <v>26334038</v>
      </c>
    </row>
    <row r="18" spans="1:5" hidden="1" x14ac:dyDescent="0.25">
      <c r="A18" t="s">
        <v>29</v>
      </c>
      <c r="E18" s="1">
        <v>11882297690</v>
      </c>
    </row>
    <row r="19" spans="1:5" hidden="1" x14ac:dyDescent="0.25">
      <c r="A19" t="s">
        <v>102</v>
      </c>
      <c r="E19" s="1">
        <v>74450282</v>
      </c>
    </row>
    <row r="20" spans="1:5" hidden="1" x14ac:dyDescent="0.25">
      <c r="A20" t="s">
        <v>112</v>
      </c>
      <c r="E20" s="1">
        <v>46835201</v>
      </c>
    </row>
    <row r="21" spans="1:5" hidden="1" x14ac:dyDescent="0.25">
      <c r="A21" t="s">
        <v>113</v>
      </c>
      <c r="E21" s="1">
        <v>182059416</v>
      </c>
    </row>
    <row r="22" spans="1:5" hidden="1" x14ac:dyDescent="0.25">
      <c r="A22" t="s">
        <v>30</v>
      </c>
      <c r="E22" s="1">
        <v>8702600</v>
      </c>
    </row>
    <row r="23" spans="1:5" hidden="1" x14ac:dyDescent="0.25">
      <c r="A23" t="s">
        <v>103</v>
      </c>
      <c r="E23" s="1">
        <v>15170000</v>
      </c>
    </row>
    <row r="24" spans="1:5" hidden="1" x14ac:dyDescent="0.25">
      <c r="A24" t="s">
        <v>114</v>
      </c>
      <c r="E24" s="1">
        <v>28351230</v>
      </c>
    </row>
    <row r="25" spans="1:5" hidden="1" x14ac:dyDescent="0.25">
      <c r="A25" t="s">
        <v>31</v>
      </c>
      <c r="E25" s="1">
        <v>572523798</v>
      </c>
    </row>
    <row r="26" spans="1:5" hidden="1" x14ac:dyDescent="0.25">
      <c r="A26" t="s">
        <v>32</v>
      </c>
      <c r="E26" s="1">
        <v>1379556451</v>
      </c>
    </row>
    <row r="27" spans="1:5" hidden="1" x14ac:dyDescent="0.25">
      <c r="A27" t="s">
        <v>35</v>
      </c>
      <c r="E27" s="1">
        <v>18924000</v>
      </c>
    </row>
    <row r="28" spans="1:5" hidden="1" x14ac:dyDescent="0.25">
      <c r="A28" t="s">
        <v>105</v>
      </c>
      <c r="E28" s="1">
        <v>3843202854</v>
      </c>
    </row>
    <row r="29" spans="1:5" hidden="1" x14ac:dyDescent="0.25">
      <c r="A29" t="s">
        <v>37</v>
      </c>
      <c r="E29" s="1">
        <v>124326400</v>
      </c>
    </row>
    <row r="30" spans="1:5" hidden="1" x14ac:dyDescent="0.25">
      <c r="A30" t="s">
        <v>38</v>
      </c>
      <c r="E30" s="1">
        <v>9504273.6500000004</v>
      </c>
    </row>
    <row r="31" spans="1:5" hidden="1" x14ac:dyDescent="0.25">
      <c r="A31" t="s">
        <v>40</v>
      </c>
      <c r="E31" s="1">
        <v>1140384728</v>
      </c>
    </row>
    <row r="32" spans="1:5" hidden="1" x14ac:dyDescent="0.25">
      <c r="A32" t="s">
        <v>41</v>
      </c>
      <c r="E32" s="1">
        <v>13365000</v>
      </c>
    </row>
    <row r="33" spans="1:5" hidden="1" x14ac:dyDescent="0.25">
      <c r="A33" s="5" t="s">
        <v>8</v>
      </c>
      <c r="E33" s="1">
        <v>1049521667</v>
      </c>
    </row>
    <row r="34" spans="1:5" hidden="1" x14ac:dyDescent="0.25">
      <c r="A34" t="s">
        <v>44</v>
      </c>
      <c r="E34" s="1">
        <v>165433450</v>
      </c>
    </row>
    <row r="35" spans="1:5" hidden="1" x14ac:dyDescent="0.25">
      <c r="A35" t="s">
        <v>45</v>
      </c>
      <c r="E35" s="1">
        <v>158853300</v>
      </c>
    </row>
    <row r="36" spans="1:5" hidden="1" x14ac:dyDescent="0.25">
      <c r="A36" t="s">
        <v>46</v>
      </c>
      <c r="E36" s="1">
        <v>70696800</v>
      </c>
    </row>
    <row r="37" spans="1:5" hidden="1" x14ac:dyDescent="0.25">
      <c r="A37" t="s">
        <v>48</v>
      </c>
      <c r="E37" s="1">
        <v>7000000</v>
      </c>
    </row>
    <row r="38" spans="1:5" hidden="1" x14ac:dyDescent="0.25">
      <c r="A38" t="s">
        <v>49</v>
      </c>
      <c r="E38" s="1">
        <v>38707226</v>
      </c>
    </row>
    <row r="39" spans="1:5" hidden="1" x14ac:dyDescent="0.25">
      <c r="A39" t="s">
        <v>50</v>
      </c>
      <c r="E39" s="1">
        <v>800000</v>
      </c>
    </row>
    <row r="40" spans="1:5" hidden="1" x14ac:dyDescent="0.25">
      <c r="A40" t="s">
        <v>51</v>
      </c>
      <c r="E40" s="1">
        <v>268823700</v>
      </c>
    </row>
    <row r="41" spans="1:5" x14ac:dyDescent="0.25">
      <c r="A41" t="s">
        <v>53</v>
      </c>
      <c r="E41" s="1">
        <v>28980500</v>
      </c>
    </row>
    <row r="42" spans="1:5" hidden="1" x14ac:dyDescent="0.25">
      <c r="A42" t="s">
        <v>54</v>
      </c>
      <c r="E42" s="1">
        <v>484878502</v>
      </c>
    </row>
    <row r="43" spans="1:5" hidden="1" x14ac:dyDescent="0.25">
      <c r="A43" t="s">
        <v>55</v>
      </c>
      <c r="E43" s="1">
        <v>223530113</v>
      </c>
    </row>
    <row r="44" spans="1:5" hidden="1" x14ac:dyDescent="0.25">
      <c r="A44" t="s">
        <v>56</v>
      </c>
      <c r="E44" s="1">
        <v>12897000</v>
      </c>
    </row>
    <row r="45" spans="1:5" hidden="1" x14ac:dyDescent="0.25">
      <c r="A45" t="s">
        <v>57</v>
      </c>
      <c r="E45" s="1">
        <v>12263000</v>
      </c>
    </row>
    <row r="46" spans="1:5" hidden="1" x14ac:dyDescent="0.25">
      <c r="A46" t="s">
        <v>58</v>
      </c>
      <c r="E46" s="1">
        <v>146743771</v>
      </c>
    </row>
    <row r="47" spans="1:5" hidden="1" x14ac:dyDescent="0.25">
      <c r="A47" t="s">
        <v>59</v>
      </c>
      <c r="E47" s="1">
        <v>61441900</v>
      </c>
    </row>
    <row r="48" spans="1:5" hidden="1" x14ac:dyDescent="0.25">
      <c r="A48" t="s">
        <v>60</v>
      </c>
      <c r="E48" s="1">
        <v>616654499</v>
      </c>
    </row>
    <row r="49" spans="1:5" hidden="1" x14ac:dyDescent="0.25">
      <c r="A49" t="s">
        <v>61</v>
      </c>
      <c r="E49" s="1">
        <v>6241348.4000000004</v>
      </c>
    </row>
    <row r="50" spans="1:5" hidden="1" x14ac:dyDescent="0.25">
      <c r="A50" t="s">
        <v>62</v>
      </c>
      <c r="E50" s="1">
        <v>26424500</v>
      </c>
    </row>
    <row r="51" spans="1:5" hidden="1" x14ac:dyDescent="0.25">
      <c r="A51" t="s">
        <v>64</v>
      </c>
      <c r="E51" s="1">
        <v>3626105700</v>
      </c>
    </row>
    <row r="52" spans="1:5" hidden="1" x14ac:dyDescent="0.25">
      <c r="A52" t="s">
        <v>66</v>
      </c>
      <c r="E52" s="1">
        <v>109710934</v>
      </c>
    </row>
    <row r="53" spans="1:5" hidden="1" x14ac:dyDescent="0.25">
      <c r="A53" t="s">
        <v>68</v>
      </c>
      <c r="E53" s="1">
        <v>148871000</v>
      </c>
    </row>
    <row r="54" spans="1:5" hidden="1" x14ac:dyDescent="0.25">
      <c r="A54" t="s">
        <v>69</v>
      </c>
      <c r="E54" s="1">
        <v>229184899</v>
      </c>
    </row>
    <row r="55" spans="1:5" hidden="1" x14ac:dyDescent="0.25">
      <c r="A55" t="s">
        <v>71</v>
      </c>
      <c r="E55" s="1">
        <v>202119</v>
      </c>
    </row>
    <row r="56" spans="1:5" hidden="1" x14ac:dyDescent="0.25">
      <c r="A56" t="s">
        <v>72</v>
      </c>
      <c r="E56" s="1">
        <v>46178398</v>
      </c>
    </row>
    <row r="57" spans="1:5" hidden="1" x14ac:dyDescent="0.25">
      <c r="A57" t="s">
        <v>73</v>
      </c>
      <c r="E57" s="1">
        <v>13768950</v>
      </c>
    </row>
    <row r="58" spans="1:5" hidden="1" x14ac:dyDescent="0.25">
      <c r="A58" t="s">
        <v>74</v>
      </c>
      <c r="E58" s="1">
        <v>82514751</v>
      </c>
    </row>
    <row r="59" spans="1:5" hidden="1" x14ac:dyDescent="0.25">
      <c r="A59" t="s">
        <v>75</v>
      </c>
      <c r="E59" s="1">
        <v>26762000</v>
      </c>
    </row>
    <row r="60" spans="1:5" hidden="1" x14ac:dyDescent="0.25">
      <c r="A60" t="s">
        <v>76</v>
      </c>
      <c r="E60" s="1">
        <v>43014000</v>
      </c>
    </row>
    <row r="61" spans="1:5" hidden="1" x14ac:dyDescent="0.25">
      <c r="A61" t="s">
        <v>77</v>
      </c>
      <c r="E61" s="1">
        <v>74197328</v>
      </c>
    </row>
    <row r="62" spans="1:5" hidden="1" x14ac:dyDescent="0.25">
      <c r="A62" t="s">
        <v>78</v>
      </c>
      <c r="E62" s="1">
        <v>70791299</v>
      </c>
    </row>
    <row r="63" spans="1:5" hidden="1" x14ac:dyDescent="0.25">
      <c r="A63" t="s">
        <v>79</v>
      </c>
      <c r="E63" s="1">
        <v>89726370</v>
      </c>
    </row>
    <row r="64" spans="1:5" hidden="1" x14ac:dyDescent="0.25">
      <c r="A64" t="s">
        <v>80</v>
      </c>
      <c r="E64" s="1">
        <v>9821500</v>
      </c>
    </row>
    <row r="65" spans="1:5" hidden="1" x14ac:dyDescent="0.25">
      <c r="A65" t="s">
        <v>81</v>
      </c>
      <c r="E65" s="1">
        <v>5425800</v>
      </c>
    </row>
    <row r="66" spans="1:5" hidden="1" x14ac:dyDescent="0.25">
      <c r="A66" t="s">
        <v>82</v>
      </c>
      <c r="E66" s="1">
        <v>863168824</v>
      </c>
    </row>
    <row r="67" spans="1:5" hidden="1" x14ac:dyDescent="0.25">
      <c r="A67" t="s">
        <v>83</v>
      </c>
      <c r="E67" s="1">
        <v>23854499</v>
      </c>
    </row>
    <row r="68" spans="1:5" hidden="1" x14ac:dyDescent="0.25">
      <c r="A68" t="s">
        <v>84</v>
      </c>
      <c r="E68" s="1">
        <v>53250000</v>
      </c>
    </row>
    <row r="69" spans="1:5" hidden="1" x14ac:dyDescent="0.25">
      <c r="A69" t="s">
        <v>85</v>
      </c>
      <c r="E69" s="1">
        <v>18000000</v>
      </c>
    </row>
    <row r="70" spans="1:5" hidden="1" x14ac:dyDescent="0.25">
      <c r="A70" t="s">
        <v>91</v>
      </c>
      <c r="E70" s="1">
        <v>369900</v>
      </c>
    </row>
    <row r="71" spans="1:5" hidden="1" x14ac:dyDescent="0.25">
      <c r="A71" t="s">
        <v>92</v>
      </c>
      <c r="E71" s="1">
        <v>163500</v>
      </c>
    </row>
    <row r="72" spans="1:5" hidden="1" x14ac:dyDescent="0.25">
      <c r="A72" t="s">
        <v>94</v>
      </c>
      <c r="E72" s="1">
        <v>352179699</v>
      </c>
    </row>
  </sheetData>
  <autoFilter ref="A1:E72">
    <filterColumn colId="0">
      <filters>
        <filter val="Beban Langsung Sumbangan Duka dan Cit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5"/>
  <sheetViews>
    <sheetView zoomScale="85" zoomScaleNormal="85" workbookViewId="0">
      <selection activeCell="A16" sqref="A16:XFD16"/>
    </sheetView>
  </sheetViews>
  <sheetFormatPr defaultRowHeight="15" x14ac:dyDescent="0.25"/>
  <cols>
    <col min="2" max="6" width="43.85546875" customWidth="1"/>
    <col min="7" max="7" width="27.5703125" style="1" customWidth="1"/>
    <col min="8" max="8" width="17.7109375" bestFit="1" customWidth="1"/>
  </cols>
  <sheetData>
    <row r="1" spans="2:8" x14ac:dyDescent="0.25">
      <c r="C1">
        <v>2018</v>
      </c>
      <c r="D1">
        <v>2019</v>
      </c>
    </row>
    <row r="2" spans="2:8" x14ac:dyDescent="0.25">
      <c r="B2" t="s">
        <v>2</v>
      </c>
      <c r="C2" s="1">
        <f>G2/100</f>
        <v>3016762223</v>
      </c>
      <c r="D2" s="1">
        <v>2405736186</v>
      </c>
      <c r="E2" s="1"/>
      <c r="F2" s="1"/>
      <c r="G2" s="1">
        <f>301676222300</f>
        <v>301676222300</v>
      </c>
      <c r="H2" s="1">
        <v>2405736186</v>
      </c>
    </row>
    <row r="3" spans="2:8" x14ac:dyDescent="0.25">
      <c r="B3" t="s">
        <v>3</v>
      </c>
      <c r="C3" s="1">
        <f t="shared" ref="C3:C64" si="0">G3/100</f>
        <v>348530000</v>
      </c>
      <c r="D3" s="1">
        <v>411561038</v>
      </c>
      <c r="E3" s="1"/>
      <c r="F3" s="1"/>
      <c r="G3" s="1">
        <v>34853000000</v>
      </c>
      <c r="H3" s="1">
        <v>411561038</v>
      </c>
    </row>
    <row r="4" spans="2:8" x14ac:dyDescent="0.25">
      <c r="B4" t="s">
        <v>4</v>
      </c>
      <c r="C4" s="1">
        <f t="shared" si="0"/>
        <v>620621421</v>
      </c>
      <c r="D4" s="1">
        <v>900924752</v>
      </c>
      <c r="E4" s="1"/>
      <c r="F4" s="1"/>
      <c r="G4" s="1">
        <v>62062142100</v>
      </c>
      <c r="H4" s="1">
        <v>900924752</v>
      </c>
    </row>
    <row r="5" spans="2:8" x14ac:dyDescent="0.25">
      <c r="B5" t="s">
        <v>5</v>
      </c>
      <c r="C5" s="1">
        <f t="shared" si="0"/>
        <v>136600000</v>
      </c>
      <c r="D5" s="1">
        <v>141859238</v>
      </c>
      <c r="E5" s="1"/>
      <c r="F5" s="1"/>
      <c r="G5" s="1">
        <v>13660000000</v>
      </c>
      <c r="H5" s="1">
        <v>141859238</v>
      </c>
    </row>
    <row r="6" spans="2:8" x14ac:dyDescent="0.25">
      <c r="B6" t="s">
        <v>6</v>
      </c>
      <c r="C6" s="1">
        <f t="shared" si="0"/>
        <v>211745833</v>
      </c>
      <c r="D6" s="1">
        <v>283582613</v>
      </c>
      <c r="E6" s="1"/>
      <c r="F6" s="1"/>
      <c r="G6" s="1">
        <v>21174583300</v>
      </c>
      <c r="H6" s="1">
        <v>283582613</v>
      </c>
    </row>
    <row r="7" spans="2:8" x14ac:dyDescent="0.25">
      <c r="B7" t="s">
        <v>7</v>
      </c>
      <c r="C7" s="1">
        <f t="shared" si="0"/>
        <v>93319000</v>
      </c>
      <c r="D7" s="1">
        <v>80893546</v>
      </c>
      <c r="E7" s="1"/>
      <c r="F7" s="1"/>
      <c r="G7" s="1">
        <v>9331900000</v>
      </c>
      <c r="H7" s="1">
        <v>80893546</v>
      </c>
    </row>
    <row r="8" spans="2:8" x14ac:dyDescent="0.25">
      <c r="B8" t="s">
        <v>8</v>
      </c>
      <c r="C8" s="1">
        <f t="shared" si="0"/>
        <v>401558333</v>
      </c>
      <c r="D8" s="1">
        <v>40155833300</v>
      </c>
      <c r="E8" s="1"/>
      <c r="F8" s="1"/>
      <c r="G8" s="1">
        <v>40155833300</v>
      </c>
      <c r="H8" s="1">
        <v>40155833300</v>
      </c>
    </row>
    <row r="9" spans="2:8" x14ac:dyDescent="0.25">
      <c r="B9" t="s">
        <v>9</v>
      </c>
      <c r="C9" s="1">
        <f t="shared" si="0"/>
        <v>22540000</v>
      </c>
      <c r="D9" s="1">
        <v>12550000</v>
      </c>
      <c r="E9" s="1"/>
      <c r="F9" s="1"/>
      <c r="G9" s="1">
        <v>2254000000</v>
      </c>
      <c r="H9" s="1">
        <v>12550000</v>
      </c>
    </row>
    <row r="10" spans="2:8" x14ac:dyDescent="0.25">
      <c r="B10" t="s">
        <v>10</v>
      </c>
      <c r="C10" s="1">
        <f t="shared" si="0"/>
        <v>150000</v>
      </c>
      <c r="D10" s="1">
        <v>0</v>
      </c>
      <c r="E10" s="1"/>
      <c r="F10" s="1"/>
      <c r="G10" s="1">
        <v>15000000</v>
      </c>
      <c r="H10" s="1">
        <v>0</v>
      </c>
    </row>
    <row r="11" spans="2:8" x14ac:dyDescent="0.25">
      <c r="B11" t="s">
        <v>11</v>
      </c>
      <c r="C11" s="1">
        <f t="shared" si="0"/>
        <v>51380000</v>
      </c>
      <c r="D11" s="1">
        <v>27600000</v>
      </c>
      <c r="E11" s="1"/>
      <c r="F11" s="1"/>
      <c r="G11" s="1">
        <v>5138000000</v>
      </c>
      <c r="H11" s="1">
        <v>27600000</v>
      </c>
    </row>
    <row r="12" spans="2:8" x14ac:dyDescent="0.25">
      <c r="B12" t="s">
        <v>12</v>
      </c>
      <c r="C12" s="1">
        <f t="shared" si="0"/>
        <v>10070429</v>
      </c>
      <c r="D12" s="1">
        <v>2892087</v>
      </c>
      <c r="E12" s="1"/>
      <c r="F12" s="1"/>
      <c r="G12" s="1">
        <v>1007042900</v>
      </c>
      <c r="H12" s="1">
        <v>2892087</v>
      </c>
    </row>
    <row r="13" spans="2:8" x14ac:dyDescent="0.25">
      <c r="B13" t="s">
        <v>13</v>
      </c>
      <c r="C13" s="1">
        <f t="shared" si="0"/>
        <v>4067500</v>
      </c>
      <c r="D13" s="1">
        <v>4785850</v>
      </c>
      <c r="E13" s="1"/>
      <c r="F13" s="1"/>
      <c r="G13" s="1">
        <v>406750000</v>
      </c>
      <c r="H13" s="1">
        <v>4785850</v>
      </c>
    </row>
    <row r="14" spans="2:8" x14ac:dyDescent="0.25">
      <c r="B14" t="s">
        <v>14</v>
      </c>
      <c r="C14" s="1">
        <f t="shared" si="0"/>
        <v>396942273</v>
      </c>
      <c r="D14" s="1">
        <v>178360228</v>
      </c>
      <c r="E14" s="1"/>
      <c r="F14" s="1"/>
      <c r="G14" s="1">
        <v>39694227300</v>
      </c>
      <c r="H14" s="1">
        <v>178360228</v>
      </c>
    </row>
    <row r="15" spans="2:8" x14ac:dyDescent="0.25">
      <c r="B15" t="s">
        <v>15</v>
      </c>
      <c r="C15" s="1">
        <f t="shared" si="0"/>
        <v>19055000</v>
      </c>
      <c r="D15" s="1">
        <v>7850000</v>
      </c>
      <c r="E15" s="1"/>
      <c r="F15" s="1"/>
      <c r="G15" s="1">
        <v>1905500000</v>
      </c>
      <c r="H15" s="1">
        <v>7850000</v>
      </c>
    </row>
    <row r="16" spans="2:8" x14ac:dyDescent="0.25">
      <c r="B16" t="s">
        <v>16</v>
      </c>
      <c r="C16" s="1">
        <f t="shared" si="0"/>
        <v>15540000</v>
      </c>
      <c r="D16" s="1">
        <v>9265000</v>
      </c>
      <c r="E16" s="1"/>
      <c r="F16" s="1"/>
      <c r="G16" s="1">
        <v>1554000000</v>
      </c>
      <c r="H16" s="1">
        <v>9265000</v>
      </c>
    </row>
    <row r="17" spans="1:256" x14ac:dyDescent="0.25">
      <c r="B17" t="s">
        <v>17</v>
      </c>
      <c r="C17" s="1">
        <f t="shared" si="0"/>
        <v>16360000</v>
      </c>
      <c r="D17" s="1">
        <v>16086000</v>
      </c>
      <c r="E17" s="1"/>
      <c r="F17" s="1"/>
      <c r="G17" s="1">
        <v>1636000000</v>
      </c>
      <c r="H17" s="1">
        <v>16086000</v>
      </c>
    </row>
    <row r="18" spans="1:256" x14ac:dyDescent="0.25">
      <c r="B18" t="s">
        <v>18</v>
      </c>
      <c r="C18" s="1">
        <f t="shared" si="0"/>
        <v>5639000</v>
      </c>
      <c r="D18" s="1">
        <v>0</v>
      </c>
      <c r="E18" s="1"/>
      <c r="F18" s="1"/>
      <c r="G18" s="1">
        <v>563900000</v>
      </c>
    </row>
    <row r="19" spans="1:256" x14ac:dyDescent="0.25">
      <c r="B19" t="s">
        <v>19</v>
      </c>
      <c r="C19" s="1">
        <f t="shared" si="0"/>
        <v>44160000</v>
      </c>
      <c r="D19" s="1">
        <v>75781809</v>
      </c>
      <c r="E19" s="1"/>
      <c r="F19" s="1"/>
      <c r="G19" s="1">
        <v>4416000000</v>
      </c>
    </row>
    <row r="20" spans="1:256" x14ac:dyDescent="0.25">
      <c r="B20" t="s">
        <v>20</v>
      </c>
      <c r="C20" s="1">
        <f t="shared" si="0"/>
        <v>3150000</v>
      </c>
      <c r="D20" s="1">
        <v>1500000</v>
      </c>
      <c r="E20" s="1"/>
      <c r="F20" s="1"/>
      <c r="G20" s="1">
        <v>315000000</v>
      </c>
    </row>
    <row r="21" spans="1:256" x14ac:dyDescent="0.25">
      <c r="B21" t="s">
        <v>21</v>
      </c>
      <c r="C21" s="1">
        <f t="shared" si="0"/>
        <v>218000000</v>
      </c>
      <c r="D21" s="1">
        <v>0</v>
      </c>
      <c r="E21" s="1"/>
      <c r="F21" s="1"/>
      <c r="G21" s="1">
        <v>21800000000</v>
      </c>
    </row>
    <row r="22" spans="1:256" x14ac:dyDescent="0.25">
      <c r="B22" t="s">
        <v>22</v>
      </c>
      <c r="C22" s="1">
        <f t="shared" si="0"/>
        <v>59347572.920000002</v>
      </c>
      <c r="D22" s="1">
        <v>0</v>
      </c>
      <c r="E22" s="1"/>
      <c r="F22" s="1"/>
      <c r="G22" s="1">
        <v>5934757292</v>
      </c>
    </row>
    <row r="23" spans="1:256" x14ac:dyDescent="0.25">
      <c r="B23" t="s">
        <v>23</v>
      </c>
      <c r="C23" s="1">
        <f t="shared" si="0"/>
        <v>1270000</v>
      </c>
      <c r="D23" s="1">
        <v>601000</v>
      </c>
      <c r="E23" s="1"/>
      <c r="F23" s="1"/>
      <c r="G23" s="1">
        <v>127000000</v>
      </c>
    </row>
    <row r="24" spans="1:256" x14ac:dyDescent="0.25">
      <c r="B24" t="s">
        <v>24</v>
      </c>
      <c r="C24" s="1">
        <f t="shared" si="0"/>
        <v>171057549</v>
      </c>
      <c r="D24" s="1">
        <v>32163000</v>
      </c>
      <c r="E24" s="1"/>
      <c r="F24" s="1"/>
      <c r="G24" s="1">
        <v>17105754900</v>
      </c>
    </row>
    <row r="25" spans="1:256" x14ac:dyDescent="0.25">
      <c r="A25" s="1"/>
      <c r="B25" s="1" t="s">
        <v>99</v>
      </c>
      <c r="C25" s="1"/>
      <c r="D25" s="1">
        <v>78508036</v>
      </c>
      <c r="E25" s="1"/>
      <c r="F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x14ac:dyDescent="0.25">
      <c r="B26" t="s">
        <v>28</v>
      </c>
      <c r="C26" s="1">
        <f t="shared" si="0"/>
        <v>4242724</v>
      </c>
      <c r="D26" s="1">
        <v>16353417</v>
      </c>
      <c r="E26" s="1"/>
      <c r="F26" s="1"/>
      <c r="G26" s="1">
        <v>424272400</v>
      </c>
    </row>
    <row r="27" spans="1:256" s="2" customFormat="1" x14ac:dyDescent="0.25">
      <c r="B27" s="2" t="s">
        <v>29</v>
      </c>
      <c r="C27" s="3">
        <f t="shared" si="0"/>
        <v>8866710288</v>
      </c>
      <c r="D27" s="3">
        <v>10818237665</v>
      </c>
      <c r="E27" s="3"/>
      <c r="F27" s="3"/>
      <c r="G27" s="3">
        <v>886671028800</v>
      </c>
    </row>
    <row r="28" spans="1:256" x14ac:dyDescent="0.25">
      <c r="B28" t="s">
        <v>30</v>
      </c>
      <c r="C28" s="1">
        <f t="shared" si="0"/>
        <v>580000</v>
      </c>
      <c r="D28" s="1"/>
      <c r="E28" s="1"/>
      <c r="F28" s="1"/>
      <c r="G28" s="1">
        <v>58000000</v>
      </c>
    </row>
    <row r="29" spans="1:256" x14ac:dyDescent="0.25">
      <c r="B29" t="s">
        <v>31</v>
      </c>
      <c r="C29" s="1">
        <f t="shared" si="0"/>
        <v>214848333</v>
      </c>
      <c r="D29" s="1"/>
      <c r="E29" s="1"/>
      <c r="F29" s="1"/>
      <c r="G29" s="1">
        <v>21484833300</v>
      </c>
    </row>
    <row r="30" spans="1:256" x14ac:dyDescent="0.25">
      <c r="B30" t="s">
        <v>32</v>
      </c>
      <c r="C30" s="1">
        <f t="shared" si="0"/>
        <v>1818488357</v>
      </c>
      <c r="D30" s="1"/>
      <c r="E30" s="1"/>
      <c r="F30" s="1"/>
      <c r="G30" s="1">
        <v>181848835700</v>
      </c>
    </row>
    <row r="31" spans="1:256" x14ac:dyDescent="0.25">
      <c r="B31" t="s">
        <v>33</v>
      </c>
      <c r="C31" s="1">
        <f t="shared" si="0"/>
        <v>59410000</v>
      </c>
      <c r="D31" s="1"/>
      <c r="E31" s="1"/>
      <c r="F31" s="1"/>
      <c r="G31" s="1">
        <v>5941000000</v>
      </c>
    </row>
    <row r="32" spans="1:256" x14ac:dyDescent="0.25">
      <c r="B32" t="s">
        <v>34</v>
      </c>
      <c r="C32" s="1">
        <f t="shared" si="0"/>
        <v>1941923373</v>
      </c>
      <c r="D32" s="1"/>
      <c r="E32" s="1"/>
      <c r="F32" s="1"/>
      <c r="G32" s="1">
        <v>194192337300</v>
      </c>
    </row>
    <row r="33" spans="2:7" x14ac:dyDescent="0.25">
      <c r="B33" t="s">
        <v>35</v>
      </c>
      <c r="C33" s="1">
        <f t="shared" si="0"/>
        <v>30415000</v>
      </c>
      <c r="D33" s="1"/>
      <c r="E33" s="1"/>
      <c r="F33" s="1"/>
      <c r="G33" s="1">
        <v>3041500000</v>
      </c>
    </row>
    <row r="34" spans="2:7" x14ac:dyDescent="0.25">
      <c r="B34" t="s">
        <v>36</v>
      </c>
      <c r="C34" s="1">
        <f t="shared" si="0"/>
        <v>-3845124.6</v>
      </c>
      <c r="D34" s="1"/>
      <c r="E34" s="1"/>
      <c r="F34" s="1"/>
      <c r="G34" s="1">
        <v>-384512460</v>
      </c>
    </row>
    <row r="35" spans="2:7" x14ac:dyDescent="0.25">
      <c r="B35" t="s">
        <v>37</v>
      </c>
      <c r="C35" s="1">
        <f t="shared" si="0"/>
        <v>36492449</v>
      </c>
      <c r="D35" s="1"/>
      <c r="E35" s="1"/>
      <c r="F35" s="1"/>
      <c r="G35" s="1">
        <v>3649244900</v>
      </c>
    </row>
    <row r="36" spans="2:7" x14ac:dyDescent="0.25">
      <c r="B36" t="s">
        <v>38</v>
      </c>
      <c r="C36" s="1">
        <f t="shared" si="0"/>
        <v>7052806.8499999996</v>
      </c>
      <c r="D36" s="1"/>
      <c r="E36" s="1"/>
      <c r="F36" s="1"/>
      <c r="G36" s="1">
        <v>705280685</v>
      </c>
    </row>
    <row r="37" spans="2:7" x14ac:dyDescent="0.25">
      <c r="B37" t="s">
        <v>39</v>
      </c>
      <c r="C37" s="1">
        <f t="shared" si="0"/>
        <v>2800000</v>
      </c>
      <c r="D37" s="1"/>
      <c r="E37" s="1"/>
      <c r="F37" s="1"/>
      <c r="G37" s="1">
        <v>280000000</v>
      </c>
    </row>
    <row r="38" spans="2:7" x14ac:dyDescent="0.25">
      <c r="B38" t="s">
        <v>40</v>
      </c>
      <c r="C38" s="1">
        <f t="shared" si="0"/>
        <v>5145604284</v>
      </c>
      <c r="D38" s="1"/>
      <c r="E38" s="1"/>
      <c r="F38" s="1"/>
      <c r="G38" s="1">
        <v>514560428400</v>
      </c>
    </row>
    <row r="39" spans="2:7" x14ac:dyDescent="0.25">
      <c r="B39" t="s">
        <v>41</v>
      </c>
      <c r="C39" s="1">
        <f t="shared" si="0"/>
        <v>35600000</v>
      </c>
      <c r="D39" s="1"/>
      <c r="E39" s="1"/>
      <c r="F39" s="1"/>
      <c r="G39" s="1">
        <v>3560000000</v>
      </c>
    </row>
    <row r="40" spans="2:7" x14ac:dyDescent="0.25">
      <c r="B40" t="s">
        <v>42</v>
      </c>
      <c r="C40" s="1">
        <f t="shared" si="0"/>
        <v>39267346</v>
      </c>
      <c r="D40" s="1"/>
      <c r="E40" s="1"/>
      <c r="F40" s="1"/>
      <c r="G40" s="1">
        <v>3926734600</v>
      </c>
    </row>
    <row r="41" spans="2:7" x14ac:dyDescent="0.25">
      <c r="B41" t="s">
        <v>43</v>
      </c>
      <c r="C41" s="1">
        <f t="shared" si="0"/>
        <v>421250001</v>
      </c>
      <c r="D41" s="1"/>
      <c r="E41" s="1"/>
      <c r="F41" s="1"/>
      <c r="G41" s="1">
        <v>42125000100</v>
      </c>
    </row>
    <row r="42" spans="2:7" x14ac:dyDescent="0.25">
      <c r="B42" t="s">
        <v>44</v>
      </c>
      <c r="C42" s="1">
        <f t="shared" si="0"/>
        <v>219932924</v>
      </c>
      <c r="D42" s="1"/>
      <c r="E42" s="1"/>
      <c r="F42" s="1"/>
      <c r="G42" s="1">
        <v>21993292400</v>
      </c>
    </row>
    <row r="43" spans="2:7" x14ac:dyDescent="0.25">
      <c r="B43" t="s">
        <v>45</v>
      </c>
      <c r="C43" s="1">
        <f t="shared" si="0"/>
        <v>219409838</v>
      </c>
      <c r="D43" s="1"/>
      <c r="E43" s="1"/>
      <c r="F43" s="1"/>
      <c r="G43" s="1">
        <v>21940983800</v>
      </c>
    </row>
    <row r="44" spans="2:7" x14ac:dyDescent="0.25">
      <c r="B44" t="s">
        <v>46</v>
      </c>
      <c r="C44" s="1">
        <f t="shared" si="0"/>
        <v>20582000</v>
      </c>
      <c r="D44" s="1"/>
      <c r="E44" s="1"/>
      <c r="F44" s="1"/>
      <c r="G44" s="1">
        <v>2058200000</v>
      </c>
    </row>
    <row r="45" spans="2:7" x14ac:dyDescent="0.25">
      <c r="B45" t="s">
        <v>47</v>
      </c>
      <c r="C45" s="1">
        <f t="shared" si="0"/>
        <v>26308500</v>
      </c>
      <c r="D45" s="1"/>
      <c r="E45" s="1"/>
      <c r="F45" s="1"/>
      <c r="G45" s="1">
        <v>2630850000</v>
      </c>
    </row>
    <row r="46" spans="2:7" x14ac:dyDescent="0.25">
      <c r="B46" t="s">
        <v>48</v>
      </c>
      <c r="C46" s="1">
        <f t="shared" si="0"/>
        <v>42565000</v>
      </c>
      <c r="D46" s="1"/>
      <c r="E46" s="1"/>
      <c r="F46" s="1"/>
      <c r="G46" s="1">
        <v>4256500000</v>
      </c>
    </row>
    <row r="47" spans="2:7" x14ac:dyDescent="0.25">
      <c r="B47" t="s">
        <v>49</v>
      </c>
      <c r="C47" s="1">
        <f t="shared" si="0"/>
        <v>35706638</v>
      </c>
      <c r="D47" s="1"/>
      <c r="E47" s="1"/>
      <c r="F47" s="1"/>
      <c r="G47" s="1">
        <v>3570663800</v>
      </c>
    </row>
    <row r="48" spans="2:7" x14ac:dyDescent="0.25">
      <c r="B48" t="s">
        <v>50</v>
      </c>
      <c r="C48" s="1">
        <f t="shared" si="0"/>
        <v>88848090</v>
      </c>
      <c r="D48" s="1"/>
      <c r="E48" s="1"/>
      <c r="F48" s="1"/>
      <c r="G48" s="1">
        <v>8884809000</v>
      </c>
    </row>
    <row r="49" spans="2:7" x14ac:dyDescent="0.25">
      <c r="B49" t="s">
        <v>51</v>
      </c>
      <c r="C49" s="1">
        <f t="shared" si="0"/>
        <v>212489666</v>
      </c>
      <c r="D49" s="1"/>
      <c r="E49" s="1"/>
      <c r="F49" s="1"/>
      <c r="G49" s="1">
        <v>21248966600</v>
      </c>
    </row>
    <row r="50" spans="2:7" x14ac:dyDescent="0.25">
      <c r="B50" t="s">
        <v>52</v>
      </c>
      <c r="C50" s="1">
        <f t="shared" si="0"/>
        <v>6500000</v>
      </c>
      <c r="D50" s="1"/>
      <c r="E50" s="1"/>
      <c r="F50" s="1"/>
      <c r="G50" s="1">
        <v>650000000</v>
      </c>
    </row>
    <row r="51" spans="2:7" x14ac:dyDescent="0.25">
      <c r="B51" t="s">
        <v>53</v>
      </c>
      <c r="C51" s="1">
        <f t="shared" si="0"/>
        <v>6591900</v>
      </c>
      <c r="D51" s="1"/>
      <c r="E51" s="1"/>
      <c r="F51" s="1"/>
      <c r="G51" s="1">
        <v>659190000</v>
      </c>
    </row>
    <row r="52" spans="2:7" x14ac:dyDescent="0.25">
      <c r="B52" t="s">
        <v>54</v>
      </c>
      <c r="C52" s="1">
        <f t="shared" si="0"/>
        <v>553194813</v>
      </c>
      <c r="D52" s="1"/>
      <c r="E52" s="1"/>
      <c r="F52" s="1"/>
      <c r="G52" s="1">
        <v>55319481300</v>
      </c>
    </row>
    <row r="53" spans="2:7" x14ac:dyDescent="0.25">
      <c r="B53" t="s">
        <v>55</v>
      </c>
      <c r="C53" s="1">
        <f t="shared" si="0"/>
        <v>69650500</v>
      </c>
      <c r="D53" s="1"/>
      <c r="E53" s="1"/>
      <c r="F53" s="1"/>
      <c r="G53" s="1">
        <v>6965050000</v>
      </c>
    </row>
    <row r="54" spans="2:7" x14ac:dyDescent="0.25">
      <c r="B54" t="s">
        <v>56</v>
      </c>
      <c r="C54" s="1">
        <f t="shared" si="0"/>
        <v>6306000</v>
      </c>
      <c r="D54" s="1"/>
      <c r="E54" s="1"/>
      <c r="F54" s="1"/>
      <c r="G54" s="1">
        <v>630600000</v>
      </c>
    </row>
    <row r="55" spans="2:7" x14ac:dyDescent="0.25">
      <c r="B55" t="s">
        <v>57</v>
      </c>
      <c r="C55" s="1">
        <f t="shared" si="0"/>
        <v>36963235</v>
      </c>
      <c r="D55" s="1"/>
      <c r="E55" s="1"/>
      <c r="F55" s="1"/>
      <c r="G55" s="1">
        <v>3696323500</v>
      </c>
    </row>
    <row r="56" spans="2:7" x14ac:dyDescent="0.25">
      <c r="B56" t="s">
        <v>58</v>
      </c>
      <c r="C56" s="1">
        <f t="shared" si="0"/>
        <v>18546677</v>
      </c>
      <c r="D56" s="1"/>
      <c r="E56" s="1"/>
      <c r="F56" s="1"/>
      <c r="G56" s="1">
        <v>1854667700</v>
      </c>
    </row>
    <row r="57" spans="2:7" x14ac:dyDescent="0.25">
      <c r="B57" t="s">
        <v>59</v>
      </c>
      <c r="C57" s="1">
        <f t="shared" si="0"/>
        <v>225574000</v>
      </c>
      <c r="D57" s="1"/>
      <c r="E57" s="1"/>
      <c r="F57" s="1"/>
      <c r="G57" s="1">
        <v>22557400000</v>
      </c>
    </row>
    <row r="58" spans="2:7" x14ac:dyDescent="0.25">
      <c r="B58" t="s">
        <v>60</v>
      </c>
      <c r="C58" s="1">
        <f t="shared" si="0"/>
        <v>2432030770</v>
      </c>
      <c r="D58" s="1"/>
      <c r="E58" s="1"/>
      <c r="F58" s="1"/>
      <c r="G58" s="1">
        <v>243203077000</v>
      </c>
    </row>
    <row r="59" spans="2:7" x14ac:dyDescent="0.25">
      <c r="B59" t="s">
        <v>61</v>
      </c>
      <c r="C59" s="1">
        <f t="shared" si="0"/>
        <v>113298048.15000001</v>
      </c>
      <c r="D59" s="1"/>
      <c r="E59" s="1"/>
      <c r="F59" s="1"/>
      <c r="G59" s="1">
        <v>11329804815</v>
      </c>
    </row>
    <row r="60" spans="2:7" x14ac:dyDescent="0.25">
      <c r="B60" t="s">
        <v>62</v>
      </c>
      <c r="C60" s="1">
        <f t="shared" si="0"/>
        <v>9322350</v>
      </c>
      <c r="D60" s="1"/>
      <c r="E60" s="1"/>
      <c r="F60" s="1"/>
      <c r="G60" s="1">
        <v>932235000</v>
      </c>
    </row>
    <row r="61" spans="2:7" x14ac:dyDescent="0.25">
      <c r="B61" t="s">
        <v>63</v>
      </c>
      <c r="C61" s="1">
        <f t="shared" si="0"/>
        <v>2954665</v>
      </c>
      <c r="D61" s="1"/>
      <c r="E61" s="1"/>
      <c r="F61" s="1"/>
      <c r="G61" s="1">
        <v>295466500</v>
      </c>
    </row>
    <row r="62" spans="2:7" x14ac:dyDescent="0.25">
      <c r="B62" t="s">
        <v>64</v>
      </c>
      <c r="C62" s="1">
        <f t="shared" si="0"/>
        <v>67500000</v>
      </c>
      <c r="D62" s="1"/>
      <c r="E62" s="1"/>
      <c r="F62" s="1"/>
      <c r="G62" s="1">
        <v>6750000000</v>
      </c>
    </row>
    <row r="63" spans="2:7" x14ac:dyDescent="0.25">
      <c r="B63" t="s">
        <v>65</v>
      </c>
      <c r="C63" s="1">
        <f t="shared" si="0"/>
        <v>4011555</v>
      </c>
      <c r="D63" s="1"/>
      <c r="E63" s="1"/>
      <c r="F63" s="1"/>
      <c r="G63" s="1">
        <v>401155500</v>
      </c>
    </row>
    <row r="64" spans="2:7" x14ac:dyDescent="0.25">
      <c r="B64" t="s">
        <v>66</v>
      </c>
      <c r="C64" s="1">
        <f t="shared" si="0"/>
        <v>213625805</v>
      </c>
      <c r="D64" s="1"/>
      <c r="E64" s="1"/>
      <c r="F64" s="1"/>
      <c r="G64" s="1">
        <v>21362580500</v>
      </c>
    </row>
    <row r="65" spans="2:7" x14ac:dyDescent="0.25">
      <c r="B65" t="s">
        <v>67</v>
      </c>
      <c r="C65" s="1">
        <f t="shared" ref="C65:C93" si="1">G65/100</f>
        <v>1200000</v>
      </c>
      <c r="D65" s="1"/>
      <c r="E65" s="1"/>
      <c r="F65" s="1"/>
      <c r="G65" s="1">
        <v>120000000</v>
      </c>
    </row>
    <row r="66" spans="2:7" x14ac:dyDescent="0.25">
      <c r="B66" t="s">
        <v>68</v>
      </c>
      <c r="C66" s="1">
        <f t="shared" si="1"/>
        <v>114384875</v>
      </c>
      <c r="D66" s="1"/>
      <c r="E66" s="1"/>
      <c r="F66" s="1"/>
      <c r="G66" s="1">
        <v>11438487500</v>
      </c>
    </row>
    <row r="67" spans="2:7" x14ac:dyDescent="0.25">
      <c r="B67" t="s">
        <v>69</v>
      </c>
      <c r="C67" s="1">
        <f t="shared" si="1"/>
        <v>10000000</v>
      </c>
      <c r="D67" s="1"/>
      <c r="E67" s="1"/>
      <c r="F67" s="1"/>
      <c r="G67" s="1">
        <v>1000000000</v>
      </c>
    </row>
    <row r="68" spans="2:7" x14ac:dyDescent="0.25">
      <c r="B68" t="s">
        <v>70</v>
      </c>
      <c r="C68" s="1">
        <f t="shared" si="1"/>
        <v>23739756</v>
      </c>
      <c r="D68" s="1"/>
      <c r="E68" s="1"/>
      <c r="F68" s="1"/>
      <c r="G68" s="1">
        <v>2373975600</v>
      </c>
    </row>
    <row r="69" spans="2:7" x14ac:dyDescent="0.25">
      <c r="B69" t="s">
        <v>71</v>
      </c>
      <c r="C69" s="1">
        <f t="shared" si="1"/>
        <v>9618240</v>
      </c>
      <c r="D69" s="1"/>
      <c r="E69" s="1"/>
      <c r="F69" s="1"/>
      <c r="G69" s="1">
        <v>961824000</v>
      </c>
    </row>
    <row r="70" spans="2:7" x14ac:dyDescent="0.25">
      <c r="B70" t="s">
        <v>72</v>
      </c>
      <c r="C70" s="1">
        <f t="shared" si="1"/>
        <v>110717834</v>
      </c>
      <c r="D70" s="1"/>
      <c r="E70" s="1"/>
      <c r="F70" s="1"/>
      <c r="G70" s="1">
        <v>11071783400</v>
      </c>
    </row>
    <row r="71" spans="2:7" x14ac:dyDescent="0.25">
      <c r="B71" t="s">
        <v>73</v>
      </c>
      <c r="C71" s="1">
        <f t="shared" si="1"/>
        <v>66506300</v>
      </c>
      <c r="D71" s="1"/>
      <c r="E71" s="1"/>
      <c r="F71" s="1"/>
      <c r="G71" s="1">
        <v>6650630000</v>
      </c>
    </row>
    <row r="72" spans="2:7" x14ac:dyDescent="0.25">
      <c r="B72" t="s">
        <v>74</v>
      </c>
      <c r="C72" s="1">
        <f t="shared" si="1"/>
        <v>39704500</v>
      </c>
      <c r="D72" s="1"/>
      <c r="E72" s="1"/>
      <c r="F72" s="1"/>
      <c r="G72" s="1">
        <v>3970450000</v>
      </c>
    </row>
    <row r="73" spans="2:7" x14ac:dyDescent="0.25">
      <c r="B73" t="s">
        <v>75</v>
      </c>
      <c r="C73" s="1">
        <f t="shared" si="1"/>
        <v>45357500</v>
      </c>
      <c r="D73" s="1"/>
      <c r="E73" s="1"/>
      <c r="F73" s="1"/>
      <c r="G73" s="1">
        <v>4535750000</v>
      </c>
    </row>
    <row r="74" spans="2:7" x14ac:dyDescent="0.25">
      <c r="B74" t="s">
        <v>76</v>
      </c>
      <c r="C74" s="1">
        <f t="shared" si="1"/>
        <v>16164000</v>
      </c>
      <c r="D74" s="1"/>
      <c r="E74" s="1"/>
      <c r="F74" s="1"/>
      <c r="G74" s="1">
        <v>1616400000</v>
      </c>
    </row>
    <row r="75" spans="2:7" x14ac:dyDescent="0.25">
      <c r="B75" t="s">
        <v>77</v>
      </c>
      <c r="C75" s="1">
        <f t="shared" si="1"/>
        <v>26921547</v>
      </c>
      <c r="D75" s="1"/>
      <c r="E75" s="1"/>
      <c r="F75" s="1"/>
      <c r="G75" s="1">
        <v>2692154700</v>
      </c>
    </row>
    <row r="76" spans="2:7" x14ac:dyDescent="0.25">
      <c r="B76" t="s">
        <v>78</v>
      </c>
      <c r="C76" s="1">
        <f t="shared" si="1"/>
        <v>20928895</v>
      </c>
      <c r="D76" s="1"/>
      <c r="E76" s="1"/>
      <c r="F76" s="1"/>
      <c r="G76" s="1">
        <v>2092889500</v>
      </c>
    </row>
    <row r="77" spans="2:7" x14ac:dyDescent="0.25">
      <c r="B77" t="s">
        <v>79</v>
      </c>
      <c r="C77" s="1">
        <f t="shared" si="1"/>
        <v>2802791.67</v>
      </c>
      <c r="D77" s="1"/>
      <c r="E77" s="1"/>
      <c r="F77" s="1"/>
      <c r="G77" s="1">
        <v>280279167</v>
      </c>
    </row>
    <row r="78" spans="2:7" x14ac:dyDescent="0.25">
      <c r="B78" t="s">
        <v>80</v>
      </c>
      <c r="C78" s="1">
        <f t="shared" si="1"/>
        <v>14270000</v>
      </c>
      <c r="D78" s="1"/>
      <c r="E78" s="1"/>
      <c r="F78" s="1"/>
      <c r="G78" s="1">
        <v>1427000000</v>
      </c>
    </row>
    <row r="79" spans="2:7" x14ac:dyDescent="0.25">
      <c r="B79" t="s">
        <v>81</v>
      </c>
      <c r="C79" s="1">
        <f t="shared" si="1"/>
        <v>21970000</v>
      </c>
      <c r="D79" s="1"/>
      <c r="E79" s="1"/>
      <c r="F79" s="1"/>
      <c r="G79" s="1">
        <v>2197000000</v>
      </c>
    </row>
    <row r="80" spans="2:7" x14ac:dyDescent="0.25">
      <c r="B80" t="s">
        <v>82</v>
      </c>
      <c r="C80" s="1">
        <f t="shared" si="1"/>
        <v>56885027</v>
      </c>
      <c r="D80" s="1"/>
      <c r="E80" s="1"/>
      <c r="F80" s="1"/>
      <c r="G80" s="1">
        <v>5688502700</v>
      </c>
    </row>
    <row r="81" spans="2:7" x14ac:dyDescent="0.25">
      <c r="B81" t="s">
        <v>83</v>
      </c>
      <c r="C81" s="1">
        <f t="shared" si="1"/>
        <v>124353401</v>
      </c>
      <c r="D81" s="1"/>
      <c r="E81" s="1"/>
      <c r="F81" s="1"/>
      <c r="G81" s="1">
        <v>12435340100</v>
      </c>
    </row>
    <row r="82" spans="2:7" x14ac:dyDescent="0.25">
      <c r="B82" t="s">
        <v>84</v>
      </c>
      <c r="C82" s="1">
        <f t="shared" si="1"/>
        <v>65974092</v>
      </c>
      <c r="D82" s="1"/>
      <c r="E82" s="1"/>
      <c r="F82" s="1"/>
      <c r="G82" s="1">
        <v>6597409200</v>
      </c>
    </row>
    <row r="83" spans="2:7" x14ac:dyDescent="0.25">
      <c r="B83" t="s">
        <v>85</v>
      </c>
      <c r="C83" s="1">
        <f t="shared" si="1"/>
        <v>15271588</v>
      </c>
      <c r="D83" s="1"/>
      <c r="E83" s="1"/>
      <c r="F83" s="1"/>
      <c r="G83" s="1">
        <v>1527158800</v>
      </c>
    </row>
    <row r="84" spans="2:7" x14ac:dyDescent="0.25">
      <c r="B84" t="s">
        <v>86</v>
      </c>
      <c r="C84" s="1">
        <f t="shared" si="1"/>
        <v>250000</v>
      </c>
      <c r="D84" s="1"/>
      <c r="E84" s="1"/>
      <c r="F84" s="1"/>
      <c r="G84" s="1">
        <v>25000000</v>
      </c>
    </row>
    <row r="85" spans="2:7" x14ac:dyDescent="0.25">
      <c r="B85" t="s">
        <v>87</v>
      </c>
      <c r="C85" s="1">
        <f t="shared" si="1"/>
        <v>35225268.229999997</v>
      </c>
      <c r="D85" s="1"/>
      <c r="E85" s="1"/>
      <c r="F85" s="1"/>
      <c r="G85" s="1">
        <v>3522526823</v>
      </c>
    </row>
    <row r="86" spans="2:7" x14ac:dyDescent="0.25">
      <c r="B86" t="s">
        <v>88</v>
      </c>
      <c r="C86" s="1">
        <f t="shared" si="1"/>
        <v>277225892.5</v>
      </c>
      <c r="D86" s="1"/>
      <c r="E86" s="1"/>
      <c r="F86" s="1"/>
      <c r="G86" s="1">
        <v>27722589250</v>
      </c>
    </row>
    <row r="87" spans="2:7" x14ac:dyDescent="0.25">
      <c r="B87" t="s">
        <v>89</v>
      </c>
      <c r="C87" s="1">
        <f t="shared" si="1"/>
        <v>2500000</v>
      </c>
      <c r="D87" s="1"/>
      <c r="E87" s="1"/>
      <c r="F87" s="1"/>
      <c r="G87" s="1">
        <v>250000000</v>
      </c>
    </row>
    <row r="88" spans="2:7" x14ac:dyDescent="0.25">
      <c r="B88" t="s">
        <v>90</v>
      </c>
      <c r="C88" s="1">
        <f t="shared" si="1"/>
        <v>45000</v>
      </c>
      <c r="D88" s="1"/>
      <c r="E88" s="1"/>
      <c r="F88" s="1"/>
      <c r="G88" s="1">
        <v>4500000</v>
      </c>
    </row>
    <row r="89" spans="2:7" x14ac:dyDescent="0.25">
      <c r="B89" t="s">
        <v>91</v>
      </c>
      <c r="C89" s="1">
        <f t="shared" si="1"/>
        <v>1402299</v>
      </c>
      <c r="D89" s="1"/>
      <c r="E89" s="1"/>
      <c r="F89" s="1"/>
      <c r="G89" s="1">
        <v>140229900</v>
      </c>
    </row>
    <row r="90" spans="2:7" x14ac:dyDescent="0.25">
      <c r="B90" t="s">
        <v>92</v>
      </c>
      <c r="C90" s="1">
        <f t="shared" si="1"/>
        <v>100000</v>
      </c>
      <c r="D90" s="1"/>
      <c r="E90" s="1"/>
      <c r="F90" s="1"/>
      <c r="G90" s="1">
        <v>10000000</v>
      </c>
    </row>
    <row r="91" spans="2:7" x14ac:dyDescent="0.25">
      <c r="B91" t="s">
        <v>93</v>
      </c>
      <c r="C91" s="1">
        <f t="shared" si="1"/>
        <v>13000</v>
      </c>
      <c r="D91" s="1"/>
      <c r="E91" s="1"/>
      <c r="F91" s="1"/>
      <c r="G91" s="1">
        <v>1300000</v>
      </c>
    </row>
    <row r="92" spans="2:7" x14ac:dyDescent="0.25">
      <c r="B92" t="s">
        <v>94</v>
      </c>
      <c r="C92" s="1">
        <f t="shared" si="1"/>
        <v>250024795</v>
      </c>
      <c r="D92" s="1"/>
      <c r="E92" s="1"/>
      <c r="F92" s="1"/>
      <c r="G92" s="1">
        <v>25002479500</v>
      </c>
    </row>
    <row r="93" spans="2:7" x14ac:dyDescent="0.25">
      <c r="B93" t="s">
        <v>95</v>
      </c>
      <c r="C93" s="1">
        <f t="shared" si="1"/>
        <v>525832.28</v>
      </c>
      <c r="D93" s="1"/>
      <c r="E93" s="1"/>
      <c r="F93" s="1"/>
      <c r="G93" s="1">
        <v>52583228</v>
      </c>
    </row>
    <row r="95" spans="2:7" x14ac:dyDescent="0.25">
      <c r="G95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95" zoomScaleNormal="95" workbookViewId="0">
      <selection activeCell="G13" sqref="G13"/>
    </sheetView>
  </sheetViews>
  <sheetFormatPr defaultRowHeight="15" x14ac:dyDescent="0.25"/>
  <cols>
    <col min="1" max="1" width="49.85546875" customWidth="1"/>
    <col min="2" max="2" width="19" bestFit="1" customWidth="1"/>
    <col min="3" max="5" width="18" bestFit="1" customWidth="1"/>
    <col min="6" max="6" width="17.85546875" customWidth="1"/>
    <col min="7" max="7" width="42" bestFit="1" customWidth="1"/>
    <col min="8" max="8" width="11" bestFit="1" customWidth="1"/>
    <col min="10" max="10" width="12.28515625" bestFit="1" customWidth="1"/>
  </cols>
  <sheetData>
    <row r="1" spans="1:7" x14ac:dyDescent="0.25">
      <c r="B1">
        <v>2018</v>
      </c>
      <c r="C1">
        <v>2019</v>
      </c>
      <c r="D1">
        <v>2020</v>
      </c>
      <c r="E1">
        <v>2021</v>
      </c>
    </row>
    <row r="2" spans="1:7" s="8" customFormat="1" x14ac:dyDescent="0.25">
      <c r="A2" s="8" t="s">
        <v>2</v>
      </c>
      <c r="B2" s="9">
        <f>VLOOKUP(A2,'2018'!$A$2:$B$95,2,FALSE)/100</f>
        <v>3016762223</v>
      </c>
      <c r="C2" s="9">
        <f>VLOOKUP(A2,'2019'!$A$10:$B$95,2,FALSE)</f>
        <v>2405736186</v>
      </c>
      <c r="D2" s="9">
        <f>VLOOKUP(A2,'2020'!$A$3:$B$95,2,FALSE)</f>
        <v>2130604428</v>
      </c>
      <c r="E2" s="16">
        <f>1525845009.09182+452814618</f>
        <v>1978659627.09182</v>
      </c>
      <c r="F2" s="17"/>
      <c r="G2" s="17"/>
    </row>
    <row r="3" spans="1:7" s="8" customFormat="1" x14ac:dyDescent="0.25">
      <c r="A3" s="8" t="s">
        <v>3</v>
      </c>
      <c r="B3" s="9">
        <v>34853000000</v>
      </c>
      <c r="C3" s="9">
        <v>565325592</v>
      </c>
      <c r="D3" s="9">
        <v>1199275374</v>
      </c>
      <c r="E3" s="16">
        <f>230778058+824720575.506666</f>
        <v>1055498633.5066659</v>
      </c>
      <c r="F3" s="17"/>
      <c r="G3" s="17"/>
    </row>
    <row r="4" spans="1:7" s="8" customFormat="1" x14ac:dyDescent="0.25">
      <c r="A4" s="8" t="s">
        <v>4</v>
      </c>
      <c r="B4" s="9">
        <f>VLOOKUP(A4,'2018'!$A$2:$B$95,2,FALSE)</f>
        <v>62062142100</v>
      </c>
      <c r="C4" s="9">
        <f>VLOOKUP(A4,'2019'!$A$10:$B$95,2,FALSE)</f>
        <v>900924752</v>
      </c>
      <c r="D4" s="9">
        <f>VLOOKUP(A4,'2020'!$A$3:$B$95,2,FALSE)</f>
        <v>1485043487</v>
      </c>
      <c r="E4" s="9">
        <f>922960373+336388679.678918</f>
        <v>1259349052.6789179</v>
      </c>
      <c r="F4" s="9"/>
      <c r="G4" s="9"/>
    </row>
    <row r="5" spans="1:7" s="8" customFormat="1" x14ac:dyDescent="0.25">
      <c r="A5" s="8" t="s">
        <v>5</v>
      </c>
      <c r="B5" s="9">
        <f>VLOOKUP(A5,'2018'!$A$2:$B$95,2,FALSE)</f>
        <v>13660000000</v>
      </c>
      <c r="C5" s="9">
        <f>VLOOKUP(A5,'2019'!$A$10:$B$95,2,FALSE)</f>
        <v>141859238</v>
      </c>
      <c r="D5" s="9">
        <f>VLOOKUP(A5,'2020'!$A$3:$B$95,2,FALSE)</f>
        <v>21527904</v>
      </c>
      <c r="E5" s="9">
        <v>235123950.99000001</v>
      </c>
      <c r="F5" s="9"/>
      <c r="G5" s="9"/>
    </row>
    <row r="6" spans="1:7" s="8" customFormat="1" x14ac:dyDescent="0.25">
      <c r="A6" s="8" t="s">
        <v>6</v>
      </c>
      <c r="B6" s="9">
        <f>VLOOKUP(A6,'2018'!$A$2:$B$95,2,FALSE)</f>
        <v>21174583300</v>
      </c>
      <c r="C6" s="9">
        <f>VLOOKUP(A6,'2019'!$A$10:$B$95,2,FALSE)</f>
        <v>283582613</v>
      </c>
      <c r="D6" s="9">
        <f>VLOOKUP(A6,'2020'!$A$3:$B$95,2,FALSE)</f>
        <v>309853350</v>
      </c>
      <c r="E6" s="9">
        <v>157225043.36000001</v>
      </c>
      <c r="F6" s="9"/>
      <c r="G6" s="9"/>
    </row>
    <row r="7" spans="1:7" s="8" customFormat="1" x14ac:dyDescent="0.25">
      <c r="A7" s="8" t="s">
        <v>7</v>
      </c>
      <c r="B7" s="9">
        <f>VLOOKUP(A7,'2018'!$A$2:$B$95,2,FALSE)</f>
        <v>9331900000</v>
      </c>
      <c r="C7" s="9">
        <f>VLOOKUP(A7,'2019'!$A$10:$B$95,2,FALSE)</f>
        <v>80893546</v>
      </c>
      <c r="D7" s="9">
        <f>VLOOKUP(A7,'2020'!$A$3:$B$95,2,FALSE)</f>
        <v>173700333</v>
      </c>
      <c r="E7" s="9">
        <f>VLOOKUP(A7,'2021'!$A$2:$E$72,5,FALSE)</f>
        <v>54150000</v>
      </c>
      <c r="F7" s="9"/>
      <c r="G7" s="9"/>
    </row>
    <row r="8" spans="1:7" s="8" customFormat="1" x14ac:dyDescent="0.25">
      <c r="A8" s="8" t="s">
        <v>8</v>
      </c>
      <c r="B8" s="9">
        <f>VLOOKUP(A8,'2018'!$A$2:$B$95,2,FALSE)/100</f>
        <v>401558333</v>
      </c>
      <c r="C8" s="9">
        <f>VLOOKUP(A8,'2019'!$A$10:$B$95,2,FALSE)</f>
        <v>981594333</v>
      </c>
      <c r="D8" s="9">
        <f>VLOOKUP(A8,'2020'!$A$3:$B$95,2,FALSE)</f>
        <v>734650409</v>
      </c>
      <c r="E8" s="9">
        <f>VLOOKUP(A8,'2021'!$A$2:$E$72,5,FALSE)</f>
        <v>1049521667</v>
      </c>
      <c r="F8" s="9"/>
      <c r="G8" s="9"/>
    </row>
    <row r="9" spans="1:7" s="12" customFormat="1" x14ac:dyDescent="0.25">
      <c r="A9" s="12" t="s">
        <v>9</v>
      </c>
      <c r="B9" s="13">
        <f>VLOOKUP(A9,'2018'!$A$2:$B$95,2,FALSE)</f>
        <v>2254000000</v>
      </c>
      <c r="C9" s="13">
        <f>VLOOKUP(A9,'2019'!$A$10:$B$95,2,FALSE)</f>
        <v>12550000</v>
      </c>
      <c r="D9" s="13">
        <f>VLOOKUP(A9,'2020'!$A$3:$B$95,2,FALSE)</f>
        <v>3000000</v>
      </c>
      <c r="E9" s="13">
        <v>0</v>
      </c>
      <c r="F9" s="13"/>
      <c r="G9" s="13"/>
    </row>
    <row r="10" spans="1:7" s="12" customFormat="1" x14ac:dyDescent="0.25">
      <c r="A10" s="12" t="s">
        <v>10</v>
      </c>
      <c r="B10" s="13">
        <f>VLOOKUP(A10,'2018'!$A$2:$B$95,2,FALSE)</f>
        <v>15000000</v>
      </c>
      <c r="C10" s="13">
        <v>0</v>
      </c>
      <c r="D10" s="13">
        <v>0</v>
      </c>
      <c r="E10" s="13">
        <v>0</v>
      </c>
      <c r="F10" s="13"/>
      <c r="G10" s="13"/>
    </row>
    <row r="11" spans="1:7" s="12" customFormat="1" x14ac:dyDescent="0.25">
      <c r="A11" s="12" t="s">
        <v>11</v>
      </c>
      <c r="B11" s="13">
        <f>VLOOKUP(A11,'2018'!$A$2:$B$95,2,FALSE)</f>
        <v>5138000000</v>
      </c>
      <c r="C11" s="13">
        <f>VLOOKUP(A11,'2019'!$A$10:$B$95,2,FALSE)</f>
        <v>27600000</v>
      </c>
      <c r="D11" s="13">
        <f>VLOOKUP(A11,'2020'!$A$3:$B$95,2,FALSE)</f>
        <v>16040000</v>
      </c>
      <c r="E11" s="13">
        <f>VLOOKUP(A11,'2021'!$A$2:$E$72,5,FALSE)</f>
        <v>-300000</v>
      </c>
      <c r="F11" s="13"/>
      <c r="G11" s="13"/>
    </row>
    <row r="12" spans="1:7" s="12" customFormat="1" x14ac:dyDescent="0.25">
      <c r="A12" s="12" t="s">
        <v>13</v>
      </c>
      <c r="B12" s="13">
        <f>VLOOKUP(A12,'2018'!$A$2:$B$95,2,FALSE)</f>
        <v>406750000</v>
      </c>
      <c r="C12" s="13">
        <f>VLOOKUP(A12,'2019'!$A$10:$B$95,2,FALSE)</f>
        <v>4785850</v>
      </c>
      <c r="D12" s="13">
        <f>VLOOKUP(A12,'2020'!$A$3:$B$95,2,FALSE)</f>
        <v>16497559</v>
      </c>
      <c r="E12" s="13">
        <f>VLOOKUP(A12,'2021'!$A$2:$E$72,5,FALSE)</f>
        <v>31867000</v>
      </c>
      <c r="F12" s="13"/>
      <c r="G12" s="13"/>
    </row>
    <row r="13" spans="1:7" s="12" customFormat="1" x14ac:dyDescent="0.25">
      <c r="A13" s="12" t="s">
        <v>15</v>
      </c>
      <c r="B13" s="13">
        <f>VLOOKUP(A13,'2018'!$A$2:$B$95,2,FALSE)</f>
        <v>1905500000</v>
      </c>
      <c r="C13" s="13">
        <f>VLOOKUP(A13,'2019'!$A$10:$B$95,2,FALSE)</f>
        <v>7850000</v>
      </c>
      <c r="D13" s="13">
        <f>VLOOKUP(A13,'2020'!$A$3:$B$95,2,FALSE)</f>
        <v>20146340</v>
      </c>
      <c r="E13" s="13">
        <f>VLOOKUP(A13,'2021'!$A$2:$E$72,5,FALSE)</f>
        <v>800000</v>
      </c>
      <c r="F13" s="13"/>
      <c r="G13" s="13"/>
    </row>
    <row r="14" spans="1:7" s="12" customFormat="1" x14ac:dyDescent="0.25">
      <c r="A14" s="12" t="s">
        <v>16</v>
      </c>
      <c r="B14" s="13">
        <f>VLOOKUP(A14,'2018'!$A$2:$B$95,2,FALSE)</f>
        <v>1554000000</v>
      </c>
      <c r="C14" s="13">
        <f>VLOOKUP(A14,'2019'!$A$10:$B$95,2,FALSE)</f>
        <v>9265000</v>
      </c>
      <c r="D14" s="13">
        <f>VLOOKUP(A14,'2020'!$A$3:$B$95,2,FALSE)</f>
        <v>30880000</v>
      </c>
      <c r="E14" s="13">
        <v>0</v>
      </c>
      <c r="F14" s="13"/>
      <c r="G14" s="13"/>
    </row>
    <row r="15" spans="1:7" s="12" customFormat="1" x14ac:dyDescent="0.25">
      <c r="A15" s="12" t="s">
        <v>17</v>
      </c>
      <c r="B15" s="13">
        <f>VLOOKUP(A15,'2018'!$A$2:$B$95,2,FALSE)</f>
        <v>1636000000</v>
      </c>
      <c r="C15" s="13">
        <f>VLOOKUP(A15,'2019'!$A$10:$B$95,2,FALSE)</f>
        <v>16086000</v>
      </c>
      <c r="D15" s="13">
        <f>VLOOKUP(A15,'2020'!$A$3:$B$95,2,FALSE)</f>
        <v>86250000</v>
      </c>
      <c r="E15" s="13">
        <f>VLOOKUP(A15,'2021'!$A$2:$E$72,5,FALSE)</f>
        <v>201000000</v>
      </c>
      <c r="F15" s="13"/>
      <c r="G15" s="13"/>
    </row>
    <row r="16" spans="1:7" s="12" customFormat="1" x14ac:dyDescent="0.25">
      <c r="A16" s="12" t="s">
        <v>18</v>
      </c>
      <c r="B16" s="13">
        <f>VLOOKUP(A16,'2018'!$A$2:$B$95,2,FALSE)</f>
        <v>563900000</v>
      </c>
      <c r="C16" s="13">
        <v>0</v>
      </c>
      <c r="D16" s="13">
        <f>VLOOKUP(A16,'2020'!$A$3:$B$95,2,FALSE)</f>
        <v>83065000</v>
      </c>
      <c r="E16" s="13">
        <f>VLOOKUP(A16,'2021'!$A$2:$E$72,5,FALSE)</f>
        <v>290000</v>
      </c>
      <c r="F16" s="13"/>
      <c r="G16" s="13"/>
    </row>
    <row r="17" spans="1:7" s="12" customFormat="1" x14ac:dyDescent="0.25">
      <c r="A17" s="12" t="s">
        <v>19</v>
      </c>
      <c r="B17" s="13">
        <f>VLOOKUP(A17,'2018'!$A$2:$B$95,2,FALSE)</f>
        <v>4416000000</v>
      </c>
      <c r="C17" s="13">
        <f>VLOOKUP(A17,'2019'!$A$10:$B$95,2,FALSE)</f>
        <v>75781809</v>
      </c>
      <c r="D17" s="13">
        <f>VLOOKUP(A17,'2020'!$A$3:$B$95,2,FALSE)</f>
        <v>116713666</v>
      </c>
      <c r="E17" s="13">
        <f>VLOOKUP(A17,'2021'!$A$2:$E$72,5,FALSE)</f>
        <v>49536563</v>
      </c>
      <c r="F17" s="13"/>
      <c r="G17" s="13"/>
    </row>
    <row r="18" spans="1:7" s="12" customFormat="1" x14ac:dyDescent="0.25">
      <c r="A18" s="12" t="s">
        <v>20</v>
      </c>
      <c r="B18" s="13">
        <f>VLOOKUP(A18,'2018'!$A$2:$B$95,2,FALSE)</f>
        <v>315000000</v>
      </c>
      <c r="C18" s="13">
        <f>VLOOKUP(A18,'2019'!$A$10:$B$95,2,FALSE)</f>
        <v>1500000</v>
      </c>
      <c r="D18" s="13">
        <f>VLOOKUP(A18,'2020'!$A$3:$B$95,2,FALSE)</f>
        <v>2850000</v>
      </c>
      <c r="E18" s="13"/>
      <c r="F18" s="13"/>
      <c r="G18" s="13"/>
    </row>
    <row r="19" spans="1:7" s="12" customFormat="1" x14ac:dyDescent="0.25">
      <c r="A19" s="12" t="s">
        <v>23</v>
      </c>
      <c r="B19" s="13">
        <f>VLOOKUP(A19,'2018'!$A$2:$B$95,2,FALSE)</f>
        <v>127000000</v>
      </c>
      <c r="C19" s="13">
        <f>VLOOKUP(A19,'2019'!$A$10:$B$95,2,FALSE)</f>
        <v>601000</v>
      </c>
      <c r="D19" s="13">
        <f>VLOOKUP(A19,'2020'!$A$3:$B$95,2,FALSE)</f>
        <v>11797800</v>
      </c>
      <c r="E19" s="13">
        <f>VLOOKUP(A19,'2021'!$A$2:$E$72,5,FALSE)</f>
        <v>1500000</v>
      </c>
      <c r="F19" s="13"/>
      <c r="G19" s="13"/>
    </row>
    <row r="20" spans="1:7" s="12" customFormat="1" x14ac:dyDescent="0.25">
      <c r="A20" s="12" t="s">
        <v>30</v>
      </c>
      <c r="B20" s="13">
        <f>VLOOKUP(A20,'2018'!$A$2:$B$95,2,FALSE)</f>
        <v>58000000</v>
      </c>
      <c r="C20" s="13">
        <f>VLOOKUP(A20,'2019'!$A$10:$B$95,2,FALSE)</f>
        <v>8348000</v>
      </c>
      <c r="D20" s="13">
        <f>VLOOKUP(A20,'2020'!$A$3:$B$95,2,FALSE)</f>
        <v>46276500</v>
      </c>
      <c r="E20" s="13">
        <f>VLOOKUP(A20,'2021'!$A$2:$E$72,5,FALSE)</f>
        <v>8702600</v>
      </c>
      <c r="F20" s="13"/>
      <c r="G20" s="13"/>
    </row>
    <row r="21" spans="1:7" s="12" customFormat="1" x14ac:dyDescent="0.25">
      <c r="A21" s="12" t="s">
        <v>31</v>
      </c>
      <c r="B21" s="13">
        <f>VLOOKUP(A21,'2018'!$A$2:$B$95,2,FALSE)</f>
        <v>21484833300</v>
      </c>
      <c r="C21" s="13">
        <f>VLOOKUP(A21,'2019'!$A$10:$B$95,2,FALSE)</f>
        <v>165456000</v>
      </c>
      <c r="D21" s="13">
        <f>VLOOKUP(A21,'2020'!$A$3:$B$95,2,FALSE)</f>
        <v>1469154191</v>
      </c>
      <c r="E21" s="13">
        <f>275053037+1242109793.02273</f>
        <v>1517162830.0227301</v>
      </c>
      <c r="F21" s="13"/>
      <c r="G21" s="13"/>
    </row>
    <row r="22" spans="1:7" s="12" customFormat="1" x14ac:dyDescent="0.25">
      <c r="A22" s="12" t="s">
        <v>32</v>
      </c>
      <c r="B22" s="13">
        <f>VLOOKUP(A22,'2018'!$A$2:$B$95,2,FALSE)</f>
        <v>181848835700</v>
      </c>
      <c r="C22" s="13">
        <f>VLOOKUP(A22,'2019'!$A$10:$B$95,2,FALSE)</f>
        <v>3435786278</v>
      </c>
      <c r="D22" s="13">
        <f>VLOOKUP(A22,'2020'!$A$3:$B$95,2,FALSE)</f>
        <v>3566408380</v>
      </c>
      <c r="E22" s="14">
        <f>442551664+3048679264.40482</f>
        <v>3491230928.40482</v>
      </c>
      <c r="F22" s="15"/>
      <c r="G22" s="15"/>
    </row>
    <row r="23" spans="1:7" s="12" customFormat="1" x14ac:dyDescent="0.25">
      <c r="A23" s="12" t="s">
        <v>35</v>
      </c>
      <c r="B23" s="13">
        <f>VLOOKUP(A23,'2018'!$A$2:$B$95,2,FALSE)</f>
        <v>3041500000</v>
      </c>
      <c r="C23" s="13">
        <f>VLOOKUP(A23,'2019'!$A$10:$B$95,2,FALSE)</f>
        <v>26680000</v>
      </c>
      <c r="D23" s="13">
        <f>VLOOKUP(A23,'2020'!$A$3:$B$95,2,FALSE)</f>
        <v>45960000</v>
      </c>
      <c r="E23" s="13">
        <f>VLOOKUP(A23,'2021'!$A$2:$E$72,5,FALSE)</f>
        <v>18924000</v>
      </c>
      <c r="F23" s="13"/>
      <c r="G23" s="13"/>
    </row>
    <row r="24" spans="1:7" s="12" customFormat="1" x14ac:dyDescent="0.25">
      <c r="A24" s="12" t="s">
        <v>37</v>
      </c>
      <c r="B24" s="13">
        <f>VLOOKUP(A24,'2018'!$A$2:$B$95,2,FALSE)</f>
        <v>3649244900</v>
      </c>
      <c r="C24" s="13">
        <f>VLOOKUP(A24,'2019'!$A$10:$B$95,2,FALSE)</f>
        <v>8685000</v>
      </c>
      <c r="D24" s="13">
        <f>VLOOKUP(A24,'2020'!$A$3:$B$95,2,FALSE)</f>
        <v>75205400</v>
      </c>
      <c r="E24" s="13">
        <f>VLOOKUP(A24,'2021'!$A$2:$E$72,5,FALSE)</f>
        <v>124326400</v>
      </c>
      <c r="F24" s="13"/>
      <c r="G24" s="13"/>
    </row>
    <row r="25" spans="1:7" s="12" customFormat="1" x14ac:dyDescent="0.25">
      <c r="A25" s="12" t="s">
        <v>38</v>
      </c>
      <c r="B25" s="13">
        <f>VLOOKUP(A25,'2018'!$A$2:$B$95,2,FALSE)</f>
        <v>705280685</v>
      </c>
      <c r="C25" s="13">
        <f>VLOOKUP(A25,'2019'!$A$10:$B$95,2,FALSE)</f>
        <v>390696.68</v>
      </c>
      <c r="D25" s="13">
        <f>VLOOKUP(A25,'2020'!$A$3:$B$95,2,FALSE)</f>
        <v>419359918.80000001</v>
      </c>
      <c r="E25" s="13">
        <f>VLOOKUP(A25,'2021'!$A$2:$E$72,5,FALSE)</f>
        <v>9504273.6500000004</v>
      </c>
      <c r="F25" s="13"/>
      <c r="G25" s="13"/>
    </row>
    <row r="26" spans="1:7" s="12" customFormat="1" x14ac:dyDescent="0.25">
      <c r="A26" s="12" t="s">
        <v>40</v>
      </c>
      <c r="B26" s="13">
        <v>515772663400</v>
      </c>
      <c r="C26" s="13">
        <v>4306527520</v>
      </c>
      <c r="D26" s="13">
        <v>5577000988</v>
      </c>
      <c r="E26" s="13">
        <f>24344852943+1446744673.12991</f>
        <v>25791597616.12991</v>
      </c>
      <c r="F26" s="13"/>
      <c r="G26" s="13"/>
    </row>
    <row r="27" spans="1:7" s="8" customFormat="1" x14ac:dyDescent="0.25">
      <c r="A27" s="8" t="s">
        <v>41</v>
      </c>
      <c r="B27" s="9">
        <f>VLOOKUP(A27,'2018'!$A$2:$B$95,2,FALSE)</f>
        <v>3560000000</v>
      </c>
      <c r="C27" s="9">
        <f>VLOOKUP(A27,'2019'!$A$10:$B$95,2,FALSE)</f>
        <v>44505000</v>
      </c>
      <c r="D27" s="9">
        <f>VLOOKUP(A27,'2020'!$A$3:$B$95,2,FALSE)</f>
        <v>49005000</v>
      </c>
      <c r="E27" s="9">
        <f>VLOOKUP(A27,'2021'!$A$2:$E$72,5,FALSE)</f>
        <v>13365000</v>
      </c>
      <c r="F27" s="9"/>
      <c r="G27" s="9"/>
    </row>
    <row r="28" spans="1:7" s="8" customFormat="1" x14ac:dyDescent="0.25">
      <c r="A28" s="8" t="s">
        <v>42</v>
      </c>
      <c r="B28" s="9">
        <f>VLOOKUP(A28,'2018'!$A$2:$B$95,2,FALSE)</f>
        <v>3926734600</v>
      </c>
      <c r="C28" s="9">
        <v>0</v>
      </c>
      <c r="D28" s="9">
        <v>0</v>
      </c>
      <c r="E28" s="10">
        <f>[1]gaji!$C$21</f>
        <v>393243900</v>
      </c>
      <c r="F28" s="11"/>
      <c r="G28" s="11"/>
    </row>
    <row r="29" spans="1:7" s="8" customFormat="1" x14ac:dyDescent="0.25">
      <c r="A29" s="8" t="s">
        <v>43</v>
      </c>
      <c r="B29" s="9">
        <f>VLOOKUP(A29,'2018'!$A$2:$B$95,2,FALSE)/100</f>
        <v>421250001</v>
      </c>
      <c r="C29" s="9" t="e">
        <f>VLOOKUP(A29,'2019'!$A$10:$B$95,2,FALSE)</f>
        <v>#N/A</v>
      </c>
      <c r="D29" s="9" t="e">
        <f>VLOOKUP(A29,'2020'!$A$3:$B$95,2,FALSE)</f>
        <v>#N/A</v>
      </c>
      <c r="E29" s="9" t="e">
        <f>VLOOKUP(A29,'2021'!$A$2:$E$72,5,FALSE)</f>
        <v>#N/A</v>
      </c>
      <c r="F29" s="9"/>
      <c r="G29" s="9"/>
    </row>
    <row r="30" spans="1:7" s="8" customFormat="1" x14ac:dyDescent="0.25">
      <c r="A30" s="8" t="s">
        <v>44</v>
      </c>
      <c r="B30" s="9">
        <v>0</v>
      </c>
      <c r="C30" s="9">
        <f>VLOOKUP(A30,'2019'!$A$10:$B$95,2,FALSE)</f>
        <v>186555170</v>
      </c>
      <c r="D30" s="9">
        <f>VLOOKUP(A30,'2020'!$A$3:$B$95,2,FALSE)</f>
        <v>166023539</v>
      </c>
      <c r="E30" s="9">
        <f>VLOOKUP(A30,'2021'!$A$2:$E$72,5,FALSE)</f>
        <v>165433450</v>
      </c>
      <c r="F30" s="9"/>
      <c r="G30" s="9"/>
    </row>
    <row r="31" spans="1:7" s="8" customFormat="1" x14ac:dyDescent="0.25">
      <c r="A31" s="8" t="s">
        <v>45</v>
      </c>
      <c r="B31" s="9">
        <v>0</v>
      </c>
      <c r="C31" s="9">
        <f>VLOOKUP(A31,'2019'!$A$10:$B$95,2,FALSE)</f>
        <v>137113809</v>
      </c>
      <c r="D31" s="9">
        <f>VLOOKUP(A31,'2020'!$A$3:$B$95,2,FALSE)</f>
        <v>91618456</v>
      </c>
      <c r="E31" s="9">
        <f>VLOOKUP(A31,'2021'!$A$2:$E$72,5,FALSE)</f>
        <v>158853300</v>
      </c>
      <c r="F31" s="9"/>
      <c r="G31" s="9"/>
    </row>
    <row r="32" spans="1:7" s="12" customFormat="1" x14ac:dyDescent="0.25">
      <c r="A32" s="12" t="s">
        <v>47</v>
      </c>
      <c r="B32" s="13">
        <f>VLOOKUP(A32,'2018'!$A$2:$B$95,2,FALSE)</f>
        <v>2630850000</v>
      </c>
      <c r="C32" s="13">
        <f>VLOOKUP(A32,'2019'!$A$10:$B$95,2,FALSE)</f>
        <v>36065000</v>
      </c>
      <c r="D32" s="13">
        <f>VLOOKUP(A32,'2020'!$A$3:$B$95,2,FALSE)</f>
        <v>11890000</v>
      </c>
      <c r="E32" s="13">
        <v>0</v>
      </c>
      <c r="F32" s="13"/>
      <c r="G32" s="13"/>
    </row>
    <row r="33" spans="1:7" s="12" customFormat="1" x14ac:dyDescent="0.25">
      <c r="A33" s="12" t="s">
        <v>48</v>
      </c>
      <c r="B33" s="13">
        <f>VLOOKUP(A33,'2018'!$A$2:$B$95,2,FALSE)</f>
        <v>4256500000</v>
      </c>
      <c r="C33" s="13">
        <f>VLOOKUP(A33,'2019'!$A$10:$B$95,2,FALSE)</f>
        <v>17950000</v>
      </c>
      <c r="D33" s="13">
        <f>VLOOKUP(A33,'2020'!$A$3:$B$95,2,FALSE)</f>
        <v>856500</v>
      </c>
      <c r="E33" s="13">
        <f>VLOOKUP(A33,'2021'!$A$2:$E$72,5,FALSE)</f>
        <v>7000000</v>
      </c>
      <c r="F33" s="13"/>
      <c r="G33" s="13"/>
    </row>
    <row r="34" spans="1:7" s="12" customFormat="1" x14ac:dyDescent="0.25">
      <c r="A34" s="12" t="s">
        <v>49</v>
      </c>
      <c r="B34" s="13">
        <f>VLOOKUP(A34,'2018'!$A$2:$B$95,2,FALSE)</f>
        <v>3570663800</v>
      </c>
      <c r="C34" s="13">
        <f>VLOOKUP(A34,'2019'!$A$10:$B$95,2,FALSE)</f>
        <v>36418222</v>
      </c>
      <c r="D34" s="13">
        <f>VLOOKUP(A34,'2020'!$A$3:$B$95,2,FALSE)</f>
        <v>50381847</v>
      </c>
      <c r="E34" s="13">
        <f>VLOOKUP(A34,'2021'!$A$2:$E$72,5,FALSE)</f>
        <v>38707226</v>
      </c>
      <c r="F34" s="13"/>
      <c r="G34" s="13"/>
    </row>
    <row r="35" spans="1:7" s="12" customFormat="1" x14ac:dyDescent="0.25">
      <c r="A35" s="12" t="s">
        <v>50</v>
      </c>
      <c r="B35" s="13">
        <f>VLOOKUP(A35,'2018'!$A$2:$B$95,2,FALSE)</f>
        <v>8884809000</v>
      </c>
      <c r="C35" s="13">
        <f>VLOOKUP(A35,'2019'!$A$10:$B$95,2,FALSE)</f>
        <v>30569375</v>
      </c>
      <c r="D35" s="13">
        <f>VLOOKUP(A35,'2020'!$A$3:$B$95,2,FALSE)</f>
        <v>3592591</v>
      </c>
      <c r="E35" s="13">
        <f>VLOOKUP(A35,'2021'!$A$2:$E$72,5,FALSE)</f>
        <v>800000</v>
      </c>
      <c r="F35" s="13"/>
      <c r="G35" s="13"/>
    </row>
    <row r="36" spans="1:7" s="12" customFormat="1" x14ac:dyDescent="0.25">
      <c r="A36" s="12" t="s">
        <v>51</v>
      </c>
      <c r="B36" s="13">
        <f>VLOOKUP(A36,'2018'!$A$2:$B$95,2,FALSE)</f>
        <v>21248966600</v>
      </c>
      <c r="C36" s="13">
        <f>VLOOKUP(A36,'2019'!$A$10:$B$95,2,FALSE)</f>
        <v>399126000</v>
      </c>
      <c r="D36" s="13">
        <f>VLOOKUP(A36,'2020'!$A$3:$B$95,2,FALSE)</f>
        <v>288111700</v>
      </c>
      <c r="E36" s="13">
        <f>VLOOKUP(A36,'2021'!$A$2:$E$72,5,FALSE)</f>
        <v>268823700</v>
      </c>
      <c r="F36" s="13"/>
      <c r="G36" s="13"/>
    </row>
    <row r="37" spans="1:7" s="12" customFormat="1" x14ac:dyDescent="0.25">
      <c r="A37" s="12" t="s">
        <v>52</v>
      </c>
      <c r="B37" s="13">
        <f>VLOOKUP(A37,'2018'!$A$2:$B$95,2,FALSE)</f>
        <v>650000000</v>
      </c>
      <c r="C37" s="13">
        <f>VLOOKUP(A37,'2019'!$A$10:$B$95,2,FALSE)</f>
        <v>12625000</v>
      </c>
      <c r="D37" s="13">
        <f>VLOOKUP(A37,'2020'!$A$3:$B$95,2,FALSE)</f>
        <v>18000000</v>
      </c>
      <c r="E37" s="13">
        <v>7500000</v>
      </c>
      <c r="F37" s="13"/>
      <c r="G37" s="13"/>
    </row>
    <row r="38" spans="1:7" s="12" customFormat="1" x14ac:dyDescent="0.25">
      <c r="A38" s="12" t="s">
        <v>53</v>
      </c>
      <c r="B38" s="13">
        <f>VLOOKUP(A38,'2018'!$A$2:$B$95,2,FALSE)</f>
        <v>659190000</v>
      </c>
      <c r="C38" s="13">
        <f>VLOOKUP(A38,'2019'!$A$10:$B$95,2,FALSE)</f>
        <v>8500000</v>
      </c>
      <c r="D38" s="13">
        <f>VLOOKUP(A38,'2020'!$A$3:$B$95,2,FALSE)</f>
        <v>6704500</v>
      </c>
      <c r="E38" s="13">
        <f>VLOOKUP(A38,'2021'!$A$2:$E$72,5,FALSE)</f>
        <v>28980500</v>
      </c>
      <c r="F38" s="13"/>
      <c r="G38" s="13"/>
    </row>
    <row r="39" spans="1:7" s="12" customFormat="1" x14ac:dyDescent="0.25">
      <c r="A39" s="12" t="s">
        <v>54</v>
      </c>
      <c r="B39" s="13">
        <v>0</v>
      </c>
      <c r="C39" s="13">
        <f>VLOOKUP(A39,'2019'!$A$10:$B$95,2,FALSE)</f>
        <v>341469117</v>
      </c>
      <c r="D39" s="13">
        <f>VLOOKUP(A39,'2020'!$A$3:$B$95,2,FALSE)</f>
        <v>195613706</v>
      </c>
      <c r="E39" s="13">
        <f>VLOOKUP(A39,'2021'!$A$2:$E$72,5,FALSE)</f>
        <v>484878502</v>
      </c>
      <c r="F39" s="13"/>
      <c r="G39" s="13"/>
    </row>
    <row r="40" spans="1:7" s="12" customFormat="1" x14ac:dyDescent="0.25">
      <c r="A40" s="12" t="s">
        <v>55</v>
      </c>
      <c r="B40" s="13">
        <f>VLOOKUP(A40,'2018'!$A$2:$B$95,2,FALSE)</f>
        <v>6965050000</v>
      </c>
      <c r="C40" s="13">
        <f>VLOOKUP(A40,'2019'!$A$10:$B$95,2,FALSE)</f>
        <v>107581655</v>
      </c>
      <c r="D40" s="13">
        <f>VLOOKUP(A40,'2020'!$A$3:$B$95,2,FALSE)</f>
        <v>255752554</v>
      </c>
      <c r="E40" s="13">
        <f>VLOOKUP(A40,'2021'!$A$2:$E$72,5,FALSE)</f>
        <v>223530113</v>
      </c>
      <c r="F40" s="13"/>
      <c r="G40" s="13"/>
    </row>
    <row r="41" spans="1:7" s="12" customFormat="1" x14ac:dyDescent="0.25">
      <c r="A41" s="12" t="s">
        <v>56</v>
      </c>
      <c r="B41" s="13">
        <f>VLOOKUP(A41,'2018'!$A$2:$B$95,2,FALSE)</f>
        <v>630600000</v>
      </c>
      <c r="C41" s="13">
        <f>VLOOKUP(A41,'2019'!$A$10:$B$95,2,FALSE)</f>
        <v>19215000</v>
      </c>
      <c r="D41" s="13">
        <f>VLOOKUP(A41,'2020'!$A$3:$B$95,2,FALSE)</f>
        <v>22929000</v>
      </c>
      <c r="E41" s="13">
        <f>VLOOKUP(A41,'2021'!$A$2:$E$72,5,FALSE)</f>
        <v>12897000</v>
      </c>
      <c r="F41" s="13"/>
      <c r="G41" s="13"/>
    </row>
    <row r="42" spans="1:7" s="12" customFormat="1" x14ac:dyDescent="0.25">
      <c r="A42" s="12" t="s">
        <v>57</v>
      </c>
      <c r="B42" s="13">
        <f>VLOOKUP(A42,'2018'!$A$2:$B$95,2,FALSE)</f>
        <v>3696323500</v>
      </c>
      <c r="C42" s="13">
        <f>VLOOKUP(A42,'2019'!$A$10:$B$95,2,FALSE)</f>
        <v>66601800</v>
      </c>
      <c r="D42" s="13">
        <f>VLOOKUP(A42,'2020'!$A$3:$B$95,2,FALSE)</f>
        <v>55215300</v>
      </c>
      <c r="E42" s="13">
        <f>VLOOKUP(A42,'2021'!$A$2:$E$72,5,FALSE)</f>
        <v>12263000</v>
      </c>
      <c r="F42" s="13"/>
      <c r="G42" s="13"/>
    </row>
    <row r="43" spans="1:7" s="12" customFormat="1" x14ac:dyDescent="0.25">
      <c r="A43" s="12" t="s">
        <v>58</v>
      </c>
      <c r="B43" s="13">
        <f>VLOOKUP(A43,'2018'!$A$2:$B$95,2,FALSE)</f>
        <v>1854667700</v>
      </c>
      <c r="C43" s="13">
        <f>VLOOKUP(A43,'2019'!$A$10:$B$95,2,FALSE)</f>
        <v>5193700</v>
      </c>
      <c r="D43" s="13">
        <f>VLOOKUP(A43,'2020'!$A$3:$B$95,2,FALSE)</f>
        <v>34289884</v>
      </c>
      <c r="E43" s="13">
        <f>VLOOKUP(A43,'2021'!$A$2:$E$72,5,FALSE)</f>
        <v>146743771</v>
      </c>
      <c r="F43" s="13">
        <v>202</v>
      </c>
      <c r="G43" s="13"/>
    </row>
    <row r="44" spans="1:7" x14ac:dyDescent="0.25">
      <c r="A44" t="s">
        <v>59</v>
      </c>
      <c r="B44" s="4">
        <f>VLOOKUP(A44,'2018'!$A$2:$B$95,2,FALSE)</f>
        <v>22557400000</v>
      </c>
      <c r="C44" s="4">
        <f>VLOOKUP(A44,'2019'!$A$10:$B$95,2,FALSE)</f>
        <v>160484700</v>
      </c>
      <c r="D44" s="4">
        <f>VLOOKUP(A44,'2020'!$A$3:$B$95,2,FALSE)</f>
        <v>171340700</v>
      </c>
      <c r="E44" s="4">
        <f>VLOOKUP(A44,'2021'!$A$2:$E$72,5,FALSE)</f>
        <v>61441900</v>
      </c>
      <c r="F44" s="4"/>
      <c r="G44" s="4"/>
    </row>
    <row r="45" spans="1:7" x14ac:dyDescent="0.25">
      <c r="A45" t="s">
        <v>60</v>
      </c>
      <c r="B45" s="4">
        <f>VLOOKUP(A45,'2018'!$A$2:$B$95,2,FALSE)</f>
        <v>243203077000</v>
      </c>
      <c r="C45" s="4">
        <f>VLOOKUP(A45,'2019'!$A$10:$B$95,2,FALSE)</f>
        <v>2421450000</v>
      </c>
      <c r="D45" s="4">
        <f>VLOOKUP(A45,'2020'!$A$3:$B$95,2,FALSE)</f>
        <v>3281500000</v>
      </c>
      <c r="E45" s="4">
        <f>VLOOKUP(A45,'2021'!$A$2:$E$72,5,FALSE)</f>
        <v>616654499</v>
      </c>
      <c r="F45" s="4"/>
      <c r="G45" s="4"/>
    </row>
    <row r="46" spans="1:7" x14ac:dyDescent="0.25">
      <c r="A46" t="s">
        <v>61</v>
      </c>
      <c r="B46" s="4">
        <f>VLOOKUP(A46,'2018'!$A$2:$B$95,2,FALSE)</f>
        <v>11329804815</v>
      </c>
      <c r="C46" s="4">
        <f>VLOOKUP(A46,'2019'!$A$10:$B$95,2,FALSE)</f>
        <v>95407350</v>
      </c>
      <c r="D46" s="4">
        <f>VLOOKUP(A46,'2020'!$A$3:$B$95,2,FALSE)</f>
        <v>305772202.80000001</v>
      </c>
      <c r="E46" s="4">
        <f>VLOOKUP(A46,'2021'!$A$2:$E$72,5,FALSE)</f>
        <v>6241348.4000000004</v>
      </c>
      <c r="F46" s="4"/>
      <c r="G46" s="4"/>
    </row>
    <row r="47" spans="1:7" x14ac:dyDescent="0.25">
      <c r="A47" t="s">
        <v>63</v>
      </c>
      <c r="B47" s="4">
        <f>VLOOKUP(A47,'2018'!$A$2:$B$95,2,FALSE)</f>
        <v>295466500</v>
      </c>
      <c r="C47" s="4">
        <f>VLOOKUP(A47,'2019'!$A$10:$B$95,2,FALSE)</f>
        <v>2649000</v>
      </c>
      <c r="D47" s="4">
        <f>VLOOKUP(A47,'2020'!$A$3:$B$95,2,FALSE)</f>
        <v>33870000</v>
      </c>
      <c r="E47" s="4">
        <v>0</v>
      </c>
      <c r="F47" s="4"/>
      <c r="G47" s="4"/>
    </row>
    <row r="48" spans="1:7" x14ac:dyDescent="0.25">
      <c r="A48" t="s">
        <v>64</v>
      </c>
      <c r="B48" s="4">
        <f>VLOOKUP(A48,'2018'!$A$2:$B$95,2,FALSE)</f>
        <v>6750000000</v>
      </c>
      <c r="C48" s="4">
        <f>VLOOKUP(A48,'2019'!$A$10:$B$95,2,FALSE)</f>
        <v>426418650</v>
      </c>
      <c r="D48" s="4">
        <f>VLOOKUP(A48,'2020'!$A$3:$B$95,2,FALSE)</f>
        <v>1084091739</v>
      </c>
      <c r="E48" s="4">
        <f>VLOOKUP(A48,'2021'!$A$2:$E$72,5,FALSE)</f>
        <v>3626105700</v>
      </c>
      <c r="F48" s="4" t="s">
        <v>121</v>
      </c>
      <c r="G48" s="4"/>
    </row>
    <row r="49" spans="1:7" x14ac:dyDescent="0.25">
      <c r="A49" t="s">
        <v>65</v>
      </c>
      <c r="B49" s="4">
        <f>VLOOKUP(A49,'2018'!$A$2:$B$95,2,FALSE)</f>
        <v>401155500</v>
      </c>
      <c r="C49" s="4">
        <f>VLOOKUP(A49,'2019'!$A$10:$B$95,2,FALSE)</f>
        <v>10000000</v>
      </c>
      <c r="D49" s="4">
        <f>VLOOKUP(A49,'2020'!$A$3:$B$95,2,FALSE)</f>
        <v>4682000</v>
      </c>
      <c r="E49" s="4">
        <v>0</v>
      </c>
      <c r="F49" s="4"/>
      <c r="G49" s="4"/>
    </row>
    <row r="50" spans="1:7" s="12" customFormat="1" x14ac:dyDescent="0.25">
      <c r="A50" s="12" t="s">
        <v>66</v>
      </c>
      <c r="B50" s="13">
        <f>VLOOKUP(A50,'2018'!$A$2:$B$95,2,FALSE)</f>
        <v>21362580500</v>
      </c>
      <c r="C50" s="13">
        <f>VLOOKUP(A50,'2019'!$A$10:$B$95,2,FALSE)</f>
        <v>204153681</v>
      </c>
      <c r="D50" s="13">
        <f>VLOOKUP(A50,'2020'!$A$3:$B$95,2,FALSE)</f>
        <v>94850490</v>
      </c>
      <c r="E50" s="13">
        <f>VLOOKUP(A50,'2021'!$A$2:$E$72,5,FALSE)</f>
        <v>109710934</v>
      </c>
      <c r="F50" s="13"/>
      <c r="G50" s="13"/>
    </row>
    <row r="51" spans="1:7" x14ac:dyDescent="0.25">
      <c r="A51" t="s">
        <v>67</v>
      </c>
      <c r="B51" s="4">
        <f>VLOOKUP(A51,'2018'!$A$2:$B$95,2,FALSE)</f>
        <v>120000000</v>
      </c>
      <c r="C51" s="4">
        <v>0</v>
      </c>
      <c r="D51" s="4">
        <v>0</v>
      </c>
      <c r="E51" s="4">
        <v>0</v>
      </c>
      <c r="F51" s="4"/>
      <c r="G51" s="4"/>
    </row>
    <row r="52" spans="1:7" x14ac:dyDescent="0.25">
      <c r="A52" s="12" t="s">
        <v>68</v>
      </c>
      <c r="B52" s="13">
        <f>VLOOKUP(A52,'2018'!$A$2:$B$95,2,FALSE)</f>
        <v>11438487500</v>
      </c>
      <c r="C52" s="13">
        <v>32163000</v>
      </c>
      <c r="D52" s="13">
        <f>VLOOKUP(A52,'2020'!$A$3:$B$95,2,FALSE)</f>
        <v>56327500</v>
      </c>
      <c r="E52" s="13">
        <f>VLOOKUP(A52,'2021'!$A$2:$E$72,5,FALSE)</f>
        <v>148871000</v>
      </c>
      <c r="F52" s="4" t="s">
        <v>122</v>
      </c>
      <c r="G52" s="4"/>
    </row>
    <row r="53" spans="1:7" x14ac:dyDescent="0.25">
      <c r="A53" s="12" t="s">
        <v>69</v>
      </c>
      <c r="B53" s="13">
        <v>0</v>
      </c>
      <c r="C53" s="13">
        <f>VLOOKUP(A53,'2019'!$A$10:$B$95,2,FALSE)</f>
        <v>159040368</v>
      </c>
      <c r="D53" s="13">
        <f>VLOOKUP(A53,'2020'!$A$3:$B$95,2,FALSE)</f>
        <v>263473209.72999999</v>
      </c>
      <c r="E53" s="13">
        <f>VLOOKUP(A53,'2021'!$A$2:$E$72,5,FALSE)</f>
        <v>229184899</v>
      </c>
      <c r="F53" s="4"/>
      <c r="G53" s="4"/>
    </row>
    <row r="54" spans="1:7" x14ac:dyDescent="0.25">
      <c r="A54" s="12" t="s">
        <v>70</v>
      </c>
      <c r="B54" s="13">
        <v>3381018500</v>
      </c>
      <c r="C54" s="13">
        <v>25984207</v>
      </c>
      <c r="D54" s="13">
        <v>21146304</v>
      </c>
      <c r="E54" s="13">
        <v>22235467</v>
      </c>
      <c r="F54" s="6"/>
      <c r="G54" s="6"/>
    </row>
    <row r="55" spans="1:7" x14ac:dyDescent="0.25">
      <c r="A55" s="12" t="s">
        <v>71</v>
      </c>
      <c r="B55" s="13">
        <f>VLOOKUP(A55,'2018'!$A$2:$B$95,2,FALSE)</f>
        <v>961824000</v>
      </c>
      <c r="C55" s="13">
        <f>VLOOKUP(A55,'2019'!$A$10:$B$95,2,FALSE)</f>
        <v>19138101</v>
      </c>
      <c r="D55" s="13">
        <f>VLOOKUP(A55,'2020'!$A$3:$B$95,2,FALSE)</f>
        <v>8070726</v>
      </c>
      <c r="E55" s="13">
        <f>VLOOKUP(A55,'2021'!$A$2:$E$72,5,FALSE)</f>
        <v>202119</v>
      </c>
      <c r="F55" s="4"/>
      <c r="G55" s="4"/>
    </row>
    <row r="56" spans="1:7" x14ac:dyDescent="0.25">
      <c r="A56" s="12" t="s">
        <v>72</v>
      </c>
      <c r="B56" s="13">
        <f>VLOOKUP(A56,'2018'!$A$2:$B$95,2,FALSE)</f>
        <v>11071783400</v>
      </c>
      <c r="C56" s="13">
        <f>VLOOKUP(A56,'2019'!$A$10:$B$95,2,FALSE)</f>
        <v>41616548</v>
      </c>
      <c r="D56" s="13">
        <f>VLOOKUP(A56,'2020'!$A$3:$B$95,2,FALSE)</f>
        <v>60462657</v>
      </c>
      <c r="E56" s="13">
        <f>VLOOKUP(A56,'2021'!$A$2:$E$72,5,FALSE)</f>
        <v>46178398</v>
      </c>
      <c r="F56" s="4"/>
      <c r="G56" s="4"/>
    </row>
    <row r="57" spans="1:7" x14ac:dyDescent="0.25">
      <c r="A57" s="12" t="s">
        <v>73</v>
      </c>
      <c r="B57" s="13">
        <v>0</v>
      </c>
      <c r="C57" s="13">
        <f>VLOOKUP(A57,'2019'!$A$10:$B$95,2,FALSE)</f>
        <v>85357000</v>
      </c>
      <c r="D57" s="13">
        <f>VLOOKUP(A57,'2020'!$A$3:$B$95,2,FALSE)</f>
        <v>38080400</v>
      </c>
      <c r="E57" s="13">
        <f>VLOOKUP(A57,'2021'!$A$2:$E$72,5,FALSE)</f>
        <v>13768950</v>
      </c>
      <c r="F57" s="4"/>
      <c r="G57" s="4"/>
    </row>
    <row r="58" spans="1:7" x14ac:dyDescent="0.25">
      <c r="A58" s="12" t="s">
        <v>74</v>
      </c>
      <c r="B58" s="13">
        <f>VLOOKUP(A58,'2018'!$A$2:$B$95,2,FALSE)</f>
        <v>3970450000</v>
      </c>
      <c r="C58" s="13">
        <f>VLOOKUP(A58,'2019'!$A$10:$B$95,2,FALSE)</f>
        <v>68360500</v>
      </c>
      <c r="D58" s="13">
        <f>VLOOKUP(A58,'2020'!$A$3:$B$95,2,FALSE)</f>
        <v>128100636</v>
      </c>
      <c r="E58" s="13">
        <f>VLOOKUP(A58,'2021'!$A$2:$E$72,5,FALSE)</f>
        <v>82514751</v>
      </c>
      <c r="F58" s="4"/>
      <c r="G58" s="4"/>
    </row>
    <row r="59" spans="1:7" x14ac:dyDescent="0.25">
      <c r="A59" s="12" t="s">
        <v>75</v>
      </c>
      <c r="B59" s="13">
        <f>VLOOKUP(A59,'2018'!$A$2:$B$95,2,FALSE)</f>
        <v>4535750000</v>
      </c>
      <c r="C59" s="13">
        <f>VLOOKUP(A59,'2019'!$A$10:$B$95,2,FALSE)</f>
        <v>14255000</v>
      </c>
      <c r="D59" s="13">
        <f>VLOOKUP(A59,'2020'!$A$3:$B$95,2,FALSE)</f>
        <v>259176066</v>
      </c>
      <c r="E59" s="13">
        <f>VLOOKUP(A59,'2021'!$A$2:$E$72,5,FALSE)</f>
        <v>26762000</v>
      </c>
      <c r="F59" s="4"/>
      <c r="G59" s="4"/>
    </row>
    <row r="60" spans="1:7" x14ac:dyDescent="0.25">
      <c r="A60" s="12" t="s">
        <v>76</v>
      </c>
      <c r="B60" s="13">
        <f>VLOOKUP(A60,'2018'!$A$2:$B$95,2,FALSE)</f>
        <v>1616400000</v>
      </c>
      <c r="C60" s="13">
        <f>VLOOKUP(A60,'2019'!$A$10:$B$95,2,FALSE)</f>
        <v>19839800</v>
      </c>
      <c r="D60" s="13">
        <f>VLOOKUP(A60,'2020'!$A$3:$B$95,2,FALSE)</f>
        <v>41548861</v>
      </c>
      <c r="E60" s="13">
        <f>VLOOKUP(A60,'2021'!$A$2:$E$72,5,FALSE)</f>
        <v>43014000</v>
      </c>
      <c r="F60" s="4"/>
      <c r="G60" s="4"/>
    </row>
    <row r="61" spans="1:7" x14ac:dyDescent="0.25">
      <c r="A61" s="12" t="s">
        <v>77</v>
      </c>
      <c r="B61" s="13">
        <f>VLOOKUP(A61,'2018'!$A$2:$B$95,2,FALSE)</f>
        <v>2692154700</v>
      </c>
      <c r="C61" s="13">
        <f>VLOOKUP(A61,'2019'!$A$10:$B$95,2,FALSE)</f>
        <v>35242982</v>
      </c>
      <c r="D61" s="13">
        <f>VLOOKUP(A61,'2020'!$A$3:$B$95,2,FALSE)</f>
        <v>126856167</v>
      </c>
      <c r="E61" s="13">
        <f>VLOOKUP(A61,'2021'!$A$2:$E$72,5,FALSE)</f>
        <v>74197328</v>
      </c>
      <c r="F61" s="4"/>
      <c r="G61" s="4"/>
    </row>
    <row r="62" spans="1:7" x14ac:dyDescent="0.25">
      <c r="A62" s="12" t="s">
        <v>78</v>
      </c>
      <c r="B62" s="13">
        <v>4289889500</v>
      </c>
      <c r="C62" s="13">
        <v>7450000</v>
      </c>
      <c r="D62" s="13">
        <v>16192577</v>
      </c>
      <c r="E62" s="13">
        <v>76217099</v>
      </c>
      <c r="F62" s="4"/>
      <c r="G62" s="4"/>
    </row>
    <row r="63" spans="1:7" x14ac:dyDescent="0.25">
      <c r="A63" s="12" t="s">
        <v>79</v>
      </c>
      <c r="B63" s="13">
        <f>VLOOKUP(A63,'2018'!$A$2:$B$95,2,FALSE)</f>
        <v>280279167</v>
      </c>
      <c r="C63" s="13">
        <f>VLOOKUP(A63,'2019'!$A$10:$B$95,2,FALSE)</f>
        <v>75046515</v>
      </c>
      <c r="D63" s="13">
        <f>VLOOKUP(A63,'2020'!$A$3:$B$95,2,FALSE)</f>
        <v>158111280</v>
      </c>
      <c r="E63" s="13">
        <f>VLOOKUP(A63,'2021'!$A$2:$E$72,5,FALSE)</f>
        <v>89726370</v>
      </c>
      <c r="F63" s="4"/>
      <c r="G63" s="4"/>
    </row>
    <row r="64" spans="1:7" x14ac:dyDescent="0.25">
      <c r="A64" s="12" t="s">
        <v>80</v>
      </c>
      <c r="B64" s="13">
        <f>VLOOKUP(A64,'2018'!$A$2:$B$95,2,FALSE)</f>
        <v>1427000000</v>
      </c>
      <c r="C64" s="13">
        <f>VLOOKUP(A64,'2019'!$A$10:$B$95,2,FALSE)</f>
        <v>106060272</v>
      </c>
      <c r="D64" s="13">
        <f>VLOOKUP(A64,'2020'!$A$3:$B$95,2,FALSE)</f>
        <v>16318700</v>
      </c>
      <c r="E64" s="13">
        <f>VLOOKUP(A64,'2021'!$A$2:$E$72,5,FALSE)</f>
        <v>9821500</v>
      </c>
      <c r="F64" s="4"/>
      <c r="G64" s="4"/>
    </row>
    <row r="65" spans="1:7" x14ac:dyDescent="0.25">
      <c r="A65" s="12" t="s">
        <v>82</v>
      </c>
      <c r="B65" s="13">
        <f>VLOOKUP(A65,'2018'!$A$2:$B$95,2,FALSE)</f>
        <v>5688502700</v>
      </c>
      <c r="C65" s="13">
        <f>VLOOKUP(A65,'2019'!$A$10:$B$95,2,FALSE)</f>
        <v>124081311.06</v>
      </c>
      <c r="D65" s="13">
        <f>VLOOKUP(A65,'2020'!$A$3:$B$95,2,FALSE)</f>
        <v>364490596</v>
      </c>
      <c r="E65" s="13">
        <f>VLOOKUP(A65,'2021'!$A$2:$E$72,5,FALSE)</f>
        <v>863168824</v>
      </c>
      <c r="F65" s="4" t="s">
        <v>123</v>
      </c>
      <c r="G65" s="4"/>
    </row>
    <row r="66" spans="1:7" x14ac:dyDescent="0.25">
      <c r="A66" s="12" t="s">
        <v>83</v>
      </c>
      <c r="B66" s="13">
        <f>VLOOKUP(A66,'2018'!$A$2:$B$95,2,FALSE)</f>
        <v>12435340100</v>
      </c>
      <c r="C66" s="13">
        <f>VLOOKUP(A66,'2019'!$A$10:$B$95,2,FALSE)</f>
        <v>103315485</v>
      </c>
      <c r="D66" s="13">
        <f>VLOOKUP(A66,'2020'!$A$3:$B$95,2,FALSE)</f>
        <v>20327815</v>
      </c>
      <c r="E66" s="13">
        <f>VLOOKUP(A66,'2021'!$A$2:$E$72,5,FALSE)</f>
        <v>23854499</v>
      </c>
      <c r="F66" s="4"/>
      <c r="G66" s="4"/>
    </row>
    <row r="67" spans="1:7" x14ac:dyDescent="0.25">
      <c r="A67" t="s">
        <v>84</v>
      </c>
      <c r="B67" s="4">
        <f>VLOOKUP(A67,'2018'!$A$2:$B$95,2,FALSE)</f>
        <v>6597409200</v>
      </c>
      <c r="C67" s="4">
        <f>VLOOKUP(A67,'2019'!$A$10:$B$95,2,FALSE)</f>
        <v>96168957</v>
      </c>
      <c r="D67" s="4">
        <f>VLOOKUP(A67,'2020'!$A$3:$B$95,2,FALSE)</f>
        <v>134310324</v>
      </c>
      <c r="E67" s="4">
        <f>VLOOKUP(A67,'2021'!$A$2:$E$72,5,FALSE)</f>
        <v>53250000</v>
      </c>
      <c r="F67" s="4"/>
      <c r="G67" s="4"/>
    </row>
    <row r="68" spans="1:7" x14ac:dyDescent="0.25">
      <c r="A68" t="s">
        <v>85</v>
      </c>
      <c r="B68" s="4">
        <f>VLOOKUP(A68,'2018'!$A$2:$B$95,2,FALSE)</f>
        <v>1527158800</v>
      </c>
      <c r="C68" s="4">
        <v>0</v>
      </c>
      <c r="D68" s="4">
        <v>0</v>
      </c>
      <c r="E68" s="4">
        <v>0</v>
      </c>
      <c r="F68" s="4"/>
      <c r="G68" s="4"/>
    </row>
    <row r="69" spans="1:7" x14ac:dyDescent="0.25">
      <c r="A69" t="s">
        <v>86</v>
      </c>
      <c r="B69" s="4">
        <f>VLOOKUP(A69,'2018'!$A$2:$B$95,2,FALSE)</f>
        <v>25000000</v>
      </c>
      <c r="C69" s="4">
        <v>0</v>
      </c>
      <c r="D69" s="4">
        <v>0</v>
      </c>
      <c r="E69" s="4">
        <v>0</v>
      </c>
      <c r="F69" s="4"/>
      <c r="G69" s="4"/>
    </row>
    <row r="70" spans="1:7" s="8" customFormat="1" x14ac:dyDescent="0.25">
      <c r="A70" s="8" t="s">
        <v>117</v>
      </c>
      <c r="B70" s="9">
        <v>186034963</v>
      </c>
      <c r="C70" s="9">
        <v>285670532</v>
      </c>
      <c r="D70" s="9">
        <v>305732626.25</v>
      </c>
      <c r="E70" s="9">
        <v>345632100</v>
      </c>
      <c r="F70" s="9"/>
      <c r="G70" s="9"/>
    </row>
    <row r="71" spans="1:7" s="8" customFormat="1" x14ac:dyDescent="0.25">
      <c r="A71" s="8" t="s">
        <v>88</v>
      </c>
      <c r="B71" s="9">
        <v>467644267</v>
      </c>
      <c r="C71" s="9">
        <v>467644267</v>
      </c>
      <c r="D71" s="9">
        <v>837309840</v>
      </c>
      <c r="E71" s="9">
        <v>467644267</v>
      </c>
      <c r="F71" s="9"/>
      <c r="G71" s="9"/>
    </row>
    <row r="72" spans="1:7" s="8" customFormat="1" x14ac:dyDescent="0.25">
      <c r="A72" s="8" t="s">
        <v>89</v>
      </c>
      <c r="B72" s="9">
        <v>8468854</v>
      </c>
      <c r="C72" s="9">
        <v>8468854</v>
      </c>
      <c r="D72" s="9">
        <v>10305000</v>
      </c>
      <c r="E72" s="9">
        <v>10305000</v>
      </c>
      <c r="F72" s="9"/>
      <c r="G72" s="9"/>
    </row>
    <row r="73" spans="1:7" s="8" customFormat="1" x14ac:dyDescent="0.25">
      <c r="A73" s="8" t="s">
        <v>118</v>
      </c>
      <c r="B73" s="9">
        <v>860692577</v>
      </c>
      <c r="C73" s="9">
        <v>860692577</v>
      </c>
      <c r="D73" s="9">
        <v>0</v>
      </c>
      <c r="E73" s="9">
        <v>0</v>
      </c>
      <c r="F73" s="9" t="s">
        <v>120</v>
      </c>
      <c r="G73" s="9"/>
    </row>
    <row r="74" spans="1:7" s="8" customFormat="1" x14ac:dyDescent="0.25">
      <c r="A74" s="8" t="s">
        <v>119</v>
      </c>
      <c r="B74" s="9">
        <v>801302000</v>
      </c>
      <c r="C74" s="9">
        <v>801302000</v>
      </c>
      <c r="D74" s="9">
        <v>58333333.333333328</v>
      </c>
      <c r="E74" s="9">
        <v>58333333.333333328</v>
      </c>
      <c r="F74" s="9"/>
      <c r="G74" s="9"/>
    </row>
    <row r="75" spans="1:7" s="8" customFormat="1" x14ac:dyDescent="0.25">
      <c r="A75" s="8" t="s">
        <v>91</v>
      </c>
      <c r="B75" s="9">
        <v>144729900</v>
      </c>
      <c r="C75" s="9">
        <v>557420</v>
      </c>
      <c r="D75" s="9">
        <v>35640530</v>
      </c>
      <c r="E75" s="9">
        <v>369900</v>
      </c>
      <c r="F75" s="9"/>
      <c r="G75" s="9"/>
    </row>
    <row r="76" spans="1:7" x14ac:dyDescent="0.25">
      <c r="A76" t="s">
        <v>92</v>
      </c>
      <c r="B76" s="4">
        <f>VLOOKUP(A76,'2018'!$A$2:$B$95,2,FALSE)</f>
        <v>10000000</v>
      </c>
      <c r="C76" s="4">
        <f>VLOOKUP(A76,'2019'!$A$10:$B$95,2,FALSE)</f>
        <v>1383990</v>
      </c>
      <c r="D76" s="4">
        <f>VLOOKUP(A76,'2020'!$A$3:$B$95,2,FALSE)</f>
        <v>513600</v>
      </c>
      <c r="E76" s="4">
        <f>VLOOKUP(A76,'2021'!$A$2:$E$72,5,FALSE)</f>
        <v>163500</v>
      </c>
      <c r="F76" s="4"/>
      <c r="G76" s="4"/>
    </row>
    <row r="77" spans="1:7" x14ac:dyDescent="0.25">
      <c r="A77" t="s">
        <v>93</v>
      </c>
      <c r="B77" s="4">
        <f>VLOOKUP(A77,'2018'!$A$2:$B$95,2,FALSE)</f>
        <v>1300000</v>
      </c>
      <c r="C77" s="4">
        <f>VLOOKUP(A77,'2019'!$A$10:$B$95,2,FALSE)</f>
        <v>1487836</v>
      </c>
      <c r="D77" s="4">
        <f>VLOOKUP(A77,'2020'!$A$3:$B$95,2,FALSE)</f>
        <v>3570500</v>
      </c>
      <c r="E77" s="4">
        <v>0</v>
      </c>
      <c r="F77" s="4"/>
      <c r="G77" s="4"/>
    </row>
    <row r="78" spans="1:7" x14ac:dyDescent="0.25">
      <c r="A78" t="s">
        <v>94</v>
      </c>
      <c r="B78" s="4">
        <f>VLOOKUP(A78,'2018'!$A$2:$B$95,2,FALSE)</f>
        <v>25002479500</v>
      </c>
      <c r="C78" s="4">
        <f>VLOOKUP(A78,'2019'!$A$10:$B$95,2,FALSE)</f>
        <v>673620404</v>
      </c>
      <c r="D78" s="4">
        <f>VLOOKUP(A78,'2020'!$A$3:$B$95,2,FALSE)</f>
        <v>2213903790</v>
      </c>
      <c r="E78" s="4">
        <f>VLOOKUP(A78,'2021'!$A$2:$E$72,5,FALSE)</f>
        <v>352179699</v>
      </c>
      <c r="F78" s="4"/>
      <c r="G78" s="4"/>
    </row>
    <row r="79" spans="1:7" x14ac:dyDescent="0.25">
      <c r="A79" t="s">
        <v>95</v>
      </c>
      <c r="B79" s="4">
        <f>VLOOKUP(A79,'2018'!$A$2:$B$95,2,FALSE)</f>
        <v>52583228</v>
      </c>
      <c r="C79" s="4">
        <v>0</v>
      </c>
      <c r="D79" s="4">
        <v>0</v>
      </c>
      <c r="E79" s="4">
        <v>0</v>
      </c>
      <c r="F79" s="4"/>
      <c r="G79" s="4"/>
    </row>
    <row r="80" spans="1:7" x14ac:dyDescent="0.25">
      <c r="A80" t="s">
        <v>96</v>
      </c>
      <c r="B80" s="4">
        <f>VLOOKUP(A80,'2018'!$A$2:$B$95,2,FALSE)</f>
        <v>21993292400</v>
      </c>
      <c r="C80" s="4">
        <f>VLOOKUP(A80,'2019'!$A$10:$B$95,2,FALSE)</f>
        <v>41071452</v>
      </c>
      <c r="D80" s="4">
        <f>VLOOKUP(A80,'2020'!$A$3:$B$95,2,FALSE)</f>
        <v>134453732</v>
      </c>
      <c r="E80" s="4">
        <f>VLOOKUP(A80,'2021'!$A$2:$E$72,5,FALSE)</f>
        <v>95059271</v>
      </c>
      <c r="F80" s="4"/>
      <c r="G80" s="4"/>
    </row>
    <row r="81" spans="1:7" x14ac:dyDescent="0.25">
      <c r="A81" t="s">
        <v>97</v>
      </c>
      <c r="B81" s="4">
        <f>VLOOKUP(A81,'2018'!$A$2:$B$95,2,FALSE)</f>
        <v>21940983800</v>
      </c>
      <c r="C81" s="4">
        <f>VLOOKUP(A81,'2019'!$A$10:$B$95,2,FALSE)</f>
        <v>249187267</v>
      </c>
      <c r="D81" s="4">
        <f>VLOOKUP(A81,'2020'!$A$3:$B$95,2,FALSE)</f>
        <v>883329318</v>
      </c>
      <c r="E81" s="4">
        <f>VLOOKUP(A81,'2021'!$A$2:$E$72,5,FALSE)</f>
        <v>655129240</v>
      </c>
      <c r="F81" s="4"/>
      <c r="G81" s="4"/>
    </row>
    <row r="82" spans="1:7" x14ac:dyDescent="0.25">
      <c r="A82" t="s">
        <v>98</v>
      </c>
      <c r="B82" s="4">
        <f>VLOOKUP(A82,'2018'!$A$2:$B$95,2,FALSE)</f>
        <v>1000000000</v>
      </c>
      <c r="C82" s="4">
        <f>VLOOKUP(A82,'2019'!$A$10:$B$95,2,FALSE)</f>
        <v>33230002</v>
      </c>
      <c r="D82" s="4">
        <f>VLOOKUP(A82,'2020'!$A$3:$B$95,2,FALSE)</f>
        <v>134247084</v>
      </c>
      <c r="E82" s="4">
        <f>VLOOKUP(A82,'2021'!$A$2:$E$72,5,FALSE)</f>
        <v>100079818</v>
      </c>
      <c r="F82" s="4"/>
      <c r="G82" s="4"/>
    </row>
    <row r="83" spans="1:7" x14ac:dyDescent="0.25">
      <c r="A83" t="s">
        <v>99</v>
      </c>
      <c r="B83" s="4">
        <f>VLOOKUP(A83,'2018'!$A$2:$B$95,2,FALSE)</f>
        <v>55319481300</v>
      </c>
      <c r="C83" s="4">
        <f>VLOOKUP(A83,'2019'!$A$10:$B$95,2,FALSE)</f>
        <v>78508036</v>
      </c>
      <c r="D83" s="4">
        <f>VLOOKUP(A83,'2020'!$A$3:$B$95,2,FALSE)</f>
        <v>411652056</v>
      </c>
      <c r="E83" s="4">
        <f>VLOOKUP(A83,'2021'!$A$2:$E$72,5,FALSE)</f>
        <v>364600000</v>
      </c>
      <c r="F83" s="4"/>
      <c r="G83" s="4"/>
    </row>
    <row r="84" spans="1:7" x14ac:dyDescent="0.25">
      <c r="A84" s="12" t="s">
        <v>102</v>
      </c>
      <c r="B84" s="13">
        <f>VLOOKUP(A84,'2018'!$A$2:$B$95,2,FALSE)</f>
        <v>6650630000</v>
      </c>
      <c r="C84" s="13">
        <f>VLOOKUP(A84,'2019'!$A$10:$B$95,2,FALSE)</f>
        <v>1885000</v>
      </c>
      <c r="D84" s="13">
        <f>VLOOKUP(A84,'2020'!$A$3:$B$95,2,FALSE)</f>
        <v>99160000</v>
      </c>
      <c r="E84" s="13">
        <f>VLOOKUP(A84,'2021'!$A$2:$E$72,5,FALSE)</f>
        <v>74450282</v>
      </c>
      <c r="F84" s="4"/>
      <c r="G84" s="4"/>
    </row>
    <row r="85" spans="1:7" s="12" customFormat="1" x14ac:dyDescent="0.25">
      <c r="A85" s="12" t="s">
        <v>110</v>
      </c>
      <c r="B85" s="13">
        <v>0</v>
      </c>
      <c r="C85" s="13">
        <f>VLOOKUP(A85,'2019'!$A$10:$B$95,2,FALSE)</f>
        <v>9160000</v>
      </c>
      <c r="D85" s="13">
        <f>VLOOKUP(A85,'2020'!$A$3:$B$95,2,FALSE)</f>
        <v>12310000</v>
      </c>
      <c r="E85" s="13">
        <v>15170000</v>
      </c>
      <c r="F85" s="13" t="s">
        <v>124</v>
      </c>
      <c r="G85" s="13"/>
    </row>
    <row r="86" spans="1:7" x14ac:dyDescent="0.25">
      <c r="A86" t="s">
        <v>105</v>
      </c>
      <c r="B86" s="4">
        <f>VLOOKUP(A86,'2018'!$A$2:$B$95,2,FALSE)</f>
        <v>194192337300</v>
      </c>
      <c r="C86" s="4">
        <f>VLOOKUP(A86,'2019'!$A$10:$B$95,2,FALSE)</f>
        <v>1176128684</v>
      </c>
      <c r="D86" s="4">
        <f>VLOOKUP(A86,'2020'!$A$3:$B$95,2,FALSE)</f>
        <v>2803427946</v>
      </c>
      <c r="E86" s="4">
        <f>VLOOKUP(A86,'2021'!$A$2:$E$72,5,FALSE)</f>
        <v>3843202854</v>
      </c>
      <c r="F86" s="4"/>
      <c r="G86" s="4"/>
    </row>
    <row r="87" spans="1:7" x14ac:dyDescent="0.25">
      <c r="A87" t="s">
        <v>108</v>
      </c>
      <c r="B87" s="4">
        <v>0</v>
      </c>
      <c r="C87" s="4">
        <f>VLOOKUP(A87,'2019'!$A$10:$B$95,2,FALSE)</f>
        <v>539454464</v>
      </c>
      <c r="D87" s="4">
        <f>VLOOKUP(A87,'2020'!$A$3:$B$95,2,FALSE)</f>
        <v>4281087530</v>
      </c>
      <c r="E87" s="6">
        <v>2880655022.6648698</v>
      </c>
      <c r="F87" s="6"/>
      <c r="G87" s="6"/>
    </row>
    <row r="88" spans="1:7" x14ac:dyDescent="0.25">
      <c r="A88" t="s">
        <v>109</v>
      </c>
      <c r="B88" s="4">
        <v>0</v>
      </c>
      <c r="C88" s="4">
        <f>VLOOKUP(A88,'2019'!$A$10:$B$95,2,FALSE)</f>
        <v>255454</v>
      </c>
      <c r="D88" s="4">
        <f>VLOOKUP(A88,'2020'!$A$3:$B$95,2,FALSE)</f>
        <v>42000000</v>
      </c>
      <c r="E88" s="4">
        <v>0</v>
      </c>
      <c r="F88" s="4"/>
      <c r="G88" s="4"/>
    </row>
    <row r="89" spans="1:7" x14ac:dyDescent="0.25">
      <c r="A89" s="8" t="s">
        <v>111</v>
      </c>
      <c r="B89" s="9">
        <v>39694227300</v>
      </c>
      <c r="C89" s="9">
        <v>301593478</v>
      </c>
      <c r="D89" s="9">
        <v>38830000</v>
      </c>
      <c r="E89" s="9">
        <v>0</v>
      </c>
      <c r="F89" s="9"/>
      <c r="G89" s="9"/>
    </row>
    <row r="90" spans="1:7" x14ac:dyDescent="0.25">
      <c r="A90" t="s">
        <v>114</v>
      </c>
      <c r="B90" s="4">
        <v>0</v>
      </c>
      <c r="C90" s="4">
        <v>0</v>
      </c>
      <c r="D90" s="4">
        <f>VLOOKUP(A90,'2020'!$A$3:$B$95,2,FALSE)</f>
        <v>15133465</v>
      </c>
      <c r="E90" s="4">
        <f>VLOOKUP(A90,'2021'!$A$2:$E$72,5,FALSE)</f>
        <v>28351230</v>
      </c>
      <c r="F90" s="4"/>
      <c r="G90" s="4"/>
    </row>
    <row r="92" spans="1:7" x14ac:dyDescent="0.25">
      <c r="F92" t="s">
        <v>125</v>
      </c>
    </row>
    <row r="93" spans="1:7" x14ac:dyDescent="0.25">
      <c r="F93" t="s">
        <v>126</v>
      </c>
    </row>
    <row r="94" spans="1:7" x14ac:dyDescent="0.25">
      <c r="A94" s="5"/>
      <c r="B94" t="s">
        <v>115</v>
      </c>
    </row>
    <row r="95" spans="1:7" x14ac:dyDescent="0.25">
      <c r="A95" s="7"/>
      <c r="B95" t="s">
        <v>116</v>
      </c>
    </row>
  </sheetData>
  <autoFilter ref="A1:E90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/>
  </sheetViews>
  <sheetFormatPr defaultRowHeight="15" x14ac:dyDescent="0.25"/>
  <cols>
    <col min="1" max="1" width="48.7109375" bestFit="1" customWidth="1"/>
    <col min="2" max="2" width="16.5703125" style="1" bestFit="1" customWidth="1"/>
    <col min="3" max="3" width="14" bestFit="1" customWidth="1"/>
    <col min="4" max="4" width="12.85546875" bestFit="1" customWidth="1"/>
    <col min="5" max="5" width="16.5703125" bestFit="1" customWidth="1"/>
    <col min="6" max="6" width="14" bestFit="1" customWidth="1"/>
    <col min="7" max="7" width="14.28515625" customWidth="1"/>
    <col min="8" max="8" width="16.5703125" bestFit="1" customWidth="1"/>
  </cols>
  <sheetData>
    <row r="1" spans="1:8" x14ac:dyDescent="0.25">
      <c r="B1" s="1">
        <v>2019</v>
      </c>
      <c r="E1">
        <v>2020</v>
      </c>
      <c r="H1">
        <v>2021</v>
      </c>
    </row>
    <row r="2" spans="1:8" x14ac:dyDescent="0.25">
      <c r="C2" t="s">
        <v>127</v>
      </c>
      <c r="D2" t="s">
        <v>128</v>
      </c>
      <c r="F2" t="s">
        <v>127</v>
      </c>
      <c r="G2" t="s">
        <v>128</v>
      </c>
    </row>
    <row r="3" spans="1:8" x14ac:dyDescent="0.25">
      <c r="A3" t="s">
        <v>9</v>
      </c>
      <c r="B3" s="1">
        <v>12550000</v>
      </c>
      <c r="E3" s="1">
        <v>3000000</v>
      </c>
      <c r="H3" s="1">
        <v>0</v>
      </c>
    </row>
    <row r="4" spans="1:8" x14ac:dyDescent="0.25">
      <c r="A4" t="s">
        <v>10</v>
      </c>
      <c r="B4" s="1">
        <v>0</v>
      </c>
      <c r="E4" s="1">
        <v>0</v>
      </c>
      <c r="H4" s="1">
        <v>0</v>
      </c>
    </row>
    <row r="5" spans="1:8" x14ac:dyDescent="0.25">
      <c r="A5" t="s">
        <v>11</v>
      </c>
      <c r="B5" s="1">
        <v>27600000</v>
      </c>
      <c r="E5" s="1">
        <v>16040000</v>
      </c>
      <c r="H5" s="1">
        <v>0</v>
      </c>
    </row>
    <row r="6" spans="1:8" x14ac:dyDescent="0.25">
      <c r="A6" t="s">
        <v>13</v>
      </c>
      <c r="B6" s="1">
        <v>4785850</v>
      </c>
      <c r="C6">
        <v>4785850</v>
      </c>
      <c r="D6">
        <v>0</v>
      </c>
      <c r="E6" s="1">
        <v>16497559</v>
      </c>
      <c r="F6">
        <v>16497559</v>
      </c>
      <c r="H6" s="1">
        <v>31867000</v>
      </c>
    </row>
    <row r="7" spans="1:8" x14ac:dyDescent="0.25">
      <c r="A7" t="s">
        <v>15</v>
      </c>
      <c r="B7" s="1">
        <v>7850000</v>
      </c>
      <c r="E7" s="1">
        <v>20146340</v>
      </c>
      <c r="H7" s="1">
        <v>800000</v>
      </c>
    </row>
    <row r="8" spans="1:8" x14ac:dyDescent="0.25">
      <c r="A8" t="s">
        <v>17</v>
      </c>
      <c r="B8" s="1">
        <v>16086000</v>
      </c>
      <c r="E8" s="1">
        <v>86250000</v>
      </c>
      <c r="H8" s="1">
        <v>201000000</v>
      </c>
    </row>
    <row r="9" spans="1:8" x14ac:dyDescent="0.25">
      <c r="A9" t="s">
        <v>129</v>
      </c>
      <c r="B9" s="1">
        <v>0</v>
      </c>
      <c r="E9" s="1">
        <v>83065000</v>
      </c>
      <c r="F9" s="1">
        <f>E9-G9</f>
        <v>57565000</v>
      </c>
      <c r="G9" s="1">
        <v>25500000</v>
      </c>
      <c r="H9" s="1">
        <v>290000</v>
      </c>
    </row>
    <row r="10" spans="1:8" x14ac:dyDescent="0.25">
      <c r="A10" t="s">
        <v>19</v>
      </c>
      <c r="B10" s="1">
        <v>75781809</v>
      </c>
      <c r="E10" s="1">
        <v>116713666</v>
      </c>
      <c r="H10" s="1">
        <v>49536563</v>
      </c>
    </row>
    <row r="11" spans="1:8" x14ac:dyDescent="0.25">
      <c r="A11" t="s">
        <v>20</v>
      </c>
      <c r="B11" s="1">
        <v>1500000</v>
      </c>
      <c r="E11" s="1">
        <v>2850000</v>
      </c>
      <c r="H11" s="1"/>
    </row>
    <row r="12" spans="1:8" x14ac:dyDescent="0.25">
      <c r="A12" t="s">
        <v>23</v>
      </c>
      <c r="B12" s="1">
        <v>601000</v>
      </c>
      <c r="E12" s="1">
        <v>11797800</v>
      </c>
      <c r="H12" s="1">
        <v>1500000</v>
      </c>
    </row>
    <row r="13" spans="1:8" x14ac:dyDescent="0.25">
      <c r="A13" t="s">
        <v>30</v>
      </c>
      <c r="B13" s="1">
        <v>8348000</v>
      </c>
      <c r="E13" s="1">
        <v>46276500</v>
      </c>
      <c r="H13" s="1">
        <v>8702600</v>
      </c>
    </row>
    <row r="14" spans="1:8" x14ac:dyDescent="0.25">
      <c r="A14" t="s">
        <v>31</v>
      </c>
      <c r="B14" s="1">
        <v>165456000</v>
      </c>
      <c r="E14" s="1">
        <v>1469154191</v>
      </c>
      <c r="H14" s="1">
        <v>1517162830.0227301</v>
      </c>
    </row>
    <row r="15" spans="1:8" x14ac:dyDescent="0.25">
      <c r="A15" t="s">
        <v>35</v>
      </c>
      <c r="B15" s="1">
        <v>26680000</v>
      </c>
      <c r="E15" s="1">
        <v>45960000</v>
      </c>
      <c r="H15" s="1">
        <v>18924000</v>
      </c>
    </row>
    <row r="16" spans="1:8" x14ac:dyDescent="0.25">
      <c r="A16" t="s">
        <v>37</v>
      </c>
      <c r="B16" s="1">
        <v>8685000</v>
      </c>
      <c r="E16" s="1">
        <v>75205400</v>
      </c>
      <c r="H16" s="1">
        <v>124326400</v>
      </c>
    </row>
    <row r="17" spans="1:8" x14ac:dyDescent="0.25">
      <c r="A17" t="s">
        <v>47</v>
      </c>
      <c r="B17" s="1">
        <v>36065000</v>
      </c>
      <c r="C17" s="1">
        <f>B17-D17</f>
        <v>32015000</v>
      </c>
      <c r="D17" s="1">
        <v>4050000</v>
      </c>
      <c r="E17" s="1">
        <v>11890000</v>
      </c>
      <c r="F17" s="1">
        <v>11890000</v>
      </c>
      <c r="G17" s="1"/>
      <c r="H17" s="1">
        <v>0</v>
      </c>
    </row>
    <row r="18" spans="1:8" x14ac:dyDescent="0.25">
      <c r="A18" t="s">
        <v>48</v>
      </c>
      <c r="B18" s="1">
        <v>17950000</v>
      </c>
      <c r="E18" s="1">
        <v>856500</v>
      </c>
      <c r="H18" s="1">
        <v>7000000</v>
      </c>
    </row>
    <row r="19" spans="1:8" x14ac:dyDescent="0.25">
      <c r="A19" t="s">
        <v>49</v>
      </c>
      <c r="B19" s="1">
        <v>36418222</v>
      </c>
      <c r="E19" s="1">
        <v>50381847</v>
      </c>
      <c r="H19" s="1">
        <v>38707226</v>
      </c>
    </row>
    <row r="20" spans="1:8" x14ac:dyDescent="0.25">
      <c r="A20" t="s">
        <v>50</v>
      </c>
      <c r="B20" s="1">
        <v>30569375</v>
      </c>
      <c r="E20" s="1">
        <v>3592591</v>
      </c>
      <c r="H20" s="1">
        <v>800000</v>
      </c>
    </row>
    <row r="21" spans="1:8" x14ac:dyDescent="0.25">
      <c r="A21" t="s">
        <v>51</v>
      </c>
      <c r="B21" s="1">
        <v>399126000</v>
      </c>
      <c r="E21" s="1">
        <v>288111700</v>
      </c>
      <c r="H21" s="1">
        <v>268823700</v>
      </c>
    </row>
    <row r="22" spans="1:8" x14ac:dyDescent="0.25">
      <c r="A22" t="s">
        <v>52</v>
      </c>
      <c r="B22" s="1">
        <v>12625000</v>
      </c>
      <c r="E22" s="1">
        <v>18000000</v>
      </c>
      <c r="H22" s="1">
        <v>7500000</v>
      </c>
    </row>
    <row r="23" spans="1:8" x14ac:dyDescent="0.25">
      <c r="A23" t="s">
        <v>53</v>
      </c>
      <c r="B23" s="1">
        <v>8500000</v>
      </c>
      <c r="E23" s="1">
        <v>6704500</v>
      </c>
      <c r="H23" s="1">
        <v>28980500</v>
      </c>
    </row>
    <row r="24" spans="1:8" x14ac:dyDescent="0.25">
      <c r="A24" t="s">
        <v>54</v>
      </c>
      <c r="B24" s="1">
        <v>341469117</v>
      </c>
      <c r="E24" s="1">
        <v>195613706</v>
      </c>
      <c r="H24" s="1">
        <v>484878502</v>
      </c>
    </row>
    <row r="25" spans="1:8" x14ac:dyDescent="0.25">
      <c r="A25" t="s">
        <v>55</v>
      </c>
      <c r="B25" s="1">
        <v>107581655</v>
      </c>
      <c r="E25" s="1">
        <v>255752554</v>
      </c>
      <c r="H25" s="1">
        <v>223530113</v>
      </c>
    </row>
    <row r="26" spans="1:8" x14ac:dyDescent="0.25">
      <c r="A26" t="s">
        <v>56</v>
      </c>
      <c r="B26" s="1">
        <v>19215000</v>
      </c>
      <c r="E26" s="1">
        <v>22929000</v>
      </c>
      <c r="H26" s="1">
        <v>12897000</v>
      </c>
    </row>
    <row r="27" spans="1:8" x14ac:dyDescent="0.25">
      <c r="A27" t="s">
        <v>57</v>
      </c>
      <c r="B27" s="1">
        <v>66601800</v>
      </c>
      <c r="E27" s="1">
        <v>55215300</v>
      </c>
      <c r="H27" s="1">
        <v>12263000</v>
      </c>
    </row>
    <row r="28" spans="1:8" x14ac:dyDescent="0.25">
      <c r="A28" t="s">
        <v>58</v>
      </c>
      <c r="B28" s="1">
        <v>5193700</v>
      </c>
      <c r="E28" s="1">
        <v>34289884</v>
      </c>
      <c r="H28" s="1">
        <v>146743771</v>
      </c>
    </row>
    <row r="29" spans="1:8" x14ac:dyDescent="0.25">
      <c r="A29" t="s">
        <v>59</v>
      </c>
      <c r="B29" s="1">
        <v>160484700</v>
      </c>
      <c r="E29" s="1">
        <v>171340700</v>
      </c>
      <c r="H29" s="1">
        <v>61441900</v>
      </c>
    </row>
    <row r="30" spans="1:8" x14ac:dyDescent="0.25">
      <c r="A30" t="s">
        <v>60</v>
      </c>
      <c r="B30" s="1">
        <v>2421450000</v>
      </c>
      <c r="E30" s="1">
        <v>3281500000</v>
      </c>
      <c r="H30" s="1">
        <v>616654499</v>
      </c>
    </row>
    <row r="31" spans="1:8" x14ac:dyDescent="0.25">
      <c r="A31" t="s">
        <v>61</v>
      </c>
      <c r="B31" s="1">
        <v>95407350</v>
      </c>
      <c r="E31" s="1">
        <v>305772202.80000001</v>
      </c>
      <c r="H31" s="1">
        <v>6241348.4000000004</v>
      </c>
    </row>
    <row r="32" spans="1:8" x14ac:dyDescent="0.25">
      <c r="A32" t="s">
        <v>63</v>
      </c>
      <c r="B32" s="1">
        <v>2649000</v>
      </c>
      <c r="E32" s="1">
        <v>33870000</v>
      </c>
      <c r="H32" s="1">
        <v>0</v>
      </c>
    </row>
    <row r="33" spans="1:8" x14ac:dyDescent="0.25">
      <c r="A33" t="s">
        <v>64</v>
      </c>
      <c r="B33" s="1">
        <v>426418650</v>
      </c>
      <c r="E33" s="1">
        <v>1084091739</v>
      </c>
      <c r="H33" s="1">
        <v>3626105700</v>
      </c>
    </row>
    <row r="34" spans="1:8" x14ac:dyDescent="0.25">
      <c r="A34" t="s">
        <v>65</v>
      </c>
      <c r="B34" s="1">
        <v>10000000</v>
      </c>
      <c r="E34" s="1">
        <v>4682000</v>
      </c>
      <c r="H34" s="1">
        <v>0</v>
      </c>
    </row>
    <row r="35" spans="1:8" x14ac:dyDescent="0.25">
      <c r="A35" t="s">
        <v>66</v>
      </c>
      <c r="B35" s="1">
        <v>204153681</v>
      </c>
      <c r="E35" s="1">
        <v>94850490</v>
      </c>
      <c r="H35" s="1">
        <v>109710934</v>
      </c>
    </row>
    <row r="36" spans="1:8" x14ac:dyDescent="0.25">
      <c r="A36" t="s">
        <v>67</v>
      </c>
      <c r="B36" s="1">
        <v>0</v>
      </c>
      <c r="E36" s="1">
        <v>0</v>
      </c>
      <c r="H36" s="1">
        <v>0</v>
      </c>
    </row>
    <row r="37" spans="1:8" x14ac:dyDescent="0.25">
      <c r="A37" t="s">
        <v>68</v>
      </c>
      <c r="B37" s="1">
        <v>32163000</v>
      </c>
      <c r="E37" s="1">
        <v>56327500</v>
      </c>
      <c r="H37" s="1">
        <v>148871000</v>
      </c>
    </row>
    <row r="38" spans="1:8" x14ac:dyDescent="0.25">
      <c r="A38" t="s">
        <v>69</v>
      </c>
      <c r="B38" s="1">
        <v>159040368</v>
      </c>
      <c r="E38" s="1">
        <v>263473209.72999999</v>
      </c>
      <c r="H38" s="1">
        <v>229184899</v>
      </c>
    </row>
    <row r="39" spans="1:8" x14ac:dyDescent="0.25">
      <c r="A39" t="s">
        <v>70</v>
      </c>
      <c r="B39" s="1">
        <v>25984207</v>
      </c>
      <c r="E39" s="1">
        <v>21146304</v>
      </c>
      <c r="H39" s="1">
        <v>22235467</v>
      </c>
    </row>
    <row r="40" spans="1:8" x14ac:dyDescent="0.25">
      <c r="A40" t="s">
        <v>71</v>
      </c>
      <c r="B40" s="1">
        <v>19138101</v>
      </c>
      <c r="E40" s="1">
        <v>8070726</v>
      </c>
      <c r="H40" s="1">
        <v>202119</v>
      </c>
    </row>
    <row r="41" spans="1:8" x14ac:dyDescent="0.25">
      <c r="A41" t="s">
        <v>72</v>
      </c>
      <c r="B41" s="1">
        <v>41616548</v>
      </c>
      <c r="E41" s="1">
        <v>60462657</v>
      </c>
      <c r="H41" s="1">
        <v>46178398</v>
      </c>
    </row>
    <row r="42" spans="1:8" x14ac:dyDescent="0.25">
      <c r="A42" t="s">
        <v>73</v>
      </c>
      <c r="B42" s="1">
        <v>85357000</v>
      </c>
      <c r="E42" s="1">
        <v>38080400</v>
      </c>
      <c r="H42" s="1">
        <v>13768950</v>
      </c>
    </row>
    <row r="43" spans="1:8" x14ac:dyDescent="0.25">
      <c r="A43" t="s">
        <v>74</v>
      </c>
      <c r="B43" s="1">
        <v>68360500</v>
      </c>
      <c r="E43" s="1">
        <v>128100636</v>
      </c>
      <c r="H43" s="1">
        <v>82514751</v>
      </c>
    </row>
    <row r="44" spans="1:8" x14ac:dyDescent="0.25">
      <c r="A44" t="s">
        <v>75</v>
      </c>
      <c r="B44" s="1">
        <v>14255000</v>
      </c>
      <c r="E44" s="1">
        <v>259176066</v>
      </c>
      <c r="H44" s="1">
        <v>26762000</v>
      </c>
    </row>
    <row r="45" spans="1:8" x14ac:dyDescent="0.25">
      <c r="A45" t="s">
        <v>76</v>
      </c>
      <c r="B45" s="1">
        <v>19839800</v>
      </c>
      <c r="E45" s="1">
        <v>41548861</v>
      </c>
      <c r="H45" s="1">
        <v>43014000</v>
      </c>
    </row>
    <row r="46" spans="1:8" x14ac:dyDescent="0.25">
      <c r="A46" t="s">
        <v>77</v>
      </c>
      <c r="B46" s="1">
        <v>35242982</v>
      </c>
      <c r="E46" s="1">
        <v>126856167</v>
      </c>
      <c r="H46" s="1">
        <v>74197328</v>
      </c>
    </row>
    <row r="47" spans="1:8" x14ac:dyDescent="0.25">
      <c r="A47" t="s">
        <v>78</v>
      </c>
      <c r="B47" s="1">
        <v>7450000</v>
      </c>
      <c r="E47" s="1">
        <v>16192577</v>
      </c>
      <c r="H47" s="1">
        <v>76217099</v>
      </c>
    </row>
    <row r="48" spans="1:8" x14ac:dyDescent="0.25">
      <c r="A48" t="s">
        <v>79</v>
      </c>
      <c r="B48" s="1">
        <v>75046515</v>
      </c>
      <c r="E48" s="1">
        <v>158111280</v>
      </c>
      <c r="H48" s="1">
        <v>89726370</v>
      </c>
    </row>
    <row r="49" spans="1:8" x14ac:dyDescent="0.25">
      <c r="A49" t="s">
        <v>80</v>
      </c>
      <c r="B49" s="1">
        <v>106060272</v>
      </c>
      <c r="E49" s="1">
        <v>16318700</v>
      </c>
      <c r="H49" s="1">
        <v>9821500</v>
      </c>
    </row>
    <row r="50" spans="1:8" x14ac:dyDescent="0.25">
      <c r="A50" t="s">
        <v>82</v>
      </c>
      <c r="B50" s="1">
        <v>124081311.06</v>
      </c>
      <c r="E50" s="1">
        <v>364490596</v>
      </c>
      <c r="H50" s="1">
        <v>863168824</v>
      </c>
    </row>
    <row r="51" spans="1:8" x14ac:dyDescent="0.25">
      <c r="A51" t="s">
        <v>83</v>
      </c>
      <c r="B51" s="1">
        <v>103315485</v>
      </c>
      <c r="E51" s="1">
        <v>20327815</v>
      </c>
      <c r="H51" s="1">
        <v>23854499</v>
      </c>
    </row>
    <row r="52" spans="1:8" x14ac:dyDescent="0.25">
      <c r="A52" t="s">
        <v>84</v>
      </c>
      <c r="B52" s="1">
        <v>96168957</v>
      </c>
      <c r="E52" s="1">
        <v>134310324</v>
      </c>
      <c r="H52" s="1">
        <v>53250000</v>
      </c>
    </row>
    <row r="53" spans="1:8" x14ac:dyDescent="0.25">
      <c r="A53" t="s">
        <v>85</v>
      </c>
      <c r="B53" s="1">
        <v>0</v>
      </c>
      <c r="E53" s="1">
        <v>0</v>
      </c>
      <c r="H53" s="1">
        <v>0</v>
      </c>
    </row>
    <row r="54" spans="1:8" x14ac:dyDescent="0.25">
      <c r="A54" t="s">
        <v>86</v>
      </c>
      <c r="B54" s="1">
        <v>0</v>
      </c>
      <c r="E54" s="1">
        <v>0</v>
      </c>
      <c r="H54" s="1">
        <v>0</v>
      </c>
    </row>
    <row r="55" spans="1:8" x14ac:dyDescent="0.25">
      <c r="A55" t="s">
        <v>117</v>
      </c>
      <c r="B55" s="1">
        <v>285670532</v>
      </c>
      <c r="E55" s="1">
        <v>305732626.25</v>
      </c>
      <c r="H55" s="1">
        <v>345632100</v>
      </c>
    </row>
    <row r="56" spans="1:8" x14ac:dyDescent="0.25">
      <c r="A56" t="s">
        <v>88</v>
      </c>
      <c r="B56" s="1">
        <v>467644267</v>
      </c>
      <c r="E56" s="1">
        <v>837309840</v>
      </c>
      <c r="H56" s="1">
        <v>467644267</v>
      </c>
    </row>
    <row r="57" spans="1:8" x14ac:dyDescent="0.25">
      <c r="A57" t="s">
        <v>89</v>
      </c>
      <c r="B57" s="1">
        <v>8468854</v>
      </c>
      <c r="E57" s="1">
        <v>10305000</v>
      </c>
      <c r="H57" s="1">
        <v>10305000</v>
      </c>
    </row>
    <row r="58" spans="1:8" x14ac:dyDescent="0.25">
      <c r="A58" t="s">
        <v>118</v>
      </c>
      <c r="B58" s="1">
        <v>860692577</v>
      </c>
      <c r="E58" s="1">
        <v>0</v>
      </c>
      <c r="H58" s="1">
        <v>0</v>
      </c>
    </row>
    <row r="59" spans="1:8" x14ac:dyDescent="0.25">
      <c r="A59" t="s">
        <v>119</v>
      </c>
      <c r="B59" s="1">
        <v>801302000</v>
      </c>
      <c r="E59" s="1">
        <v>58333333.333333328</v>
      </c>
      <c r="H59" s="1">
        <v>58333333.333333328</v>
      </c>
    </row>
    <row r="60" spans="1:8" x14ac:dyDescent="0.25">
      <c r="A60" t="s">
        <v>91</v>
      </c>
      <c r="B60" s="1">
        <v>557420</v>
      </c>
      <c r="E60" s="1">
        <v>35640530</v>
      </c>
      <c r="H60" s="1">
        <v>369900</v>
      </c>
    </row>
    <row r="61" spans="1:8" x14ac:dyDescent="0.25">
      <c r="A61" t="s">
        <v>92</v>
      </c>
      <c r="B61" s="1">
        <v>1383990</v>
      </c>
      <c r="E61" s="1">
        <v>513600</v>
      </c>
      <c r="H61" s="1">
        <v>163500</v>
      </c>
    </row>
    <row r="62" spans="1:8" x14ac:dyDescent="0.25">
      <c r="A62" t="s">
        <v>93</v>
      </c>
      <c r="B62" s="1">
        <v>1487836</v>
      </c>
      <c r="E62" s="1">
        <v>3570500</v>
      </c>
      <c r="H62" s="1">
        <v>0</v>
      </c>
    </row>
    <row r="63" spans="1:8" x14ac:dyDescent="0.25">
      <c r="A63" t="s">
        <v>94</v>
      </c>
      <c r="B63" s="1">
        <v>673620404</v>
      </c>
      <c r="E63" s="1">
        <v>2213903790</v>
      </c>
      <c r="H63" s="1">
        <v>352179699</v>
      </c>
    </row>
    <row r="64" spans="1:8" x14ac:dyDescent="0.25">
      <c r="A64" t="s">
        <v>95</v>
      </c>
      <c r="B64" s="1">
        <v>0</v>
      </c>
      <c r="E64" s="1">
        <v>0</v>
      </c>
      <c r="H64" s="1">
        <v>0</v>
      </c>
    </row>
    <row r="65" spans="1:8" x14ac:dyDescent="0.25">
      <c r="A65" t="s">
        <v>96</v>
      </c>
      <c r="B65" s="1">
        <v>41071452</v>
      </c>
      <c r="E65" s="1">
        <v>134453732</v>
      </c>
      <c r="H65" s="1">
        <v>95059271</v>
      </c>
    </row>
    <row r="66" spans="1:8" x14ac:dyDescent="0.25">
      <c r="A66" t="s">
        <v>97</v>
      </c>
      <c r="B66" s="1">
        <v>249187267</v>
      </c>
      <c r="E66" s="1">
        <v>883329318</v>
      </c>
      <c r="H66" s="1">
        <v>655129240</v>
      </c>
    </row>
    <row r="67" spans="1:8" x14ac:dyDescent="0.25">
      <c r="A67" t="s">
        <v>98</v>
      </c>
      <c r="B67" s="1">
        <v>33230002</v>
      </c>
      <c r="E67" s="1">
        <v>134247084</v>
      </c>
      <c r="H67" s="1">
        <v>100079818</v>
      </c>
    </row>
    <row r="68" spans="1:8" x14ac:dyDescent="0.25">
      <c r="A68" t="s">
        <v>99</v>
      </c>
      <c r="B68" s="1">
        <v>78508036</v>
      </c>
      <c r="E68" s="1">
        <v>411652056</v>
      </c>
      <c r="H68" s="1">
        <v>364600000</v>
      </c>
    </row>
    <row r="69" spans="1:8" x14ac:dyDescent="0.25">
      <c r="A69" t="s">
        <v>102</v>
      </c>
      <c r="B69" s="1">
        <v>1885000</v>
      </c>
      <c r="E69" s="1">
        <v>99160000</v>
      </c>
      <c r="H69" s="1">
        <v>74450282</v>
      </c>
    </row>
    <row r="70" spans="1:8" x14ac:dyDescent="0.25">
      <c r="A70" t="s">
        <v>110</v>
      </c>
      <c r="B70" s="1">
        <v>9160000</v>
      </c>
      <c r="E70" s="1">
        <v>12310000</v>
      </c>
      <c r="H70" s="1">
        <v>15170000</v>
      </c>
    </row>
    <row r="71" spans="1:8" x14ac:dyDescent="0.25">
      <c r="A71" t="s">
        <v>105</v>
      </c>
      <c r="B71" s="1">
        <v>1176128684</v>
      </c>
      <c r="E71" s="1">
        <v>2803427946</v>
      </c>
      <c r="H71" s="1">
        <v>3843202854</v>
      </c>
    </row>
    <row r="72" spans="1:8" x14ac:dyDescent="0.25">
      <c r="A72" t="s">
        <v>108</v>
      </c>
      <c r="B72" s="1">
        <v>539454464</v>
      </c>
      <c r="E72" s="1">
        <v>4281087530</v>
      </c>
      <c r="H72" s="1">
        <v>2880655022.6648698</v>
      </c>
    </row>
    <row r="73" spans="1:8" x14ac:dyDescent="0.25">
      <c r="A73" t="s">
        <v>109</v>
      </c>
      <c r="B73" s="1">
        <v>255454</v>
      </c>
      <c r="E73" s="1">
        <v>42000000</v>
      </c>
      <c r="H73" s="1">
        <v>0</v>
      </c>
    </row>
    <row r="74" spans="1:8" x14ac:dyDescent="0.25">
      <c r="A74" t="s">
        <v>111</v>
      </c>
      <c r="B74" s="1">
        <v>301593478</v>
      </c>
      <c r="E74" s="1">
        <v>38830000</v>
      </c>
      <c r="H74" s="1">
        <v>0</v>
      </c>
    </row>
    <row r="75" spans="1:8" x14ac:dyDescent="0.25">
      <c r="A75" t="s">
        <v>114</v>
      </c>
      <c r="B75" s="1">
        <v>0</v>
      </c>
      <c r="E75" s="1">
        <v>15133465</v>
      </c>
      <c r="H75" s="1">
        <v>28351230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</vt:lpstr>
      <vt:lpstr>2019</vt:lpstr>
      <vt:lpstr>2020</vt:lpstr>
      <vt:lpstr>2021</vt:lpstr>
      <vt:lpstr>Pembanding</vt:lpstr>
      <vt:lpstr>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bdl</dc:creator>
  <cp:lastModifiedBy>Windows User</cp:lastModifiedBy>
  <dcterms:created xsi:type="dcterms:W3CDTF">2021-12-15T07:43:48Z</dcterms:created>
  <dcterms:modified xsi:type="dcterms:W3CDTF">2022-01-04T02:35:05Z</dcterms:modified>
</cp:coreProperties>
</file>