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Energi\Data LEAP-RUED\RUED Kaltim Excel dan LEap\"/>
    </mc:Choice>
  </mc:AlternateContent>
  <bookViews>
    <workbookView xWindow="0" yWindow="0" windowWidth="19200" windowHeight="6555" tabRatio="816" firstSheet="8" activeTab="9"/>
  </bookViews>
  <sheets>
    <sheet name="Emisi ALL KALTIM" sheetId="12" r:id="rId1"/>
    <sheet name="Emisi ALL KALTIM KUMULATIF" sheetId="15" r:id="rId2"/>
    <sheet name="Emisi ALL Kaltim MIT" sheetId="14" r:id="rId3"/>
    <sheet name="Emisi ALL Kaltim BAU" sheetId="13" r:id="rId4"/>
    <sheet name="Emisi Demand ALL-MIT" sheetId="10" r:id="rId5"/>
    <sheet name="Emisi Demand ALL-BAU" sheetId="9" r:id="rId6"/>
    <sheet name="Emisi PEMBANGKIT" sheetId="11" r:id="rId7"/>
    <sheet name="Energy Demand Final MIT-SBM" sheetId="8" r:id="rId8"/>
    <sheet name="Energy Demand Final BAU-SBM" sheetId="7" r:id="rId9"/>
    <sheet name="Emisi Demand ALL" sheetId="6" r:id="rId10"/>
    <sheet name="Emisi Demand INDUSTRI" sheetId="5" r:id="rId11"/>
    <sheet name="Emisi Demand TRANSPORT" sheetId="4" r:id="rId12"/>
    <sheet name="Emisi Demand RT" sheetId="3" r:id="rId13"/>
    <sheet name="Emisi Demand KOMERSIAL" sheetId="2" r:id="rId14"/>
    <sheet name="Emisi Demand SEKTOR LAIN" sheetId="1" r:id="rId15"/>
  </sheets>
  <externalReferences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W7" i="15" l="1"/>
  <c r="X7" i="15"/>
  <c r="R55" i="12"/>
  <c r="R56" i="12"/>
  <c r="R57" i="12"/>
  <c r="R58" i="12"/>
  <c r="R59" i="12"/>
  <c r="R54" i="12"/>
  <c r="C54" i="12"/>
  <c r="D54" i="12"/>
  <c r="E54" i="12"/>
  <c r="F54" i="12"/>
  <c r="G54" i="12"/>
  <c r="H54" i="12"/>
  <c r="I54" i="12"/>
  <c r="I60" i="12" s="1"/>
  <c r="J54" i="12"/>
  <c r="J60" i="12" s="1"/>
  <c r="K54" i="12"/>
  <c r="L54" i="12"/>
  <c r="M54" i="12"/>
  <c r="N54" i="12"/>
  <c r="O54" i="12"/>
  <c r="P54" i="12"/>
  <c r="Q54" i="12"/>
  <c r="Q60" i="12" s="1"/>
  <c r="C55" i="12"/>
  <c r="C60" i="12" s="1"/>
  <c r="D55" i="12"/>
  <c r="E55" i="12"/>
  <c r="F55" i="12"/>
  <c r="G55" i="12"/>
  <c r="H55" i="12"/>
  <c r="I55" i="12"/>
  <c r="J55" i="12"/>
  <c r="K55" i="12"/>
  <c r="K60" i="12" s="1"/>
  <c r="L55" i="12"/>
  <c r="M55" i="12"/>
  <c r="N55" i="12"/>
  <c r="O55" i="12"/>
  <c r="P55" i="12"/>
  <c r="Q55" i="12"/>
  <c r="C56" i="12"/>
  <c r="D56" i="12"/>
  <c r="D60" i="12" s="1"/>
  <c r="E56" i="12"/>
  <c r="F56" i="12"/>
  <c r="G56" i="12"/>
  <c r="H56" i="12"/>
  <c r="I56" i="12"/>
  <c r="J56" i="12"/>
  <c r="K56" i="12"/>
  <c r="L56" i="12"/>
  <c r="L60" i="12" s="1"/>
  <c r="M56" i="12"/>
  <c r="N56" i="12"/>
  <c r="O56" i="12"/>
  <c r="P56" i="12"/>
  <c r="Q56" i="12"/>
  <c r="C57" i="12"/>
  <c r="D57" i="12"/>
  <c r="E57" i="12"/>
  <c r="E60" i="12" s="1"/>
  <c r="F57" i="12"/>
  <c r="G57" i="12"/>
  <c r="H57" i="12"/>
  <c r="I57" i="12"/>
  <c r="J57" i="12"/>
  <c r="K57" i="12"/>
  <c r="L57" i="12"/>
  <c r="M57" i="12"/>
  <c r="M60" i="12" s="1"/>
  <c r="N57" i="12"/>
  <c r="O57" i="12"/>
  <c r="P57" i="12"/>
  <c r="Q57" i="12"/>
  <c r="C58" i="12"/>
  <c r="D58" i="12"/>
  <c r="E58" i="12"/>
  <c r="F58" i="12"/>
  <c r="F60" i="12" s="1"/>
  <c r="G58" i="12"/>
  <c r="H58" i="12"/>
  <c r="I58" i="12"/>
  <c r="J58" i="12"/>
  <c r="K58" i="12"/>
  <c r="L58" i="12"/>
  <c r="M58" i="12"/>
  <c r="N58" i="12"/>
  <c r="N60" i="12" s="1"/>
  <c r="O58" i="12"/>
  <c r="P58" i="12"/>
  <c r="Q58" i="12"/>
  <c r="C59" i="12"/>
  <c r="D59" i="12"/>
  <c r="E59" i="12"/>
  <c r="F59" i="12"/>
  <c r="G59" i="12"/>
  <c r="G60" i="12" s="1"/>
  <c r="H59" i="12"/>
  <c r="I59" i="12"/>
  <c r="J59" i="12"/>
  <c r="K59" i="12"/>
  <c r="L59" i="12"/>
  <c r="M59" i="12"/>
  <c r="N59" i="12"/>
  <c r="O59" i="12"/>
  <c r="O60" i="12" s="1"/>
  <c r="P59" i="12"/>
  <c r="Q59" i="12"/>
  <c r="B60" i="12"/>
  <c r="B59" i="12"/>
  <c r="B58" i="12"/>
  <c r="B57" i="12"/>
  <c r="B56" i="12"/>
  <c r="B55" i="12"/>
  <c r="B54" i="12"/>
  <c r="H60" i="12"/>
  <c r="P60" i="12"/>
  <c r="B31" i="12"/>
  <c r="B1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B8" i="12"/>
  <c r="B7" i="12"/>
  <c r="R43" i="12" l="1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G15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2" i="6"/>
  <c r="C7" i="1"/>
  <c r="C16" i="6" s="1"/>
  <c r="D7" i="1"/>
  <c r="D16" i="6" s="1"/>
  <c r="E7" i="1"/>
  <c r="F7" i="1"/>
  <c r="B7" i="1"/>
  <c r="C7" i="3"/>
  <c r="D7" i="3"/>
  <c r="E7" i="3"/>
  <c r="E13" i="6" s="1"/>
  <c r="F7" i="3"/>
  <c r="B7" i="3"/>
  <c r="C7" i="4"/>
  <c r="D7" i="4"/>
  <c r="E7" i="4"/>
  <c r="F7" i="4"/>
  <c r="B7" i="4"/>
  <c r="B14" i="6" s="1"/>
  <c r="E14" i="6" l="1"/>
  <c r="E8" i="4"/>
  <c r="D14" i="6"/>
  <c r="D8" i="4"/>
  <c r="B13" i="6"/>
  <c r="B8" i="3"/>
  <c r="E8" i="3"/>
  <c r="B8" i="4"/>
  <c r="D13" i="6"/>
  <c r="D8" i="3"/>
  <c r="F14" i="6"/>
  <c r="F8" i="4"/>
  <c r="C13" i="6"/>
  <c r="C8" i="3"/>
  <c r="B16" i="6"/>
  <c r="B8" i="1"/>
  <c r="F16" i="6"/>
  <c r="F8" i="1"/>
  <c r="E16" i="6"/>
  <c r="E8" i="1"/>
  <c r="F13" i="6"/>
  <c r="F8" i="3"/>
  <c r="C8" i="1"/>
  <c r="C14" i="6"/>
  <c r="C8" i="4"/>
  <c r="D8" i="1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G7" i="15"/>
  <c r="G6" i="15"/>
  <c r="F7" i="15"/>
  <c r="E7" i="15"/>
  <c r="D7" i="15"/>
  <c r="C7" i="15"/>
  <c r="F6" i="15"/>
  <c r="E6" i="15"/>
  <c r="D6" i="15"/>
  <c r="C6" i="15"/>
  <c r="B7" i="15"/>
  <c r="B4" i="15" s="1"/>
  <c r="B6" i="15"/>
  <c r="D11" i="6" l="1"/>
  <c r="F11" i="6"/>
  <c r="E11" i="6"/>
  <c r="B11" i="6"/>
  <c r="C11" i="6"/>
  <c r="B3" i="15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V9" i="15"/>
  <c r="X6" i="15"/>
  <c r="C4" i="15"/>
  <c r="D4" i="15" s="1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B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B45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B43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B42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B40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A35" i="12"/>
  <c r="A36" i="12"/>
  <c r="A37" i="12"/>
  <c r="A38" i="12"/>
  <c r="A39" i="12"/>
  <c r="A3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A26" i="12"/>
  <c r="A27" i="12"/>
  <c r="A28" i="12"/>
  <c r="A29" i="12"/>
  <c r="A30" i="12"/>
  <c r="A25" i="12"/>
  <c r="G22" i="12"/>
  <c r="I22" i="12"/>
  <c r="O22" i="12"/>
  <c r="Q22" i="12"/>
  <c r="P16" i="12"/>
  <c r="O16" i="12"/>
  <c r="N16" i="12"/>
  <c r="L16" i="12"/>
  <c r="H16" i="12"/>
  <c r="G16" i="12"/>
  <c r="F16" i="12"/>
  <c r="D16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B21" i="12"/>
  <c r="B22" i="12" s="1"/>
  <c r="C21" i="12"/>
  <c r="C22" i="12" s="1"/>
  <c r="D21" i="12"/>
  <c r="D22" i="12" s="1"/>
  <c r="E21" i="12"/>
  <c r="E22" i="12" s="1"/>
  <c r="F21" i="12"/>
  <c r="F22" i="12" s="1"/>
  <c r="G21" i="12"/>
  <c r="H21" i="12"/>
  <c r="H22" i="12" s="1"/>
  <c r="I21" i="12"/>
  <c r="J21" i="12"/>
  <c r="J22" i="12" s="1"/>
  <c r="K21" i="12"/>
  <c r="K22" i="12" s="1"/>
  <c r="L21" i="12"/>
  <c r="L22" i="12" s="1"/>
  <c r="M21" i="12"/>
  <c r="M22" i="12" s="1"/>
  <c r="N21" i="12"/>
  <c r="N22" i="12" s="1"/>
  <c r="O21" i="12"/>
  <c r="P21" i="12"/>
  <c r="P22" i="12" s="1"/>
  <c r="Q21" i="12"/>
  <c r="A20" i="12"/>
  <c r="A21" i="12"/>
  <c r="A19" i="12"/>
  <c r="B13" i="12"/>
  <c r="C13" i="12"/>
  <c r="C31" i="12" s="1"/>
  <c r="D13" i="12"/>
  <c r="D31" i="12" s="1"/>
  <c r="E13" i="12"/>
  <c r="E31" i="12" s="1"/>
  <c r="F13" i="12"/>
  <c r="F31" i="12" s="1"/>
  <c r="G13" i="12"/>
  <c r="G31" i="12" s="1"/>
  <c r="H13" i="12"/>
  <c r="H31" i="12" s="1"/>
  <c r="I13" i="12"/>
  <c r="I31" i="12" s="1"/>
  <c r="J13" i="12"/>
  <c r="J31" i="12" s="1"/>
  <c r="K13" i="12"/>
  <c r="K31" i="12" s="1"/>
  <c r="L13" i="12"/>
  <c r="L31" i="12" s="1"/>
  <c r="M13" i="12"/>
  <c r="M31" i="12" s="1"/>
  <c r="N13" i="12"/>
  <c r="N31" i="12" s="1"/>
  <c r="O13" i="12"/>
  <c r="O31" i="12" s="1"/>
  <c r="P13" i="12"/>
  <c r="P31" i="12" s="1"/>
  <c r="Q13" i="12"/>
  <c r="Q31" i="12" s="1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B15" i="12"/>
  <c r="C15" i="12"/>
  <c r="C16" i="12" s="1"/>
  <c r="D15" i="12"/>
  <c r="E15" i="12"/>
  <c r="E16" i="12" s="1"/>
  <c r="F15" i="12"/>
  <c r="G15" i="12"/>
  <c r="H15" i="12"/>
  <c r="I15" i="12"/>
  <c r="I16" i="12" s="1"/>
  <c r="J15" i="12"/>
  <c r="J16" i="12" s="1"/>
  <c r="K15" i="12"/>
  <c r="K16" i="12" s="1"/>
  <c r="L15" i="12"/>
  <c r="M15" i="12"/>
  <c r="M16" i="12" s="1"/>
  <c r="N15" i="12"/>
  <c r="O15" i="12"/>
  <c r="P15" i="12"/>
  <c r="Q15" i="12"/>
  <c r="Q16" i="12" s="1"/>
  <c r="A14" i="12"/>
  <c r="A15" i="12"/>
  <c r="A13" i="12"/>
  <c r="W4" i="15" l="1"/>
  <c r="X4" i="15" s="1"/>
</calcChain>
</file>

<file path=xl/sharedStrings.xml><?xml version="1.0" encoding="utf-8"?>
<sst xmlns="http://schemas.openxmlformats.org/spreadsheetml/2006/main" count="194" uniqueCount="63">
  <si>
    <t>100-Year GWP: Direct (At Point of Emissions)</t>
  </si>
  <si>
    <t>All Fuels, All GHGs, All Regions</t>
  </si>
  <si>
    <t>Branch: Demand\Sektor Lainnya</t>
  </si>
  <si>
    <t>Units: Tonnes CO2 Equivalent</t>
  </si>
  <si>
    <t>Scenarios</t>
  </si>
  <si>
    <t>BAU</t>
  </si>
  <si>
    <t>KEN</t>
  </si>
  <si>
    <t>Total</t>
  </si>
  <si>
    <t>Branch: Demand\Komersial</t>
  </si>
  <si>
    <t>Branch: Demand\Rumah Tangga</t>
  </si>
  <si>
    <t>Branch: Demand\Transportasi</t>
  </si>
  <si>
    <t>Branch: Demand\Industri</t>
  </si>
  <si>
    <t>Branch: Demand</t>
  </si>
  <si>
    <t>Energy Demand Final Units</t>
  </si>
  <si>
    <t>BAU Scenario, All Fuels, All Regions</t>
  </si>
  <si>
    <t>Units: Barrel of Oil Equivalents</t>
  </si>
  <si>
    <t>Branches</t>
  </si>
  <si>
    <t>Industri</t>
  </si>
  <si>
    <t>Transportasi</t>
  </si>
  <si>
    <t>Rumah Tangga</t>
  </si>
  <si>
    <t>Komersial</t>
  </si>
  <si>
    <t>Sektor Lainnya</t>
  </si>
  <si>
    <t>Non Energi</t>
  </si>
  <si>
    <t>KEN Scenario, All Fuels, All Regions</t>
  </si>
  <si>
    <t>BAU Scenario, All Fuels, All GHGs, All Regions</t>
  </si>
  <si>
    <t>KEN Scenario, All Fuels, All GHGs, All Regions</t>
  </si>
  <si>
    <t>Branch: Transformation\Pembangkit Listrik</t>
  </si>
  <si>
    <t>Branch: 64 Kalimantan Timur</t>
  </si>
  <si>
    <t>Demand</t>
  </si>
  <si>
    <t>Transformation</t>
  </si>
  <si>
    <t>MITIGASI</t>
  </si>
  <si>
    <t>BAU-DEMAND</t>
  </si>
  <si>
    <t>MITIGASI - DEMAND</t>
  </si>
  <si>
    <t>EMISI ALL KALTIM</t>
  </si>
  <si>
    <t>BAU-TRANFORMASI (PEMBANGKIT)</t>
  </si>
  <si>
    <t>MITIGASI-TRANFORMASI (PEMBANGKIT)</t>
  </si>
  <si>
    <t>BAU-TRANFORMASI (BRIKET)</t>
  </si>
  <si>
    <t>MITIGASI-TRANFORMASI (BRIKET)</t>
  </si>
  <si>
    <t>BAU Single Year</t>
  </si>
  <si>
    <t>MITIGASI Single Year</t>
  </si>
  <si>
    <t>BAU (Demand+Pembangkit+Briket)</t>
  </si>
  <si>
    <t>MITIGASI (Demand+Pembangkit+Briket)</t>
  </si>
  <si>
    <t>2010-2011</t>
  </si>
  <si>
    <t>2010-2012</t>
  </si>
  <si>
    <t>2010-2013</t>
  </si>
  <si>
    <t>2010-2014</t>
  </si>
  <si>
    <t>2010-2015</t>
  </si>
  <si>
    <t>2010-2016</t>
  </si>
  <si>
    <t>2010-2017</t>
  </si>
  <si>
    <t>2010-2018</t>
  </si>
  <si>
    <t>2010-2019</t>
  </si>
  <si>
    <t>2010-2020</t>
  </si>
  <si>
    <t>2010-2021</t>
  </si>
  <si>
    <t>2010-2022</t>
  </si>
  <si>
    <t>2010-2023</t>
  </si>
  <si>
    <t>2010-2024</t>
  </si>
  <si>
    <t>2010-2025</t>
  </si>
  <si>
    <t>2010-2026</t>
  </si>
  <si>
    <t>2010-2027</t>
  </si>
  <si>
    <t>2010-2028</t>
  </si>
  <si>
    <t>2010-2029</t>
  </si>
  <si>
    <t>2010-2030</t>
  </si>
  <si>
    <t>Pembangkit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</si>
</sst>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 * #,##0.0_ ;_ * \-#,##0.0_ ;_ * &quot;&quot;\-&quot;&quot;??_ ;_ @_ "/>
    <numFmt numFmtId="165" formatCode="_-* #,##0_-;\-* #,##0_-;_-* &quot;-&quot;??_-;_-@_-"/>
    <numFmt numFmtId="166" formatCode="0.0%"/>
    <numFmt numFmtId="167" formatCode="_ * #,##0_ ;_ * \-#,##0_ ;_ * &quot;&quot;\-&quot;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43" fontId="0" fillId="0" borderId="0" xfId="1" applyFont="1"/>
    <xf numFmtId="43" fontId="0" fillId="0" borderId="0" xfId="0" applyNumberForma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2" applyNumberFormat="1" applyFont="1" applyAlignment="1">
      <alignment vertical="center"/>
    </xf>
    <xf numFmtId="165" fontId="2" fillId="3" borderId="0" xfId="0" applyNumberFormat="1" applyFont="1" applyFill="1" applyAlignment="1">
      <alignment vertical="center"/>
    </xf>
    <xf numFmtId="166" fontId="2" fillId="3" borderId="0" xfId="2" applyNumberFormat="1" applyFont="1" applyFill="1" applyAlignment="1">
      <alignment vertical="center"/>
    </xf>
    <xf numFmtId="0" fontId="0" fillId="2" borderId="0" xfId="0" applyFill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7" fontId="0" fillId="0" borderId="0" xfId="1" applyNumberFormat="1" applyFont="1"/>
    <xf numFmtId="167" fontId="0" fillId="2" borderId="0" xfId="1" applyNumberFormat="1" applyFont="1" applyFill="1"/>
    <xf numFmtId="9" fontId="0" fillId="0" borderId="0" xfId="2" applyFont="1"/>
    <xf numFmtId="166" fontId="0" fillId="0" borderId="0" xfId="2" applyNumberFormat="1" applyFont="1"/>
    <xf numFmtId="9" fontId="0" fillId="0" borderId="0" xfId="0" applyNumberFormat="1"/>
    <xf numFmtId="166" fontId="0" fillId="3" borderId="0" xfId="0" applyNumberFormat="1" applyFill="1"/>
    <xf numFmtId="9" fontId="0" fillId="0" borderId="0" xfId="2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'Emisi ALL KALTIM KUMULATIF'!$A$3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'Emisi ALL KALTIM KUMULATIF'!$C$2:$V$2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'Emisi ALL KALTIM KUMULATIF'!$C$3:$V$3</c:f>
              <c:numCache>
                <c:formatCode>_-* #,##0_-;\-* #,##0_-;_-* "-"??_-;_-@_-</c:formatCode>
                <c:ptCount val="20"/>
                <c:pt idx="0">
                  <c:v>31095889.420854479</c:v>
                </c:pt>
                <c:pt idx="1">
                  <c:v>48831661.528057314</c:v>
                </c:pt>
                <c:pt idx="2">
                  <c:v>65219182.144165643</c:v>
                </c:pt>
                <c:pt idx="3">
                  <c:v>81821737.076513886</c:v>
                </c:pt>
                <c:pt idx="4">
                  <c:v>100862796.72744632</c:v>
                </c:pt>
                <c:pt idx="5">
                  <c:v>119793773.97676989</c:v>
                </c:pt>
                <c:pt idx="6">
                  <c:v>139528527.72577742</c:v>
                </c:pt>
                <c:pt idx="7">
                  <c:v>160253451.35930595</c:v>
                </c:pt>
                <c:pt idx="8">
                  <c:v>182592026.55699587</c:v>
                </c:pt>
                <c:pt idx="9">
                  <c:v>206600458.21271983</c:v>
                </c:pt>
                <c:pt idx="10">
                  <c:v>232183240.43307412</c:v>
                </c:pt>
                <c:pt idx="11">
                  <c:v>259307161.30454043</c:v>
                </c:pt>
                <c:pt idx="12">
                  <c:v>287885880.90113425</c:v>
                </c:pt>
                <c:pt idx="13">
                  <c:v>318004536.92339081</c:v>
                </c:pt>
                <c:pt idx="14">
                  <c:v>349753457.83233082</c:v>
                </c:pt>
                <c:pt idx="15">
                  <c:v>382780919.50010169</c:v>
                </c:pt>
                <c:pt idx="16">
                  <c:v>417282286.01896024</c:v>
                </c:pt>
                <c:pt idx="17">
                  <c:v>453301683.22416943</c:v>
                </c:pt>
                <c:pt idx="18">
                  <c:v>490884231.43017024</c:v>
                </c:pt>
                <c:pt idx="19">
                  <c:v>530076016.32700974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'Emisi ALL KALTIM KUMULATIF'!$A$4</c:f>
              <c:strCache>
                <c:ptCount val="1"/>
                <c:pt idx="0">
                  <c:v>MITIGASI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'Emisi ALL KALTIM KUMULATIF'!$C$2:$V$2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'Emisi ALL KALTIM KUMULATIF'!$C$4:$V$4</c:f>
              <c:numCache>
                <c:formatCode>_-* #,##0_-;\-* #,##0_-;_-* "-"??_-;_-@_-</c:formatCode>
                <c:ptCount val="20"/>
                <c:pt idx="0">
                  <c:v>31095889.420854479</c:v>
                </c:pt>
                <c:pt idx="1">
                  <c:v>48831661.528057314</c:v>
                </c:pt>
                <c:pt idx="2">
                  <c:v>65219182.144165643</c:v>
                </c:pt>
                <c:pt idx="3">
                  <c:v>81821737.076513886</c:v>
                </c:pt>
                <c:pt idx="4">
                  <c:v>100862796.72744632</c:v>
                </c:pt>
                <c:pt idx="5">
                  <c:v>119435548.45980743</c:v>
                </c:pt>
                <c:pt idx="6">
                  <c:v>138468370.12661552</c:v>
                </c:pt>
                <c:pt idx="7">
                  <c:v>158116417.35758603</c:v>
                </c:pt>
                <c:pt idx="8">
                  <c:v>178847271.72781891</c:v>
                </c:pt>
                <c:pt idx="9">
                  <c:v>200419726.09960276</c:v>
                </c:pt>
                <c:pt idx="10">
                  <c:v>222639170.28427619</c:v>
                </c:pt>
                <c:pt idx="11">
                  <c:v>245483061.79130137</c:v>
                </c:pt>
                <c:pt idx="12">
                  <c:v>268809329.09470928</c:v>
                </c:pt>
                <c:pt idx="13">
                  <c:v>292441377.03645742</c:v>
                </c:pt>
                <c:pt idx="14">
                  <c:v>316599274.70043027</c:v>
                </c:pt>
                <c:pt idx="15">
                  <c:v>341432556.05102223</c:v>
                </c:pt>
                <c:pt idx="16">
                  <c:v>367043720.54021317</c:v>
                </c:pt>
                <c:pt idx="17">
                  <c:v>393442195.86682248</c:v>
                </c:pt>
                <c:pt idx="18">
                  <c:v>420730251.80534637</c:v>
                </c:pt>
                <c:pt idx="19">
                  <c:v>448912616.40675122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83904"/>
        <c:axId val="568528720"/>
      </c:lineChart>
      <c:catAx>
        <c:axId val="6026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8720"/>
        <c:crosses val="autoZero"/>
        <c:auto val="1"/>
        <c:lblAlgn val="ctr"/>
        <c:lblOffset val="100"/>
        <c:noMultiLvlLbl val="0"/>
      </c:catAx>
      <c:valAx>
        <c:axId val="56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'Emisi ALL KALTIM KUMULATIF'!$A$6</c:f>
              <c:strCache>
                <c:ptCount val="1"/>
                <c:pt idx="0">
                  <c:v>BAU Single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'Emisi ALL KALTIM KUMULATIF'!$B$5:$V$5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ALL KALTIM KUMULATIF'!$B$6:$V$6</c:f>
              <c:numCache>
                <c:formatCode>_-* #,##0_-;\-* #,##0_-;_-* "-"??_-;_-@_-</c:formatCode>
                <c:ptCount val="21"/>
                <c:pt idx="0">
                  <c:v>14344038.668246362</c:v>
                </c:pt>
                <c:pt idx="1">
                  <c:v>16751850.752608117</c:v>
                </c:pt>
                <c:pt idx="2">
                  <c:v>17735772.107202835</c:v>
                </c:pt>
                <c:pt idx="3">
                  <c:v>16387520.616108328</c:v>
                </c:pt>
                <c:pt idx="4">
                  <c:v>16602554.932348248</c:v>
                </c:pt>
                <c:pt idx="5">
                  <c:v>19041059.650932431</c:v>
                </c:pt>
                <c:pt idx="6">
                  <c:v>18930977.249323573</c:v>
                </c:pt>
                <c:pt idx="7">
                  <c:v>19734753.749007519</c:v>
                </c:pt>
                <c:pt idx="8">
                  <c:v>20724923.633528531</c:v>
                </c:pt>
                <c:pt idx="9">
                  <c:v>22338575.197689928</c:v>
                </c:pt>
                <c:pt idx="10">
                  <c:v>24008431.655723952</c:v>
                </c:pt>
                <c:pt idx="11">
                  <c:v>25582782.2203543</c:v>
                </c:pt>
                <c:pt idx="12">
                  <c:v>27123920.871466316</c:v>
                </c:pt>
                <c:pt idx="13">
                  <c:v>28578719.596593816</c:v>
                </c:pt>
                <c:pt idx="14">
                  <c:v>30118656.022256546</c:v>
                </c:pt>
                <c:pt idx="15">
                  <c:v>31748920.908940025</c:v>
                </c:pt>
                <c:pt idx="16">
                  <c:v>33027461.667770892</c:v>
                </c:pt>
                <c:pt idx="17">
                  <c:v>34501366.518858552</c:v>
                </c:pt>
                <c:pt idx="18">
                  <c:v>36019397.205209181</c:v>
                </c:pt>
                <c:pt idx="19">
                  <c:v>37582548.20600082</c:v>
                </c:pt>
                <c:pt idx="20">
                  <c:v>39191784.896839499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'Emisi ALL KALTIM KUMULATIF'!$A$7</c:f>
              <c:strCache>
                <c:ptCount val="1"/>
                <c:pt idx="0">
                  <c:v>MITIGASI Single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'Emisi ALL KALTIM KUMULATIF'!$B$5:$V$5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ALL KALTIM KUMULATIF'!$B$7:$V$7</c:f>
              <c:numCache>
                <c:formatCode>_-* #,##0_-;\-* #,##0_-;_-* "-"??_-;_-@_-</c:formatCode>
                <c:ptCount val="21"/>
                <c:pt idx="0">
                  <c:v>14344038.668246362</c:v>
                </c:pt>
                <c:pt idx="1">
                  <c:v>16751850.752608117</c:v>
                </c:pt>
                <c:pt idx="2">
                  <c:v>17735772.107202835</c:v>
                </c:pt>
                <c:pt idx="3">
                  <c:v>16387520.616108328</c:v>
                </c:pt>
                <c:pt idx="4">
                  <c:v>16602554.932348248</c:v>
                </c:pt>
                <c:pt idx="5">
                  <c:v>19041059.650932431</c:v>
                </c:pt>
                <c:pt idx="6">
                  <c:v>18572751.732361104</c:v>
                </c:pt>
                <c:pt idx="7">
                  <c:v>19032821.666808087</c:v>
                </c:pt>
                <c:pt idx="8">
                  <c:v>19648047.230970487</c:v>
                </c:pt>
                <c:pt idx="9">
                  <c:v>20730854.370232884</c:v>
                </c:pt>
                <c:pt idx="10">
                  <c:v>21572454.371783845</c:v>
                </c:pt>
                <c:pt idx="11">
                  <c:v>22219444.184673414</c:v>
                </c:pt>
                <c:pt idx="12">
                  <c:v>22843891.507025197</c:v>
                </c:pt>
                <c:pt idx="13">
                  <c:v>23326267.3034079</c:v>
                </c:pt>
                <c:pt idx="14">
                  <c:v>23632047.941748146</c:v>
                </c:pt>
                <c:pt idx="15">
                  <c:v>24157897.663972832</c:v>
                </c:pt>
                <c:pt idx="16">
                  <c:v>24833281.350591965</c:v>
                </c:pt>
                <c:pt idx="17">
                  <c:v>25611164.489190947</c:v>
                </c:pt>
                <c:pt idx="18">
                  <c:v>26398475.326609313</c:v>
                </c:pt>
                <c:pt idx="19">
                  <c:v>27288055.938523863</c:v>
                </c:pt>
                <c:pt idx="20">
                  <c:v>28182364.601404838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29504"/>
        <c:axId val="568529896"/>
      </c:lineChart>
      <c:catAx>
        <c:axId val="5685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9896"/>
        <c:crosses val="autoZero"/>
        <c:auto val="1"/>
        <c:lblAlgn val="ctr"/>
        <c:lblOffset val="100"/>
        <c:noMultiLvlLbl val="0"/>
      </c:catAx>
      <c:valAx>
        <c:axId val="568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'Emisi Demand ALL'!$A$12</c:f>
              <c:strCache>
                <c:ptCount val="1"/>
                <c:pt idx="0">
                  <c:v>Industri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'Emisi Demand ALL'!$B$6:$V$6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Demand ALL'!$B$12:$V$12</c:f>
              <c:numCache>
                <c:formatCode>_-* #,##0_-;\-* #,##0_-;_-*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1354344.1386792879</c:v>
                </c:pt>
                <c:pt idx="6">
                  <c:v>1348992.0617842204</c:v>
                </c:pt>
                <c:pt idx="7">
                  <c:v>1384066.1541002956</c:v>
                </c:pt>
                <c:pt idx="8">
                  <c:v>1425088.874016847</c:v>
                </c:pt>
                <c:pt idx="9">
                  <c:v>1472513.455070853</c:v>
                </c:pt>
                <c:pt idx="10">
                  <c:v>1526874.8051539354</c:v>
                </c:pt>
                <c:pt idx="11">
                  <c:v>1584585.7266581838</c:v>
                </c:pt>
                <c:pt idx="12">
                  <c:v>1645871.3758556549</c:v>
                </c:pt>
                <c:pt idx="13">
                  <c:v>1710974.6517561933</c:v>
                </c:pt>
                <c:pt idx="14">
                  <c:v>1780157.7055182108</c:v>
                </c:pt>
                <c:pt idx="15">
                  <c:v>1853703.5902320896</c:v>
                </c:pt>
                <c:pt idx="16">
                  <c:v>1929460.101269719</c:v>
                </c:pt>
                <c:pt idx="17">
                  <c:v>2007451.3366613553</c:v>
                </c:pt>
                <c:pt idx="18">
                  <c:v>2087698.9973805267</c:v>
                </c:pt>
                <c:pt idx="19">
                  <c:v>2170222.6496206191</c:v>
                </c:pt>
                <c:pt idx="20">
                  <c:v>2255039.6026158193</c:v>
                </c:pt>
              </c:numCache>
            </c:numRef>
          </c:val>
        </c:ser>
        <c:ser>
          <c:idx val="1"/>
          <c:order val="1"/>
          <c:tx>
            <c:strRef>
              <c:f>'Emisi Demand ALL'!$A$13</c:f>
              <c:strCache>
                <c:ptCount val="1"/>
                <c:pt idx="0">
                  <c:v>Rumah Tangga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'Emisi Demand ALL'!$B$6:$V$6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Demand ALL'!$B$13:$V$13</c:f>
              <c:numCache>
                <c:formatCode>_-* #,##0_-;\-* #,##0_-;_-* "-"??_-;_-@_-</c:formatCode>
                <c:ptCount val="21"/>
                <c:pt idx="0">
                  <c:v>307483.15610067354</c:v>
                </c:pt>
                <c:pt idx="1">
                  <c:v>357578.54173991049</c:v>
                </c:pt>
                <c:pt idx="2">
                  <c:v>357578.54173991049</c:v>
                </c:pt>
                <c:pt idx="3">
                  <c:v>315182.75914400001</c:v>
                </c:pt>
                <c:pt idx="4">
                  <c:v>476914.24490159994</c:v>
                </c:pt>
                <c:pt idx="5">
                  <c:v>312128.84201697615</c:v>
                </c:pt>
                <c:pt idx="6">
                  <c:v>332193.34653899854</c:v>
                </c:pt>
                <c:pt idx="7">
                  <c:v>352351.41642747651</c:v>
                </c:pt>
                <c:pt idx="8">
                  <c:v>372593.66668215295</c:v>
                </c:pt>
                <c:pt idx="9">
                  <c:v>392910.2705209424</c:v>
                </c:pt>
                <c:pt idx="10">
                  <c:v>413290.94560546777</c:v>
                </c:pt>
                <c:pt idx="11">
                  <c:v>421979.87887762237</c:v>
                </c:pt>
                <c:pt idx="12">
                  <c:v>430860.2708014744</c:v>
                </c:pt>
                <c:pt idx="13">
                  <c:v>439936.53921449173</c:v>
                </c:pt>
                <c:pt idx="14">
                  <c:v>449213.20861128427</c:v>
                </c:pt>
                <c:pt idx="15">
                  <c:v>458694.91283837671</c:v>
                </c:pt>
                <c:pt idx="16">
                  <c:v>466778.08639824053</c:v>
                </c:pt>
                <c:pt idx="17">
                  <c:v>475005.63376728958</c:v>
                </c:pt>
                <c:pt idx="18">
                  <c:v>483380.17627011635</c:v>
                </c:pt>
                <c:pt idx="19">
                  <c:v>491904.38378592272</c:v>
                </c:pt>
                <c:pt idx="20">
                  <c:v>500580.97567000129</c:v>
                </c:pt>
              </c:numCache>
            </c:numRef>
          </c:val>
        </c:ser>
        <c:ser>
          <c:idx val="2"/>
          <c:order val="2"/>
          <c:tx>
            <c:strRef>
              <c:f>'Emisi Demand ALL'!$A$14</c:f>
              <c:strCache>
                <c:ptCount val="1"/>
                <c:pt idx="0">
                  <c:v>Transportasi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'Emisi Demand ALL'!$B$6:$V$6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Demand ALL'!$B$14:$V$14</c:f>
              <c:numCache>
                <c:formatCode>_-* #,##0_-;\-* #,##0_-;_-* "-"??_-;_-@_-</c:formatCode>
                <c:ptCount val="21"/>
                <c:pt idx="0">
                  <c:v>2164619.4456461999</c:v>
                </c:pt>
                <c:pt idx="1">
                  <c:v>2582206.7140347036</c:v>
                </c:pt>
                <c:pt idx="2">
                  <c:v>2876538.5577712213</c:v>
                </c:pt>
                <c:pt idx="3">
                  <c:v>2809913.5055211303</c:v>
                </c:pt>
                <c:pt idx="4">
                  <c:v>2939130.6568637951</c:v>
                </c:pt>
                <c:pt idx="5">
                  <c:v>3357075.8987133778</c:v>
                </c:pt>
                <c:pt idx="6">
                  <c:v>3450313.8257485116</c:v>
                </c:pt>
                <c:pt idx="7">
                  <c:v>3574968.5239558294</c:v>
                </c:pt>
                <c:pt idx="8">
                  <c:v>3731997.103448479</c:v>
                </c:pt>
                <c:pt idx="9">
                  <c:v>3888431.0279712994</c:v>
                </c:pt>
                <c:pt idx="10">
                  <c:v>4046333.6838307111</c:v>
                </c:pt>
                <c:pt idx="11">
                  <c:v>4205606.5433574617</c:v>
                </c:pt>
                <c:pt idx="12">
                  <c:v>4359175.9287874531</c:v>
                </c:pt>
                <c:pt idx="13">
                  <c:v>4511799.9740130845</c:v>
                </c:pt>
                <c:pt idx="14">
                  <c:v>4664177.2478910116</c:v>
                </c:pt>
                <c:pt idx="15">
                  <c:v>4816873.2805101937</c:v>
                </c:pt>
                <c:pt idx="16">
                  <c:v>4969281.4245558446</c:v>
                </c:pt>
                <c:pt idx="17">
                  <c:v>5124418.8011515522</c:v>
                </c:pt>
                <c:pt idx="18">
                  <c:v>5277502.756784779</c:v>
                </c:pt>
                <c:pt idx="19">
                  <c:v>5428585.3563897908</c:v>
                </c:pt>
                <c:pt idx="20">
                  <c:v>5577696.8644676199</c:v>
                </c:pt>
              </c:numCache>
            </c:numRef>
          </c:val>
        </c:ser>
        <c:ser>
          <c:idx val="3"/>
          <c:order val="3"/>
          <c:tx>
            <c:strRef>
              <c:f>'Emisi Demand ALL'!$A$15</c:f>
              <c:strCache>
                <c:ptCount val="1"/>
                <c:pt idx="0">
                  <c:v>Komersial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'Emisi Demand ALL'!$B$6:$V$6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Demand ALL'!$B$15:$V$15</c:f>
              <c:numCache>
                <c:formatCode>General</c:formatCode>
                <c:ptCount val="21"/>
                <c:pt idx="5" formatCode="_-* #,##0_-;\-* #,##0_-;_-* &quot;-&quot;??_-;_-@_-">
                  <c:v>42325.666662685086</c:v>
                </c:pt>
                <c:pt idx="6" formatCode="_-* #,##0_-;\-* #,##0_-;_-* &quot;-&quot;??_-;_-@_-">
                  <c:v>41369.183599135518</c:v>
                </c:pt>
                <c:pt idx="7" formatCode="_-* #,##0_-;\-* #,##0_-;_-* &quot;-&quot;??_-;_-@_-">
                  <c:v>41745.815517064948</c:v>
                </c:pt>
                <c:pt idx="8" formatCode="_-* #,##0_-;\-* #,##0_-;_-* &quot;-&quot;??_-;_-@_-">
                  <c:v>42277.364819794544</c:v>
                </c:pt>
                <c:pt idx="9" formatCode="_-* #,##0_-;\-* #,##0_-;_-* &quot;-&quot;??_-;_-@_-">
                  <c:v>42968.698901345473</c:v>
                </c:pt>
                <c:pt idx="10" formatCode="_-* #,##0_-;\-* #,##0_-;_-* &quot;-&quot;??_-;_-@_-">
                  <c:v>43826.430261278663</c:v>
                </c:pt>
                <c:pt idx="11" formatCode="_-* #,##0_-;\-* #,##0_-;_-* &quot;-&quot;??_-;_-@_-">
                  <c:v>44730.183487650145</c:v>
                </c:pt>
                <c:pt idx="12" formatCode="_-* #,##0_-;\-* #,##0_-;_-* &quot;-&quot;??_-;_-@_-">
                  <c:v>45681.655488188211</c:v>
                </c:pt>
                <c:pt idx="13" formatCode="_-* #,##0_-;\-* #,##0_-;_-* &quot;-&quot;??_-;_-@_-">
                  <c:v>46682.624196467346</c:v>
                </c:pt>
                <c:pt idx="14" formatCode="_-* #,##0_-;\-* #,##0_-;_-* &quot;-&quot;??_-;_-@_-">
                  <c:v>47734.948867696046</c:v>
                </c:pt>
                <c:pt idx="15" formatCode="_-* #,##0_-;\-* #,##0_-;_-* &quot;-&quot;??_-;_-@_-">
                  <c:v>48840.569953898579</c:v>
                </c:pt>
                <c:pt idx="16" formatCode="_-* #,##0_-;\-* #,##0_-;_-* &quot;-&quot;??_-;_-@_-">
                  <c:v>49941.061642147637</c:v>
                </c:pt>
                <c:pt idx="17" formatCode="_-* #,##0_-;\-* #,##0_-;_-* &quot;-&quot;??_-;_-@_-">
                  <c:v>51027.675801270831</c:v>
                </c:pt>
                <c:pt idx="18" formatCode="_-* #,##0_-;\-* #,##0_-;_-* &quot;-&quot;??_-;_-@_-">
                  <c:v>52097.951674559081</c:v>
                </c:pt>
                <c:pt idx="19" formatCode="_-* #,##0_-;\-* #,##0_-;_-* &quot;-&quot;??_-;_-@_-">
                  <c:v>53149.358012545395</c:v>
                </c:pt>
                <c:pt idx="20" formatCode="_-* #,##0_-;\-* #,##0_-;_-* &quot;-&quot;??_-;_-@_-">
                  <c:v>54179.296779196469</c:v>
                </c:pt>
              </c:numCache>
            </c:numRef>
          </c:val>
        </c:ser>
        <c:ser>
          <c:idx val="4"/>
          <c:order val="4"/>
          <c:tx>
            <c:strRef>
              <c:f>'Emisi Demand ALL'!$A$16</c:f>
              <c:strCache>
                <c:ptCount val="1"/>
                <c:pt idx="0">
                  <c:v>Sektor Lainnya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'Emisi Demand ALL'!$B$6:$V$6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'Emisi Demand ALL'!$B$16:$V$16</c:f>
              <c:numCache>
                <c:formatCode>_-* #,##0_-;\-* #,##0_-;_-* "-"??_-;_-@_-</c:formatCode>
                <c:ptCount val="21"/>
                <c:pt idx="0">
                  <c:v>10598631.050383074</c:v>
                </c:pt>
                <c:pt idx="1">
                  <c:v>12311016.041795101</c:v>
                </c:pt>
                <c:pt idx="2">
                  <c:v>12847600.123651577</c:v>
                </c:pt>
                <c:pt idx="3">
                  <c:v>11466624.19036922</c:v>
                </c:pt>
                <c:pt idx="4">
                  <c:v>11211224.057252174</c:v>
                </c:pt>
                <c:pt idx="5">
                  <c:v>10517857.164337909</c:v>
                </c:pt>
                <c:pt idx="6">
                  <c:v>10472693.485674242</c:v>
                </c:pt>
                <c:pt idx="7">
                  <c:v>10768547.07664454</c:v>
                </c:pt>
                <c:pt idx="8">
                  <c:v>11115337.074014923</c:v>
                </c:pt>
                <c:pt idx="9">
                  <c:v>11517244.8277141</c:v>
                </c:pt>
                <c:pt idx="10">
                  <c:v>11979223.613137595</c:v>
                </c:pt>
                <c:pt idx="11">
                  <c:v>12471179.070453336</c:v>
                </c:pt>
                <c:pt idx="12">
                  <c:v>12995253.721119616</c:v>
                </c:pt>
                <c:pt idx="13">
                  <c:v>13553768.094240854</c:v>
                </c:pt>
                <c:pt idx="14">
                  <c:v>14149236.735601073</c:v>
                </c:pt>
                <c:pt idx="15">
                  <c:v>14784385.785738202</c:v>
                </c:pt>
                <c:pt idx="16">
                  <c:v>15440875.709621022</c:v>
                </c:pt>
                <c:pt idx="17">
                  <c:v>16119027.681134464</c:v>
                </c:pt>
                <c:pt idx="18">
                  <c:v>16819145.772785015</c:v>
                </c:pt>
                <c:pt idx="19">
                  <c:v>17541515.598124627</c:v>
                </c:pt>
                <c:pt idx="20">
                  <c:v>18286402.937997606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8530680"/>
        <c:axId val="568531072"/>
      </c:barChart>
      <c:catAx>
        <c:axId val="56853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1072"/>
        <c:crosses val="autoZero"/>
        <c:auto val="1"/>
        <c:lblAlgn val="ctr"/>
        <c:lblOffset val="100"/>
        <c:noMultiLvlLbl val="0"/>
      </c:catAx>
      <c:valAx>
        <c:axId val="568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667311</xdr:colOff>
      <xdr:row>8</xdr:row>
      <xdr:rowOff>59111</xdr:rowOff>
    </xdr:from>
    <xdr:to>
      <xdr:col>11</xdr:col>
      <xdr:colOff>180415</xdr:colOff>
      <xdr:row>22</xdr:row>
      <xdr:rowOff>135311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156882</xdr:colOff>
      <xdr:row>10</xdr:row>
      <xdr:rowOff>148757</xdr:rowOff>
    </xdr:from>
    <xdr:to>
      <xdr:col>5</xdr:col>
      <xdr:colOff>475136</xdr:colOff>
      <xdr:row>25</xdr:row>
      <xdr:rowOff>34457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53747</xdr:colOff>
      <xdr:row>17</xdr:row>
      <xdr:rowOff>40820</xdr:rowOff>
    </xdr:from>
    <xdr:to>
      <xdr:col>8</xdr:col>
      <xdr:colOff>582706</xdr:colOff>
      <xdr:row>34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Naskah%20RAD%20GRK/Profil%20emisi%20Kaltim%202013-2015%2020170615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Energi/Profil%20Emisi%202010-2015/Hitungan%20dg%20Data%20ESDM/Rekap%20Profil%20Emisi%20Energi%20Kaltim_ver2_IPCC2006_Data%20ESDM%20Kal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+Peternakan"/>
      <sheetName val="Limbah"/>
      <sheetName val="Energi"/>
      <sheetName val="Berbasis Lahan"/>
      <sheetName val="Kalimantan Timur"/>
    </sheetNames>
    <sheetDataSet>
      <sheetData sheetId="0"/>
      <sheetData sheetId="1"/>
      <sheetData sheetId="2"/>
      <sheetData sheetId="3"/>
      <sheetData sheetId="4">
        <row r="14">
          <cell r="C14">
            <v>14344038.668246362</v>
          </cell>
          <cell r="D14">
            <v>16751850.752608117</v>
          </cell>
          <cell r="E14">
            <v>17735772.107202835</v>
          </cell>
          <cell r="F14">
            <v>16387520.616108328</v>
          </cell>
          <cell r="G14">
            <v>16602554.932348248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7">
          <cell r="C7">
            <v>10598631.050383074</v>
          </cell>
          <cell r="D7">
            <v>12311016.041795101</v>
          </cell>
          <cell r="E7">
            <v>12847600.123651577</v>
          </cell>
          <cell r="F7">
            <v>11466624.19036922</v>
          </cell>
          <cell r="G7">
            <v>11211224.057252174</v>
          </cell>
        </row>
        <row r="8">
          <cell r="C8">
            <v>2164619.4456461999</v>
          </cell>
          <cell r="D8">
            <v>2582206.7140347036</v>
          </cell>
          <cell r="E8">
            <v>2876538.5577712213</v>
          </cell>
          <cell r="F8">
            <v>2809913.5055211303</v>
          </cell>
          <cell r="G8">
            <v>2939130.6568637951</v>
          </cell>
        </row>
        <row r="9">
          <cell r="C9">
            <v>307483.15610067354</v>
          </cell>
          <cell r="D9">
            <v>357578.54173991049</v>
          </cell>
          <cell r="E9">
            <v>357578.54173991049</v>
          </cell>
          <cell r="F9">
            <v>315182.75914400001</v>
          </cell>
          <cell r="G9">
            <v>476914.24490159994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showGridLines="0" topLeftCell="A5" workbookViewId="0">
      <pane xSplit="1" ySplit="2" topLeftCell="B31" activePane="bottomRight" state="frozen"/>
      <selection activeCell="A5" sqref="A5"/>
      <selection pane="topRight" activeCell="B5" sqref="B5"/>
      <selection pane="bottomLeft" activeCell="A7" sqref="A7"/>
      <selection pane="bottomRight" activeCell="S60" sqref="S60"/>
    </sheetView>
  </sheetViews>
  <sheetFormatPr defaultRowHeight="15" x14ac:dyDescent="0.25"/>
  <cols>
    <col min="1" max="1" width="41" bestFit="1" customWidth="1"/>
    <col min="2" max="18" width="14.28515625" bestFit="1" customWidth="1"/>
  </cols>
  <sheetData>
    <row r="1" spans="1:17" x14ac:dyDescent="0.25">
      <c r="A1" s="2" t="s">
        <v>0</v>
      </c>
    </row>
    <row r="2" spans="1:17" x14ac:dyDescent="0.25">
      <c r="A2" s="2" t="s">
        <v>1</v>
      </c>
    </row>
    <row r="3" spans="1:17" x14ac:dyDescent="0.25">
      <c r="A3" s="2" t="s">
        <v>27</v>
      </c>
    </row>
    <row r="4" spans="1:17" x14ac:dyDescent="0.25">
      <c r="A4" s="2" t="s">
        <v>3</v>
      </c>
    </row>
    <row r="5" spans="1:17" x14ac:dyDescent="0.25">
      <c r="A5" s="2" t="s">
        <v>33</v>
      </c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f>B49-B45</f>
        <v>19041059.650932431</v>
      </c>
      <c r="C7" s="1">
        <f t="shared" ref="C7:Q7" si="0">C49-C45</f>
        <v>18930977.249323573</v>
      </c>
      <c r="D7" s="1">
        <f t="shared" si="0"/>
        <v>19734753.749007519</v>
      </c>
      <c r="E7" s="1">
        <f t="shared" si="0"/>
        <v>20724923.633528531</v>
      </c>
      <c r="F7" s="1">
        <f t="shared" si="0"/>
        <v>22338575.197689928</v>
      </c>
      <c r="G7" s="1">
        <f t="shared" si="0"/>
        <v>24008431.655723952</v>
      </c>
      <c r="H7" s="1">
        <f t="shared" si="0"/>
        <v>25582782.2203543</v>
      </c>
      <c r="I7" s="1">
        <f t="shared" si="0"/>
        <v>27123920.871466316</v>
      </c>
      <c r="J7" s="1">
        <f t="shared" si="0"/>
        <v>28578719.596593816</v>
      </c>
      <c r="K7" s="1">
        <f t="shared" si="0"/>
        <v>30118656.022256546</v>
      </c>
      <c r="L7" s="1">
        <f t="shared" si="0"/>
        <v>31748920.908940025</v>
      </c>
      <c r="M7" s="1">
        <f t="shared" si="0"/>
        <v>33027461.667770892</v>
      </c>
      <c r="N7" s="1">
        <f t="shared" si="0"/>
        <v>34501366.518858552</v>
      </c>
      <c r="O7" s="1">
        <f t="shared" si="0"/>
        <v>36019397.205209181</v>
      </c>
      <c r="P7" s="1">
        <f t="shared" si="0"/>
        <v>37582548.20600082</v>
      </c>
      <c r="Q7" s="1">
        <f t="shared" si="0"/>
        <v>39191784.896839499</v>
      </c>
    </row>
    <row r="8" spans="1:17" x14ac:dyDescent="0.25">
      <c r="A8" t="s">
        <v>30</v>
      </c>
      <c r="B8" s="1">
        <f>B50-B46</f>
        <v>19041059.650932431</v>
      </c>
      <c r="C8" s="1">
        <f t="shared" ref="C8:Q8" si="1">C50-C46</f>
        <v>18572751.732361104</v>
      </c>
      <c r="D8" s="1">
        <f t="shared" si="1"/>
        <v>19032821.666808087</v>
      </c>
      <c r="E8" s="1">
        <f t="shared" si="1"/>
        <v>19648047.230970487</v>
      </c>
      <c r="F8" s="1">
        <f t="shared" si="1"/>
        <v>20730854.370232884</v>
      </c>
      <c r="G8" s="1">
        <f t="shared" si="1"/>
        <v>21572454.371783845</v>
      </c>
      <c r="H8" s="1">
        <f t="shared" si="1"/>
        <v>22219444.184673414</v>
      </c>
      <c r="I8" s="1">
        <f t="shared" si="1"/>
        <v>22843891.507025197</v>
      </c>
      <c r="J8" s="1">
        <f t="shared" si="1"/>
        <v>23326267.3034079</v>
      </c>
      <c r="K8" s="1">
        <f t="shared" si="1"/>
        <v>23632047.941748146</v>
      </c>
      <c r="L8" s="1">
        <f t="shared" si="1"/>
        <v>24157897.663972832</v>
      </c>
      <c r="M8" s="1">
        <f t="shared" si="1"/>
        <v>24833281.350591965</v>
      </c>
      <c r="N8" s="1">
        <f t="shared" si="1"/>
        <v>25611164.489190947</v>
      </c>
      <c r="O8" s="1">
        <f t="shared" si="1"/>
        <v>26398475.326609313</v>
      </c>
      <c r="P8" s="1">
        <f t="shared" si="1"/>
        <v>27288055.938523863</v>
      </c>
      <c r="Q8" s="1">
        <f t="shared" si="1"/>
        <v>28182364.601404838</v>
      </c>
    </row>
    <row r="9" spans="1:17" x14ac:dyDescent="0.25">
      <c r="A9" s="2" t="s">
        <v>7</v>
      </c>
      <c r="B9" s="3">
        <v>38082202.226312585</v>
      </c>
      <c r="C9" s="3">
        <v>37503811.298950717</v>
      </c>
      <c r="D9" s="3">
        <v>38767659.587707296</v>
      </c>
      <c r="E9" s="3">
        <v>40373057.238183513</v>
      </c>
      <c r="F9" s="3">
        <v>43069518.514336444</v>
      </c>
      <c r="G9" s="3">
        <v>45580977.945925571</v>
      </c>
      <c r="H9" s="3">
        <v>47802321.475337595</v>
      </c>
      <c r="I9" s="3">
        <v>49967910.792084016</v>
      </c>
      <c r="J9" s="3">
        <v>51905088.860653415</v>
      </c>
      <c r="K9" s="3">
        <v>53750809.688834086</v>
      </c>
      <c r="L9" s="3">
        <v>55906928.293415233</v>
      </c>
      <c r="M9" s="3">
        <v>57860856.725132287</v>
      </c>
      <c r="N9" s="3">
        <v>60112648.792920843</v>
      </c>
      <c r="O9" s="3">
        <v>62417994.486140989</v>
      </c>
      <c r="P9" s="3">
        <v>64870730.359014004</v>
      </c>
      <c r="Q9" s="3">
        <v>67374280.062830389</v>
      </c>
    </row>
    <row r="12" spans="1:17" x14ac:dyDescent="0.25">
      <c r="A12" t="s">
        <v>5</v>
      </c>
    </row>
    <row r="13" spans="1:17" x14ac:dyDescent="0.25">
      <c r="A13" s="4" t="str">
        <f>'Emisi ALL Kaltim BAU'!A7</f>
        <v>Demand</v>
      </c>
      <c r="B13" s="4">
        <f>'Emisi ALL Kaltim BAU'!B7</f>
        <v>15583731.710410237</v>
      </c>
      <c r="C13" s="4">
        <f>'Emisi ALL Kaltim BAU'!C7</f>
        <v>15645561.903345108</v>
      </c>
      <c r="D13" s="4">
        <f>'Emisi ALL Kaltim BAU'!D7</f>
        <v>16121678.986645214</v>
      </c>
      <c r="E13" s="4">
        <f>'Emisi ALL Kaltim BAU'!E7</f>
        <v>16687294.082982188</v>
      </c>
      <c r="F13" s="4">
        <f>'Emisi ALL Kaltim BAU'!F7</f>
        <v>17314068.280178521</v>
      </c>
      <c r="G13" s="4">
        <f>'Emisi ALL Kaltim BAU'!G7</f>
        <v>18009549.477988984</v>
      </c>
      <c r="H13" s="4">
        <f>'Emisi ALL Kaltim BAU'!H7</f>
        <v>18728081.402834263</v>
      </c>
      <c r="I13" s="4">
        <f>'Emisi ALL Kaltim BAU'!I7</f>
        <v>19476842.952052377</v>
      </c>
      <c r="J13" s="4">
        <f>'Emisi ALL Kaltim BAU'!J7</f>
        <v>20263161.883421119</v>
      </c>
      <c r="K13" s="4">
        <f>'Emisi ALL Kaltim BAU'!K7</f>
        <v>21090519.846489288</v>
      </c>
      <c r="L13" s="4">
        <f>'Emisi ALL Kaltim BAU'!L7</f>
        <v>21962498.139272787</v>
      </c>
      <c r="M13" s="4">
        <f>'Emisi ALL Kaltim BAU'!M7</f>
        <v>22856336.383486956</v>
      </c>
      <c r="N13" s="4">
        <f>'Emisi ALL Kaltim BAU'!N7</f>
        <v>23776931.128515963</v>
      </c>
      <c r="O13" s="4">
        <f>'Emisi ALL Kaltim BAU'!O7</f>
        <v>24719825.654894963</v>
      </c>
      <c r="P13" s="4">
        <f>'Emisi ALL Kaltim BAU'!P7</f>
        <v>25685377.345933538</v>
      </c>
      <c r="Q13" s="4">
        <f>'Emisi ALL Kaltim BAU'!Q7</f>
        <v>26673899.677530259</v>
      </c>
    </row>
    <row r="14" spans="1:17" x14ac:dyDescent="0.25">
      <c r="A14" s="4" t="str">
        <f>'Emisi ALL Kaltim BAU'!A8</f>
        <v>Transformation</v>
      </c>
      <c r="B14" s="4">
        <f>'Emisi ALL Kaltim BAU'!B8</f>
        <v>3457369.4027460492</v>
      </c>
      <c r="C14" s="4">
        <f>'Emisi ALL Kaltim BAU'!C8</f>
        <v>3285456.7111565219</v>
      </c>
      <c r="D14" s="4">
        <f>'Emisi ALL Kaltim BAU'!D8</f>
        <v>3613117.2715851595</v>
      </c>
      <c r="E14" s="4">
        <f>'Emisi ALL Kaltim BAU'!E8</f>
        <v>4037673.3902843245</v>
      </c>
      <c r="F14" s="4">
        <f>'Emisi ALL Kaltim BAU'!F8</f>
        <v>5024552.2890839595</v>
      </c>
      <c r="G14" s="4">
        <f>'Emisi ALL Kaltim BAU'!G8</f>
        <v>5998929.2999207573</v>
      </c>
      <c r="H14" s="4">
        <f>'Emisi ALL Kaltim BAU'!H8</f>
        <v>6854749.7992430795</v>
      </c>
      <c r="I14" s="4">
        <f>'Emisi ALL Kaltim BAU'!I8</f>
        <v>7647128.8770670192</v>
      </c>
      <c r="J14" s="4">
        <f>'Emisi ALL Kaltim BAU'!J8</f>
        <v>8315610.7712119892</v>
      </c>
      <c r="K14" s="4">
        <f>'Emisi ALL Kaltim BAU'!K8</f>
        <v>9028191.4673585836</v>
      </c>
      <c r="L14" s="4">
        <f>'Emisi ALL Kaltim BAU'!L8</f>
        <v>9786480.4373881295</v>
      </c>
      <c r="M14" s="4">
        <f>'Emisi ALL Kaltim BAU'!M8</f>
        <v>10171185.308749117</v>
      </c>
      <c r="N14" s="4">
        <f>'Emisi ALL Kaltim BAU'!N8</f>
        <v>10724497.841073111</v>
      </c>
      <c r="O14" s="4">
        <f>'Emisi ALL Kaltim BAU'!O8</f>
        <v>11299636.49750624</v>
      </c>
      <c r="P14" s="4">
        <f>'Emisi ALL Kaltim BAU'!P8</f>
        <v>11897238.374525713</v>
      </c>
      <c r="Q14" s="4">
        <f>'Emisi ALL Kaltim BAU'!Q8</f>
        <v>12517955.372377412</v>
      </c>
    </row>
    <row r="15" spans="1:17" x14ac:dyDescent="0.25">
      <c r="A15" s="4" t="str">
        <f>'Emisi ALL Kaltim BAU'!A9</f>
        <v>Total</v>
      </c>
      <c r="B15" s="4">
        <f>'Emisi ALL Kaltim BAU'!B9</f>
        <v>19041101.113156285</v>
      </c>
      <c r="C15" s="4">
        <f>'Emisi ALL Kaltim BAU'!C9</f>
        <v>18931018.614501629</v>
      </c>
      <c r="D15" s="4">
        <f>'Emisi ALL Kaltim BAU'!D9</f>
        <v>19734796.258230373</v>
      </c>
      <c r="E15" s="4">
        <f>'Emisi ALL Kaltim BAU'!E9</f>
        <v>20724967.473266512</v>
      </c>
      <c r="F15" s="4">
        <f>'Emisi ALL Kaltim BAU'!F9</f>
        <v>22338620.569262482</v>
      </c>
      <c r="G15" s="4">
        <f>'Emisi ALL Kaltim BAU'!G9</f>
        <v>24008478.777909741</v>
      </c>
      <c r="H15" s="4">
        <f>'Emisi ALL Kaltim BAU'!H9</f>
        <v>25582831.202077344</v>
      </c>
      <c r="I15" s="4">
        <f>'Emisi ALL Kaltim BAU'!I9</f>
        <v>27123971.829119395</v>
      </c>
      <c r="J15" s="4">
        <f>'Emisi ALL Kaltim BAU'!J9</f>
        <v>28578772.654633109</v>
      </c>
      <c r="K15" s="4">
        <f>'Emisi ALL Kaltim BAU'!K9</f>
        <v>30118711.31384787</v>
      </c>
      <c r="L15" s="4">
        <f>'Emisi ALL Kaltim BAU'!L9</f>
        <v>31748978.576660916</v>
      </c>
      <c r="M15" s="4">
        <f>'Emisi ALL Kaltim BAU'!M9</f>
        <v>33027521.692236073</v>
      </c>
      <c r="N15" s="4">
        <f>'Emisi ALL Kaltim BAU'!N9</f>
        <v>34501428.969589069</v>
      </c>
      <c r="O15" s="4">
        <f>'Emisi ALL Kaltim BAU'!O9</f>
        <v>36019462.152401201</v>
      </c>
      <c r="P15" s="4">
        <f>'Emisi ALL Kaltim BAU'!P9</f>
        <v>37582615.720459253</v>
      </c>
      <c r="Q15" s="4">
        <f>'Emisi ALL Kaltim BAU'!Q9</f>
        <v>39191855.049907669</v>
      </c>
    </row>
    <row r="16" spans="1:17" x14ac:dyDescent="0.25">
      <c r="B16" s="5">
        <f>B7-B15</f>
        <v>-41.46222385391593</v>
      </c>
      <c r="C16" s="5">
        <f>C7-C15</f>
        <v>-41.365178056061268</v>
      </c>
      <c r="D16" s="5">
        <f t="shared" ref="D16:Q16" si="2">D7-D15</f>
        <v>-42.509222853928804</v>
      </c>
      <c r="E16" s="5">
        <f t="shared" si="2"/>
        <v>-43.839737981557846</v>
      </c>
      <c r="F16" s="5">
        <f t="shared" si="2"/>
        <v>-45.371572554111481</v>
      </c>
      <c r="G16" s="5">
        <f t="shared" si="2"/>
        <v>-47.122185789048672</v>
      </c>
      <c r="H16" s="5">
        <f t="shared" si="2"/>
        <v>-48.981723044067621</v>
      </c>
      <c r="I16" s="5">
        <f t="shared" si="2"/>
        <v>-50.95765307918191</v>
      </c>
      <c r="J16" s="5">
        <f t="shared" si="2"/>
        <v>-53.058039292693138</v>
      </c>
      <c r="K16" s="5">
        <f t="shared" si="2"/>
        <v>-55.291591323912144</v>
      </c>
      <c r="L16" s="5">
        <f t="shared" si="2"/>
        <v>-57.667720891535282</v>
      </c>
      <c r="M16" s="5">
        <f t="shared" si="2"/>
        <v>-60.024465180933475</v>
      </c>
      <c r="N16" s="5">
        <f t="shared" si="2"/>
        <v>-62.450730517506599</v>
      </c>
      <c r="O16" s="5">
        <f t="shared" si="2"/>
        <v>-64.947192020714283</v>
      </c>
      <c r="P16" s="5">
        <f t="shared" si="2"/>
        <v>-67.514458432793617</v>
      </c>
      <c r="Q16" s="5">
        <f t="shared" si="2"/>
        <v>-70.153068169951439</v>
      </c>
    </row>
    <row r="18" spans="1:17" x14ac:dyDescent="0.25">
      <c r="A18" t="s">
        <v>30</v>
      </c>
    </row>
    <row r="19" spans="1:17" x14ac:dyDescent="0.25">
      <c r="A19" s="4" t="str">
        <f>'Emisi ALL Kaltim MIT'!A7</f>
        <v>Demand</v>
      </c>
      <c r="B19" s="4">
        <f>'Emisi ALL Kaltim MIT'!B7</f>
        <v>15583731.710410237</v>
      </c>
      <c r="C19" s="4">
        <f>'Emisi ALL Kaltim MIT'!C7</f>
        <v>15352080.499364665</v>
      </c>
      <c r="D19" s="4">
        <f>'Emisi ALL Kaltim MIT'!D7</f>
        <v>15547878.367560759</v>
      </c>
      <c r="E19" s="4">
        <f>'Emisi ALL Kaltim MIT'!E7</f>
        <v>15816623.911687907</v>
      </c>
      <c r="F19" s="4">
        <f>'Emisi ALL Kaltim MIT'!F7</f>
        <v>16125778.725466695</v>
      </c>
      <c r="G19" s="4">
        <f>'Emisi ALL Kaltim MIT'!G7</f>
        <v>16320862.900691563</v>
      </c>
      <c r="H19" s="4">
        <f>'Emisi ALL Kaltim MIT'!H7</f>
        <v>16643485.476441924</v>
      </c>
      <c r="I19" s="4">
        <f>'Emisi ALL Kaltim MIT'!I7</f>
        <v>16969312.848983813</v>
      </c>
      <c r="J19" s="4">
        <f>'Emisi ALL Kaltim MIT'!J7</f>
        <v>17303108.80715739</v>
      </c>
      <c r="K19" s="4">
        <f>'Emisi ALL Kaltim MIT'!K7</f>
        <v>17645881.272702418</v>
      </c>
      <c r="L19" s="4">
        <f>'Emisi ALL Kaltim MIT'!L7</f>
        <v>17955865.773553785</v>
      </c>
      <c r="M19" s="4">
        <f>'Emisi ALL Kaltim MIT'!M7</f>
        <v>18548579.066793561</v>
      </c>
      <c r="N19" s="4">
        <f>'Emisi ALL Kaltim MIT'!N7</f>
        <v>19152960.96347921</v>
      </c>
      <c r="O19" s="4">
        <f>'Emisi ALL Kaltim MIT'!O7</f>
        <v>19764863.586116258</v>
      </c>
      <c r="P19" s="4">
        <f>'Emisi ALL Kaltim MIT'!P7</f>
        <v>20384343.951746855</v>
      </c>
      <c r="Q19" s="4">
        <f>'Emisi ALL Kaltim MIT'!Q7</f>
        <v>21002317.303001881</v>
      </c>
    </row>
    <row r="20" spans="1:17" x14ac:dyDescent="0.25">
      <c r="A20" s="4" t="str">
        <f>'Emisi ALL Kaltim MIT'!A8</f>
        <v>Transformation</v>
      </c>
      <c r="B20" s="4">
        <f>'Emisi ALL Kaltim MIT'!B8</f>
        <v>3457369.4027460492</v>
      </c>
      <c r="C20" s="4">
        <f>'Emisi ALL Kaltim MIT'!C8</f>
        <v>3220712.1850844249</v>
      </c>
      <c r="D20" s="4">
        <f>'Emisi ALL Kaltim MIT'!D8</f>
        <v>3484984.9619161496</v>
      </c>
      <c r="E20" s="4">
        <f>'Emisi ALL Kaltim MIT'!E8</f>
        <v>3831465.8532290449</v>
      </c>
      <c r="F20" s="4">
        <f>'Emisi ALL Kaltim MIT'!F8</f>
        <v>4605119.2196072601</v>
      </c>
      <c r="G20" s="4">
        <f>'Emisi ALL Kaltim MIT'!G8</f>
        <v>5251636.2673242847</v>
      </c>
      <c r="H20" s="4">
        <f>'Emisi ALL Kaltim MIT'!H8</f>
        <v>5576004.7968183048</v>
      </c>
      <c r="I20" s="4">
        <f>'Emisi ALL Kaltim MIT'!I8</f>
        <v>5874626.1139808297</v>
      </c>
      <c r="J20" s="4">
        <f>'Emisi ALL Kaltim MIT'!J8</f>
        <v>6023207.3988629458</v>
      </c>
      <c r="K20" s="4">
        <f>'Emisi ALL Kaltim MIT'!K8</f>
        <v>5986217.1022837963</v>
      </c>
      <c r="L20" s="4">
        <f>'Emisi ALL Kaltim MIT'!L8</f>
        <v>6202083.9432005445</v>
      </c>
      <c r="M20" s="4">
        <f>'Emisi ALL Kaltim MIT'!M8</f>
        <v>6284755.966102656</v>
      </c>
      <c r="N20" s="4">
        <f>'Emisi ALL Kaltim MIT'!N8</f>
        <v>6458258.8598525375</v>
      </c>
      <c r="O20" s="4">
        <f>'Emisi ALL Kaltim MIT'!O8</f>
        <v>6633668.7476234874</v>
      </c>
      <c r="P20" s="4">
        <f>'Emisi ALL Kaltim MIT'!P8</f>
        <v>6903770.6868078671</v>
      </c>
      <c r="Q20" s="4">
        <f>'Emisi ALL Kaltim MIT'!Q8</f>
        <v>7180107.7099207975</v>
      </c>
    </row>
    <row r="21" spans="1:17" x14ac:dyDescent="0.25">
      <c r="A21" s="4" t="str">
        <f>'Emisi ALL Kaltim MIT'!A9</f>
        <v>Total</v>
      </c>
      <c r="B21" s="4">
        <f>'Emisi ALL Kaltim MIT'!B9</f>
        <v>19041101.113156285</v>
      </c>
      <c r="C21" s="4">
        <f>'Emisi ALL Kaltim MIT'!C9</f>
        <v>18572792.684449092</v>
      </c>
      <c r="D21" s="4">
        <f>'Emisi ALL Kaltim MIT'!D9</f>
        <v>19032863.329476908</v>
      </c>
      <c r="E21" s="4">
        <f>'Emisi ALL Kaltim MIT'!E9</f>
        <v>19648089.764916953</v>
      </c>
      <c r="F21" s="4">
        <f>'Emisi ALL Kaltim MIT'!F9</f>
        <v>20730897.945073955</v>
      </c>
      <c r="G21" s="4">
        <f>'Emisi ALL Kaltim MIT'!G9</f>
        <v>21572499.168015849</v>
      </c>
      <c r="H21" s="4">
        <f>'Emisi ALL Kaltim MIT'!H9</f>
        <v>22219490.273260228</v>
      </c>
      <c r="I21" s="4">
        <f>'Emisi ALL Kaltim MIT'!I9</f>
        <v>22843938.962964643</v>
      </c>
      <c r="J21" s="4">
        <f>'Emisi ALL Kaltim MIT'!J9</f>
        <v>23326316.206020337</v>
      </c>
      <c r="K21" s="4">
        <f>'Emisi ALL Kaltim MIT'!K9</f>
        <v>23632098.374986216</v>
      </c>
      <c r="L21" s="4">
        <f>'Emisi ALL Kaltim MIT'!L9</f>
        <v>24157949.716754328</v>
      </c>
      <c r="M21" s="4">
        <f>'Emisi ALL Kaltim MIT'!M9</f>
        <v>24833335.032896217</v>
      </c>
      <c r="N21" s="4">
        <f>'Emisi ALL Kaltim MIT'!N9</f>
        <v>25611219.823331747</v>
      </c>
      <c r="O21" s="4">
        <f>'Emisi ALL Kaltim MIT'!O9</f>
        <v>26398532.333739746</v>
      </c>
      <c r="P21" s="4">
        <f>'Emisi ALL Kaltim MIT'!P9</f>
        <v>27288114.638554722</v>
      </c>
      <c r="Q21" s="4">
        <f>'Emisi ALL Kaltim MIT'!Q9</f>
        <v>28182425.012922678</v>
      </c>
    </row>
    <row r="22" spans="1:17" x14ac:dyDescent="0.25">
      <c r="B22" s="5">
        <f>B8-B21</f>
        <v>-41.46222385391593</v>
      </c>
      <c r="C22" s="5">
        <f t="shared" ref="C22:Q22" si="3">C8-C21</f>
        <v>-40.952087987214327</v>
      </c>
      <c r="D22" s="5">
        <f t="shared" si="3"/>
        <v>-41.662668820470572</v>
      </c>
      <c r="E22" s="5">
        <f t="shared" si="3"/>
        <v>-42.533946465700865</v>
      </c>
      <c r="F22" s="5">
        <f t="shared" si="3"/>
        <v>-43.574841070920229</v>
      </c>
      <c r="G22" s="5">
        <f t="shared" si="3"/>
        <v>-44.796232003718615</v>
      </c>
      <c r="H22" s="5">
        <f t="shared" si="3"/>
        <v>-46.088586814701557</v>
      </c>
      <c r="I22" s="5">
        <f t="shared" si="3"/>
        <v>-47.455939445644617</v>
      </c>
      <c r="J22" s="5">
        <f t="shared" si="3"/>
        <v>-48.902612436562777</v>
      </c>
      <c r="K22" s="5">
        <f t="shared" si="3"/>
        <v>-50.433238070458174</v>
      </c>
      <c r="L22" s="5">
        <f t="shared" si="3"/>
        <v>-52.052781496196985</v>
      </c>
      <c r="M22" s="5">
        <f t="shared" si="3"/>
        <v>-53.682304251939058</v>
      </c>
      <c r="N22" s="5">
        <f t="shared" si="3"/>
        <v>-55.334140799939632</v>
      </c>
      <c r="O22" s="5">
        <f t="shared" si="3"/>
        <v>-57.007130432873964</v>
      </c>
      <c r="P22" s="5">
        <f t="shared" si="3"/>
        <v>-58.700030859559774</v>
      </c>
      <c r="Q22" s="5">
        <f t="shared" si="3"/>
        <v>-60.411517839878798</v>
      </c>
    </row>
    <row r="24" spans="1:17" x14ac:dyDescent="0.25">
      <c r="A24" t="s">
        <v>31</v>
      </c>
    </row>
    <row r="25" spans="1:17" x14ac:dyDescent="0.25">
      <c r="A25" s="4" t="str">
        <f>'Emisi Demand ALL-BAU'!A7</f>
        <v>Industri</v>
      </c>
      <c r="B25" s="4">
        <f>'Emisi Demand ALL-BAU'!B7</f>
        <v>1354344.1386792886</v>
      </c>
      <c r="C25" s="4">
        <f>'Emisi Demand ALL-BAU'!C7</f>
        <v>1348992.0617842202</v>
      </c>
      <c r="D25" s="4">
        <f>'Emisi Demand ALL-BAU'!D7</f>
        <v>1384066.1541002961</v>
      </c>
      <c r="E25" s="4">
        <f>'Emisi Demand ALL-BAU'!E7</f>
        <v>1425088.874016847</v>
      </c>
      <c r="F25" s="4">
        <f>'Emisi Demand ALL-BAU'!F7</f>
        <v>1472513.455070853</v>
      </c>
      <c r="G25" s="4">
        <f>'Emisi Demand ALL-BAU'!G7</f>
        <v>1526874.8051539361</v>
      </c>
      <c r="H25" s="4">
        <f>'Emisi Demand ALL-BAU'!H7</f>
        <v>1584585.7266581841</v>
      </c>
      <c r="I25" s="4">
        <f>'Emisi Demand ALL-BAU'!I7</f>
        <v>1645871.3758556559</v>
      </c>
      <c r="J25" s="4">
        <f>'Emisi Demand ALL-BAU'!J7</f>
        <v>1710974.651756193</v>
      </c>
      <c r="K25" s="4">
        <f>'Emisi Demand ALL-BAU'!K7</f>
        <v>1780157.7055182108</v>
      </c>
      <c r="L25" s="4">
        <f>'Emisi Demand ALL-BAU'!L7</f>
        <v>1853703.5902320894</v>
      </c>
      <c r="M25" s="4">
        <f>'Emisi Demand ALL-BAU'!M7</f>
        <v>1929460.101269719</v>
      </c>
      <c r="N25" s="4">
        <f>'Emisi Demand ALL-BAU'!N7</f>
        <v>2007451.3366613556</v>
      </c>
      <c r="O25" s="4">
        <f>'Emisi Demand ALL-BAU'!O7</f>
        <v>2087698.9973805267</v>
      </c>
      <c r="P25" s="4">
        <f>'Emisi Demand ALL-BAU'!P7</f>
        <v>2170222.6496206187</v>
      </c>
      <c r="Q25" s="4">
        <f>'Emisi Demand ALL-BAU'!Q7</f>
        <v>2255039.6026158198</v>
      </c>
    </row>
    <row r="26" spans="1:17" x14ac:dyDescent="0.25">
      <c r="A26" s="4" t="str">
        <f>'Emisi Demand ALL-BAU'!A8</f>
        <v>Transportasi</v>
      </c>
      <c r="B26" s="4">
        <f>'Emisi Demand ALL-BAU'!B8</f>
        <v>3357075.8987133782</v>
      </c>
      <c r="C26" s="4">
        <f>'Emisi Demand ALL-BAU'!C8</f>
        <v>3450313.8257485121</v>
      </c>
      <c r="D26" s="4">
        <f>'Emisi Demand ALL-BAU'!D8</f>
        <v>3574968.523955828</v>
      </c>
      <c r="E26" s="4">
        <f>'Emisi Demand ALL-BAU'!E8</f>
        <v>3731997.103448479</v>
      </c>
      <c r="F26" s="4">
        <f>'Emisi Demand ALL-BAU'!F8</f>
        <v>3888431.0279712989</v>
      </c>
      <c r="G26" s="4">
        <f>'Emisi Demand ALL-BAU'!G8</f>
        <v>4046333.6838307106</v>
      </c>
      <c r="H26" s="4">
        <f>'Emisi Demand ALL-BAU'!H8</f>
        <v>4205606.5433574617</v>
      </c>
      <c r="I26" s="4">
        <f>'Emisi Demand ALL-BAU'!I8</f>
        <v>4359175.9287874522</v>
      </c>
      <c r="J26" s="4">
        <f>'Emisi Demand ALL-BAU'!J8</f>
        <v>4511799.9740130836</v>
      </c>
      <c r="K26" s="4">
        <f>'Emisi Demand ALL-BAU'!K8</f>
        <v>4664177.2478910107</v>
      </c>
      <c r="L26" s="4">
        <f>'Emisi Demand ALL-BAU'!L8</f>
        <v>4816873.2805101927</v>
      </c>
      <c r="M26" s="4">
        <f>'Emisi Demand ALL-BAU'!M8</f>
        <v>4969281.4245558465</v>
      </c>
      <c r="N26" s="4">
        <f>'Emisi Demand ALL-BAU'!N8</f>
        <v>5124418.8011515532</v>
      </c>
      <c r="O26" s="4">
        <f>'Emisi Demand ALL-BAU'!O8</f>
        <v>5277502.7567847781</v>
      </c>
      <c r="P26" s="4">
        <f>'Emisi Demand ALL-BAU'!P8</f>
        <v>5428585.3563897917</v>
      </c>
      <c r="Q26" s="4">
        <f>'Emisi Demand ALL-BAU'!Q8</f>
        <v>5577696.8644676199</v>
      </c>
    </row>
    <row r="27" spans="1:17" x14ac:dyDescent="0.25">
      <c r="A27" s="4" t="str">
        <f>'Emisi Demand ALL-BAU'!A9</f>
        <v>Rumah Tangga</v>
      </c>
      <c r="B27" s="4">
        <f>'Emisi Demand ALL-BAU'!B9</f>
        <v>312128.84201697609</v>
      </c>
      <c r="C27" s="4">
        <f>'Emisi Demand ALL-BAU'!C9</f>
        <v>332193.34653899859</v>
      </c>
      <c r="D27" s="4">
        <f>'Emisi Demand ALL-BAU'!D9</f>
        <v>352351.41642747651</v>
      </c>
      <c r="E27" s="4">
        <f>'Emisi Demand ALL-BAU'!E9</f>
        <v>372593.66668215301</v>
      </c>
      <c r="F27" s="4">
        <f>'Emisi Demand ALL-BAU'!F9</f>
        <v>392910.27052094229</v>
      </c>
      <c r="G27" s="4">
        <f>'Emisi Demand ALL-BAU'!G9</f>
        <v>413290.94560546783</v>
      </c>
      <c r="H27" s="4">
        <f>'Emisi Demand ALL-BAU'!H9</f>
        <v>421979.87887762237</v>
      </c>
      <c r="I27" s="4">
        <f>'Emisi Demand ALL-BAU'!I9</f>
        <v>430860.2708014744</v>
      </c>
      <c r="J27" s="4">
        <f>'Emisi Demand ALL-BAU'!J9</f>
        <v>439936.53921449161</v>
      </c>
      <c r="K27" s="4">
        <f>'Emisi Demand ALL-BAU'!K9</f>
        <v>449213.20861128421</v>
      </c>
      <c r="L27" s="4">
        <f>'Emisi Demand ALL-BAU'!L9</f>
        <v>458694.91283837677</v>
      </c>
      <c r="M27" s="4">
        <f>'Emisi Demand ALL-BAU'!M9</f>
        <v>466778.08639824053</v>
      </c>
      <c r="N27" s="4">
        <f>'Emisi Demand ALL-BAU'!N9</f>
        <v>475005.63376728952</v>
      </c>
      <c r="O27" s="4">
        <f>'Emisi Demand ALL-BAU'!O9</f>
        <v>483380.17627011635</v>
      </c>
      <c r="P27" s="4">
        <f>'Emisi Demand ALL-BAU'!P9</f>
        <v>491904.38378592272</v>
      </c>
      <c r="Q27" s="4">
        <f>'Emisi Demand ALL-BAU'!Q9</f>
        <v>500580.97567000129</v>
      </c>
    </row>
    <row r="28" spans="1:17" x14ac:dyDescent="0.25">
      <c r="A28" s="4" t="str">
        <f>'Emisi Demand ALL-BAU'!A10</f>
        <v>Komersial</v>
      </c>
      <c r="B28" s="4">
        <f>'Emisi Demand ALL-BAU'!B10</f>
        <v>42325.666662685086</v>
      </c>
      <c r="C28" s="4">
        <f>'Emisi Demand ALL-BAU'!C10</f>
        <v>41369.183599135518</v>
      </c>
      <c r="D28" s="4">
        <f>'Emisi Demand ALL-BAU'!D10</f>
        <v>41745.815517064948</v>
      </c>
      <c r="E28" s="4">
        <f>'Emisi Demand ALL-BAU'!E10</f>
        <v>42277.364819794544</v>
      </c>
      <c r="F28" s="4">
        <f>'Emisi Demand ALL-BAU'!F10</f>
        <v>42968.698901345473</v>
      </c>
      <c r="G28" s="4">
        <f>'Emisi Demand ALL-BAU'!G10</f>
        <v>43826.430261278663</v>
      </c>
      <c r="H28" s="4">
        <f>'Emisi Demand ALL-BAU'!H10</f>
        <v>44730.183487650145</v>
      </c>
      <c r="I28" s="4">
        <f>'Emisi Demand ALL-BAU'!I10</f>
        <v>45681.655488188211</v>
      </c>
      <c r="J28" s="4">
        <f>'Emisi Demand ALL-BAU'!J10</f>
        <v>46682.624196467346</v>
      </c>
      <c r="K28" s="4">
        <f>'Emisi Demand ALL-BAU'!K10</f>
        <v>47734.948867696046</v>
      </c>
      <c r="L28" s="4">
        <f>'Emisi Demand ALL-BAU'!L10</f>
        <v>48840.569953898579</v>
      </c>
      <c r="M28" s="4">
        <f>'Emisi Demand ALL-BAU'!M10</f>
        <v>49941.061642147637</v>
      </c>
      <c r="N28" s="4">
        <f>'Emisi Demand ALL-BAU'!N10</f>
        <v>51027.675801270831</v>
      </c>
      <c r="O28" s="4">
        <f>'Emisi Demand ALL-BAU'!O10</f>
        <v>52097.951674559081</v>
      </c>
      <c r="P28" s="4">
        <f>'Emisi Demand ALL-BAU'!P10</f>
        <v>53149.358012545395</v>
      </c>
      <c r="Q28" s="4">
        <f>'Emisi Demand ALL-BAU'!Q10</f>
        <v>54179.296779196469</v>
      </c>
    </row>
    <row r="29" spans="1:17" x14ac:dyDescent="0.25">
      <c r="A29" s="4" t="str">
        <f>'Emisi Demand ALL-BAU'!A11</f>
        <v>Sektor Lainnya</v>
      </c>
      <c r="B29" s="4">
        <f>'Emisi Demand ALL-BAU'!B11</f>
        <v>10517857.164337909</v>
      </c>
      <c r="C29" s="4">
        <f>'Emisi Demand ALL-BAU'!C11</f>
        <v>10472693.48567424</v>
      </c>
      <c r="D29" s="4">
        <f>'Emisi Demand ALL-BAU'!D11</f>
        <v>10768547.07664454</v>
      </c>
      <c r="E29" s="4">
        <f>'Emisi Demand ALL-BAU'!E11</f>
        <v>11115337.074014923</v>
      </c>
      <c r="F29" s="4">
        <f>'Emisi Demand ALL-BAU'!F11</f>
        <v>11517244.8277141</v>
      </c>
      <c r="G29" s="4">
        <f>'Emisi Demand ALL-BAU'!G11</f>
        <v>11979223.613137595</v>
      </c>
      <c r="H29" s="4">
        <f>'Emisi Demand ALL-BAU'!H11</f>
        <v>12471179.070453336</v>
      </c>
      <c r="I29" s="4">
        <f>'Emisi Demand ALL-BAU'!I11</f>
        <v>12995253.721119614</v>
      </c>
      <c r="J29" s="4">
        <f>'Emisi Demand ALL-BAU'!J11</f>
        <v>13553768.094240854</v>
      </c>
      <c r="K29" s="4">
        <f>'Emisi Demand ALL-BAU'!K11</f>
        <v>14149236.735601071</v>
      </c>
      <c r="L29" s="4">
        <f>'Emisi Demand ALL-BAU'!L11</f>
        <v>14784385.785738202</v>
      </c>
      <c r="M29" s="4">
        <f>'Emisi Demand ALL-BAU'!M11</f>
        <v>15440875.709621022</v>
      </c>
      <c r="N29" s="4">
        <f>'Emisi Demand ALL-BAU'!N11</f>
        <v>16119027.681134466</v>
      </c>
      <c r="O29" s="4">
        <f>'Emisi Demand ALL-BAU'!O11</f>
        <v>16819145.772785015</v>
      </c>
      <c r="P29" s="4">
        <f>'Emisi Demand ALL-BAU'!P11</f>
        <v>17541515.598124627</v>
      </c>
      <c r="Q29" s="4">
        <f>'Emisi Demand ALL-BAU'!Q11</f>
        <v>18286402.937997606</v>
      </c>
    </row>
    <row r="30" spans="1:17" x14ac:dyDescent="0.25">
      <c r="A30" s="4" t="str">
        <f>'Emisi Demand ALL-BAU'!A12</f>
        <v>Total</v>
      </c>
      <c r="B30" s="4">
        <f>'Emisi Demand ALL-BAU'!B12</f>
        <v>15583731.710410237</v>
      </c>
      <c r="C30" s="4">
        <f>'Emisi Demand ALL-BAU'!C12</f>
        <v>15645561.903345106</v>
      </c>
      <c r="D30" s="4">
        <f>'Emisi Demand ALL-BAU'!D12</f>
        <v>16121678.986645205</v>
      </c>
      <c r="E30" s="4">
        <f>'Emisi Demand ALL-BAU'!E12</f>
        <v>16687294.082982196</v>
      </c>
      <c r="F30" s="4">
        <f>'Emisi Demand ALL-BAU'!F12</f>
        <v>17314068.280178539</v>
      </c>
      <c r="G30" s="4">
        <f>'Emisi Demand ALL-BAU'!G12</f>
        <v>18009549.477988988</v>
      </c>
      <c r="H30" s="4">
        <f>'Emisi Demand ALL-BAU'!H12</f>
        <v>18728081.402834255</v>
      </c>
      <c r="I30" s="4">
        <f>'Emisi Demand ALL-BAU'!I12</f>
        <v>19476842.952052385</v>
      </c>
      <c r="J30" s="4">
        <f>'Emisi Demand ALL-BAU'!J12</f>
        <v>20263161.88342109</v>
      </c>
      <c r="K30" s="4">
        <f>'Emisi Demand ALL-BAU'!K12</f>
        <v>21090519.846489273</v>
      </c>
      <c r="L30" s="4">
        <f>'Emisi Demand ALL-BAU'!L12</f>
        <v>21962498.139272761</v>
      </c>
      <c r="M30" s="4">
        <f>'Emisi Demand ALL-BAU'!M12</f>
        <v>22856336.383486975</v>
      </c>
      <c r="N30" s="4">
        <f>'Emisi Demand ALL-BAU'!N12</f>
        <v>23776931.128515936</v>
      </c>
      <c r="O30" s="4">
        <f>'Emisi Demand ALL-BAU'!O12</f>
        <v>24719825.654894996</v>
      </c>
      <c r="P30" s="4">
        <f>'Emisi Demand ALL-BAU'!P12</f>
        <v>25685377.345933504</v>
      </c>
      <c r="Q30" s="4">
        <f>'Emisi Demand ALL-BAU'!Q12</f>
        <v>26673899.677530244</v>
      </c>
    </row>
    <row r="31" spans="1:17" x14ac:dyDescent="0.25">
      <c r="B31" s="5">
        <f>B13-B30</f>
        <v>0</v>
      </c>
      <c r="C31" s="5">
        <f t="shared" ref="C31:Q31" si="4">C13-C30</f>
        <v>0</v>
      </c>
      <c r="D31" s="5">
        <f t="shared" si="4"/>
        <v>0</v>
      </c>
      <c r="E31" s="5">
        <f t="shared" si="4"/>
        <v>0</v>
      </c>
      <c r="F31" s="5">
        <f t="shared" si="4"/>
        <v>0</v>
      </c>
      <c r="G31" s="5">
        <f t="shared" si="4"/>
        <v>0</v>
      </c>
      <c r="H31" s="5">
        <f t="shared" si="4"/>
        <v>0</v>
      </c>
      <c r="I31" s="5">
        <f t="shared" si="4"/>
        <v>0</v>
      </c>
      <c r="J31" s="5">
        <f t="shared" si="4"/>
        <v>2.9802322387695313E-8</v>
      </c>
      <c r="K31" s="5">
        <f t="shared" si="4"/>
        <v>0</v>
      </c>
      <c r="L31" s="5">
        <f t="shared" si="4"/>
        <v>0</v>
      </c>
      <c r="M31" s="5">
        <f t="shared" si="4"/>
        <v>0</v>
      </c>
      <c r="N31" s="5">
        <f t="shared" si="4"/>
        <v>0</v>
      </c>
      <c r="O31" s="5">
        <f t="shared" si="4"/>
        <v>-3.3527612686157227E-8</v>
      </c>
      <c r="P31" s="5">
        <f t="shared" si="4"/>
        <v>3.3527612686157227E-8</v>
      </c>
      <c r="Q31" s="5">
        <f t="shared" si="4"/>
        <v>0</v>
      </c>
    </row>
    <row r="33" spans="1:18" x14ac:dyDescent="0.25">
      <c r="A33" t="s">
        <v>32</v>
      </c>
    </row>
    <row r="34" spans="1:18" x14ac:dyDescent="0.25">
      <c r="A34" s="4" t="str">
        <f>'Emisi Demand ALL-MIT'!A7</f>
        <v>Industri</v>
      </c>
      <c r="B34" s="4">
        <f>'Emisi Demand ALL-MIT'!B7</f>
        <v>1354344.1386792886</v>
      </c>
      <c r="C34" s="4">
        <f>'Emisi Demand ALL-MIT'!C7</f>
        <v>1323357.1232349682</v>
      </c>
      <c r="D34" s="4">
        <f>'Emisi Demand ALL-MIT'!D7</f>
        <v>1331735.1943758172</v>
      </c>
      <c r="E34" s="4">
        <f>'Emisi Demand ALL-MIT'!E7</f>
        <v>1344685.2648349297</v>
      </c>
      <c r="F34" s="4">
        <f>'Emisi Demand ALL-MIT'!F7</f>
        <v>1362318.0384452906</v>
      </c>
      <c r="G34" s="4">
        <f>'Emisi Demand ALL-MIT'!G7</f>
        <v>1380888.2550142414</v>
      </c>
      <c r="H34" s="4">
        <f>'Emisi Demand ALL-MIT'!H7</f>
        <v>1403750.406889013</v>
      </c>
      <c r="I34" s="4">
        <f>'Emisi Demand ALL-MIT'!I7</f>
        <v>1427910.9304452776</v>
      </c>
      <c r="J34" s="4">
        <f>'Emisi Demand ALL-MIT'!J7</f>
        <v>1453416.4711051036</v>
      </c>
      <c r="K34" s="4">
        <f>'Emisi Demand ALL-MIT'!K7</f>
        <v>1480316.5340245774</v>
      </c>
      <c r="L34" s="4">
        <f>'Emisi Demand ALL-MIT'!L7</f>
        <v>1508663.5986614493</v>
      </c>
      <c r="M34" s="4">
        <f>'Emisi Demand ALL-MIT'!M7</f>
        <v>1553536.5044182779</v>
      </c>
      <c r="N34" s="4">
        <f>'Emisi Demand ALL-MIT'!N7</f>
        <v>1598912.0587690261</v>
      </c>
      <c r="O34" s="4">
        <f>'Emisi Demand ALL-MIT'!O7</f>
        <v>1644753.9160426774</v>
      </c>
      <c r="P34" s="4">
        <f>'Emisi Demand ALL-MIT'!P7</f>
        <v>1691023.5886979618</v>
      </c>
      <c r="Q34" s="4">
        <f>'Emisi Demand ALL-MIT'!Q7</f>
        <v>1737680.4495374169</v>
      </c>
    </row>
    <row r="35" spans="1:18" x14ac:dyDescent="0.25">
      <c r="A35" s="4" t="str">
        <f>'Emisi Demand ALL-MIT'!A8</f>
        <v>Transportasi</v>
      </c>
      <c r="B35" s="4">
        <f>'Emisi Demand ALL-MIT'!B8</f>
        <v>3357075.8987133782</v>
      </c>
      <c r="C35" s="4">
        <f>'Emisi Demand ALL-MIT'!C8</f>
        <v>3393525.818801594</v>
      </c>
      <c r="D35" s="4">
        <f>'Emisi Demand ALL-MIT'!D8</f>
        <v>3486271.1442086822</v>
      </c>
      <c r="E35" s="4">
        <f>'Emisi Demand ALL-MIT'!E8</f>
        <v>3609736.3654480437</v>
      </c>
      <c r="F35" s="4">
        <f>'Emisi Demand ALL-MIT'!F8</f>
        <v>3730241.7777762944</v>
      </c>
      <c r="G35" s="4">
        <f>'Emisi Demand ALL-MIT'!G8</f>
        <v>3801180.6683528787</v>
      </c>
      <c r="H35" s="4">
        <f>'Emisi Demand ALL-MIT'!H8</f>
        <v>3914747.8645463386</v>
      </c>
      <c r="I35" s="4">
        <f>'Emisi Demand ALL-MIT'!I8</f>
        <v>4020525.3113037543</v>
      </c>
      <c r="J35" s="4">
        <f>'Emisi Demand ALL-MIT'!J8</f>
        <v>4122948.5798420706</v>
      </c>
      <c r="K35" s="4">
        <f>'Emisi Demand ALL-MIT'!K8</f>
        <v>4222683.5688781142</v>
      </c>
      <c r="L35" s="4">
        <f>'Emisi Demand ALL-MIT'!L8</f>
        <v>4277610.4448608821</v>
      </c>
      <c r="M35" s="4">
        <f>'Emisi Demand ALL-MIT'!M8</f>
        <v>4365006.6945539406</v>
      </c>
      <c r="N35" s="4">
        <f>'Emisi Demand ALL-MIT'!N8</f>
        <v>4452017.383165474</v>
      </c>
      <c r="O35" s="4">
        <f>'Emisi Demand ALL-MIT'!O8</f>
        <v>4534553.7171763619</v>
      </c>
      <c r="P35" s="4">
        <f>'Emisi Demand ALL-MIT'!P8</f>
        <v>4612752.1788602844</v>
      </c>
      <c r="Q35" s="4">
        <f>'Emisi Demand ALL-MIT'!Q8</f>
        <v>4677628.4866402633</v>
      </c>
    </row>
    <row r="36" spans="1:18" x14ac:dyDescent="0.25">
      <c r="A36" s="4" t="str">
        <f>'Emisi Demand ALL-MIT'!A9</f>
        <v>Rumah Tangga</v>
      </c>
      <c r="B36" s="4">
        <f>'Emisi Demand ALL-MIT'!B9</f>
        <v>312128.84201697609</v>
      </c>
      <c r="C36" s="4">
        <f>'Emisi Demand ALL-MIT'!C9</f>
        <v>327131.45216185733</v>
      </c>
      <c r="D36" s="4">
        <f>'Emisi Demand ALL-MIT'!D9</f>
        <v>341675.23464645172</v>
      </c>
      <c r="E36" s="4">
        <f>'Emisi Demand ALL-MIT'!E9</f>
        <v>355743.80178587395</v>
      </c>
      <c r="F36" s="4">
        <f>'Emisi Demand ALL-MIT'!F9</f>
        <v>369320.70927233581</v>
      </c>
      <c r="G36" s="4">
        <f>'Emisi Demand ALL-MIT'!G9</f>
        <v>382389.47095748479</v>
      </c>
      <c r="H36" s="4">
        <f>'Emisi Demand ALL-MIT'!H9</f>
        <v>383998.30921656993</v>
      </c>
      <c r="I36" s="4">
        <f>'Emisi Demand ALL-MIT'!I9</f>
        <v>385473.28834156395</v>
      </c>
      <c r="J36" s="4">
        <f>'Emisi Demand ALL-MIT'!J9</f>
        <v>386807.24078324391</v>
      </c>
      <c r="K36" s="4">
        <f>'Emisi Demand ALL-MIT'!K9</f>
        <v>387992.73281018925</v>
      </c>
      <c r="L36" s="4">
        <f>'Emisi Demand ALL-MIT'!L9</f>
        <v>389022.05572342366</v>
      </c>
      <c r="M36" s="4">
        <f>'Emisi Demand ALL-MIT'!M9</f>
        <v>393955.90830797248</v>
      </c>
      <c r="N36" s="4">
        <f>'Emisi Demand ALL-MIT'!N9</f>
        <v>398939.01005921391</v>
      </c>
      <c r="O36" s="4">
        <f>'Emisi Demand ALL-MIT'!O9</f>
        <v>403971.48954368057</v>
      </c>
      <c r="P36" s="4">
        <f>'Emisi Demand ALL-MIT'!P9</f>
        <v>409053.46286731557</v>
      </c>
      <c r="Q36" s="4">
        <f>'Emisi Demand ALL-MIT'!Q9</f>
        <v>414185.03315390757</v>
      </c>
    </row>
    <row r="37" spans="1:18" x14ac:dyDescent="0.25">
      <c r="A37" s="4" t="str">
        <f>'Emisi Demand ALL-MIT'!A10</f>
        <v>Komersial</v>
      </c>
      <c r="B37" s="4">
        <f>'Emisi Demand ALL-MIT'!B10</f>
        <v>42325.666662685086</v>
      </c>
      <c r="C37" s="4">
        <f>'Emisi Demand ALL-MIT'!C10</f>
        <v>41014.197699993027</v>
      </c>
      <c r="D37" s="4">
        <f>'Emisi Demand ALL-MIT'!D10</f>
        <v>41033.334305128359</v>
      </c>
      <c r="E37" s="4">
        <f>'Emisi Demand ALL-MIT'!E10</f>
        <v>41201.394486646728</v>
      </c>
      <c r="F37" s="4">
        <f>'Emisi Demand ALL-MIT'!F10</f>
        <v>41519.73319862433</v>
      </c>
      <c r="G37" s="4">
        <f>'Emisi Demand ALL-MIT'!G10</f>
        <v>41921.392168705657</v>
      </c>
      <c r="H37" s="4">
        <f>'Emisi Demand ALL-MIT'!H10</f>
        <v>42411.869410418265</v>
      </c>
      <c r="I37" s="4">
        <f>'Emisi Demand ALL-MIT'!I10</f>
        <v>42938.199706184671</v>
      </c>
      <c r="J37" s="4">
        <f>'Emisi Demand ALL-MIT'!J10</f>
        <v>43501.775593640952</v>
      </c>
      <c r="K37" s="4">
        <f>'Emisi Demand ALL-MIT'!K10</f>
        <v>44104.135005896365</v>
      </c>
      <c r="L37" s="4">
        <f>'Emisi Demand ALL-MIT'!L10</f>
        <v>44746.974823373246</v>
      </c>
      <c r="M37" s="4">
        <f>'Emisi Demand ALL-MIT'!M10</f>
        <v>45390.10727462449</v>
      </c>
      <c r="N37" s="4">
        <f>'Emisi Demand ALL-MIT'!N10</f>
        <v>46015.204469104603</v>
      </c>
      <c r="O37" s="4">
        <f>'Emisi Demand ALL-MIT'!O10</f>
        <v>46621.939347095788</v>
      </c>
      <c r="P37" s="4">
        <f>'Emisi Demand ALL-MIT'!P10</f>
        <v>47210.114820783689</v>
      </c>
      <c r="Q37" s="4">
        <f>'Emisi Demand ALL-MIT'!Q10</f>
        <v>47779.673925518742</v>
      </c>
    </row>
    <row r="38" spans="1:18" x14ac:dyDescent="0.25">
      <c r="A38" s="4" t="str">
        <f>'Emisi Demand ALL-MIT'!A11</f>
        <v>Sektor Lainnya</v>
      </c>
      <c r="B38" s="4">
        <f>'Emisi Demand ALL-MIT'!B11</f>
        <v>10517857.164337909</v>
      </c>
      <c r="C38" s="4">
        <f>'Emisi Demand ALL-MIT'!C11</f>
        <v>10267051.907466253</v>
      </c>
      <c r="D38" s="4">
        <f>'Emisi Demand ALL-MIT'!D11</f>
        <v>10347163.46002467</v>
      </c>
      <c r="E38" s="4">
        <f>'Emisi Demand ALL-MIT'!E11</f>
        <v>10465257.085132416</v>
      </c>
      <c r="F38" s="4">
        <f>'Emisi Demand ALL-MIT'!F11</f>
        <v>10622378.466774143</v>
      </c>
      <c r="G38" s="4">
        <f>'Emisi Demand ALL-MIT'!G11</f>
        <v>10714483.114198251</v>
      </c>
      <c r="H38" s="4">
        <f>'Emisi Demand ALL-MIT'!H11</f>
        <v>10898577.026379606</v>
      </c>
      <c r="I38" s="4">
        <f>'Emisi Demand ALL-MIT'!I11</f>
        <v>11092465.119187035</v>
      </c>
      <c r="J38" s="4">
        <f>'Emisi Demand ALL-MIT'!J11</f>
        <v>11296434.739833338</v>
      </c>
      <c r="K38" s="4">
        <f>'Emisi Demand ALL-MIT'!K11</f>
        <v>11510784.301983634</v>
      </c>
      <c r="L38" s="4">
        <f>'Emisi Demand ALL-MIT'!L11</f>
        <v>11735822.69948465</v>
      </c>
      <c r="M38" s="4">
        <f>'Emisi Demand ALL-MIT'!M11</f>
        <v>12190689.852238761</v>
      </c>
      <c r="N38" s="4">
        <f>'Emisi Demand ALL-MIT'!N11</f>
        <v>12657077.307016399</v>
      </c>
      <c r="O38" s="4">
        <f>'Emisi Demand ALL-MIT'!O11</f>
        <v>13134962.524006467</v>
      </c>
      <c r="P38" s="4">
        <f>'Emisi Demand ALL-MIT'!P11</f>
        <v>13624304.606500534</v>
      </c>
      <c r="Q38" s="4">
        <f>'Emisi Demand ALL-MIT'!Q11</f>
        <v>14125043.659744747</v>
      </c>
    </row>
    <row r="39" spans="1:18" x14ac:dyDescent="0.25">
      <c r="A39" s="4" t="str">
        <f>'Emisi Demand ALL-MIT'!A12</f>
        <v>Total</v>
      </c>
      <c r="B39" s="4">
        <f>'Emisi Demand ALL-MIT'!B12</f>
        <v>15583731.710410237</v>
      </c>
      <c r="C39" s="4">
        <f>'Emisi Demand ALL-MIT'!C12</f>
        <v>15352080.499364667</v>
      </c>
      <c r="D39" s="4">
        <f>'Emisi Demand ALL-MIT'!D12</f>
        <v>15547878.36756075</v>
      </c>
      <c r="E39" s="4">
        <f>'Emisi Demand ALL-MIT'!E12</f>
        <v>15816623.911687911</v>
      </c>
      <c r="F39" s="4">
        <f>'Emisi Demand ALL-MIT'!F12</f>
        <v>16125778.725466689</v>
      </c>
      <c r="G39" s="4">
        <f>'Emisi Demand ALL-MIT'!G12</f>
        <v>16320862.900691561</v>
      </c>
      <c r="H39" s="4">
        <f>'Emisi Demand ALL-MIT'!H12</f>
        <v>16643485.476441946</v>
      </c>
      <c r="I39" s="4">
        <f>'Emisi Demand ALL-MIT'!I12</f>
        <v>16969312.848983817</v>
      </c>
      <c r="J39" s="4">
        <f>'Emisi Demand ALL-MIT'!J12</f>
        <v>17303108.807157397</v>
      </c>
      <c r="K39" s="4">
        <f>'Emisi Demand ALL-MIT'!K12</f>
        <v>17645881.272702411</v>
      </c>
      <c r="L39" s="4">
        <f>'Emisi Demand ALL-MIT'!L12</f>
        <v>17955865.773553777</v>
      </c>
      <c r="M39" s="4">
        <f>'Emisi Demand ALL-MIT'!M12</f>
        <v>18548579.066793576</v>
      </c>
      <c r="N39" s="4">
        <f>'Emisi Demand ALL-MIT'!N12</f>
        <v>19152960.963479217</v>
      </c>
      <c r="O39" s="4">
        <f>'Emisi Demand ALL-MIT'!O12</f>
        <v>19764863.586116284</v>
      </c>
      <c r="P39" s="4">
        <f>'Emisi Demand ALL-MIT'!P12</f>
        <v>20384343.951746881</v>
      </c>
      <c r="Q39" s="4">
        <f>'Emisi Demand ALL-MIT'!Q12</f>
        <v>21002317.303001855</v>
      </c>
    </row>
    <row r="40" spans="1:18" x14ac:dyDescent="0.25">
      <c r="B40" s="5">
        <f>B19-B39</f>
        <v>0</v>
      </c>
      <c r="C40" s="5">
        <f t="shared" ref="C40:Q40" si="5">C19-C39</f>
        <v>0</v>
      </c>
      <c r="D40" s="5">
        <f t="shared" si="5"/>
        <v>0</v>
      </c>
      <c r="E40" s="5">
        <f t="shared" si="5"/>
        <v>0</v>
      </c>
      <c r="F40" s="5">
        <f t="shared" si="5"/>
        <v>0</v>
      </c>
      <c r="G40" s="5">
        <f t="shared" si="5"/>
        <v>0</v>
      </c>
      <c r="H40" s="5">
        <f t="shared" si="5"/>
        <v>-2.2351741790771484E-8</v>
      </c>
      <c r="I40" s="5">
        <f t="shared" si="5"/>
        <v>0</v>
      </c>
      <c r="J40" s="5">
        <f t="shared" si="5"/>
        <v>0</v>
      </c>
      <c r="K40" s="5">
        <f t="shared" si="5"/>
        <v>0</v>
      </c>
      <c r="L40" s="5">
        <f t="shared" si="5"/>
        <v>0</v>
      </c>
      <c r="M40" s="5">
        <f t="shared" si="5"/>
        <v>0</v>
      </c>
      <c r="N40" s="5">
        <f t="shared" si="5"/>
        <v>0</v>
      </c>
      <c r="O40" s="5">
        <f t="shared" si="5"/>
        <v>0</v>
      </c>
      <c r="P40" s="5">
        <f t="shared" si="5"/>
        <v>0</v>
      </c>
      <c r="Q40" s="5">
        <f t="shared" si="5"/>
        <v>0</v>
      </c>
    </row>
    <row r="42" spans="1:18" x14ac:dyDescent="0.25">
      <c r="A42" t="s">
        <v>34</v>
      </c>
      <c r="B42" s="4">
        <f>'Emisi PEMBANGKIT'!B7</f>
        <v>3457327.9405221879</v>
      </c>
      <c r="C42" s="4">
        <f>'Emisi PEMBANGKIT'!C7</f>
        <v>3285415.3459784584</v>
      </c>
      <c r="D42" s="4">
        <f>'Emisi PEMBANGKIT'!D7</f>
        <v>3613074.7623623242</v>
      </c>
      <c r="E42" s="4">
        <f>'Emisi PEMBANGKIT'!E7</f>
        <v>4037629.5505463118</v>
      </c>
      <c r="F42" s="4">
        <f>'Emisi PEMBANGKIT'!F7</f>
        <v>5024506.9175114175</v>
      </c>
      <c r="G42" s="4">
        <f>'Emisi PEMBANGKIT'!G7</f>
        <v>5998882.1777349915</v>
      </c>
      <c r="H42" s="4">
        <f>'Emisi PEMBANGKIT'!H7</f>
        <v>6854700.8175200317</v>
      </c>
      <c r="I42" s="4">
        <f>'Emisi PEMBANGKIT'!I7</f>
        <v>7647077.9194139605</v>
      </c>
      <c r="J42" s="4">
        <f>'Emisi PEMBANGKIT'!J7</f>
        <v>8315557.7131727003</v>
      </c>
      <c r="K42" s="4">
        <f>'Emisi PEMBANGKIT'!K7</f>
        <v>9028136.175767269</v>
      </c>
      <c r="L42" s="4">
        <f>'Emisi PEMBANGKIT'!L7</f>
        <v>9786422.7696672399</v>
      </c>
      <c r="M42" s="4">
        <f>'Emisi PEMBANGKIT'!M7</f>
        <v>10171125.284283945</v>
      </c>
      <c r="N42" s="4">
        <f>'Emisi PEMBANGKIT'!N7</f>
        <v>10724435.390342588</v>
      </c>
      <c r="O42" s="4">
        <f>'Emisi PEMBANGKIT'!O7</f>
        <v>11299571.550314186</v>
      </c>
      <c r="P42" s="4">
        <f>'Emisi PEMBANGKIT'!P7</f>
        <v>11897170.860067261</v>
      </c>
      <c r="Q42" s="4">
        <f>'Emisi PEMBANGKIT'!Q7</f>
        <v>12517885.219309209</v>
      </c>
    </row>
    <row r="43" spans="1:18" x14ac:dyDescent="0.25">
      <c r="A43" t="s">
        <v>35</v>
      </c>
      <c r="B43" s="4">
        <f>'Emisi PEMBANGKIT'!B8</f>
        <v>3457327.9405221879</v>
      </c>
      <c r="C43" s="4">
        <f>'Emisi PEMBANGKIT'!C8</f>
        <v>3220671.2329964438</v>
      </c>
      <c r="D43" s="4">
        <f>'Emisi PEMBANGKIT'!D8</f>
        <v>3484943.2992472984</v>
      </c>
      <c r="E43" s="4">
        <f>'Emisi PEMBANGKIT'!E8</f>
        <v>3831423.3192825643</v>
      </c>
      <c r="F43" s="4">
        <f>'Emisi PEMBANGKIT'!F8</f>
        <v>4605075.6447661696</v>
      </c>
      <c r="G43" s="4">
        <f>'Emisi PEMBANGKIT'!G8</f>
        <v>5251591.4710922763</v>
      </c>
      <c r="H43" s="4">
        <f>'Emisi PEMBANGKIT'!H8</f>
        <v>5575958.7082314761</v>
      </c>
      <c r="I43" s="4">
        <f>'Emisi PEMBANGKIT'!I8</f>
        <v>5874578.6580413841</v>
      </c>
      <c r="J43" s="4">
        <f>'Emisi PEMBANGKIT'!J8</f>
        <v>6023158.4962505372</v>
      </c>
      <c r="K43" s="4">
        <f>'Emisi PEMBANGKIT'!K8</f>
        <v>5986166.6690457156</v>
      </c>
      <c r="L43" s="4">
        <f>'Emisi PEMBANGKIT'!L8</f>
        <v>6202031.8904190501</v>
      </c>
      <c r="M43" s="4">
        <f>'Emisi PEMBANGKIT'!M8</f>
        <v>6284702.2837984022</v>
      </c>
      <c r="N43" s="4">
        <f>'Emisi PEMBANGKIT'!N8</f>
        <v>6458203.5257117162</v>
      </c>
      <c r="O43" s="4">
        <f>'Emisi PEMBANGKIT'!O8</f>
        <v>6633611.7404930489</v>
      </c>
      <c r="P43" s="4">
        <f>'Emisi PEMBANGKIT'!P8</f>
        <v>6903711.9867769973</v>
      </c>
      <c r="Q43" s="4">
        <f>'Emisi PEMBANGKIT'!Q8</f>
        <v>7180047.298402952</v>
      </c>
      <c r="R43" s="21">
        <f>(Q42-Q43)/Q42</f>
        <v>0.42641690887790562</v>
      </c>
    </row>
    <row r="45" spans="1:18" x14ac:dyDescent="0.25">
      <c r="A45" t="s">
        <v>36</v>
      </c>
      <c r="B45" s="5">
        <f>B14-B42</f>
        <v>41.46222386136651</v>
      </c>
      <c r="C45" s="5">
        <f t="shared" ref="C45:Q45" si="6">C14-C42</f>
        <v>41.365178063511848</v>
      </c>
      <c r="D45" s="5">
        <f t="shared" si="6"/>
        <v>42.509222835302353</v>
      </c>
      <c r="E45" s="5">
        <f t="shared" si="6"/>
        <v>43.839738012757152</v>
      </c>
      <c r="F45" s="5">
        <f t="shared" si="6"/>
        <v>45.371572542004287</v>
      </c>
      <c r="G45" s="5">
        <f t="shared" si="6"/>
        <v>47.122185765765607</v>
      </c>
      <c r="H45" s="5">
        <f t="shared" si="6"/>
        <v>48.981723047792912</v>
      </c>
      <c r="I45" s="5">
        <f t="shared" si="6"/>
        <v>50.957653058692813</v>
      </c>
      <c r="J45" s="5">
        <f t="shared" si="6"/>
        <v>53.058039288967848</v>
      </c>
      <c r="K45" s="5">
        <f t="shared" si="6"/>
        <v>55.291591314598918</v>
      </c>
      <c r="L45" s="5">
        <f t="shared" si="6"/>
        <v>57.667720889672637</v>
      </c>
      <c r="M45" s="5">
        <f t="shared" si="6"/>
        <v>60.02446517162025</v>
      </c>
      <c r="N45" s="5">
        <f t="shared" si="6"/>
        <v>62.450730523094535</v>
      </c>
      <c r="O45" s="5">
        <f t="shared" si="6"/>
        <v>64.947192054241896</v>
      </c>
      <c r="P45" s="5">
        <f t="shared" si="6"/>
        <v>67.514458451420069</v>
      </c>
      <c r="Q45" s="5">
        <f t="shared" si="6"/>
        <v>70.153068203479052</v>
      </c>
    </row>
    <row r="46" spans="1:18" x14ac:dyDescent="0.25">
      <c r="A46" t="s">
        <v>37</v>
      </c>
      <c r="B46" s="5">
        <f>B20-B43</f>
        <v>41.46222386136651</v>
      </c>
      <c r="C46" s="5">
        <f t="shared" ref="C46:Q46" si="7">C20-C43</f>
        <v>40.95208798116073</v>
      </c>
      <c r="D46" s="5">
        <f t="shared" si="7"/>
        <v>41.662668851204216</v>
      </c>
      <c r="E46" s="5">
        <f t="shared" si="7"/>
        <v>42.533946480602026</v>
      </c>
      <c r="F46" s="5">
        <f t="shared" si="7"/>
        <v>43.574841090478003</v>
      </c>
      <c r="G46" s="5">
        <f t="shared" si="7"/>
        <v>44.796232008375227</v>
      </c>
      <c r="H46" s="5">
        <f t="shared" si="7"/>
        <v>46.088586828671396</v>
      </c>
      <c r="I46" s="5">
        <f t="shared" si="7"/>
        <v>47.455939445644617</v>
      </c>
      <c r="J46" s="5">
        <f t="shared" si="7"/>
        <v>48.902612408623099</v>
      </c>
      <c r="K46" s="5">
        <f t="shared" si="7"/>
        <v>50.433238080702722</v>
      </c>
      <c r="L46" s="5">
        <f t="shared" si="7"/>
        <v>52.05278149433434</v>
      </c>
      <c r="M46" s="5">
        <f t="shared" si="7"/>
        <v>53.682304253801703</v>
      </c>
      <c r="N46" s="5">
        <f t="shared" si="7"/>
        <v>55.334140821360052</v>
      </c>
      <c r="O46" s="5">
        <f t="shared" si="7"/>
        <v>57.0071304384619</v>
      </c>
      <c r="P46" s="5">
        <f t="shared" si="7"/>
        <v>58.700030869804323</v>
      </c>
      <c r="Q46" s="5">
        <f t="shared" si="7"/>
        <v>60.411517845466733</v>
      </c>
    </row>
    <row r="49" spans="1:19" x14ac:dyDescent="0.25">
      <c r="A49" t="s">
        <v>40</v>
      </c>
      <c r="B49" s="1">
        <v>19041101.113156293</v>
      </c>
      <c r="C49" s="1">
        <v>18931018.614501636</v>
      </c>
      <c r="D49" s="1">
        <v>19734796.258230355</v>
      </c>
      <c r="E49" s="1">
        <v>20724967.473266542</v>
      </c>
      <c r="F49" s="1">
        <v>22338620.569262471</v>
      </c>
      <c r="G49" s="1">
        <v>24008478.777909718</v>
      </c>
      <c r="H49" s="1">
        <v>25582831.202077348</v>
      </c>
      <c r="I49" s="1">
        <v>27123971.829119373</v>
      </c>
      <c r="J49" s="1">
        <v>28578772.654633105</v>
      </c>
      <c r="K49" s="1">
        <v>30118711.313847858</v>
      </c>
      <c r="L49" s="1">
        <v>31748978.576660912</v>
      </c>
      <c r="M49" s="1">
        <v>33027521.692236066</v>
      </c>
      <c r="N49" s="1">
        <v>34501428.969589077</v>
      </c>
      <c r="O49" s="1">
        <v>36019462.152401239</v>
      </c>
      <c r="P49" s="1">
        <v>37582615.720459267</v>
      </c>
      <c r="Q49" s="1">
        <v>39191855.049907699</v>
      </c>
    </row>
    <row r="50" spans="1:19" x14ac:dyDescent="0.25">
      <c r="A50" t="s">
        <v>41</v>
      </c>
      <c r="B50" s="1">
        <v>19041101.113156293</v>
      </c>
      <c r="C50" s="1">
        <v>18572792.684449084</v>
      </c>
      <c r="D50" s="1">
        <v>19032863.329476938</v>
      </c>
      <c r="E50" s="1">
        <v>19648089.764916968</v>
      </c>
      <c r="F50" s="1">
        <v>20730897.945073973</v>
      </c>
      <c r="G50" s="1">
        <v>21572499.168015853</v>
      </c>
      <c r="H50" s="1">
        <v>22219490.273260243</v>
      </c>
      <c r="I50" s="1">
        <v>22843938.962964643</v>
      </c>
      <c r="J50" s="1">
        <v>23326316.206020307</v>
      </c>
      <c r="K50" s="1">
        <v>23632098.374986228</v>
      </c>
      <c r="L50" s="1">
        <v>24157949.716754325</v>
      </c>
      <c r="M50" s="1">
        <v>24833335.032896221</v>
      </c>
      <c r="N50" s="1">
        <v>25611219.82333177</v>
      </c>
      <c r="O50" s="1">
        <v>26398532.33373975</v>
      </c>
      <c r="P50" s="1">
        <v>27288114.638554733</v>
      </c>
      <c r="Q50" s="1">
        <v>28182425.012922682</v>
      </c>
    </row>
    <row r="51" spans="1:19" x14ac:dyDescent="0.25">
      <c r="B51" s="3">
        <v>38082202.226312585</v>
      </c>
      <c r="C51" s="3">
        <v>37503811.298950717</v>
      </c>
      <c r="D51" s="3">
        <v>38767659.587707296</v>
      </c>
      <c r="E51" s="3">
        <v>40373057.238183513</v>
      </c>
      <c r="F51" s="3">
        <v>43069518.514336444</v>
      </c>
      <c r="G51" s="3">
        <v>45580977.945925571</v>
      </c>
      <c r="H51" s="3">
        <v>47802321.475337595</v>
      </c>
      <c r="I51" s="3">
        <v>49967910.792084016</v>
      </c>
      <c r="J51" s="3">
        <v>51905088.860653415</v>
      </c>
      <c r="K51" s="3">
        <v>53750809.688834086</v>
      </c>
      <c r="L51" s="3">
        <v>55906928.293415233</v>
      </c>
      <c r="M51" s="3">
        <v>57860856.725132287</v>
      </c>
      <c r="N51" s="3">
        <v>60112648.792920843</v>
      </c>
      <c r="O51" s="3">
        <v>62417994.486140989</v>
      </c>
      <c r="P51" s="3">
        <v>64870730.359014004</v>
      </c>
      <c r="Q51" s="3">
        <v>67374280.062830389</v>
      </c>
    </row>
    <row r="54" spans="1:19" x14ac:dyDescent="0.25">
      <c r="B54" s="20">
        <f>B25/B7</f>
        <v>7.1127561359903987E-2</v>
      </c>
      <c r="C54" s="20">
        <f t="shared" ref="C54:Q54" si="8">C25/C7</f>
        <v>7.1258448204644123E-2</v>
      </c>
      <c r="D54" s="20">
        <f t="shared" si="8"/>
        <v>7.0133439297153738E-2</v>
      </c>
      <c r="E54" s="20">
        <f t="shared" si="8"/>
        <v>6.8762080826746952E-2</v>
      </c>
      <c r="F54" s="20">
        <f t="shared" si="8"/>
        <v>6.591796665810308E-2</v>
      </c>
      <c r="G54" s="20">
        <f t="shared" si="8"/>
        <v>6.3597440559592211E-2</v>
      </c>
      <c r="H54" s="20">
        <f t="shared" si="8"/>
        <v>6.1939538593165526E-2</v>
      </c>
      <c r="I54" s="20">
        <f t="shared" si="8"/>
        <v>6.0679699799119795E-2</v>
      </c>
      <c r="J54" s="20">
        <f t="shared" si="8"/>
        <v>5.9868835130042611E-2</v>
      </c>
      <c r="K54" s="20">
        <f t="shared" si="8"/>
        <v>5.9104818760928164E-2</v>
      </c>
      <c r="L54" s="20">
        <f t="shared" si="8"/>
        <v>5.8386349430544396E-2</v>
      </c>
      <c r="M54" s="20">
        <f t="shared" si="8"/>
        <v>5.84198725496528E-2</v>
      </c>
      <c r="N54" s="20">
        <f t="shared" si="8"/>
        <v>5.8184690614039199E-2</v>
      </c>
      <c r="O54" s="20">
        <f t="shared" si="8"/>
        <v>5.7960409095313803E-2</v>
      </c>
      <c r="P54" s="20">
        <f t="shared" si="8"/>
        <v>5.7745489681141376E-2</v>
      </c>
      <c r="Q54" s="20">
        <f t="shared" si="8"/>
        <v>5.7538578774902149E-2</v>
      </c>
      <c r="R54" s="23">
        <f>AVERAGE(B54:Q54)</f>
        <v>6.2539076208437114E-2</v>
      </c>
      <c r="S54" t="s">
        <v>17</v>
      </c>
    </row>
    <row r="55" spans="1:19" x14ac:dyDescent="0.25">
      <c r="B55" s="20">
        <f>B26/B7</f>
        <v>0.17630719929754454</v>
      </c>
      <c r="C55" s="20">
        <f t="shared" ref="C55:Q55" si="9">C26/C7</f>
        <v>0.18225756548684227</v>
      </c>
      <c r="D55" s="20">
        <f t="shared" si="9"/>
        <v>0.18115090613358259</v>
      </c>
      <c r="E55" s="20">
        <f t="shared" si="9"/>
        <v>0.18007290011968485</v>
      </c>
      <c r="F55" s="20">
        <f t="shared" si="9"/>
        <v>0.1740679964393346</v>
      </c>
      <c r="G55" s="20">
        <f t="shared" si="9"/>
        <v>0.16853802621738548</v>
      </c>
      <c r="H55" s="20">
        <f t="shared" si="9"/>
        <v>0.16439207069555462</v>
      </c>
      <c r="I55" s="20">
        <f t="shared" si="9"/>
        <v>0.16071334042908214</v>
      </c>
      <c r="J55" s="20">
        <f t="shared" si="9"/>
        <v>0.15787271220334262</v>
      </c>
      <c r="K55" s="20">
        <f t="shared" si="9"/>
        <v>0.15486007225702106</v>
      </c>
      <c r="L55" s="20">
        <f t="shared" si="9"/>
        <v>0.15171770071573779</v>
      </c>
      <c r="M55" s="20">
        <f t="shared" si="9"/>
        <v>0.15045907779843123</v>
      </c>
      <c r="N55" s="20">
        <f t="shared" si="9"/>
        <v>0.14852799521290064</v>
      </c>
      <c r="O55" s="20">
        <f t="shared" si="9"/>
        <v>0.14651835306176467</v>
      </c>
      <c r="P55" s="20">
        <f t="shared" si="9"/>
        <v>0.14444431299959079</v>
      </c>
      <c r="Q55" s="20">
        <f t="shared" si="9"/>
        <v>0.14231801075529521</v>
      </c>
      <c r="R55" s="23">
        <f t="shared" ref="R55:R59" si="10">AVERAGE(B55:Q55)</f>
        <v>0.16151363998894341</v>
      </c>
      <c r="S55" t="s">
        <v>18</v>
      </c>
    </row>
    <row r="56" spans="1:19" x14ac:dyDescent="0.25">
      <c r="B56" s="20">
        <f>B27/B7</f>
        <v>1.6392409232418498E-2</v>
      </c>
      <c r="C56" s="20">
        <f t="shared" ref="C56:Q56" si="11">C27/C7</f>
        <v>1.7547606875438417E-2</v>
      </c>
      <c r="D56" s="20">
        <f t="shared" si="11"/>
        <v>1.7854360936487318E-2</v>
      </c>
      <c r="E56" s="20">
        <f t="shared" si="11"/>
        <v>1.7978047749202582E-2</v>
      </c>
      <c r="F56" s="20">
        <f t="shared" si="11"/>
        <v>1.7588868898029533E-2</v>
      </c>
      <c r="G56" s="20">
        <f t="shared" si="11"/>
        <v>1.7214408318376489E-2</v>
      </c>
      <c r="H56" s="20">
        <f t="shared" si="11"/>
        <v>1.6494682839534341E-2</v>
      </c>
      <c r="I56" s="20">
        <f t="shared" si="11"/>
        <v>1.5884881571628848E-2</v>
      </c>
      <c r="J56" s="20">
        <f t="shared" si="11"/>
        <v>1.5393850579188505E-2</v>
      </c>
      <c r="K56" s="20">
        <f t="shared" si="11"/>
        <v>1.4914782660930576E-2</v>
      </c>
      <c r="L56" s="20">
        <f t="shared" si="11"/>
        <v>1.4447574900387089E-2</v>
      </c>
      <c r="M56" s="20">
        <f t="shared" si="11"/>
        <v>1.4133029389107897E-2</v>
      </c>
      <c r="N56" s="20">
        <f t="shared" si="11"/>
        <v>1.3767733910123531E-2</v>
      </c>
      <c r="O56" s="20">
        <f t="shared" si="11"/>
        <v>1.3419996273569207E-2</v>
      </c>
      <c r="P56" s="20">
        <f t="shared" si="11"/>
        <v>1.3088638404443799E-2</v>
      </c>
      <c r="Q56" s="20">
        <f t="shared" si="11"/>
        <v>1.2772599589113613E-2</v>
      </c>
      <c r="R56" s="23">
        <f t="shared" si="10"/>
        <v>1.5555842007998767E-2</v>
      </c>
      <c r="S56" t="s">
        <v>19</v>
      </c>
    </row>
    <row r="57" spans="1:19" x14ac:dyDescent="0.25">
      <c r="B57" s="20">
        <f>B28/B7</f>
        <v>2.2228629833955914E-3</v>
      </c>
      <c r="C57" s="20">
        <f t="shared" ref="C57:Q57" si="12">C28/C7</f>
        <v>2.1852640280687935E-3</v>
      </c>
      <c r="D57" s="20">
        <f t="shared" si="12"/>
        <v>2.1153451443073814E-3</v>
      </c>
      <c r="E57" s="20">
        <f t="shared" si="12"/>
        <v>2.0399286177054344E-3</v>
      </c>
      <c r="F57" s="20">
        <f t="shared" si="12"/>
        <v>1.9235201225272839E-3</v>
      </c>
      <c r="G57" s="20">
        <f t="shared" si="12"/>
        <v>1.8254599421461926E-3</v>
      </c>
      <c r="H57" s="20">
        <f t="shared" si="12"/>
        <v>1.7484487458155234E-3</v>
      </c>
      <c r="I57" s="20">
        <f t="shared" si="12"/>
        <v>1.6841833341375127E-3</v>
      </c>
      <c r="J57" s="20">
        <f t="shared" si="12"/>
        <v>1.6334750071179279E-3</v>
      </c>
      <c r="K57" s="20">
        <f t="shared" si="12"/>
        <v>1.5848963789228088E-3</v>
      </c>
      <c r="L57" s="20">
        <f t="shared" si="12"/>
        <v>1.5383379515158829E-3</v>
      </c>
      <c r="M57" s="20">
        <f t="shared" si="12"/>
        <v>1.5121071714355057E-3</v>
      </c>
      <c r="N57" s="20">
        <f t="shared" si="12"/>
        <v>1.479004484456549E-3</v>
      </c>
      <c r="O57" s="20">
        <f t="shared" si="12"/>
        <v>1.4463859952388264E-3</v>
      </c>
      <c r="P57" s="20">
        <f t="shared" si="12"/>
        <v>1.4142031487917846E-3</v>
      </c>
      <c r="Q57" s="20">
        <f t="shared" si="12"/>
        <v>1.3824146290302179E-3</v>
      </c>
      <c r="R57" s="23">
        <f t="shared" si="10"/>
        <v>1.7334898552883262E-3</v>
      </c>
      <c r="S57" t="s">
        <v>20</v>
      </c>
    </row>
    <row r="58" spans="1:19" x14ac:dyDescent="0.25">
      <c r="B58" s="20">
        <f>B29/B7</f>
        <v>0.5523777225193901</v>
      </c>
      <c r="C58" s="20">
        <f t="shared" ref="C58:Q58" si="13">C29/C7</f>
        <v>0.55320406061173844</v>
      </c>
      <c r="D58" s="20">
        <f t="shared" si="13"/>
        <v>0.54566412196484093</v>
      </c>
      <c r="E58" s="20">
        <f t="shared" si="13"/>
        <v>0.53632704614808158</v>
      </c>
      <c r="F58" s="20">
        <f t="shared" si="13"/>
        <v>0.51557651845696584</v>
      </c>
      <c r="G58" s="20">
        <f t="shared" si="13"/>
        <v>0.49895902343465148</v>
      </c>
      <c r="H58" s="20">
        <f t="shared" si="13"/>
        <v>0.48748329884663427</v>
      </c>
      <c r="I58" s="20">
        <f t="shared" si="13"/>
        <v>0.47910675535078318</v>
      </c>
      <c r="J58" s="20">
        <f t="shared" si="13"/>
        <v>0.47426085862350087</v>
      </c>
      <c r="K58" s="20">
        <f t="shared" si="13"/>
        <v>0.46978313790447096</v>
      </c>
      <c r="L58" s="20">
        <f t="shared" si="13"/>
        <v>0.46566577264599684</v>
      </c>
      <c r="M58" s="20">
        <f t="shared" si="13"/>
        <v>0.46751627070053203</v>
      </c>
      <c r="N58" s="20">
        <f t="shared" si="13"/>
        <v>0.46719968823042868</v>
      </c>
      <c r="O58" s="20">
        <f t="shared" si="13"/>
        <v>0.46694689744426388</v>
      </c>
      <c r="P58" s="20">
        <f t="shared" si="13"/>
        <v>0.46674630740774958</v>
      </c>
      <c r="Q58" s="20">
        <f t="shared" si="13"/>
        <v>0.46658765315565548</v>
      </c>
      <c r="R58" s="23">
        <f t="shared" si="10"/>
        <v>0.49458782084035524</v>
      </c>
      <c r="S58" t="s">
        <v>21</v>
      </c>
    </row>
    <row r="59" spans="1:19" x14ac:dyDescent="0.25">
      <c r="B59" s="20">
        <f>B42/B7</f>
        <v>0.18157224460734694</v>
      </c>
      <c r="C59" s="20">
        <f t="shared" ref="C59:Q59" si="14">C42/C7</f>
        <v>0.17354705479326749</v>
      </c>
      <c r="D59" s="20">
        <f t="shared" si="14"/>
        <v>0.18308182652362862</v>
      </c>
      <c r="E59" s="20">
        <f t="shared" si="14"/>
        <v>0.19481999653857751</v>
      </c>
      <c r="F59" s="20">
        <f t="shared" si="14"/>
        <v>0.22492512942504098</v>
      </c>
      <c r="G59" s="20">
        <f t="shared" si="14"/>
        <v>0.24986564152784935</v>
      </c>
      <c r="H59" s="20">
        <f t="shared" si="14"/>
        <v>0.26794196027929523</v>
      </c>
      <c r="I59" s="20">
        <f t="shared" si="14"/>
        <v>0.28193113951524962</v>
      </c>
      <c r="J59" s="20">
        <f t="shared" si="14"/>
        <v>0.29097026845680651</v>
      </c>
      <c r="K59" s="20">
        <f t="shared" si="14"/>
        <v>0.29975229203772635</v>
      </c>
      <c r="L59" s="20">
        <f t="shared" si="14"/>
        <v>0.30824426435581714</v>
      </c>
      <c r="M59" s="20">
        <f t="shared" si="14"/>
        <v>0.30795964239084139</v>
      </c>
      <c r="N59" s="20">
        <f t="shared" si="14"/>
        <v>0.31084088754805056</v>
      </c>
      <c r="O59" s="20">
        <f t="shared" si="14"/>
        <v>0.3137079581298497</v>
      </c>
      <c r="P59" s="20">
        <f t="shared" si="14"/>
        <v>0.31656104835828125</v>
      </c>
      <c r="Q59" s="20">
        <f t="shared" si="14"/>
        <v>0.31940074309600214</v>
      </c>
      <c r="R59" s="23">
        <f t="shared" si="10"/>
        <v>0.26407013109897692</v>
      </c>
      <c r="S59" t="s">
        <v>62</v>
      </c>
    </row>
    <row r="60" spans="1:19" x14ac:dyDescent="0.25">
      <c r="B60" s="22">
        <f>SUM(B54:B59)</f>
        <v>0.99999999999999956</v>
      </c>
      <c r="C60" s="22">
        <f t="shared" ref="C60:P60" si="15">SUM(C54:C59)</f>
        <v>0.99999999999999956</v>
      </c>
      <c r="D60" s="22">
        <f t="shared" si="15"/>
        <v>1.0000000000000007</v>
      </c>
      <c r="E60" s="22">
        <f t="shared" si="15"/>
        <v>0.99999999999999889</v>
      </c>
      <c r="F60" s="22">
        <f t="shared" si="15"/>
        <v>1.0000000000000013</v>
      </c>
      <c r="G60" s="22">
        <f t="shared" si="15"/>
        <v>1.0000000000000011</v>
      </c>
      <c r="H60" s="22">
        <f t="shared" si="15"/>
        <v>0.99999999999999956</v>
      </c>
      <c r="I60" s="22">
        <f t="shared" si="15"/>
        <v>1.0000000000000011</v>
      </c>
      <c r="J60" s="22">
        <f t="shared" si="15"/>
        <v>0.99999999999999911</v>
      </c>
      <c r="K60" s="22">
        <f t="shared" si="15"/>
        <v>0.99999999999999989</v>
      </c>
      <c r="L60" s="22">
        <f t="shared" si="15"/>
        <v>0.99999999999999911</v>
      </c>
      <c r="M60" s="22">
        <f t="shared" si="15"/>
        <v>1.0000000000000009</v>
      </c>
      <c r="N60" s="22">
        <f t="shared" si="15"/>
        <v>0.99999999999999911</v>
      </c>
      <c r="O60" s="22">
        <f t="shared" si="15"/>
        <v>1</v>
      </c>
      <c r="P60" s="22">
        <f t="shared" si="15"/>
        <v>0.99999999999999856</v>
      </c>
      <c r="Q60" s="22">
        <f>SUM(Q54:Q59)</f>
        <v>0.99999999999999889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tabSelected="1" topLeftCell="I4" zoomScale="85" zoomScaleNormal="85" workbookViewId="0">
      <selection activeCell="G13" sqref="G13"/>
    </sheetView>
  </sheetViews>
  <sheetFormatPr defaultRowHeight="15" x14ac:dyDescent="0.25"/>
  <cols>
    <col min="1" max="1" width="41" bestFit="1" customWidth="1"/>
    <col min="2" max="6" width="11.5703125" bestFit="1" customWidth="1"/>
    <col min="7" max="22" width="14.28515625" bestFit="1" customWidth="1"/>
  </cols>
  <sheetData>
    <row r="1" spans="1:22" x14ac:dyDescent="0.25">
      <c r="A1" s="2" t="s">
        <v>0</v>
      </c>
      <c r="B1" s="2"/>
      <c r="C1" s="2"/>
      <c r="D1" s="2"/>
      <c r="E1" s="2"/>
      <c r="F1" s="2"/>
    </row>
    <row r="2" spans="1:22" x14ac:dyDescent="0.25">
      <c r="A2" s="2" t="s">
        <v>1</v>
      </c>
      <c r="B2" s="2"/>
      <c r="C2" s="2"/>
      <c r="D2" s="2"/>
      <c r="E2" s="2"/>
      <c r="F2" s="2"/>
    </row>
    <row r="3" spans="1:22" x14ac:dyDescent="0.25">
      <c r="A3" s="2" t="s">
        <v>12</v>
      </c>
      <c r="B3" s="2"/>
      <c r="C3" s="2"/>
      <c r="D3" s="2"/>
      <c r="E3" s="2"/>
      <c r="F3" s="2"/>
    </row>
    <row r="4" spans="1:22" x14ac:dyDescent="0.25">
      <c r="A4" s="2" t="s">
        <v>3</v>
      </c>
      <c r="B4" s="2"/>
      <c r="C4" s="2"/>
      <c r="D4" s="2"/>
      <c r="E4" s="2"/>
      <c r="F4" s="2"/>
    </row>
    <row r="5" spans="1:22" x14ac:dyDescent="0.25">
      <c r="A5" s="2"/>
      <c r="B5" s="2"/>
      <c r="C5" s="2"/>
      <c r="D5" s="2"/>
      <c r="E5" s="2"/>
      <c r="F5" s="2"/>
    </row>
    <row r="6" spans="1:22" x14ac:dyDescent="0.25">
      <c r="A6" s="2" t="s">
        <v>4</v>
      </c>
      <c r="B6" s="2">
        <v>2010</v>
      </c>
      <c r="C6" s="2">
        <v>2011</v>
      </c>
      <c r="D6" s="2">
        <v>2012</v>
      </c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5</v>
      </c>
      <c r="G7" s="18">
        <v>15583731.710410237</v>
      </c>
      <c r="H7" s="18">
        <v>15645561.903345108</v>
      </c>
      <c r="I7" s="18">
        <v>16121678.986645214</v>
      </c>
      <c r="J7" s="18">
        <v>16687294.082982188</v>
      </c>
      <c r="K7" s="18">
        <v>17314068.280178521</v>
      </c>
      <c r="L7" s="18">
        <v>18009549.477988984</v>
      </c>
      <c r="M7" s="18">
        <v>18728081.402834263</v>
      </c>
      <c r="N7" s="18">
        <v>19476842.952052377</v>
      </c>
      <c r="O7" s="18">
        <v>20263161.883421119</v>
      </c>
      <c r="P7" s="18">
        <v>21090519.846489288</v>
      </c>
      <c r="Q7" s="18">
        <v>21962498.139272787</v>
      </c>
      <c r="R7" s="18">
        <v>22856336.383486956</v>
      </c>
      <c r="S7" s="18">
        <v>23776931.128515963</v>
      </c>
      <c r="T7" s="18">
        <v>24719825.654894963</v>
      </c>
      <c r="U7" s="18">
        <v>25685377.345933538</v>
      </c>
      <c r="V7" s="18">
        <v>26673899.677530259</v>
      </c>
    </row>
    <row r="8" spans="1:22" x14ac:dyDescent="0.25">
      <c r="A8" t="s">
        <v>6</v>
      </c>
      <c r="G8" s="18">
        <v>15583731.710410237</v>
      </c>
      <c r="H8" s="18">
        <v>15352080.499364665</v>
      </c>
      <c r="I8" s="18">
        <v>15547878.367560759</v>
      </c>
      <c r="J8" s="18">
        <v>15816623.911687907</v>
      </c>
      <c r="K8" s="18">
        <v>16125778.725466695</v>
      </c>
      <c r="L8" s="18">
        <v>16320862.900691563</v>
      </c>
      <c r="M8" s="18">
        <v>16643485.476441924</v>
      </c>
      <c r="N8" s="18">
        <v>16969312.848983813</v>
      </c>
      <c r="O8" s="18">
        <v>17303108.80715739</v>
      </c>
      <c r="P8" s="18">
        <v>17645881.272702418</v>
      </c>
      <c r="Q8" s="18">
        <v>17955865.773553785</v>
      </c>
      <c r="R8" s="18">
        <v>18548579.066793561</v>
      </c>
      <c r="S8" s="18">
        <v>19152960.96347921</v>
      </c>
      <c r="T8" s="18">
        <v>19764863.586116258</v>
      </c>
      <c r="U8" s="18">
        <v>20384343.951746855</v>
      </c>
      <c r="V8" s="18">
        <v>21002317.303001881</v>
      </c>
    </row>
    <row r="9" spans="1:22" x14ac:dyDescent="0.25">
      <c r="A9" s="2" t="s">
        <v>7</v>
      </c>
      <c r="B9" s="2"/>
      <c r="C9" s="2"/>
      <c r="D9" s="2"/>
      <c r="E9" s="2"/>
      <c r="F9" s="2"/>
      <c r="G9" s="19">
        <v>31167463.420820475</v>
      </c>
      <c r="H9" s="19">
        <v>30997642.402709775</v>
      </c>
      <c r="I9" s="19">
        <v>31669557.354205973</v>
      </c>
      <c r="J9" s="19">
        <v>32503917.994670093</v>
      </c>
      <c r="K9" s="19">
        <v>33439847.005645216</v>
      </c>
      <c r="L9" s="19">
        <v>34330412.37868055</v>
      </c>
      <c r="M9" s="19">
        <v>35371566.879276186</v>
      </c>
      <c r="N9" s="19">
        <v>36446155.801036194</v>
      </c>
      <c r="O9" s="19">
        <v>37566270.690578505</v>
      </c>
      <c r="P9" s="19">
        <v>38736401.119191706</v>
      </c>
      <c r="Q9" s="19">
        <v>39918363.912826568</v>
      </c>
      <c r="R9" s="19">
        <v>41404915.450280517</v>
      </c>
      <c r="S9" s="19">
        <v>42929892.091995172</v>
      </c>
      <c r="T9" s="19">
        <v>44484689.241011217</v>
      </c>
      <c r="U9" s="19">
        <v>46069721.297680393</v>
      </c>
      <c r="V9" s="19">
        <v>47676216.98053214</v>
      </c>
    </row>
    <row r="11" spans="1:22" x14ac:dyDescent="0.25">
      <c r="B11" s="17">
        <f>SUM(B12:B16)</f>
        <v>13070733.652129948</v>
      </c>
      <c r="C11" s="17">
        <f t="shared" ref="C11:V11" si="0">SUM(C12:C16)</f>
        <v>15250801.297569714</v>
      </c>
      <c r="D11" s="17">
        <f t="shared" si="0"/>
        <v>16081717.223162709</v>
      </c>
      <c r="E11" s="17">
        <f t="shared" si="0"/>
        <v>14591720.455034351</v>
      </c>
      <c r="F11" s="17">
        <f t="shared" si="0"/>
        <v>14627268.959017569</v>
      </c>
      <c r="G11" s="17">
        <f>SUM(G12:G16)</f>
        <v>15583731.710410235</v>
      </c>
      <c r="H11" s="17">
        <f t="shared" si="0"/>
        <v>15645561.903345108</v>
      </c>
      <c r="I11" s="17">
        <f t="shared" si="0"/>
        <v>16121678.986645207</v>
      </c>
      <c r="J11" s="17">
        <f t="shared" si="0"/>
        <v>16687294.082982197</v>
      </c>
      <c r="K11" s="17">
        <f t="shared" si="0"/>
        <v>17314068.280178539</v>
      </c>
      <c r="L11" s="17">
        <f t="shared" si="0"/>
        <v>18009549.477988988</v>
      </c>
      <c r="M11" s="17">
        <f t="shared" si="0"/>
        <v>18728081.402834255</v>
      </c>
      <c r="N11" s="17">
        <f t="shared" si="0"/>
        <v>19476842.952052388</v>
      </c>
      <c r="O11" s="17">
        <f t="shared" si="0"/>
        <v>20263161.88342109</v>
      </c>
      <c r="P11" s="17">
        <f t="shared" si="0"/>
        <v>21090519.846489277</v>
      </c>
      <c r="Q11" s="17">
        <f t="shared" si="0"/>
        <v>21962498.139272761</v>
      </c>
      <c r="R11" s="17">
        <f t="shared" si="0"/>
        <v>22856336.383486971</v>
      </c>
      <c r="S11" s="17">
        <f t="shared" si="0"/>
        <v>23776931.128515933</v>
      </c>
      <c r="T11" s="17">
        <f t="shared" si="0"/>
        <v>24719825.654894996</v>
      </c>
      <c r="U11" s="17">
        <f t="shared" si="0"/>
        <v>25685377.345933504</v>
      </c>
      <c r="V11" s="17">
        <f t="shared" si="0"/>
        <v>26673899.677530244</v>
      </c>
    </row>
    <row r="12" spans="1:22" x14ac:dyDescent="0.25">
      <c r="A12" t="s">
        <v>17</v>
      </c>
      <c r="B12" s="16">
        <f>'Emisi Demand INDUSTRI'!B7</f>
        <v>0</v>
      </c>
      <c r="C12" s="16">
        <f>'Emisi Demand INDUSTRI'!C7</f>
        <v>0</v>
      </c>
      <c r="D12" s="16">
        <f>'Emisi Demand INDUSTRI'!D7</f>
        <v>0</v>
      </c>
      <c r="E12" s="16">
        <f>'Emisi Demand INDUSTRI'!E7</f>
        <v>0</v>
      </c>
      <c r="F12" s="16">
        <f>'Emisi Demand INDUSTRI'!F7</f>
        <v>0</v>
      </c>
      <c r="G12" s="16">
        <f>'Emisi Demand INDUSTRI'!G7</f>
        <v>1354344.1386792879</v>
      </c>
      <c r="H12" s="16">
        <f>'Emisi Demand INDUSTRI'!H7</f>
        <v>1348992.0617842204</v>
      </c>
      <c r="I12" s="16">
        <f>'Emisi Demand INDUSTRI'!I7</f>
        <v>1384066.1541002956</v>
      </c>
      <c r="J12" s="16">
        <f>'Emisi Demand INDUSTRI'!J7</f>
        <v>1425088.874016847</v>
      </c>
      <c r="K12" s="16">
        <f>'Emisi Demand INDUSTRI'!K7</f>
        <v>1472513.455070853</v>
      </c>
      <c r="L12" s="16">
        <f>'Emisi Demand INDUSTRI'!L7</f>
        <v>1526874.8051539354</v>
      </c>
      <c r="M12" s="16">
        <f>'Emisi Demand INDUSTRI'!M7</f>
        <v>1584585.7266581838</v>
      </c>
      <c r="N12" s="16">
        <f>'Emisi Demand INDUSTRI'!N7</f>
        <v>1645871.3758556549</v>
      </c>
      <c r="O12" s="16">
        <f>'Emisi Demand INDUSTRI'!O7</f>
        <v>1710974.6517561933</v>
      </c>
      <c r="P12" s="16">
        <f>'Emisi Demand INDUSTRI'!P7</f>
        <v>1780157.7055182108</v>
      </c>
      <c r="Q12" s="16">
        <f>'Emisi Demand INDUSTRI'!Q7</f>
        <v>1853703.5902320896</v>
      </c>
      <c r="R12" s="16">
        <f>'Emisi Demand INDUSTRI'!R7</f>
        <v>1929460.101269719</v>
      </c>
      <c r="S12" s="16">
        <f>'Emisi Demand INDUSTRI'!S7</f>
        <v>2007451.3366613553</v>
      </c>
      <c r="T12" s="16">
        <f>'Emisi Demand INDUSTRI'!T7</f>
        <v>2087698.9973805267</v>
      </c>
      <c r="U12" s="16">
        <f>'Emisi Demand INDUSTRI'!U7</f>
        <v>2170222.6496206191</v>
      </c>
      <c r="V12" s="16">
        <f>'Emisi Demand INDUSTRI'!V7</f>
        <v>2255039.6026158193</v>
      </c>
    </row>
    <row r="13" spans="1:22" x14ac:dyDescent="0.25">
      <c r="A13" t="s">
        <v>19</v>
      </c>
      <c r="B13" s="16">
        <f>'Emisi Demand RT'!B7</f>
        <v>307483.15610067354</v>
      </c>
      <c r="C13" s="16">
        <f>'Emisi Demand RT'!C7</f>
        <v>357578.54173991049</v>
      </c>
      <c r="D13" s="16">
        <f>'Emisi Demand RT'!D7</f>
        <v>357578.54173991049</v>
      </c>
      <c r="E13" s="16">
        <f>'Emisi Demand RT'!E7</f>
        <v>315182.75914400001</v>
      </c>
      <c r="F13" s="16">
        <f>'Emisi Demand RT'!F7</f>
        <v>476914.24490159994</v>
      </c>
      <c r="G13" s="16">
        <f>'Emisi Demand RT'!G7</f>
        <v>312128.84201697615</v>
      </c>
      <c r="H13" s="16">
        <f>'Emisi Demand RT'!H7</f>
        <v>332193.34653899854</v>
      </c>
      <c r="I13" s="16">
        <f>'Emisi Demand RT'!I7</f>
        <v>352351.41642747651</v>
      </c>
      <c r="J13" s="16">
        <f>'Emisi Demand RT'!J7</f>
        <v>372593.66668215295</v>
      </c>
      <c r="K13" s="16">
        <f>'Emisi Demand RT'!K7</f>
        <v>392910.2705209424</v>
      </c>
      <c r="L13" s="16">
        <f>'Emisi Demand RT'!L7</f>
        <v>413290.94560546777</v>
      </c>
      <c r="M13" s="16">
        <f>'Emisi Demand RT'!M7</f>
        <v>421979.87887762237</v>
      </c>
      <c r="N13" s="16">
        <f>'Emisi Demand RT'!N7</f>
        <v>430860.2708014744</v>
      </c>
      <c r="O13" s="16">
        <f>'Emisi Demand RT'!O7</f>
        <v>439936.53921449173</v>
      </c>
      <c r="P13" s="16">
        <f>'Emisi Demand RT'!P7</f>
        <v>449213.20861128427</v>
      </c>
      <c r="Q13" s="16">
        <f>'Emisi Demand RT'!Q7</f>
        <v>458694.91283837671</v>
      </c>
      <c r="R13" s="16">
        <f>'Emisi Demand RT'!R7</f>
        <v>466778.08639824053</v>
      </c>
      <c r="S13" s="16">
        <f>'Emisi Demand RT'!S7</f>
        <v>475005.63376728958</v>
      </c>
      <c r="T13" s="16">
        <f>'Emisi Demand RT'!T7</f>
        <v>483380.17627011635</v>
      </c>
      <c r="U13" s="16">
        <f>'Emisi Demand RT'!U7</f>
        <v>491904.38378592272</v>
      </c>
      <c r="V13" s="16">
        <f>'Emisi Demand RT'!V7</f>
        <v>500580.97567000129</v>
      </c>
    </row>
    <row r="14" spans="1:22" x14ac:dyDescent="0.25">
      <c r="A14" t="s">
        <v>18</v>
      </c>
      <c r="B14" s="16">
        <f>'Emisi Demand TRANSPORT'!B7</f>
        <v>2164619.4456461999</v>
      </c>
      <c r="C14" s="16">
        <f>'Emisi Demand TRANSPORT'!C7</f>
        <v>2582206.7140347036</v>
      </c>
      <c r="D14" s="16">
        <f>'Emisi Demand TRANSPORT'!D7</f>
        <v>2876538.5577712213</v>
      </c>
      <c r="E14" s="16">
        <f>'Emisi Demand TRANSPORT'!E7</f>
        <v>2809913.5055211303</v>
      </c>
      <c r="F14" s="16">
        <f>'Emisi Demand TRANSPORT'!F7</f>
        <v>2939130.6568637951</v>
      </c>
      <c r="G14" s="16">
        <f>'Emisi Demand TRANSPORT'!G7</f>
        <v>3357075.8987133778</v>
      </c>
      <c r="H14" s="16">
        <f>'Emisi Demand TRANSPORT'!H7</f>
        <v>3450313.8257485116</v>
      </c>
      <c r="I14" s="16">
        <f>'Emisi Demand TRANSPORT'!I7</f>
        <v>3574968.5239558294</v>
      </c>
      <c r="J14" s="16">
        <f>'Emisi Demand TRANSPORT'!J7</f>
        <v>3731997.103448479</v>
      </c>
      <c r="K14" s="16">
        <f>'Emisi Demand TRANSPORT'!K7</f>
        <v>3888431.0279712994</v>
      </c>
      <c r="L14" s="16">
        <f>'Emisi Demand TRANSPORT'!L7</f>
        <v>4046333.6838307111</v>
      </c>
      <c r="M14" s="16">
        <f>'Emisi Demand TRANSPORT'!M7</f>
        <v>4205606.5433574617</v>
      </c>
      <c r="N14" s="16">
        <f>'Emisi Demand TRANSPORT'!N7</f>
        <v>4359175.9287874531</v>
      </c>
      <c r="O14" s="16">
        <f>'Emisi Demand TRANSPORT'!O7</f>
        <v>4511799.9740130845</v>
      </c>
      <c r="P14" s="16">
        <f>'Emisi Demand TRANSPORT'!P7</f>
        <v>4664177.2478910116</v>
      </c>
      <c r="Q14" s="16">
        <f>'Emisi Demand TRANSPORT'!Q7</f>
        <v>4816873.2805101937</v>
      </c>
      <c r="R14" s="16">
        <f>'Emisi Demand TRANSPORT'!R7</f>
        <v>4969281.4245558446</v>
      </c>
      <c r="S14" s="16">
        <f>'Emisi Demand TRANSPORT'!S7</f>
        <v>5124418.8011515522</v>
      </c>
      <c r="T14" s="16">
        <f>'Emisi Demand TRANSPORT'!T7</f>
        <v>5277502.756784779</v>
      </c>
      <c r="U14" s="16">
        <f>'Emisi Demand TRANSPORT'!U7</f>
        <v>5428585.3563897908</v>
      </c>
      <c r="V14" s="16">
        <f>'Emisi Demand TRANSPORT'!V7</f>
        <v>5577696.8644676199</v>
      </c>
    </row>
    <row r="15" spans="1:22" x14ac:dyDescent="0.25">
      <c r="A15" t="s">
        <v>20</v>
      </c>
      <c r="G15" s="16">
        <f>'Emisi Demand KOMERSIAL'!B7</f>
        <v>42325.666662685086</v>
      </c>
      <c r="H15" s="16">
        <f>'Emisi Demand KOMERSIAL'!C7</f>
        <v>41369.183599135518</v>
      </c>
      <c r="I15" s="16">
        <f>'Emisi Demand KOMERSIAL'!D7</f>
        <v>41745.815517064948</v>
      </c>
      <c r="J15" s="16">
        <f>'Emisi Demand KOMERSIAL'!E7</f>
        <v>42277.364819794544</v>
      </c>
      <c r="K15" s="16">
        <f>'Emisi Demand KOMERSIAL'!F7</f>
        <v>42968.698901345473</v>
      </c>
      <c r="L15" s="16">
        <f>'Emisi Demand KOMERSIAL'!G7</f>
        <v>43826.430261278663</v>
      </c>
      <c r="M15" s="16">
        <f>'Emisi Demand KOMERSIAL'!H7</f>
        <v>44730.183487650145</v>
      </c>
      <c r="N15" s="16">
        <f>'Emisi Demand KOMERSIAL'!I7</f>
        <v>45681.655488188211</v>
      </c>
      <c r="O15" s="16">
        <f>'Emisi Demand KOMERSIAL'!J7</f>
        <v>46682.624196467346</v>
      </c>
      <c r="P15" s="16">
        <f>'Emisi Demand KOMERSIAL'!K7</f>
        <v>47734.948867696046</v>
      </c>
      <c r="Q15" s="16">
        <f>'Emisi Demand KOMERSIAL'!L7</f>
        <v>48840.569953898579</v>
      </c>
      <c r="R15" s="16">
        <f>'Emisi Demand KOMERSIAL'!M7</f>
        <v>49941.061642147637</v>
      </c>
      <c r="S15" s="16">
        <f>'Emisi Demand KOMERSIAL'!N7</f>
        <v>51027.675801270831</v>
      </c>
      <c r="T15" s="16">
        <f>'Emisi Demand KOMERSIAL'!O7</f>
        <v>52097.951674559081</v>
      </c>
      <c r="U15" s="16">
        <f>'Emisi Demand KOMERSIAL'!P7</f>
        <v>53149.358012545395</v>
      </c>
      <c r="V15" s="16">
        <f>'Emisi Demand KOMERSIAL'!Q7</f>
        <v>54179.296779196469</v>
      </c>
    </row>
    <row r="16" spans="1:22" x14ac:dyDescent="0.25">
      <c r="A16" t="s">
        <v>21</v>
      </c>
      <c r="B16" s="16">
        <f>'Emisi Demand SEKTOR LAIN'!B7</f>
        <v>10598631.050383074</v>
      </c>
      <c r="C16" s="16">
        <f>'Emisi Demand SEKTOR LAIN'!C7</f>
        <v>12311016.041795101</v>
      </c>
      <c r="D16" s="16">
        <f>'Emisi Demand SEKTOR LAIN'!D7</f>
        <v>12847600.123651577</v>
      </c>
      <c r="E16" s="16">
        <f>'Emisi Demand SEKTOR LAIN'!E7</f>
        <v>11466624.19036922</v>
      </c>
      <c r="F16" s="16">
        <f>'Emisi Demand SEKTOR LAIN'!F7</f>
        <v>11211224.057252174</v>
      </c>
      <c r="G16" s="16">
        <f>'Emisi Demand SEKTOR LAIN'!G7</f>
        <v>10517857.164337909</v>
      </c>
      <c r="H16" s="16">
        <f>'Emisi Demand SEKTOR LAIN'!H7</f>
        <v>10472693.485674242</v>
      </c>
      <c r="I16" s="16">
        <f>'Emisi Demand SEKTOR LAIN'!I7</f>
        <v>10768547.07664454</v>
      </c>
      <c r="J16" s="16">
        <f>'Emisi Demand SEKTOR LAIN'!J7</f>
        <v>11115337.074014923</v>
      </c>
      <c r="K16" s="16">
        <f>'Emisi Demand SEKTOR LAIN'!K7</f>
        <v>11517244.8277141</v>
      </c>
      <c r="L16" s="16">
        <f>'Emisi Demand SEKTOR LAIN'!L7</f>
        <v>11979223.613137595</v>
      </c>
      <c r="M16" s="16">
        <f>'Emisi Demand SEKTOR LAIN'!M7</f>
        <v>12471179.070453336</v>
      </c>
      <c r="N16" s="16">
        <f>'Emisi Demand SEKTOR LAIN'!N7</f>
        <v>12995253.721119616</v>
      </c>
      <c r="O16" s="16">
        <f>'Emisi Demand SEKTOR LAIN'!O7</f>
        <v>13553768.094240854</v>
      </c>
      <c r="P16" s="16">
        <f>'Emisi Demand SEKTOR LAIN'!P7</f>
        <v>14149236.735601073</v>
      </c>
      <c r="Q16" s="16">
        <f>'Emisi Demand SEKTOR LAIN'!Q7</f>
        <v>14784385.785738202</v>
      </c>
      <c r="R16" s="16">
        <f>'Emisi Demand SEKTOR LAIN'!R7</f>
        <v>15440875.709621022</v>
      </c>
      <c r="S16" s="16">
        <f>'Emisi Demand SEKTOR LAIN'!S7</f>
        <v>16119027.681134464</v>
      </c>
      <c r="T16" s="16">
        <f>'Emisi Demand SEKTOR LAIN'!T7</f>
        <v>16819145.772785015</v>
      </c>
      <c r="U16" s="16">
        <f>'Emisi Demand SEKTOR LAIN'!U7</f>
        <v>17541515.598124627</v>
      </c>
      <c r="V16" s="16">
        <f>'Emisi Demand SEKTOR LAIN'!V7</f>
        <v>18286402.937997606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9" sqref="B19:B28"/>
    </sheetView>
  </sheetViews>
  <sheetFormatPr defaultRowHeight="15" x14ac:dyDescent="0.25"/>
  <cols>
    <col min="1" max="1" width="41" bestFit="1" customWidth="1"/>
    <col min="2" max="3" width="13.28515625" customWidth="1"/>
    <col min="4" max="6" width="13.7109375" customWidth="1"/>
    <col min="7" max="22" width="11.5703125" bestFit="1" customWidth="1"/>
  </cols>
  <sheetData>
    <row r="1" spans="1:22" x14ac:dyDescent="0.25">
      <c r="A1" s="2" t="s">
        <v>0</v>
      </c>
      <c r="B1" s="2"/>
      <c r="C1" s="2"/>
      <c r="D1" s="2"/>
      <c r="E1" s="2"/>
      <c r="F1" s="2"/>
    </row>
    <row r="2" spans="1:22" x14ac:dyDescent="0.25">
      <c r="A2" s="2" t="s">
        <v>1</v>
      </c>
      <c r="B2" s="2"/>
      <c r="C2" s="2"/>
      <c r="D2" s="2"/>
      <c r="E2" s="2"/>
      <c r="F2" s="2"/>
    </row>
    <row r="3" spans="1:22" x14ac:dyDescent="0.25">
      <c r="A3" s="2" t="s">
        <v>11</v>
      </c>
      <c r="B3" s="2"/>
      <c r="C3" s="2"/>
      <c r="D3" s="2"/>
      <c r="E3" s="2"/>
      <c r="F3" s="2"/>
    </row>
    <row r="4" spans="1:22" x14ac:dyDescent="0.25">
      <c r="A4" s="2" t="s">
        <v>3</v>
      </c>
      <c r="B4" s="2"/>
      <c r="C4" s="2"/>
      <c r="D4" s="2"/>
      <c r="E4" s="2"/>
      <c r="F4" s="2"/>
    </row>
    <row r="5" spans="1:22" x14ac:dyDescent="0.25">
      <c r="A5" s="2"/>
      <c r="B5" s="15"/>
      <c r="C5" s="15"/>
      <c r="D5" s="15"/>
      <c r="E5" s="15"/>
      <c r="F5" s="15"/>
    </row>
    <row r="6" spans="1:22" x14ac:dyDescent="0.25">
      <c r="A6" s="2" t="s">
        <v>4</v>
      </c>
      <c r="B6" s="15">
        <v>2010</v>
      </c>
      <c r="C6" s="15">
        <v>2011</v>
      </c>
      <c r="D6" s="15">
        <v>2012</v>
      </c>
      <c r="E6" s="15">
        <v>2013</v>
      </c>
      <c r="F6" s="15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5</v>
      </c>
      <c r="G7" s="1">
        <v>1354344.1386792879</v>
      </c>
      <c r="H7" s="1">
        <v>1348992.0617842204</v>
      </c>
      <c r="I7" s="1">
        <v>1384066.1541002956</v>
      </c>
      <c r="J7" s="1">
        <v>1425088.874016847</v>
      </c>
      <c r="K7" s="1">
        <v>1472513.455070853</v>
      </c>
      <c r="L7" s="1">
        <v>1526874.8051539354</v>
      </c>
      <c r="M7" s="1">
        <v>1584585.7266581838</v>
      </c>
      <c r="N7" s="1">
        <v>1645871.3758556549</v>
      </c>
      <c r="O7" s="1">
        <v>1710974.6517561933</v>
      </c>
      <c r="P7" s="1">
        <v>1780157.7055182108</v>
      </c>
      <c r="Q7" s="1">
        <v>1853703.5902320896</v>
      </c>
      <c r="R7" s="1">
        <v>1929460.101269719</v>
      </c>
      <c r="S7" s="1">
        <v>2007451.3366613553</v>
      </c>
      <c r="T7" s="1">
        <v>2087698.9973805267</v>
      </c>
      <c r="U7" s="1">
        <v>2170222.6496206191</v>
      </c>
      <c r="V7" s="1">
        <v>2255039.6026158193</v>
      </c>
    </row>
    <row r="8" spans="1:22" x14ac:dyDescent="0.25">
      <c r="A8" t="s">
        <v>6</v>
      </c>
      <c r="G8" s="1">
        <v>1354344.1386792879</v>
      </c>
      <c r="H8" s="1">
        <v>1323357.1232349679</v>
      </c>
      <c r="I8" s="1">
        <v>1331735.194375816</v>
      </c>
      <c r="J8" s="1">
        <v>1344685.2648349295</v>
      </c>
      <c r="K8" s="1">
        <v>1362318.0384452906</v>
      </c>
      <c r="L8" s="1">
        <v>1380888.2550142417</v>
      </c>
      <c r="M8" s="1">
        <v>1403750.4068890137</v>
      </c>
      <c r="N8" s="1">
        <v>1427910.9304452776</v>
      </c>
      <c r="O8" s="1">
        <v>1453416.4711051034</v>
      </c>
      <c r="P8" s="1">
        <v>1480316.5340245774</v>
      </c>
      <c r="Q8" s="1">
        <v>1508663.5986614497</v>
      </c>
      <c r="R8" s="1">
        <v>1553536.5044182776</v>
      </c>
      <c r="S8" s="1">
        <v>1598912.0587690258</v>
      </c>
      <c r="T8" s="1">
        <v>1644753.9160426776</v>
      </c>
      <c r="U8" s="1">
        <v>1691023.5886979625</v>
      </c>
      <c r="V8" s="1">
        <v>1737680.4495374165</v>
      </c>
    </row>
    <row r="9" spans="1:22" x14ac:dyDescent="0.25">
      <c r="A9" s="2" t="s">
        <v>7</v>
      </c>
      <c r="B9" s="2"/>
      <c r="C9" s="2"/>
      <c r="D9" s="2"/>
      <c r="E9" s="2"/>
      <c r="F9" s="2"/>
      <c r="G9" s="3">
        <v>2708688.2773585757</v>
      </c>
      <c r="H9" s="3">
        <v>2672349.1850191886</v>
      </c>
      <c r="I9" s="3">
        <v>2715801.3484761119</v>
      </c>
      <c r="J9" s="3">
        <v>2769774.1388517767</v>
      </c>
      <c r="K9" s="3">
        <v>2834831.4935161434</v>
      </c>
      <c r="L9" s="3">
        <v>2907763.0601681769</v>
      </c>
      <c r="M9" s="3">
        <v>2988336.1335471976</v>
      </c>
      <c r="N9" s="3">
        <v>3073782.3063009325</v>
      </c>
      <c r="O9" s="3">
        <v>3164391.1228612969</v>
      </c>
      <c r="P9" s="3">
        <v>3260474.2395427879</v>
      </c>
      <c r="Q9" s="3">
        <v>3362367.1888935394</v>
      </c>
      <c r="R9" s="3">
        <v>3482996.6056879964</v>
      </c>
      <c r="S9" s="3">
        <v>3606363.3954303814</v>
      </c>
      <c r="T9" s="3">
        <v>3732452.9134232043</v>
      </c>
      <c r="U9" s="3">
        <v>3861246.2383185816</v>
      </c>
      <c r="V9" s="3">
        <v>3992720.0521532358</v>
      </c>
    </row>
    <row r="13" spans="1:22" x14ac:dyDescent="0.25">
      <c r="A13" s="2">
        <v>2015</v>
      </c>
      <c r="B13" s="18">
        <v>1354344.1386792879</v>
      </c>
    </row>
    <row r="14" spans="1:22" x14ac:dyDescent="0.25">
      <c r="A14" s="2">
        <v>2016</v>
      </c>
      <c r="B14" s="18">
        <v>1348992.0617842204</v>
      </c>
    </row>
    <row r="15" spans="1:22" x14ac:dyDescent="0.25">
      <c r="A15" s="2">
        <v>2017</v>
      </c>
      <c r="B15" s="18">
        <v>1384066.1541002956</v>
      </c>
    </row>
    <row r="16" spans="1:22" x14ac:dyDescent="0.25">
      <c r="A16" s="2">
        <v>2018</v>
      </c>
      <c r="B16" s="18">
        <v>1425088.874016847</v>
      </c>
    </row>
    <row r="17" spans="1:2" x14ac:dyDescent="0.25">
      <c r="A17" s="2">
        <v>2019</v>
      </c>
      <c r="B17" s="18">
        <v>1472513.455070853</v>
      </c>
    </row>
    <row r="18" spans="1:2" x14ac:dyDescent="0.25">
      <c r="A18" s="2">
        <v>2020</v>
      </c>
      <c r="B18" s="18">
        <v>1526874.8051539354</v>
      </c>
    </row>
    <row r="19" spans="1:2" x14ac:dyDescent="0.25">
      <c r="A19" s="2">
        <v>2021</v>
      </c>
      <c r="B19" s="18">
        <v>1584585.7266581838</v>
      </c>
    </row>
    <row r="20" spans="1:2" x14ac:dyDescent="0.25">
      <c r="A20" s="2">
        <v>2022</v>
      </c>
      <c r="B20" s="18">
        <v>1645871.3758556549</v>
      </c>
    </row>
    <row r="21" spans="1:2" x14ac:dyDescent="0.25">
      <c r="A21" s="2">
        <v>2023</v>
      </c>
      <c r="B21" s="18">
        <v>1710974.6517561933</v>
      </c>
    </row>
    <row r="22" spans="1:2" x14ac:dyDescent="0.25">
      <c r="A22" s="2">
        <v>2024</v>
      </c>
      <c r="B22" s="18">
        <v>1780157.7055182108</v>
      </c>
    </row>
    <row r="23" spans="1:2" x14ac:dyDescent="0.25">
      <c r="A23" s="2">
        <v>2025</v>
      </c>
      <c r="B23" s="18">
        <v>1853703.5902320896</v>
      </c>
    </row>
    <row r="24" spans="1:2" x14ac:dyDescent="0.25">
      <c r="A24" s="2">
        <v>2026</v>
      </c>
      <c r="B24" s="18">
        <v>1929460.101269719</v>
      </c>
    </row>
    <row r="25" spans="1:2" x14ac:dyDescent="0.25">
      <c r="A25" s="2">
        <v>2027</v>
      </c>
      <c r="B25" s="18">
        <v>2007451.3366613553</v>
      </c>
    </row>
    <row r="26" spans="1:2" x14ac:dyDescent="0.25">
      <c r="A26" s="2">
        <v>2028</v>
      </c>
      <c r="B26" s="18">
        <v>2087698.9973805267</v>
      </c>
    </row>
    <row r="27" spans="1:2" x14ac:dyDescent="0.25">
      <c r="A27" s="2">
        <v>2029</v>
      </c>
      <c r="B27" s="18">
        <v>2170222.6496206191</v>
      </c>
    </row>
    <row r="28" spans="1:2" x14ac:dyDescent="0.25">
      <c r="A28" s="2">
        <v>2030</v>
      </c>
      <c r="B28" s="18">
        <v>2255039.6026158193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8" sqref="G8"/>
    </sheetView>
  </sheetViews>
  <sheetFormatPr defaultRowHeight="15" x14ac:dyDescent="0.25"/>
  <cols>
    <col min="1" max="1" width="41" bestFit="1" customWidth="1"/>
    <col min="2" max="2" width="13.28515625" bestFit="1" customWidth="1"/>
    <col min="3" max="6" width="10.5703125" bestFit="1" customWidth="1"/>
    <col min="7" max="20" width="11.5703125" bestFit="1" customWidth="1"/>
    <col min="21" max="22" width="12.5703125" bestFit="1" customWidth="1"/>
  </cols>
  <sheetData>
    <row r="1" spans="1:22" x14ac:dyDescent="0.25">
      <c r="A1" s="2" t="s">
        <v>0</v>
      </c>
      <c r="B1" s="2"/>
      <c r="C1" s="2"/>
      <c r="D1" s="2"/>
      <c r="E1" s="2"/>
      <c r="F1" s="2"/>
    </row>
    <row r="2" spans="1:22" x14ac:dyDescent="0.25">
      <c r="A2" s="2" t="s">
        <v>1</v>
      </c>
      <c r="B2" s="2"/>
      <c r="C2" s="2"/>
      <c r="D2" s="2"/>
      <c r="E2" s="2"/>
      <c r="F2" s="2"/>
    </row>
    <row r="3" spans="1:22" x14ac:dyDescent="0.25">
      <c r="A3" s="2" t="s">
        <v>10</v>
      </c>
      <c r="B3" s="2"/>
      <c r="C3" s="2"/>
      <c r="D3" s="2"/>
      <c r="E3" s="2"/>
      <c r="F3" s="2"/>
    </row>
    <row r="4" spans="1:22" x14ac:dyDescent="0.25">
      <c r="A4" s="2" t="s">
        <v>3</v>
      </c>
      <c r="B4" s="2"/>
      <c r="C4" s="2"/>
      <c r="D4" s="2"/>
      <c r="E4" s="2"/>
      <c r="F4" s="2"/>
    </row>
    <row r="5" spans="1:22" x14ac:dyDescent="0.25">
      <c r="A5" s="2"/>
      <c r="B5" s="2"/>
      <c r="C5" s="2"/>
      <c r="D5" s="2"/>
      <c r="E5" s="2"/>
      <c r="F5" s="2"/>
    </row>
    <row r="6" spans="1:22" x14ac:dyDescent="0.25">
      <c r="A6" s="2" t="s">
        <v>4</v>
      </c>
      <c r="B6" s="2">
        <v>2010</v>
      </c>
      <c r="C6" s="2">
        <v>2011</v>
      </c>
      <c r="D6" s="2">
        <v>2012</v>
      </c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5</v>
      </c>
      <c r="B7" s="16">
        <f>[2]Sheet2!C8</f>
        <v>2164619.4456461999</v>
      </c>
      <c r="C7" s="16">
        <f>[2]Sheet2!D8</f>
        <v>2582206.7140347036</v>
      </c>
      <c r="D7" s="16">
        <f>[2]Sheet2!E8</f>
        <v>2876538.5577712213</v>
      </c>
      <c r="E7" s="16">
        <f>[2]Sheet2!F8</f>
        <v>2809913.5055211303</v>
      </c>
      <c r="F7" s="16">
        <f>[2]Sheet2!G8</f>
        <v>2939130.6568637951</v>
      </c>
      <c r="G7" s="1">
        <v>3357075.8987133778</v>
      </c>
      <c r="H7" s="1">
        <v>3450313.8257485116</v>
      </c>
      <c r="I7" s="1">
        <v>3574968.5239558294</v>
      </c>
      <c r="J7" s="1">
        <v>3731997.103448479</v>
      </c>
      <c r="K7" s="1">
        <v>3888431.0279712994</v>
      </c>
      <c r="L7" s="1">
        <v>4046333.6838307111</v>
      </c>
      <c r="M7" s="1">
        <v>4205606.5433574617</v>
      </c>
      <c r="N7" s="1">
        <v>4359175.9287874531</v>
      </c>
      <c r="O7" s="1">
        <v>4511799.9740130845</v>
      </c>
      <c r="P7" s="1">
        <v>4664177.2478910116</v>
      </c>
      <c r="Q7" s="1">
        <v>4816873.2805101937</v>
      </c>
      <c r="R7" s="1">
        <v>4969281.4245558446</v>
      </c>
      <c r="S7" s="1">
        <v>5124418.8011515522</v>
      </c>
      <c r="T7" s="1">
        <v>5277502.756784779</v>
      </c>
      <c r="U7" s="1">
        <v>5428585.3563897908</v>
      </c>
      <c r="V7" s="1">
        <v>5577696.8644676199</v>
      </c>
    </row>
    <row r="8" spans="1:22" x14ac:dyDescent="0.25">
      <c r="A8" t="s">
        <v>6</v>
      </c>
      <c r="B8" s="17">
        <f>B7</f>
        <v>2164619.4456461999</v>
      </c>
      <c r="C8" s="17">
        <f t="shared" ref="C8:F8" si="0">C7</f>
        <v>2582206.7140347036</v>
      </c>
      <c r="D8" s="17">
        <f t="shared" si="0"/>
        <v>2876538.5577712213</v>
      </c>
      <c r="E8" s="17">
        <f t="shared" si="0"/>
        <v>2809913.5055211303</v>
      </c>
      <c r="F8" s="17">
        <f t="shared" si="0"/>
        <v>2939130.6568637951</v>
      </c>
      <c r="G8" s="1">
        <v>3357075.8987133778</v>
      </c>
      <c r="H8" s="1">
        <v>3393525.818801594</v>
      </c>
      <c r="I8" s="1">
        <v>3486271.1442086836</v>
      </c>
      <c r="J8" s="1">
        <v>3609736.3654480451</v>
      </c>
      <c r="K8" s="1">
        <v>3730241.7777762944</v>
      </c>
      <c r="L8" s="1">
        <v>3801180.6683528787</v>
      </c>
      <c r="M8" s="1">
        <v>3914747.8645463386</v>
      </c>
      <c r="N8" s="1">
        <v>4020525.3113037557</v>
      </c>
      <c r="O8" s="1">
        <v>4122948.5798420692</v>
      </c>
      <c r="P8" s="1">
        <v>4222683.5688781142</v>
      </c>
      <c r="Q8" s="1">
        <v>4277610.4448608831</v>
      </c>
      <c r="R8" s="1">
        <v>4365006.6945539406</v>
      </c>
      <c r="S8" s="1">
        <v>4452017.383165474</v>
      </c>
      <c r="T8" s="1">
        <v>4534553.717176361</v>
      </c>
      <c r="U8" s="1">
        <v>4612752.1788602844</v>
      </c>
      <c r="V8" s="1">
        <v>4677628.4866402624</v>
      </c>
    </row>
    <row r="9" spans="1:22" x14ac:dyDescent="0.25">
      <c r="A9" s="2" t="s">
        <v>7</v>
      </c>
      <c r="B9" s="2"/>
      <c r="C9" s="2"/>
      <c r="D9" s="2"/>
      <c r="E9" s="2"/>
      <c r="F9" s="2"/>
      <c r="G9" s="3">
        <v>6714151.7974267555</v>
      </c>
      <c r="H9" s="3">
        <v>6843839.6445501056</v>
      </c>
      <c r="I9" s="3">
        <v>7061239.6681645131</v>
      </c>
      <c r="J9" s="3">
        <v>7341733.468896524</v>
      </c>
      <c r="K9" s="3">
        <v>7618672.8057475938</v>
      </c>
      <c r="L9" s="3">
        <v>7847514.3521835897</v>
      </c>
      <c r="M9" s="3">
        <v>8120354.4079037998</v>
      </c>
      <c r="N9" s="3">
        <v>8379701.2400912084</v>
      </c>
      <c r="O9" s="3">
        <v>8634748.5538551547</v>
      </c>
      <c r="P9" s="3">
        <v>8886860.8167691268</v>
      </c>
      <c r="Q9" s="3">
        <v>9094483.7253710777</v>
      </c>
      <c r="R9" s="3">
        <v>9334288.1191097852</v>
      </c>
      <c r="S9" s="3">
        <v>9576436.1843170263</v>
      </c>
      <c r="T9" s="3">
        <v>9812056.473961141</v>
      </c>
      <c r="U9" s="3">
        <v>10041337.535250075</v>
      </c>
      <c r="V9" s="3">
        <v>10255325.351107882</v>
      </c>
    </row>
    <row r="13" spans="1:22" x14ac:dyDescent="0.25">
      <c r="A13" s="2">
        <v>2010</v>
      </c>
      <c r="B13" s="16">
        <v>2164619.4456461999</v>
      </c>
    </row>
    <row r="14" spans="1:22" x14ac:dyDescent="0.25">
      <c r="A14" s="2">
        <v>2011</v>
      </c>
      <c r="B14" s="16">
        <v>2582206.7140347036</v>
      </c>
    </row>
    <row r="15" spans="1:22" x14ac:dyDescent="0.25">
      <c r="A15" s="2">
        <v>2012</v>
      </c>
      <c r="B15" s="16">
        <v>2876538.5577712213</v>
      </c>
    </row>
    <row r="16" spans="1:22" x14ac:dyDescent="0.25">
      <c r="A16" s="2">
        <v>2013</v>
      </c>
      <c r="B16" s="16">
        <v>2809913.5055211303</v>
      </c>
    </row>
    <row r="17" spans="1:2" x14ac:dyDescent="0.25">
      <c r="A17" s="2">
        <v>2014</v>
      </c>
      <c r="B17" s="16">
        <v>2939130.6568637951</v>
      </c>
    </row>
    <row r="18" spans="1:2" x14ac:dyDescent="0.25">
      <c r="A18" s="2">
        <v>2015</v>
      </c>
      <c r="B18" s="16">
        <v>3357075.8987133778</v>
      </c>
    </row>
    <row r="19" spans="1:2" x14ac:dyDescent="0.25">
      <c r="A19" s="2">
        <v>2016</v>
      </c>
      <c r="B19" s="16">
        <v>3450313.8257485116</v>
      </c>
    </row>
    <row r="20" spans="1:2" x14ac:dyDescent="0.25">
      <c r="A20" s="2">
        <v>2017</v>
      </c>
      <c r="B20" s="16">
        <v>3574968.5239558294</v>
      </c>
    </row>
    <row r="21" spans="1:2" x14ac:dyDescent="0.25">
      <c r="A21" s="2">
        <v>2018</v>
      </c>
      <c r="B21" s="16">
        <v>3731997.103448479</v>
      </c>
    </row>
    <row r="22" spans="1:2" x14ac:dyDescent="0.25">
      <c r="A22" s="2">
        <v>2019</v>
      </c>
      <c r="B22" s="16">
        <v>3888431.0279712994</v>
      </c>
    </row>
    <row r="23" spans="1:2" x14ac:dyDescent="0.25">
      <c r="A23" s="2">
        <v>2020</v>
      </c>
      <c r="B23" s="16">
        <v>4046333.6838307111</v>
      </c>
    </row>
    <row r="24" spans="1:2" x14ac:dyDescent="0.25">
      <c r="A24" s="2">
        <v>2021</v>
      </c>
      <c r="B24" s="16">
        <v>4205606.5433574617</v>
      </c>
    </row>
    <row r="25" spans="1:2" x14ac:dyDescent="0.25">
      <c r="A25" s="2">
        <v>2022</v>
      </c>
      <c r="B25" s="16">
        <v>4359175.9287874531</v>
      </c>
    </row>
    <row r="26" spans="1:2" x14ac:dyDescent="0.25">
      <c r="A26" s="2">
        <v>2023</v>
      </c>
      <c r="B26" s="16">
        <v>4511799.9740130845</v>
      </c>
    </row>
    <row r="27" spans="1:2" x14ac:dyDescent="0.25">
      <c r="A27" s="2">
        <v>2024</v>
      </c>
      <c r="B27" s="16">
        <v>4664177.2478910116</v>
      </c>
    </row>
    <row r="28" spans="1:2" x14ac:dyDescent="0.25">
      <c r="A28" s="2">
        <v>2025</v>
      </c>
      <c r="B28" s="16">
        <v>4816873.2805101937</v>
      </c>
    </row>
    <row r="29" spans="1:2" x14ac:dyDescent="0.25">
      <c r="A29" s="2">
        <v>2026</v>
      </c>
      <c r="B29" s="16">
        <v>4969281.4245558446</v>
      </c>
    </row>
    <row r="30" spans="1:2" x14ac:dyDescent="0.25">
      <c r="A30" s="2">
        <v>2027</v>
      </c>
      <c r="B30" s="16">
        <v>5124418.8011515522</v>
      </c>
    </row>
    <row r="31" spans="1:2" x14ac:dyDescent="0.25">
      <c r="A31" s="2">
        <v>2028</v>
      </c>
      <c r="B31" s="16">
        <v>5277502.756784779</v>
      </c>
    </row>
    <row r="32" spans="1:2" x14ac:dyDescent="0.25">
      <c r="A32" s="2">
        <v>2029</v>
      </c>
      <c r="B32" s="16">
        <v>5428585.3563897908</v>
      </c>
    </row>
    <row r="33" spans="1:2" x14ac:dyDescent="0.25">
      <c r="A33" s="2">
        <v>2030</v>
      </c>
      <c r="B33" s="16">
        <v>5577696.8644676199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defaultRowHeight="15" x14ac:dyDescent="0.25"/>
  <cols>
    <col min="1" max="1" width="41" bestFit="1" customWidth="1"/>
    <col min="2" max="6" width="9.7109375" customWidth="1"/>
    <col min="7" max="22" width="10" bestFit="1" customWidth="1"/>
  </cols>
  <sheetData>
    <row r="1" spans="1:22" x14ac:dyDescent="0.25">
      <c r="A1" s="2" t="s">
        <v>0</v>
      </c>
      <c r="B1" s="2"/>
      <c r="C1" s="2"/>
      <c r="D1" s="2"/>
      <c r="E1" s="2"/>
      <c r="F1" s="2"/>
    </row>
    <row r="2" spans="1:22" x14ac:dyDescent="0.25">
      <c r="A2" s="2" t="s">
        <v>1</v>
      </c>
      <c r="B2" s="2"/>
      <c r="C2" s="2"/>
      <c r="D2" s="2"/>
      <c r="E2" s="2"/>
      <c r="F2" s="2"/>
    </row>
    <row r="3" spans="1:22" x14ac:dyDescent="0.25">
      <c r="A3" s="2" t="s">
        <v>9</v>
      </c>
      <c r="B3" s="2"/>
      <c r="C3" s="2"/>
      <c r="D3" s="2"/>
      <c r="E3" s="2"/>
      <c r="F3" s="2"/>
    </row>
    <row r="4" spans="1:22" x14ac:dyDescent="0.25">
      <c r="A4" s="2" t="s">
        <v>3</v>
      </c>
      <c r="B4" s="2"/>
      <c r="C4" s="2"/>
      <c r="D4" s="2"/>
      <c r="E4" s="2"/>
      <c r="F4" s="2"/>
    </row>
    <row r="5" spans="1:22" x14ac:dyDescent="0.25">
      <c r="A5" s="2"/>
      <c r="B5" s="2"/>
      <c r="C5" s="2"/>
      <c r="D5" s="2"/>
      <c r="E5" s="2"/>
      <c r="F5" s="2"/>
    </row>
    <row r="6" spans="1:22" x14ac:dyDescent="0.25">
      <c r="A6" s="2" t="s">
        <v>4</v>
      </c>
      <c r="B6" s="2">
        <v>2010</v>
      </c>
      <c r="C6" s="2">
        <v>2011</v>
      </c>
      <c r="D6" s="2">
        <v>2012</v>
      </c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5</v>
      </c>
      <c r="B7" s="16">
        <f>[2]Sheet2!C9</f>
        <v>307483.15610067354</v>
      </c>
      <c r="C7" s="16">
        <f>[2]Sheet2!D9</f>
        <v>357578.54173991049</v>
      </c>
      <c r="D7" s="16">
        <f>[2]Sheet2!E9</f>
        <v>357578.54173991049</v>
      </c>
      <c r="E7" s="16">
        <f>[2]Sheet2!F9</f>
        <v>315182.75914400001</v>
      </c>
      <c r="F7" s="16">
        <f>[2]Sheet2!G9</f>
        <v>476914.24490159994</v>
      </c>
      <c r="G7" s="1">
        <v>312128.84201697615</v>
      </c>
      <c r="H7" s="1">
        <v>332193.34653899854</v>
      </c>
      <c r="I7" s="1">
        <v>352351.41642747651</v>
      </c>
      <c r="J7" s="1">
        <v>372593.66668215295</v>
      </c>
      <c r="K7" s="1">
        <v>392910.2705209424</v>
      </c>
      <c r="L7" s="1">
        <v>413290.94560546777</v>
      </c>
      <c r="M7" s="1">
        <v>421979.87887762237</v>
      </c>
      <c r="N7" s="1">
        <v>430860.2708014744</v>
      </c>
      <c r="O7" s="1">
        <v>439936.53921449173</v>
      </c>
      <c r="P7" s="1">
        <v>449213.20861128427</v>
      </c>
      <c r="Q7" s="1">
        <v>458694.91283837671</v>
      </c>
      <c r="R7" s="1">
        <v>466778.08639824053</v>
      </c>
      <c r="S7" s="1">
        <v>475005.63376728958</v>
      </c>
      <c r="T7" s="1">
        <v>483380.17627011635</v>
      </c>
      <c r="U7" s="1">
        <v>491904.38378592272</v>
      </c>
      <c r="V7" s="1">
        <v>500580.97567000129</v>
      </c>
    </row>
    <row r="8" spans="1:22" x14ac:dyDescent="0.25">
      <c r="A8" t="s">
        <v>6</v>
      </c>
      <c r="B8" s="17">
        <f>B7</f>
        <v>307483.15610067354</v>
      </c>
      <c r="C8" s="17">
        <f t="shared" ref="C8:F8" si="0">C7</f>
        <v>357578.54173991049</v>
      </c>
      <c r="D8" s="17">
        <f t="shared" si="0"/>
        <v>357578.54173991049</v>
      </c>
      <c r="E8" s="17">
        <f t="shared" si="0"/>
        <v>315182.75914400001</v>
      </c>
      <c r="F8" s="17">
        <f t="shared" si="0"/>
        <v>476914.24490159994</v>
      </c>
      <c r="G8" s="1">
        <v>312128.84201697615</v>
      </c>
      <c r="H8" s="1">
        <v>327131.45216185728</v>
      </c>
      <c r="I8" s="1">
        <v>341675.23464645166</v>
      </c>
      <c r="J8" s="1">
        <v>355743.80178587395</v>
      </c>
      <c r="K8" s="1">
        <v>369320.70927233587</v>
      </c>
      <c r="L8" s="1">
        <v>382389.47095748485</v>
      </c>
      <c r="M8" s="1">
        <v>383998.30921656999</v>
      </c>
      <c r="N8" s="1">
        <v>385473.28834156401</v>
      </c>
      <c r="O8" s="1">
        <v>386807.24078324391</v>
      </c>
      <c r="P8" s="1">
        <v>387992.73281018937</v>
      </c>
      <c r="Q8" s="1">
        <v>389022.05572342372</v>
      </c>
      <c r="R8" s="1">
        <v>393955.90830797254</v>
      </c>
      <c r="S8" s="1">
        <v>398939.01005921391</v>
      </c>
      <c r="T8" s="1">
        <v>403971.48954368051</v>
      </c>
      <c r="U8" s="1">
        <v>409053.46286731539</v>
      </c>
      <c r="V8" s="1">
        <v>414185.03315390757</v>
      </c>
    </row>
    <row r="9" spans="1:22" x14ac:dyDescent="0.25">
      <c r="A9" s="2" t="s">
        <v>7</v>
      </c>
      <c r="B9" s="2"/>
      <c r="C9" s="2"/>
      <c r="D9" s="2"/>
      <c r="E9" s="2"/>
      <c r="F9" s="2"/>
      <c r="G9" s="3">
        <v>624257.6840339523</v>
      </c>
      <c r="H9" s="3">
        <v>659324.79870085581</v>
      </c>
      <c r="I9" s="3">
        <v>694026.65107392822</v>
      </c>
      <c r="J9" s="3">
        <v>728337.46846802696</v>
      </c>
      <c r="K9" s="3">
        <v>762230.97979327827</v>
      </c>
      <c r="L9" s="3">
        <v>795680.41656295257</v>
      </c>
      <c r="M9" s="3">
        <v>805978.18809419242</v>
      </c>
      <c r="N9" s="3">
        <v>816333.55914303847</v>
      </c>
      <c r="O9" s="3">
        <v>826743.77999773563</v>
      </c>
      <c r="P9" s="3">
        <v>837205.94142147363</v>
      </c>
      <c r="Q9" s="3">
        <v>847716.96856180043</v>
      </c>
      <c r="R9" s="3">
        <v>860733.99470621301</v>
      </c>
      <c r="S9" s="3">
        <v>873944.64382650354</v>
      </c>
      <c r="T9" s="3">
        <v>887351.66581379692</v>
      </c>
      <c r="U9" s="3">
        <v>900957.84665323817</v>
      </c>
      <c r="V9" s="3">
        <v>914766.00882390887</v>
      </c>
    </row>
    <row r="13" spans="1:22" x14ac:dyDescent="0.25">
      <c r="A13" s="2">
        <v>2010</v>
      </c>
      <c r="B13" s="16">
        <v>307483.15610067354</v>
      </c>
    </row>
    <row r="14" spans="1:22" x14ac:dyDescent="0.25">
      <c r="A14" s="2">
        <v>2011</v>
      </c>
      <c r="B14" s="16">
        <v>357578.54173991049</v>
      </c>
    </row>
    <row r="15" spans="1:22" x14ac:dyDescent="0.25">
      <c r="A15" s="2">
        <v>2012</v>
      </c>
      <c r="B15" s="16">
        <v>357578.54173991049</v>
      </c>
    </row>
    <row r="16" spans="1:22" x14ac:dyDescent="0.25">
      <c r="A16" s="2">
        <v>2013</v>
      </c>
      <c r="B16" s="16">
        <v>315182.75914400001</v>
      </c>
    </row>
    <row r="17" spans="1:2" x14ac:dyDescent="0.25">
      <c r="A17" s="2">
        <v>2014</v>
      </c>
      <c r="B17" s="16">
        <v>476914.24490159994</v>
      </c>
    </row>
    <row r="18" spans="1:2" x14ac:dyDescent="0.25">
      <c r="A18" s="2">
        <v>2015</v>
      </c>
      <c r="B18" s="16">
        <v>312128.84201697615</v>
      </c>
    </row>
    <row r="19" spans="1:2" x14ac:dyDescent="0.25">
      <c r="A19" s="2">
        <v>2016</v>
      </c>
      <c r="B19" s="16">
        <v>332193.34653899854</v>
      </c>
    </row>
    <row r="20" spans="1:2" x14ac:dyDescent="0.25">
      <c r="A20" s="2">
        <v>2017</v>
      </c>
      <c r="B20" s="16">
        <v>352351.41642747651</v>
      </c>
    </row>
    <row r="21" spans="1:2" x14ac:dyDescent="0.25">
      <c r="A21" s="2">
        <v>2018</v>
      </c>
      <c r="B21" s="16">
        <v>372593.66668215295</v>
      </c>
    </row>
    <row r="22" spans="1:2" x14ac:dyDescent="0.25">
      <c r="A22" s="2">
        <v>2019</v>
      </c>
      <c r="B22" s="16">
        <v>392910.2705209424</v>
      </c>
    </row>
    <row r="23" spans="1:2" x14ac:dyDescent="0.25">
      <c r="A23" s="2">
        <v>2020</v>
      </c>
      <c r="B23" s="16">
        <v>413290.94560546777</v>
      </c>
    </row>
    <row r="24" spans="1:2" x14ac:dyDescent="0.25">
      <c r="A24" s="2">
        <v>2021</v>
      </c>
      <c r="B24" s="16">
        <v>421979.87887762237</v>
      </c>
    </row>
    <row r="25" spans="1:2" x14ac:dyDescent="0.25">
      <c r="A25" s="2">
        <v>2022</v>
      </c>
      <c r="B25" s="16">
        <v>430860.2708014744</v>
      </c>
    </row>
    <row r="26" spans="1:2" x14ac:dyDescent="0.25">
      <c r="A26" s="2">
        <v>2023</v>
      </c>
      <c r="B26" s="16">
        <v>439936.53921449173</v>
      </c>
    </row>
    <row r="27" spans="1:2" x14ac:dyDescent="0.25">
      <c r="A27" s="2">
        <v>2024</v>
      </c>
      <c r="B27" s="16">
        <v>449213.20861128427</v>
      </c>
    </row>
    <row r="28" spans="1:2" x14ac:dyDescent="0.25">
      <c r="A28" s="2">
        <v>2025</v>
      </c>
      <c r="B28" s="16">
        <v>458694.91283837671</v>
      </c>
    </row>
    <row r="29" spans="1:2" x14ac:dyDescent="0.25">
      <c r="A29" s="2">
        <v>2026</v>
      </c>
      <c r="B29" s="16">
        <v>466778.08639824053</v>
      </c>
    </row>
    <row r="30" spans="1:2" x14ac:dyDescent="0.25">
      <c r="A30" s="2">
        <v>2027</v>
      </c>
      <c r="B30" s="16">
        <v>475005.63376728958</v>
      </c>
    </row>
    <row r="31" spans="1:2" x14ac:dyDescent="0.25">
      <c r="A31" s="2">
        <v>2028</v>
      </c>
      <c r="B31" s="16">
        <v>483380.17627011635</v>
      </c>
    </row>
    <row r="32" spans="1:2" x14ac:dyDescent="0.25">
      <c r="A32" s="2">
        <v>2029</v>
      </c>
      <c r="B32" s="16">
        <v>491904.38378592272</v>
      </c>
    </row>
    <row r="33" spans="1:2" x14ac:dyDescent="0.25">
      <c r="A33" s="2">
        <v>2030</v>
      </c>
      <c r="B33" s="16">
        <v>500580.97567000129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8" sqref="B18:B27"/>
    </sheetView>
  </sheetViews>
  <sheetFormatPr defaultRowHeight="15" x14ac:dyDescent="0.25"/>
  <cols>
    <col min="1" max="1" width="41" bestFit="1" customWidth="1"/>
    <col min="2" max="15" width="9" bestFit="1" customWidth="1"/>
    <col min="16" max="17" width="10" bestFit="1" customWidth="1"/>
  </cols>
  <sheetData>
    <row r="1" spans="1:17" x14ac:dyDescent="0.25">
      <c r="A1" s="2" t="s">
        <v>0</v>
      </c>
    </row>
    <row r="2" spans="1:17" x14ac:dyDescent="0.25">
      <c r="A2" s="2" t="s">
        <v>1</v>
      </c>
    </row>
    <row r="3" spans="1:17" x14ac:dyDescent="0.25">
      <c r="A3" s="2" t="s">
        <v>8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42325.666662685086</v>
      </c>
      <c r="C7" s="1">
        <v>41369.183599135518</v>
      </c>
      <c r="D7" s="1">
        <v>41745.815517064948</v>
      </c>
      <c r="E7" s="1">
        <v>42277.364819794544</v>
      </c>
      <c r="F7" s="1">
        <v>42968.698901345473</v>
      </c>
      <c r="G7" s="1">
        <v>43826.430261278663</v>
      </c>
      <c r="H7" s="1">
        <v>44730.183487650145</v>
      </c>
      <c r="I7" s="1">
        <v>45681.655488188211</v>
      </c>
      <c r="J7" s="1">
        <v>46682.624196467346</v>
      </c>
      <c r="K7" s="1">
        <v>47734.948867696046</v>
      </c>
      <c r="L7" s="1">
        <v>48840.569953898579</v>
      </c>
      <c r="M7" s="1">
        <v>49941.061642147637</v>
      </c>
      <c r="N7" s="1">
        <v>51027.675801270831</v>
      </c>
      <c r="O7" s="1">
        <v>52097.951674559081</v>
      </c>
      <c r="P7" s="1">
        <v>53149.358012545395</v>
      </c>
      <c r="Q7" s="1">
        <v>54179.296779196469</v>
      </c>
    </row>
    <row r="8" spans="1:17" x14ac:dyDescent="0.25">
      <c r="A8" t="s">
        <v>6</v>
      </c>
      <c r="B8" s="1">
        <v>42325.666662685086</v>
      </c>
      <c r="C8" s="1">
        <v>41014.197699993027</v>
      </c>
      <c r="D8" s="1">
        <v>41033.334305128359</v>
      </c>
      <c r="E8" s="1">
        <v>41201.394486646728</v>
      </c>
      <c r="F8" s="1">
        <v>41519.73319862433</v>
      </c>
      <c r="G8" s="1">
        <v>41921.392168705657</v>
      </c>
      <c r="H8" s="1">
        <v>42411.869410418265</v>
      </c>
      <c r="I8" s="1">
        <v>42938.199706184671</v>
      </c>
      <c r="J8" s="1">
        <v>43501.775593640952</v>
      </c>
      <c r="K8" s="1">
        <v>44104.135005896365</v>
      </c>
      <c r="L8" s="1">
        <v>44746.974823373246</v>
      </c>
      <c r="M8" s="1">
        <v>45390.10727462449</v>
      </c>
      <c r="N8" s="1">
        <v>46015.204469104603</v>
      </c>
      <c r="O8" s="1">
        <v>46621.939347095788</v>
      </c>
      <c r="P8" s="1">
        <v>47210.114820783689</v>
      </c>
      <c r="Q8" s="1">
        <v>47779.673925518742</v>
      </c>
    </row>
    <row r="9" spans="1:17" x14ac:dyDescent="0.25">
      <c r="A9" s="2" t="s">
        <v>7</v>
      </c>
      <c r="B9" s="3">
        <v>84651.333325370171</v>
      </c>
      <c r="C9" s="3">
        <v>82383.381299128552</v>
      </c>
      <c r="D9" s="3">
        <v>82779.149822193314</v>
      </c>
      <c r="E9" s="3">
        <v>83478.759306441265</v>
      </c>
      <c r="F9" s="3">
        <v>84488.432099969796</v>
      </c>
      <c r="G9" s="3">
        <v>85747.822429984313</v>
      </c>
      <c r="H9" s="3">
        <v>87142.052898068418</v>
      </c>
      <c r="I9" s="3">
        <v>88619.855194372882</v>
      </c>
      <c r="J9" s="3">
        <v>90184.399790108291</v>
      </c>
      <c r="K9" s="3">
        <v>91839.083873592404</v>
      </c>
      <c r="L9" s="3">
        <v>93587.544777271833</v>
      </c>
      <c r="M9" s="3">
        <v>95331.16891677212</v>
      </c>
      <c r="N9" s="3">
        <v>97042.880270375434</v>
      </c>
      <c r="O9" s="3">
        <v>98719.891021654868</v>
      </c>
      <c r="P9" s="3">
        <v>100359.47283332908</v>
      </c>
      <c r="Q9" s="3">
        <v>101958.9707047152</v>
      </c>
    </row>
    <row r="12" spans="1:17" x14ac:dyDescent="0.25">
      <c r="A12" s="2">
        <v>2015</v>
      </c>
      <c r="B12" s="18">
        <v>42325.666662685086</v>
      </c>
    </row>
    <row r="13" spans="1:17" x14ac:dyDescent="0.25">
      <c r="A13" s="2">
        <v>2016</v>
      </c>
      <c r="B13" s="18">
        <v>41369.183599135518</v>
      </c>
    </row>
    <row r="14" spans="1:17" x14ac:dyDescent="0.25">
      <c r="A14" s="2">
        <v>2017</v>
      </c>
      <c r="B14" s="18">
        <v>41745.815517064948</v>
      </c>
    </row>
    <row r="15" spans="1:17" x14ac:dyDescent="0.25">
      <c r="A15" s="2">
        <v>2018</v>
      </c>
      <c r="B15" s="18">
        <v>42277.364819794544</v>
      </c>
    </row>
    <row r="16" spans="1:17" x14ac:dyDescent="0.25">
      <c r="A16" s="2">
        <v>2019</v>
      </c>
      <c r="B16" s="18">
        <v>42968.698901345473</v>
      </c>
    </row>
    <row r="17" spans="1:2" x14ac:dyDescent="0.25">
      <c r="A17" s="2">
        <v>2020</v>
      </c>
      <c r="B17" s="18">
        <v>43826.430261278663</v>
      </c>
    </row>
    <row r="18" spans="1:2" x14ac:dyDescent="0.25">
      <c r="A18" s="2">
        <v>2021</v>
      </c>
      <c r="B18" s="18">
        <v>44730.183487650145</v>
      </c>
    </row>
    <row r="19" spans="1:2" x14ac:dyDescent="0.25">
      <c r="A19" s="2">
        <v>2022</v>
      </c>
      <c r="B19" s="18">
        <v>45681.655488188211</v>
      </c>
    </row>
    <row r="20" spans="1:2" x14ac:dyDescent="0.25">
      <c r="A20" s="2">
        <v>2023</v>
      </c>
      <c r="B20" s="18">
        <v>46682.624196467346</v>
      </c>
    </row>
    <row r="21" spans="1:2" x14ac:dyDescent="0.25">
      <c r="A21" s="2">
        <v>2024</v>
      </c>
      <c r="B21" s="18">
        <v>47734.948867696046</v>
      </c>
    </row>
    <row r="22" spans="1:2" x14ac:dyDescent="0.25">
      <c r="A22" s="2">
        <v>2025</v>
      </c>
      <c r="B22" s="18">
        <v>48840.569953898579</v>
      </c>
    </row>
    <row r="23" spans="1:2" x14ac:dyDescent="0.25">
      <c r="A23" s="2">
        <v>2026</v>
      </c>
      <c r="B23" s="18">
        <v>49941.061642147637</v>
      </c>
    </row>
    <row r="24" spans="1:2" x14ac:dyDescent="0.25">
      <c r="A24" s="2">
        <v>2027</v>
      </c>
      <c r="B24" s="18">
        <v>51027.675801270831</v>
      </c>
    </row>
    <row r="25" spans="1:2" x14ac:dyDescent="0.25">
      <c r="A25" s="2">
        <v>2028</v>
      </c>
      <c r="B25" s="18">
        <v>52097.951674559081</v>
      </c>
    </row>
    <row r="26" spans="1:2" x14ac:dyDescent="0.25">
      <c r="A26" s="2">
        <v>2029</v>
      </c>
      <c r="B26" s="18">
        <v>53149.358012545395</v>
      </c>
    </row>
    <row r="27" spans="1:2" x14ac:dyDescent="0.25">
      <c r="A27" s="2">
        <v>2030</v>
      </c>
      <c r="B27" s="18">
        <v>54179.296779196469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B8" sqref="B8:F8"/>
    </sheetView>
  </sheetViews>
  <sheetFormatPr defaultRowHeight="15" x14ac:dyDescent="0.25"/>
  <cols>
    <col min="1" max="1" width="41" bestFit="1" customWidth="1"/>
    <col min="2" max="5" width="14" customWidth="1"/>
    <col min="6" max="6" width="15" customWidth="1"/>
    <col min="7" max="22" width="12.5703125" bestFit="1" customWidth="1"/>
  </cols>
  <sheetData>
    <row r="1" spans="1:22" x14ac:dyDescent="0.25">
      <c r="A1" s="2" t="s">
        <v>0</v>
      </c>
      <c r="B1" s="2"/>
      <c r="C1" s="2"/>
      <c r="D1" s="2"/>
      <c r="E1" s="2"/>
      <c r="F1" s="2"/>
    </row>
    <row r="2" spans="1:22" x14ac:dyDescent="0.25">
      <c r="A2" s="2" t="s">
        <v>1</v>
      </c>
      <c r="B2" s="2"/>
      <c r="C2" s="2"/>
      <c r="D2" s="2"/>
      <c r="E2" s="2"/>
      <c r="F2" s="2"/>
    </row>
    <row r="3" spans="1:22" x14ac:dyDescent="0.25">
      <c r="A3" s="2" t="s">
        <v>2</v>
      </c>
      <c r="B3" s="2"/>
      <c r="C3" s="2"/>
      <c r="D3" s="2"/>
      <c r="E3" s="2"/>
      <c r="F3" s="2"/>
    </row>
    <row r="4" spans="1:22" x14ac:dyDescent="0.25">
      <c r="A4" s="2" t="s">
        <v>3</v>
      </c>
      <c r="B4" s="2"/>
      <c r="C4" s="2"/>
      <c r="D4" s="2"/>
      <c r="E4" s="2"/>
      <c r="F4" s="2"/>
    </row>
    <row r="5" spans="1:22" x14ac:dyDescent="0.25">
      <c r="A5" s="2"/>
      <c r="B5" s="2"/>
      <c r="C5" s="2"/>
      <c r="D5" s="2"/>
      <c r="E5" s="2"/>
      <c r="F5" s="2"/>
    </row>
    <row r="6" spans="1:22" x14ac:dyDescent="0.25">
      <c r="A6" s="2" t="s">
        <v>4</v>
      </c>
      <c r="B6" s="2">
        <v>2010</v>
      </c>
      <c r="C6" s="2">
        <v>2011</v>
      </c>
      <c r="D6" s="2">
        <v>2012</v>
      </c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5</v>
      </c>
      <c r="B7" s="17">
        <f>[2]Sheet2!C7</f>
        <v>10598631.050383074</v>
      </c>
      <c r="C7" s="17">
        <f>[2]Sheet2!D7</f>
        <v>12311016.041795101</v>
      </c>
      <c r="D7" s="17">
        <f>[2]Sheet2!E7</f>
        <v>12847600.123651577</v>
      </c>
      <c r="E7" s="17">
        <f>[2]Sheet2!F7</f>
        <v>11466624.19036922</v>
      </c>
      <c r="F7" s="17">
        <f>[2]Sheet2!G7</f>
        <v>11211224.057252174</v>
      </c>
      <c r="G7" s="1">
        <v>10517857.164337909</v>
      </c>
      <c r="H7" s="1">
        <v>10472693.485674242</v>
      </c>
      <c r="I7" s="1">
        <v>10768547.07664454</v>
      </c>
      <c r="J7" s="1">
        <v>11115337.074014923</v>
      </c>
      <c r="K7" s="1">
        <v>11517244.8277141</v>
      </c>
      <c r="L7" s="1">
        <v>11979223.613137595</v>
      </c>
      <c r="M7" s="1">
        <v>12471179.070453336</v>
      </c>
      <c r="N7" s="1">
        <v>12995253.721119616</v>
      </c>
      <c r="O7" s="1">
        <v>13553768.094240854</v>
      </c>
      <c r="P7" s="1">
        <v>14149236.735601073</v>
      </c>
      <c r="Q7" s="1">
        <v>14784385.785738202</v>
      </c>
      <c r="R7" s="1">
        <v>15440875.709621022</v>
      </c>
      <c r="S7" s="1">
        <v>16119027.681134464</v>
      </c>
      <c r="T7" s="1">
        <v>16819145.772785015</v>
      </c>
      <c r="U7" s="1">
        <v>17541515.598124627</v>
      </c>
      <c r="V7" s="1">
        <v>18286402.937997606</v>
      </c>
    </row>
    <row r="8" spans="1:22" x14ac:dyDescent="0.25">
      <c r="A8" t="s">
        <v>6</v>
      </c>
      <c r="B8" s="17">
        <f>B7</f>
        <v>10598631.050383074</v>
      </c>
      <c r="C8" s="17">
        <f t="shared" ref="C8:F8" si="0">C7</f>
        <v>12311016.041795101</v>
      </c>
      <c r="D8" s="17">
        <f t="shared" si="0"/>
        <v>12847600.123651577</v>
      </c>
      <c r="E8" s="17">
        <f t="shared" si="0"/>
        <v>11466624.19036922</v>
      </c>
      <c r="F8" s="17">
        <f t="shared" si="0"/>
        <v>11211224.057252174</v>
      </c>
      <c r="G8" s="1">
        <v>10517857.164337909</v>
      </c>
      <c r="H8" s="1">
        <v>10267051.907466253</v>
      </c>
      <c r="I8" s="1">
        <v>10347163.46002467</v>
      </c>
      <c r="J8" s="1">
        <v>10465257.085132416</v>
      </c>
      <c r="K8" s="1">
        <v>10622378.466774143</v>
      </c>
      <c r="L8" s="1">
        <v>10714483.114198251</v>
      </c>
      <c r="M8" s="1">
        <v>10898577.026379606</v>
      </c>
      <c r="N8" s="1">
        <v>11092465.119187035</v>
      </c>
      <c r="O8" s="1">
        <v>11296434.739833338</v>
      </c>
      <c r="P8" s="1">
        <v>11510784.301983634</v>
      </c>
      <c r="Q8" s="1">
        <v>11735822.69948465</v>
      </c>
      <c r="R8" s="1">
        <v>12190689.852238761</v>
      </c>
      <c r="S8" s="1">
        <v>12657077.307016399</v>
      </c>
      <c r="T8" s="1">
        <v>13134962.524006467</v>
      </c>
      <c r="U8" s="1">
        <v>13624304.606500534</v>
      </c>
      <c r="V8" s="1">
        <v>14125043.659744747</v>
      </c>
    </row>
    <row r="9" spans="1:22" x14ac:dyDescent="0.25">
      <c r="A9" s="2" t="s">
        <v>7</v>
      </c>
      <c r="B9" s="2"/>
      <c r="C9" s="2"/>
      <c r="D9" s="2"/>
      <c r="E9" s="2"/>
      <c r="F9" s="2"/>
      <c r="G9" s="3">
        <v>21035714.328675818</v>
      </c>
      <c r="H9" s="3">
        <v>20739745.393140495</v>
      </c>
      <c r="I9" s="3">
        <v>21115710.53666921</v>
      </c>
      <c r="J9" s="3">
        <v>21580594.159147337</v>
      </c>
      <c r="K9" s="3">
        <v>22139623.294488244</v>
      </c>
      <c r="L9" s="3">
        <v>22693706.727335848</v>
      </c>
      <c r="M9" s="3">
        <v>23369756.096832942</v>
      </c>
      <c r="N9" s="3">
        <v>24087718.840306651</v>
      </c>
      <c r="O9" s="3">
        <v>24850202.834074192</v>
      </c>
      <c r="P9" s="3">
        <v>25660021.037584707</v>
      </c>
      <c r="Q9" s="3">
        <v>26520208.485222854</v>
      </c>
      <c r="R9" s="3">
        <v>27631565.561859783</v>
      </c>
      <c r="S9" s="3">
        <v>28776104.988150865</v>
      </c>
      <c r="T9" s="3">
        <v>29954108.296791483</v>
      </c>
      <c r="U9" s="3">
        <v>31165820.20462516</v>
      </c>
      <c r="V9" s="3">
        <v>32411446.597742353</v>
      </c>
    </row>
    <row r="12" spans="1:22" x14ac:dyDescent="0.25">
      <c r="A12" s="2">
        <v>2010</v>
      </c>
      <c r="B12" s="16">
        <v>10598631.050383074</v>
      </c>
    </row>
    <row r="13" spans="1:22" x14ac:dyDescent="0.25">
      <c r="A13" s="2">
        <v>2011</v>
      </c>
      <c r="B13" s="16">
        <v>12311016.041795101</v>
      </c>
    </row>
    <row r="14" spans="1:22" x14ac:dyDescent="0.25">
      <c r="A14" s="2">
        <v>2012</v>
      </c>
      <c r="B14" s="16">
        <v>12847600.123651577</v>
      </c>
    </row>
    <row r="15" spans="1:22" x14ac:dyDescent="0.25">
      <c r="A15" s="2">
        <v>2013</v>
      </c>
      <c r="B15" s="16">
        <v>11466624.19036922</v>
      </c>
    </row>
    <row r="16" spans="1:22" x14ac:dyDescent="0.25">
      <c r="A16" s="2">
        <v>2014</v>
      </c>
      <c r="B16" s="16">
        <v>11211224.057252174</v>
      </c>
    </row>
    <row r="17" spans="1:2" x14ac:dyDescent="0.25">
      <c r="A17" s="2">
        <v>2015</v>
      </c>
      <c r="B17" s="16">
        <v>10517857.164337909</v>
      </c>
    </row>
    <row r="18" spans="1:2" x14ac:dyDescent="0.25">
      <c r="A18" s="2">
        <v>2016</v>
      </c>
      <c r="B18" s="16">
        <v>10472693.485674242</v>
      </c>
    </row>
    <row r="19" spans="1:2" x14ac:dyDescent="0.25">
      <c r="A19" s="2">
        <v>2017</v>
      </c>
      <c r="B19" s="16">
        <v>10768547.07664454</v>
      </c>
    </row>
    <row r="20" spans="1:2" x14ac:dyDescent="0.25">
      <c r="A20" s="2">
        <v>2018</v>
      </c>
      <c r="B20" s="16">
        <v>11115337.074014923</v>
      </c>
    </row>
    <row r="21" spans="1:2" x14ac:dyDescent="0.25">
      <c r="A21" s="2">
        <v>2019</v>
      </c>
      <c r="B21" s="16">
        <v>11517244.8277141</v>
      </c>
    </row>
    <row r="22" spans="1:2" x14ac:dyDescent="0.25">
      <c r="A22" s="2">
        <v>2020</v>
      </c>
      <c r="B22" s="16">
        <v>11979223.613137595</v>
      </c>
    </row>
    <row r="23" spans="1:2" x14ac:dyDescent="0.25">
      <c r="A23" s="2">
        <v>2021</v>
      </c>
      <c r="B23" s="16">
        <v>12471179.070453336</v>
      </c>
    </row>
    <row r="24" spans="1:2" x14ac:dyDescent="0.25">
      <c r="A24" s="2">
        <v>2022</v>
      </c>
      <c r="B24" s="16">
        <v>12995253.721119616</v>
      </c>
    </row>
    <row r="25" spans="1:2" x14ac:dyDescent="0.25">
      <c r="A25" s="2">
        <v>2023</v>
      </c>
      <c r="B25" s="16">
        <v>13553768.094240854</v>
      </c>
    </row>
    <row r="26" spans="1:2" x14ac:dyDescent="0.25">
      <c r="A26" s="2">
        <v>2024</v>
      </c>
      <c r="B26" s="16">
        <v>14149236.735601073</v>
      </c>
    </row>
    <row r="27" spans="1:2" x14ac:dyDescent="0.25">
      <c r="A27" s="2">
        <v>2025</v>
      </c>
      <c r="B27" s="16">
        <v>14784385.785738202</v>
      </c>
    </row>
    <row r="28" spans="1:2" x14ac:dyDescent="0.25">
      <c r="A28" s="2">
        <v>2026</v>
      </c>
      <c r="B28" s="16">
        <v>15440875.709621022</v>
      </c>
    </row>
    <row r="29" spans="1:2" x14ac:dyDescent="0.25">
      <c r="A29" s="2">
        <v>2027</v>
      </c>
      <c r="B29" s="16">
        <v>16119027.681134464</v>
      </c>
    </row>
    <row r="30" spans="1:2" x14ac:dyDescent="0.25">
      <c r="A30" s="2">
        <v>2028</v>
      </c>
      <c r="B30" s="16">
        <v>16819145.772785015</v>
      </c>
    </row>
    <row r="31" spans="1:2" x14ac:dyDescent="0.25">
      <c r="A31" s="2">
        <v>2029</v>
      </c>
      <c r="B31" s="16">
        <v>17541515.598124627</v>
      </c>
    </row>
    <row r="32" spans="1:2" x14ac:dyDescent="0.25">
      <c r="A32" s="2">
        <v>2030</v>
      </c>
      <c r="B32" s="16">
        <v>18286402.937997606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5" x14ac:dyDescent="0.25"/>
  <cols>
    <col min="1" max="1" width="25.7109375" style="7" customWidth="1"/>
    <col min="2" max="6" width="19.140625" style="7" customWidth="1"/>
    <col min="7" max="7" width="14.28515625" style="7" bestFit="1" customWidth="1"/>
    <col min="8" max="10" width="14.42578125" style="7" bestFit="1" customWidth="1"/>
    <col min="11" max="22" width="15.42578125" style="7" bestFit="1" customWidth="1"/>
    <col min="23" max="23" width="14.28515625" style="7" bestFit="1" customWidth="1"/>
    <col min="24" max="16384" width="9.140625" style="7"/>
  </cols>
  <sheetData>
    <row r="1" spans="1:24" x14ac:dyDescent="0.25">
      <c r="A1" s="6" t="s">
        <v>33</v>
      </c>
      <c r="B1" s="6"/>
      <c r="C1" s="6"/>
      <c r="D1" s="6"/>
      <c r="E1" s="6"/>
      <c r="F1" s="6"/>
    </row>
    <row r="2" spans="1:24" x14ac:dyDescent="0.25">
      <c r="A2" s="6" t="s">
        <v>4</v>
      </c>
      <c r="B2" s="10">
        <v>2010</v>
      </c>
      <c r="C2" s="10" t="s">
        <v>42</v>
      </c>
      <c r="D2" s="10" t="s">
        <v>43</v>
      </c>
      <c r="E2" s="10" t="s">
        <v>44</v>
      </c>
      <c r="F2" s="10" t="s">
        <v>45</v>
      </c>
      <c r="G2" s="10" t="s">
        <v>46</v>
      </c>
      <c r="H2" s="10" t="s">
        <v>47</v>
      </c>
      <c r="I2" s="10" t="s">
        <v>48</v>
      </c>
      <c r="J2" s="10" t="s">
        <v>49</v>
      </c>
      <c r="K2" s="10" t="s">
        <v>50</v>
      </c>
      <c r="L2" s="10" t="s">
        <v>51</v>
      </c>
      <c r="M2" s="10" t="s">
        <v>52</v>
      </c>
      <c r="N2" s="10" t="s">
        <v>53</v>
      </c>
      <c r="O2" s="10" t="s">
        <v>54</v>
      </c>
      <c r="P2" s="10" t="s">
        <v>55</v>
      </c>
      <c r="Q2" s="10" t="s">
        <v>56</v>
      </c>
      <c r="R2" s="10" t="s">
        <v>57</v>
      </c>
      <c r="S2" s="10" t="s">
        <v>58</v>
      </c>
      <c r="T2" s="10" t="s">
        <v>59</v>
      </c>
      <c r="U2" s="10" t="s">
        <v>60</v>
      </c>
      <c r="V2" s="10" t="s">
        <v>61</v>
      </c>
    </row>
    <row r="3" spans="1:24" x14ac:dyDescent="0.25">
      <c r="A3" s="7" t="s">
        <v>5</v>
      </c>
      <c r="B3" s="11">
        <f>B6</f>
        <v>14344038.668246362</v>
      </c>
      <c r="C3" s="11">
        <f>B3+C6</f>
        <v>31095889.420854479</v>
      </c>
      <c r="D3" s="11">
        <f t="shared" ref="C3:F4" si="0">C3+D6</f>
        <v>48831661.528057314</v>
      </c>
      <c r="E3" s="11">
        <f t="shared" si="0"/>
        <v>65219182.144165643</v>
      </c>
      <c r="F3" s="11">
        <f t="shared" si="0"/>
        <v>81821737.076513886</v>
      </c>
      <c r="G3" s="8">
        <f>F3+'Emisi ALL KALTIM'!B7</f>
        <v>100862796.72744632</v>
      </c>
      <c r="H3" s="8">
        <f>G3+'Emisi ALL KALTIM'!C7</f>
        <v>119793773.97676989</v>
      </c>
      <c r="I3" s="8">
        <f>H3+'Emisi ALL KALTIM'!D7</f>
        <v>139528527.72577742</v>
      </c>
      <c r="J3" s="8">
        <f>I3+'Emisi ALL KALTIM'!E7</f>
        <v>160253451.35930595</v>
      </c>
      <c r="K3" s="8">
        <f>J3+'Emisi ALL KALTIM'!F7</f>
        <v>182592026.55699587</v>
      </c>
      <c r="L3" s="8">
        <f>K3+'Emisi ALL KALTIM'!G7</f>
        <v>206600458.21271983</v>
      </c>
      <c r="M3" s="8">
        <f>L3+'Emisi ALL KALTIM'!H7</f>
        <v>232183240.43307412</v>
      </c>
      <c r="N3" s="8">
        <f>M3+'Emisi ALL KALTIM'!I7</f>
        <v>259307161.30454043</v>
      </c>
      <c r="O3" s="8">
        <f>N3+'Emisi ALL KALTIM'!J7</f>
        <v>287885880.90113425</v>
      </c>
      <c r="P3" s="8">
        <f>O3+'Emisi ALL KALTIM'!K7</f>
        <v>318004536.92339081</v>
      </c>
      <c r="Q3" s="8">
        <f>P3+'Emisi ALL KALTIM'!L7</f>
        <v>349753457.83233082</v>
      </c>
      <c r="R3" s="8">
        <f>Q3+'Emisi ALL KALTIM'!M7</f>
        <v>382780919.50010169</v>
      </c>
      <c r="S3" s="8">
        <f>R3+'Emisi ALL KALTIM'!N7</f>
        <v>417282286.01896024</v>
      </c>
      <c r="T3" s="8">
        <f>S3+'Emisi ALL KALTIM'!O7</f>
        <v>453301683.22416943</v>
      </c>
      <c r="U3" s="8">
        <f>T3+'Emisi ALL KALTIM'!P7</f>
        <v>490884231.43017024</v>
      </c>
      <c r="V3" s="8">
        <f>U3+'Emisi ALL KALTIM'!Q7</f>
        <v>530076016.32700974</v>
      </c>
    </row>
    <row r="4" spans="1:24" x14ac:dyDescent="0.25">
      <c r="A4" s="7" t="s">
        <v>30</v>
      </c>
      <c r="B4" s="11">
        <f>B7</f>
        <v>14344038.668246362</v>
      </c>
      <c r="C4" s="11">
        <f t="shared" si="0"/>
        <v>31095889.420854479</v>
      </c>
      <c r="D4" s="11">
        <f t="shared" si="0"/>
        <v>48831661.528057314</v>
      </c>
      <c r="E4" s="11">
        <f t="shared" si="0"/>
        <v>65219182.144165643</v>
      </c>
      <c r="F4" s="11">
        <f t="shared" si="0"/>
        <v>81821737.076513886</v>
      </c>
      <c r="G4" s="8">
        <f>F4+'Emisi ALL KALTIM'!B8</f>
        <v>100862796.72744632</v>
      </c>
      <c r="H4" s="8">
        <f>G4+'Emisi ALL KALTIM'!C8</f>
        <v>119435548.45980743</v>
      </c>
      <c r="I4" s="8">
        <f>H4+'Emisi ALL KALTIM'!D8</f>
        <v>138468370.12661552</v>
      </c>
      <c r="J4" s="8">
        <f>I4+'Emisi ALL KALTIM'!E8</f>
        <v>158116417.35758603</v>
      </c>
      <c r="K4" s="8">
        <f>J4+'Emisi ALL KALTIM'!F8</f>
        <v>178847271.72781891</v>
      </c>
      <c r="L4" s="8">
        <f>K4+'Emisi ALL KALTIM'!G8</f>
        <v>200419726.09960276</v>
      </c>
      <c r="M4" s="8">
        <f>L4+'Emisi ALL KALTIM'!H8</f>
        <v>222639170.28427619</v>
      </c>
      <c r="N4" s="8">
        <f>M4+'Emisi ALL KALTIM'!I8</f>
        <v>245483061.79130137</v>
      </c>
      <c r="O4" s="8">
        <f>N4+'Emisi ALL KALTIM'!J8</f>
        <v>268809329.09470928</v>
      </c>
      <c r="P4" s="8">
        <f>O4+'Emisi ALL KALTIM'!K8</f>
        <v>292441377.03645742</v>
      </c>
      <c r="Q4" s="8">
        <f>P4+'Emisi ALL KALTIM'!L8</f>
        <v>316599274.70043027</v>
      </c>
      <c r="R4" s="8">
        <f>Q4+'Emisi ALL KALTIM'!M8</f>
        <v>341432556.05102223</v>
      </c>
      <c r="S4" s="8">
        <f>R4+'Emisi ALL KALTIM'!N8</f>
        <v>367043720.54021317</v>
      </c>
      <c r="T4" s="8">
        <f>S4+'Emisi ALL KALTIM'!O8</f>
        <v>393442195.86682248</v>
      </c>
      <c r="U4" s="8">
        <f>T4+'Emisi ALL KALTIM'!P8</f>
        <v>420730251.80534637</v>
      </c>
      <c r="V4" s="8">
        <f>U4+'Emisi ALL KALTIM'!Q8</f>
        <v>448912616.40675122</v>
      </c>
      <c r="W4" s="13">
        <f>V3-V4</f>
        <v>81163399.920258522</v>
      </c>
      <c r="X4" s="14">
        <f>W4/V3</f>
        <v>0.15311652936621062</v>
      </c>
    </row>
    <row r="5" spans="1:24" x14ac:dyDescent="0.25">
      <c r="A5" s="9"/>
      <c r="B5" s="9">
        <v>2010</v>
      </c>
      <c r="C5" s="9">
        <v>2011</v>
      </c>
      <c r="D5" s="9">
        <v>2012</v>
      </c>
      <c r="E5" s="9">
        <v>2013</v>
      </c>
      <c r="F5" s="9">
        <v>2014</v>
      </c>
      <c r="G5" s="9">
        <v>2015</v>
      </c>
      <c r="H5" s="9">
        <v>2016</v>
      </c>
      <c r="I5" s="9">
        <v>2017</v>
      </c>
      <c r="J5" s="9">
        <v>2018</v>
      </c>
      <c r="K5" s="9">
        <v>2019</v>
      </c>
      <c r="L5" s="9">
        <v>2020</v>
      </c>
      <c r="M5" s="9">
        <v>2021</v>
      </c>
      <c r="N5" s="9">
        <v>2022</v>
      </c>
      <c r="O5" s="9">
        <v>2023</v>
      </c>
      <c r="P5" s="9">
        <v>2024</v>
      </c>
      <c r="Q5" s="9">
        <v>2025</v>
      </c>
      <c r="R5" s="9">
        <v>2026</v>
      </c>
      <c r="S5" s="9">
        <v>2027</v>
      </c>
      <c r="T5" s="9">
        <v>2028</v>
      </c>
      <c r="U5" s="9">
        <v>2029</v>
      </c>
      <c r="V5" s="9">
        <v>2030</v>
      </c>
    </row>
    <row r="6" spans="1:24" x14ac:dyDescent="0.25">
      <c r="A6" s="7" t="s">
        <v>38</v>
      </c>
      <c r="B6" s="8">
        <f>'[1]Kalimantan Timur'!$C$14</f>
        <v>14344038.668246362</v>
      </c>
      <c r="C6" s="8">
        <f>'[1]Kalimantan Timur'!$D$14</f>
        <v>16751850.752608117</v>
      </c>
      <c r="D6" s="8">
        <f>'[1]Kalimantan Timur'!$E$14</f>
        <v>17735772.107202835</v>
      </c>
      <c r="E6" s="8">
        <f>'[1]Kalimantan Timur'!$F$14</f>
        <v>16387520.616108328</v>
      </c>
      <c r="F6" s="8">
        <f>'[1]Kalimantan Timur'!$G$14</f>
        <v>16602554.932348248</v>
      </c>
      <c r="G6" s="8">
        <f>'Emisi ALL KALTIM'!B7</f>
        <v>19041059.650932431</v>
      </c>
      <c r="H6" s="8">
        <f>'Emisi ALL KALTIM'!C7</f>
        <v>18930977.249323573</v>
      </c>
      <c r="I6" s="8">
        <f>'Emisi ALL KALTIM'!D7</f>
        <v>19734753.749007519</v>
      </c>
      <c r="J6" s="8">
        <f>'Emisi ALL KALTIM'!E7</f>
        <v>20724923.633528531</v>
      </c>
      <c r="K6" s="8">
        <f>'Emisi ALL KALTIM'!F7</f>
        <v>22338575.197689928</v>
      </c>
      <c r="L6" s="8">
        <f>'Emisi ALL KALTIM'!G7</f>
        <v>24008431.655723952</v>
      </c>
      <c r="M6" s="8">
        <f>'Emisi ALL KALTIM'!H7</f>
        <v>25582782.2203543</v>
      </c>
      <c r="N6" s="8">
        <f>'Emisi ALL KALTIM'!I7</f>
        <v>27123920.871466316</v>
      </c>
      <c r="O6" s="8">
        <f>'Emisi ALL KALTIM'!J7</f>
        <v>28578719.596593816</v>
      </c>
      <c r="P6" s="8">
        <f>'Emisi ALL KALTIM'!K7</f>
        <v>30118656.022256546</v>
      </c>
      <c r="Q6" s="8">
        <f>'Emisi ALL KALTIM'!L7</f>
        <v>31748920.908940025</v>
      </c>
      <c r="R6" s="8">
        <f>'Emisi ALL KALTIM'!M7</f>
        <v>33027461.667770892</v>
      </c>
      <c r="S6" s="8">
        <f>'Emisi ALL KALTIM'!N7</f>
        <v>34501366.518858552</v>
      </c>
      <c r="T6" s="8">
        <f>'Emisi ALL KALTIM'!O7</f>
        <v>36019397.205209181</v>
      </c>
      <c r="U6" s="8">
        <f>'Emisi ALL KALTIM'!P7</f>
        <v>37582548.20600082</v>
      </c>
      <c r="V6" s="8">
        <f>'Emisi ALL KALTIM'!Q7</f>
        <v>39191784.896839499</v>
      </c>
      <c r="X6" s="24">
        <f>(V6-B6)/V6</f>
        <v>0.63400394480622158</v>
      </c>
    </row>
    <row r="7" spans="1:24" x14ac:dyDescent="0.25">
      <c r="A7" s="7" t="s">
        <v>39</v>
      </c>
      <c r="B7" s="8">
        <f>'[1]Kalimantan Timur'!$C$14</f>
        <v>14344038.668246362</v>
      </c>
      <c r="C7" s="8">
        <f>'[1]Kalimantan Timur'!$D$14</f>
        <v>16751850.752608117</v>
      </c>
      <c r="D7" s="8">
        <f>'[1]Kalimantan Timur'!$E$14</f>
        <v>17735772.107202835</v>
      </c>
      <c r="E7" s="8">
        <f>'[1]Kalimantan Timur'!$F$14</f>
        <v>16387520.616108328</v>
      </c>
      <c r="F7" s="8">
        <f>'[1]Kalimantan Timur'!$G$14</f>
        <v>16602554.932348248</v>
      </c>
      <c r="G7" s="8">
        <f>'Emisi ALL KALTIM'!B8</f>
        <v>19041059.650932431</v>
      </c>
      <c r="H7" s="8">
        <f>'Emisi ALL KALTIM'!C8</f>
        <v>18572751.732361104</v>
      </c>
      <c r="I7" s="8">
        <f>'Emisi ALL KALTIM'!D8</f>
        <v>19032821.666808087</v>
      </c>
      <c r="J7" s="8">
        <f>'Emisi ALL KALTIM'!E8</f>
        <v>19648047.230970487</v>
      </c>
      <c r="K7" s="8">
        <f>'Emisi ALL KALTIM'!F8</f>
        <v>20730854.370232884</v>
      </c>
      <c r="L7" s="8">
        <f>'Emisi ALL KALTIM'!G8</f>
        <v>21572454.371783845</v>
      </c>
      <c r="M7" s="8">
        <f>'Emisi ALL KALTIM'!H8</f>
        <v>22219444.184673414</v>
      </c>
      <c r="N7" s="8">
        <f>'Emisi ALL KALTIM'!I8</f>
        <v>22843891.507025197</v>
      </c>
      <c r="O7" s="8">
        <f>'Emisi ALL KALTIM'!J8</f>
        <v>23326267.3034079</v>
      </c>
      <c r="P7" s="8">
        <f>'Emisi ALL KALTIM'!K8</f>
        <v>23632047.941748146</v>
      </c>
      <c r="Q7" s="8">
        <f>'Emisi ALL KALTIM'!L8</f>
        <v>24157897.663972832</v>
      </c>
      <c r="R7" s="8">
        <f>'Emisi ALL KALTIM'!M8</f>
        <v>24833281.350591965</v>
      </c>
      <c r="S7" s="8">
        <f>'Emisi ALL KALTIM'!N8</f>
        <v>25611164.489190947</v>
      </c>
      <c r="T7" s="8">
        <f>'Emisi ALL KALTIM'!O8</f>
        <v>26398475.326609313</v>
      </c>
      <c r="U7" s="8">
        <f>'Emisi ALL KALTIM'!P8</f>
        <v>27288055.938523863</v>
      </c>
      <c r="V7" s="8">
        <f>'Emisi ALL KALTIM'!Q8</f>
        <v>28182364.601404838</v>
      </c>
      <c r="W7" s="11">
        <f>V6-V7</f>
        <v>11009420.295434661</v>
      </c>
      <c r="X7" s="12">
        <f>W7/V6</f>
        <v>0.28091142887249521</v>
      </c>
    </row>
    <row r="9" spans="1:24" x14ac:dyDescent="0.25">
      <c r="V9" s="8">
        <f>V6/B6</f>
        <v>2.7322698859979377</v>
      </c>
    </row>
    <row r="25" spans="2:4" x14ac:dyDescent="0.25">
      <c r="B25" s="8">
        <v>14344038.668246362</v>
      </c>
      <c r="C25" s="8">
        <v>14344038.668246362</v>
      </c>
      <c r="D25" s="7">
        <v>2010</v>
      </c>
    </row>
    <row r="26" spans="2:4" x14ac:dyDescent="0.25">
      <c r="B26" s="8">
        <v>16751850.752608117</v>
      </c>
      <c r="C26" s="8">
        <v>31095889.420854479</v>
      </c>
      <c r="D26" s="7" t="s">
        <v>42</v>
      </c>
    </row>
    <row r="27" spans="2:4" x14ac:dyDescent="0.25">
      <c r="B27" s="8">
        <v>17735772.107202835</v>
      </c>
      <c r="C27" s="8">
        <v>48831661.528057314</v>
      </c>
      <c r="D27" s="7" t="s">
        <v>43</v>
      </c>
    </row>
    <row r="28" spans="2:4" x14ac:dyDescent="0.25">
      <c r="B28" s="8">
        <v>16387520.616108328</v>
      </c>
      <c r="C28" s="8">
        <v>65219182.144165643</v>
      </c>
      <c r="D28" s="7" t="s">
        <v>44</v>
      </c>
    </row>
    <row r="29" spans="2:4" x14ac:dyDescent="0.25">
      <c r="B29" s="8">
        <v>16602554.932348248</v>
      </c>
      <c r="C29" s="8">
        <v>81821737.076513886</v>
      </c>
      <c r="D29" s="7" t="s">
        <v>45</v>
      </c>
    </row>
    <row r="30" spans="2:4" x14ac:dyDescent="0.25">
      <c r="B30" s="8">
        <v>19041059.650932431</v>
      </c>
      <c r="C30" s="8">
        <v>100862796.72744632</v>
      </c>
      <c r="D30" s="7" t="s">
        <v>46</v>
      </c>
    </row>
    <row r="31" spans="2:4" x14ac:dyDescent="0.25">
      <c r="B31" s="8">
        <v>18930977.249323573</v>
      </c>
      <c r="C31" s="8">
        <v>119793773.97676989</v>
      </c>
      <c r="D31" s="7" t="s">
        <v>47</v>
      </c>
    </row>
    <row r="32" spans="2:4" x14ac:dyDescent="0.25">
      <c r="B32" s="8">
        <v>19734753.749007519</v>
      </c>
      <c r="C32" s="8">
        <v>139528527.72577742</v>
      </c>
      <c r="D32" s="7" t="s">
        <v>48</v>
      </c>
    </row>
    <row r="33" spans="2:4" x14ac:dyDescent="0.25">
      <c r="B33" s="8">
        <v>20724923.633528531</v>
      </c>
      <c r="C33" s="8">
        <v>160253451.35930595</v>
      </c>
      <c r="D33" s="7" t="s">
        <v>49</v>
      </c>
    </row>
    <row r="34" spans="2:4" x14ac:dyDescent="0.25">
      <c r="B34" s="8">
        <v>22338575.197689928</v>
      </c>
      <c r="C34" s="8">
        <v>182592026.55699587</v>
      </c>
      <c r="D34" s="7" t="s">
        <v>50</v>
      </c>
    </row>
    <row r="35" spans="2:4" x14ac:dyDescent="0.25">
      <c r="B35" s="8">
        <v>24008431.655723952</v>
      </c>
      <c r="C35" s="8">
        <v>206600458.21271983</v>
      </c>
      <c r="D35" s="7" t="s">
        <v>51</v>
      </c>
    </row>
    <row r="36" spans="2:4" x14ac:dyDescent="0.25">
      <c r="B36" s="8">
        <v>25582782.2203543</v>
      </c>
      <c r="C36" s="8">
        <v>232183240.43307412</v>
      </c>
      <c r="D36" s="7" t="s">
        <v>52</v>
      </c>
    </row>
    <row r="37" spans="2:4" x14ac:dyDescent="0.25">
      <c r="B37" s="8">
        <v>27123920.871466316</v>
      </c>
      <c r="C37" s="8">
        <v>259307161.30454043</v>
      </c>
      <c r="D37" s="7" t="s">
        <v>53</v>
      </c>
    </row>
    <row r="38" spans="2:4" x14ac:dyDescent="0.25">
      <c r="B38" s="8">
        <v>28578719.596593816</v>
      </c>
      <c r="C38" s="8">
        <v>287885880.90113425</v>
      </c>
      <c r="D38" s="7" t="s">
        <v>54</v>
      </c>
    </row>
    <row r="39" spans="2:4" x14ac:dyDescent="0.25">
      <c r="B39" s="8">
        <v>30118656.022256546</v>
      </c>
      <c r="C39" s="8">
        <v>318004536.92339081</v>
      </c>
      <c r="D39" s="7" t="s">
        <v>55</v>
      </c>
    </row>
    <row r="40" spans="2:4" x14ac:dyDescent="0.25">
      <c r="B40" s="8">
        <v>31748920.908940025</v>
      </c>
      <c r="C40" s="8">
        <v>349753457.83233082</v>
      </c>
      <c r="D40" s="7" t="s">
        <v>56</v>
      </c>
    </row>
    <row r="41" spans="2:4" x14ac:dyDescent="0.25">
      <c r="B41" s="8">
        <v>33027461.667770892</v>
      </c>
      <c r="C41" s="8">
        <v>382780919.50010169</v>
      </c>
      <c r="D41" s="7" t="s">
        <v>57</v>
      </c>
    </row>
    <row r="42" spans="2:4" x14ac:dyDescent="0.25">
      <c r="B42" s="8">
        <v>34501366.518858552</v>
      </c>
      <c r="C42" s="8">
        <v>417282286.01896024</v>
      </c>
      <c r="D42" s="7" t="s">
        <v>58</v>
      </c>
    </row>
    <row r="43" spans="2:4" x14ac:dyDescent="0.25">
      <c r="B43" s="8">
        <v>36019397.205209181</v>
      </c>
      <c r="C43" s="8">
        <v>453301683.22416943</v>
      </c>
      <c r="D43" s="7" t="s">
        <v>59</v>
      </c>
    </row>
    <row r="44" spans="2:4" x14ac:dyDescent="0.25">
      <c r="B44" s="8">
        <v>37582548.20600082</v>
      </c>
      <c r="C44" s="8">
        <v>490884231.43017024</v>
      </c>
      <c r="D44" s="7" t="s">
        <v>60</v>
      </c>
    </row>
    <row r="45" spans="2:4" x14ac:dyDescent="0.25">
      <c r="B45" s="8">
        <v>39191784.896839499</v>
      </c>
      <c r="C45" s="8">
        <v>530076016.32700974</v>
      </c>
      <c r="D45" s="7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41.5703125" bestFit="1" customWidth="1"/>
    <col min="2" max="37" width="12.5703125" bestFit="1" customWidth="1"/>
  </cols>
  <sheetData>
    <row r="1" spans="1:37" x14ac:dyDescent="0.25">
      <c r="A1" s="2" t="s">
        <v>0</v>
      </c>
    </row>
    <row r="2" spans="1:37" x14ac:dyDescent="0.25">
      <c r="A2" s="2" t="s">
        <v>25</v>
      </c>
    </row>
    <row r="3" spans="1:37" x14ac:dyDescent="0.25">
      <c r="A3" s="2" t="s">
        <v>27</v>
      </c>
    </row>
    <row r="4" spans="1:37" x14ac:dyDescent="0.25">
      <c r="A4" s="2" t="s">
        <v>3</v>
      </c>
    </row>
    <row r="5" spans="1:37" x14ac:dyDescent="0.25">
      <c r="A5" s="2"/>
    </row>
    <row r="6" spans="1:3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  <c r="R6" s="2">
        <v>2031</v>
      </c>
      <c r="S6" s="2">
        <v>2032</v>
      </c>
      <c r="T6" s="2">
        <v>2033</v>
      </c>
      <c r="U6" s="2">
        <v>2034</v>
      </c>
      <c r="V6" s="2">
        <v>2035</v>
      </c>
      <c r="W6" s="2">
        <v>2036</v>
      </c>
      <c r="X6" s="2">
        <v>2037</v>
      </c>
      <c r="Y6" s="2">
        <v>2038</v>
      </c>
      <c r="Z6" s="2">
        <v>2039</v>
      </c>
      <c r="AA6" s="2">
        <v>2040</v>
      </c>
      <c r="AB6" s="2">
        <v>2041</v>
      </c>
      <c r="AC6" s="2">
        <v>2042</v>
      </c>
      <c r="AD6" s="2">
        <v>2043</v>
      </c>
      <c r="AE6" s="2">
        <v>2044</v>
      </c>
      <c r="AF6" s="2">
        <v>2045</v>
      </c>
      <c r="AG6" s="2">
        <v>2046</v>
      </c>
      <c r="AH6" s="2">
        <v>2047</v>
      </c>
      <c r="AI6" s="2">
        <v>2048</v>
      </c>
      <c r="AJ6" s="2">
        <v>2049</v>
      </c>
      <c r="AK6" s="2">
        <v>2050</v>
      </c>
    </row>
    <row r="7" spans="1:37" x14ac:dyDescent="0.25">
      <c r="A7" t="s">
        <v>28</v>
      </c>
      <c r="B7" s="1">
        <v>15583731.710410237</v>
      </c>
      <c r="C7" s="1">
        <v>15352080.499364665</v>
      </c>
      <c r="D7" s="1">
        <v>15547878.367560759</v>
      </c>
      <c r="E7" s="1">
        <v>15816623.911687907</v>
      </c>
      <c r="F7" s="1">
        <v>16125778.725466695</v>
      </c>
      <c r="G7" s="1">
        <v>16320862.900691563</v>
      </c>
      <c r="H7" s="1">
        <v>16643485.476441924</v>
      </c>
      <c r="I7" s="1">
        <v>16969312.848983813</v>
      </c>
      <c r="J7" s="1">
        <v>17303108.80715739</v>
      </c>
      <c r="K7" s="1">
        <v>17645881.272702418</v>
      </c>
      <c r="L7" s="1">
        <v>17955865.773553785</v>
      </c>
      <c r="M7" s="1">
        <v>18548579.066793561</v>
      </c>
      <c r="N7" s="1">
        <v>19152960.96347921</v>
      </c>
      <c r="O7" s="1">
        <v>19764863.586116258</v>
      </c>
      <c r="P7" s="1">
        <v>20384343.951746855</v>
      </c>
      <c r="Q7" s="1">
        <v>21002317.303001881</v>
      </c>
      <c r="R7" s="1">
        <v>21622500.358614512</v>
      </c>
      <c r="S7" s="1">
        <v>22238742.528724238</v>
      </c>
      <c r="T7" s="1">
        <v>22845888.749800269</v>
      </c>
      <c r="U7" s="1">
        <v>23442478.662889447</v>
      </c>
      <c r="V7" s="1">
        <v>24027027.521092229</v>
      </c>
      <c r="W7" s="1">
        <v>24599013.647195891</v>
      </c>
      <c r="X7" s="1">
        <v>25157347.590111714</v>
      </c>
      <c r="Y7" s="1">
        <v>25700611.800206155</v>
      </c>
      <c r="Z7" s="1">
        <v>26227388.656080842</v>
      </c>
      <c r="AA7" s="1">
        <v>26736267.099180777</v>
      </c>
      <c r="AB7" s="1">
        <v>27230311.356434833</v>
      </c>
      <c r="AC7" s="1">
        <v>27708741.144976139</v>
      </c>
      <c r="AD7" s="1">
        <v>28170474.620508306</v>
      </c>
      <c r="AE7" s="1">
        <v>28614442.621979259</v>
      </c>
      <c r="AF7" s="1">
        <v>29039593.253291145</v>
      </c>
      <c r="AG7" s="1">
        <v>29420460.254631206</v>
      </c>
      <c r="AH7" s="1">
        <v>29753346.910155036</v>
      </c>
      <c r="AI7" s="1">
        <v>30036322.261092454</v>
      </c>
      <c r="AJ7" s="1">
        <v>30267702.383070692</v>
      </c>
      <c r="AK7" s="1">
        <v>30446068.56654257</v>
      </c>
    </row>
    <row r="8" spans="1:37" x14ac:dyDescent="0.25">
      <c r="A8" t="s">
        <v>29</v>
      </c>
      <c r="B8" s="1">
        <v>3457369.4027460492</v>
      </c>
      <c r="C8" s="1">
        <v>3220712.1850844249</v>
      </c>
      <c r="D8" s="1">
        <v>3484984.9619161496</v>
      </c>
      <c r="E8" s="1">
        <v>3831465.8532290449</v>
      </c>
      <c r="F8" s="1">
        <v>4605119.2196072601</v>
      </c>
      <c r="G8" s="1">
        <v>5251636.2673242847</v>
      </c>
      <c r="H8" s="1">
        <v>5576004.7968183048</v>
      </c>
      <c r="I8" s="1">
        <v>5874626.1139808297</v>
      </c>
      <c r="J8" s="1">
        <v>6023207.3988629458</v>
      </c>
      <c r="K8" s="1">
        <v>5986217.1022837963</v>
      </c>
      <c r="L8" s="1">
        <v>6202083.9432005445</v>
      </c>
      <c r="M8" s="1">
        <v>6284755.966102656</v>
      </c>
      <c r="N8" s="1">
        <v>6458258.8598525375</v>
      </c>
      <c r="O8" s="1">
        <v>6633668.7476234874</v>
      </c>
      <c r="P8" s="1">
        <v>6903770.6868078671</v>
      </c>
      <c r="Q8" s="1">
        <v>7180107.7099207975</v>
      </c>
      <c r="R8" s="1">
        <v>7452053.5987547683</v>
      </c>
      <c r="S8" s="1">
        <v>7727548.6981798122</v>
      </c>
      <c r="T8" s="1">
        <v>8006410.3491785107</v>
      </c>
      <c r="U8" s="1">
        <v>8288465.6913681077</v>
      </c>
      <c r="V8" s="1">
        <v>8573539.375331901</v>
      </c>
      <c r="W8" s="1">
        <v>8847749.9778015688</v>
      </c>
      <c r="X8" s="1">
        <v>9123922.1218006443</v>
      </c>
      <c r="Y8" s="1">
        <v>9401871.151687935</v>
      </c>
      <c r="Z8" s="1">
        <v>9681410.744960079</v>
      </c>
      <c r="AA8" s="1">
        <v>9962353.0133990664</v>
      </c>
      <c r="AB8" s="1">
        <v>10244666.633367658</v>
      </c>
      <c r="AC8" s="1">
        <v>10528539.204720046</v>
      </c>
      <c r="AD8" s="1">
        <v>10813793.529679487</v>
      </c>
      <c r="AE8" s="1">
        <v>11100248.117270391</v>
      </c>
      <c r="AF8" s="1">
        <v>11387716.948866593</v>
      </c>
      <c r="AG8" s="1">
        <v>11677279.684890131</v>
      </c>
      <c r="AH8" s="1">
        <v>11964027.456717232</v>
      </c>
      <c r="AI8" s="1">
        <v>12247682.639884867</v>
      </c>
      <c r="AJ8" s="1">
        <v>12521787.334713679</v>
      </c>
      <c r="AK8" s="1">
        <v>12762611.501030598</v>
      </c>
    </row>
    <row r="9" spans="1:37" x14ac:dyDescent="0.25">
      <c r="A9" s="2" t="s">
        <v>7</v>
      </c>
      <c r="B9" s="3">
        <v>19041101.113156285</v>
      </c>
      <c r="C9" s="3">
        <v>18572792.684449092</v>
      </c>
      <c r="D9" s="3">
        <v>19032863.329476908</v>
      </c>
      <c r="E9" s="3">
        <v>19648089.764916953</v>
      </c>
      <c r="F9" s="3">
        <v>20730897.945073955</v>
      </c>
      <c r="G9" s="3">
        <v>21572499.168015849</v>
      </c>
      <c r="H9" s="3">
        <v>22219490.273260228</v>
      </c>
      <c r="I9" s="3">
        <v>22843938.962964643</v>
      </c>
      <c r="J9" s="3">
        <v>23326316.206020337</v>
      </c>
      <c r="K9" s="3">
        <v>23632098.374986216</v>
      </c>
      <c r="L9" s="3">
        <v>24157949.716754328</v>
      </c>
      <c r="M9" s="3">
        <v>24833335.032896217</v>
      </c>
      <c r="N9" s="3">
        <v>25611219.823331747</v>
      </c>
      <c r="O9" s="3">
        <v>26398532.333739746</v>
      </c>
      <c r="P9" s="3">
        <v>27288114.638554722</v>
      </c>
      <c r="Q9" s="3">
        <v>28182425.012922678</v>
      </c>
      <c r="R9" s="3">
        <v>29074553.957369279</v>
      </c>
      <c r="S9" s="3">
        <v>29966291.22690405</v>
      </c>
      <c r="T9" s="3">
        <v>30852299.09897878</v>
      </c>
      <c r="U9" s="3">
        <v>31730944.354257554</v>
      </c>
      <c r="V9" s="3">
        <v>32600566.89642413</v>
      </c>
      <c r="W9" s="3">
        <v>33446763.624997459</v>
      </c>
      <c r="X9" s="3">
        <v>34281269.711912356</v>
      </c>
      <c r="Y9" s="3">
        <v>35102482.95189409</v>
      </c>
      <c r="Z9" s="3">
        <v>35908799.401040919</v>
      </c>
      <c r="AA9" s="3">
        <v>36698620.112579845</v>
      </c>
      <c r="AB9" s="3">
        <v>37474977.989802495</v>
      </c>
      <c r="AC9" s="3">
        <v>38237280.349696189</v>
      </c>
      <c r="AD9" s="3">
        <v>38984268.15018779</v>
      </c>
      <c r="AE9" s="3">
        <v>39714690.739249647</v>
      </c>
      <c r="AF9" s="3">
        <v>40427310.202157736</v>
      </c>
      <c r="AG9" s="3">
        <v>41097739.939521335</v>
      </c>
      <c r="AH9" s="3">
        <v>41717374.366872266</v>
      </c>
      <c r="AI9" s="3">
        <v>42284004.900977321</v>
      </c>
      <c r="AJ9" s="3">
        <v>42789489.717784375</v>
      </c>
      <c r="AK9" s="3">
        <v>43208680.067573167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41.7109375" bestFit="1" customWidth="1"/>
    <col min="2" max="37" width="12.5703125" bestFit="1" customWidth="1"/>
  </cols>
  <sheetData>
    <row r="1" spans="1:37" x14ac:dyDescent="0.25">
      <c r="A1" s="2" t="s">
        <v>0</v>
      </c>
    </row>
    <row r="2" spans="1:37" x14ac:dyDescent="0.25">
      <c r="A2" s="2" t="s">
        <v>24</v>
      </c>
    </row>
    <row r="3" spans="1:37" x14ac:dyDescent="0.25">
      <c r="A3" s="2" t="s">
        <v>27</v>
      </c>
    </row>
    <row r="4" spans="1:37" x14ac:dyDescent="0.25">
      <c r="A4" s="2" t="s">
        <v>3</v>
      </c>
    </row>
    <row r="5" spans="1:37" x14ac:dyDescent="0.25">
      <c r="A5" s="2"/>
    </row>
    <row r="6" spans="1:3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  <c r="R6" s="2">
        <v>2031</v>
      </c>
      <c r="S6" s="2">
        <v>2032</v>
      </c>
      <c r="T6" s="2">
        <v>2033</v>
      </c>
      <c r="U6" s="2">
        <v>2034</v>
      </c>
      <c r="V6" s="2">
        <v>2035</v>
      </c>
      <c r="W6" s="2">
        <v>2036</v>
      </c>
      <c r="X6" s="2">
        <v>2037</v>
      </c>
      <c r="Y6" s="2">
        <v>2038</v>
      </c>
      <c r="Z6" s="2">
        <v>2039</v>
      </c>
      <c r="AA6" s="2">
        <v>2040</v>
      </c>
      <c r="AB6" s="2">
        <v>2041</v>
      </c>
      <c r="AC6" s="2">
        <v>2042</v>
      </c>
      <c r="AD6" s="2">
        <v>2043</v>
      </c>
      <c r="AE6" s="2">
        <v>2044</v>
      </c>
      <c r="AF6" s="2">
        <v>2045</v>
      </c>
      <c r="AG6" s="2">
        <v>2046</v>
      </c>
      <c r="AH6" s="2">
        <v>2047</v>
      </c>
      <c r="AI6" s="2">
        <v>2048</v>
      </c>
      <c r="AJ6" s="2">
        <v>2049</v>
      </c>
      <c r="AK6" s="2">
        <v>2050</v>
      </c>
    </row>
    <row r="7" spans="1:37" x14ac:dyDescent="0.25">
      <c r="A7" t="s">
        <v>28</v>
      </c>
      <c r="B7" s="1">
        <v>15583731.710410237</v>
      </c>
      <c r="C7" s="1">
        <v>15645561.903345108</v>
      </c>
      <c r="D7" s="1">
        <v>16121678.986645214</v>
      </c>
      <c r="E7" s="1">
        <v>16687294.082982188</v>
      </c>
      <c r="F7" s="1">
        <v>17314068.280178521</v>
      </c>
      <c r="G7" s="1">
        <v>18009549.477988984</v>
      </c>
      <c r="H7" s="1">
        <v>18728081.402834263</v>
      </c>
      <c r="I7" s="1">
        <v>19476842.952052377</v>
      </c>
      <c r="J7" s="1">
        <v>20263161.883421119</v>
      </c>
      <c r="K7" s="1">
        <v>21090519.846489288</v>
      </c>
      <c r="L7" s="1">
        <v>21962498.139272787</v>
      </c>
      <c r="M7" s="1">
        <v>22856336.383486956</v>
      </c>
      <c r="N7" s="1">
        <v>23776931.128515963</v>
      </c>
      <c r="O7" s="1">
        <v>24719825.654894963</v>
      </c>
      <c r="P7" s="1">
        <v>25685377.345933538</v>
      </c>
      <c r="Q7" s="1">
        <v>26673899.677530259</v>
      </c>
      <c r="R7" s="1">
        <v>27668234.907855671</v>
      </c>
      <c r="S7" s="1">
        <v>28670744.408182263</v>
      </c>
      <c r="T7" s="1">
        <v>29674964.907791976</v>
      </c>
      <c r="U7" s="1">
        <v>30678842.702997506</v>
      </c>
      <c r="V7" s="1">
        <v>31680238.611815192</v>
      </c>
      <c r="W7" s="1">
        <v>32678222.721450035</v>
      </c>
      <c r="X7" s="1">
        <v>33671123.856793463</v>
      </c>
      <c r="Y7" s="1">
        <v>34656764.068470493</v>
      </c>
      <c r="Z7" s="1">
        <v>35632910.480155356</v>
      </c>
      <c r="AA7" s="1">
        <v>36597283.347539358</v>
      </c>
      <c r="AB7" s="1">
        <v>37553732.23838421</v>
      </c>
      <c r="AC7" s="1">
        <v>38500869.676484019</v>
      </c>
      <c r="AD7" s="1">
        <v>39436853.069054954</v>
      </c>
      <c r="AE7" s="1">
        <v>40359812.64515993</v>
      </c>
      <c r="AF7" s="1">
        <v>41267857.539778411</v>
      </c>
      <c r="AG7" s="1">
        <v>42124122.365619481</v>
      </c>
      <c r="AH7" s="1">
        <v>42922061.387132995</v>
      </c>
      <c r="AI7" s="1">
        <v>43657536.133070923</v>
      </c>
      <c r="AJ7" s="1">
        <v>44326667.748169161</v>
      </c>
      <c r="AK7" s="1">
        <v>44925873.6470728</v>
      </c>
    </row>
    <row r="8" spans="1:37" x14ac:dyDescent="0.25">
      <c r="A8" t="s">
        <v>29</v>
      </c>
      <c r="B8" s="1">
        <v>3457369.4027460492</v>
      </c>
      <c r="C8" s="1">
        <v>3285456.7111565219</v>
      </c>
      <c r="D8" s="1">
        <v>3613117.2715851595</v>
      </c>
      <c r="E8" s="1">
        <v>4037673.3902843245</v>
      </c>
      <c r="F8" s="1">
        <v>5024552.2890839595</v>
      </c>
      <c r="G8" s="1">
        <v>5998929.2999207573</v>
      </c>
      <c r="H8" s="1">
        <v>6854749.7992430795</v>
      </c>
      <c r="I8" s="1">
        <v>7647128.8770670192</v>
      </c>
      <c r="J8" s="1">
        <v>8315610.7712119892</v>
      </c>
      <c r="K8" s="1">
        <v>9028191.4673585836</v>
      </c>
      <c r="L8" s="1">
        <v>9786480.4373881295</v>
      </c>
      <c r="M8" s="1">
        <v>10171185.308749117</v>
      </c>
      <c r="N8" s="1">
        <v>10724497.841073111</v>
      </c>
      <c r="O8" s="1">
        <v>11299636.49750624</v>
      </c>
      <c r="P8" s="1">
        <v>11897238.374525713</v>
      </c>
      <c r="Q8" s="1">
        <v>12517955.372377412</v>
      </c>
      <c r="R8" s="1">
        <v>13142918.898314789</v>
      </c>
      <c r="S8" s="1">
        <v>13787283.091354677</v>
      </c>
      <c r="T8" s="1">
        <v>14451300.66785137</v>
      </c>
      <c r="U8" s="1">
        <v>15135226.094816109</v>
      </c>
      <c r="V8" s="1">
        <v>15839316.961772142</v>
      </c>
      <c r="W8" s="1">
        <v>16526807.155629983</v>
      </c>
      <c r="X8" s="1">
        <v>17174608.591428444</v>
      </c>
      <c r="Y8" s="1">
        <v>17792082.46789081</v>
      </c>
      <c r="Z8" s="1">
        <v>18408272.228563499</v>
      </c>
      <c r="AA8" s="1">
        <v>18972771.76157197</v>
      </c>
      <c r="AB8" s="1">
        <v>19553214.689120516</v>
      </c>
      <c r="AC8" s="1">
        <v>20019152.634417187</v>
      </c>
      <c r="AD8" s="1">
        <v>20310694.771011025</v>
      </c>
      <c r="AE8" s="1">
        <v>20575251.884665955</v>
      </c>
      <c r="AF8" s="1">
        <v>20595671.183518462</v>
      </c>
      <c r="AG8" s="1">
        <v>20549883.388027295</v>
      </c>
      <c r="AH8" s="1">
        <v>20456307.015348054</v>
      </c>
      <c r="AI8" s="1">
        <v>20366042.691926554</v>
      </c>
      <c r="AJ8" s="1">
        <v>20242365.341207627</v>
      </c>
      <c r="AK8" s="1">
        <v>20100739.843555924</v>
      </c>
    </row>
    <row r="9" spans="1:37" x14ac:dyDescent="0.25">
      <c r="A9" s="2" t="s">
        <v>7</v>
      </c>
      <c r="B9" s="3">
        <v>19041101.113156285</v>
      </c>
      <c r="C9" s="3">
        <v>18931018.614501629</v>
      </c>
      <c r="D9" s="3">
        <v>19734796.258230373</v>
      </c>
      <c r="E9" s="3">
        <v>20724967.473266512</v>
      </c>
      <c r="F9" s="3">
        <v>22338620.569262482</v>
      </c>
      <c r="G9" s="3">
        <v>24008478.777909741</v>
      </c>
      <c r="H9" s="3">
        <v>25582831.202077344</v>
      </c>
      <c r="I9" s="3">
        <v>27123971.829119395</v>
      </c>
      <c r="J9" s="3">
        <v>28578772.654633109</v>
      </c>
      <c r="K9" s="3">
        <v>30118711.31384787</v>
      </c>
      <c r="L9" s="3">
        <v>31748978.576660916</v>
      </c>
      <c r="M9" s="3">
        <v>33027521.692236073</v>
      </c>
      <c r="N9" s="3">
        <v>34501428.969589069</v>
      </c>
      <c r="O9" s="3">
        <v>36019462.152401201</v>
      </c>
      <c r="P9" s="3">
        <v>37582615.720459253</v>
      </c>
      <c r="Q9" s="3">
        <v>39191855.049907669</v>
      </c>
      <c r="R9" s="3">
        <v>40811153.806170464</v>
      </c>
      <c r="S9" s="3">
        <v>42458027.499536939</v>
      </c>
      <c r="T9" s="3">
        <v>44126265.575643346</v>
      </c>
      <c r="U9" s="3">
        <v>45814068.797813617</v>
      </c>
      <c r="V9" s="3">
        <v>47519555.573587336</v>
      </c>
      <c r="W9" s="3">
        <v>49205029.877080016</v>
      </c>
      <c r="X9" s="3">
        <v>50845732.448221907</v>
      </c>
      <c r="Y9" s="3">
        <v>52448846.536361307</v>
      </c>
      <c r="Z9" s="3">
        <v>54041182.708718851</v>
      </c>
      <c r="AA9" s="3">
        <v>55570055.109111324</v>
      </c>
      <c r="AB9" s="3">
        <v>57106946.927504726</v>
      </c>
      <c r="AC9" s="3">
        <v>58520022.31090121</v>
      </c>
      <c r="AD9" s="3">
        <v>59747547.840065978</v>
      </c>
      <c r="AE9" s="3">
        <v>60935064.529825881</v>
      </c>
      <c r="AF9" s="3">
        <v>61863528.723296873</v>
      </c>
      <c r="AG9" s="3">
        <v>62674005.753646776</v>
      </c>
      <c r="AH9" s="3">
        <v>63378368.402481049</v>
      </c>
      <c r="AI9" s="3">
        <v>64023578.824997477</v>
      </c>
      <c r="AJ9" s="3">
        <v>64569033.089376792</v>
      </c>
      <c r="AK9" s="3">
        <v>65026613.490628719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41.5703125" bestFit="1" customWidth="1"/>
    <col min="2" max="17" width="12.5703125" bestFit="1" customWidth="1"/>
  </cols>
  <sheetData>
    <row r="1" spans="1:17" x14ac:dyDescent="0.25">
      <c r="A1" s="2" t="s">
        <v>0</v>
      </c>
    </row>
    <row r="2" spans="1:17" x14ac:dyDescent="0.25">
      <c r="A2" s="2" t="s">
        <v>25</v>
      </c>
    </row>
    <row r="3" spans="1:17" x14ac:dyDescent="0.25">
      <c r="A3" s="2" t="s">
        <v>12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17</v>
      </c>
      <c r="B7" s="1">
        <v>1354344.1386792886</v>
      </c>
      <c r="C7" s="1">
        <v>1323357.1232349682</v>
      </c>
      <c r="D7" s="1">
        <v>1331735.1943758172</v>
      </c>
      <c r="E7" s="1">
        <v>1344685.2648349297</v>
      </c>
      <c r="F7" s="1">
        <v>1362318.0384452906</v>
      </c>
      <c r="G7" s="1">
        <v>1380888.2550142414</v>
      </c>
      <c r="H7" s="1">
        <v>1403750.406889013</v>
      </c>
      <c r="I7" s="1">
        <v>1427910.9304452776</v>
      </c>
      <c r="J7" s="1">
        <v>1453416.4711051036</v>
      </c>
      <c r="K7" s="1">
        <v>1480316.5340245774</v>
      </c>
      <c r="L7" s="1">
        <v>1508663.5986614493</v>
      </c>
      <c r="M7" s="1">
        <v>1553536.5044182779</v>
      </c>
      <c r="N7" s="1">
        <v>1598912.0587690261</v>
      </c>
      <c r="O7" s="1">
        <v>1644753.9160426774</v>
      </c>
      <c r="P7" s="1">
        <v>1691023.5886979618</v>
      </c>
      <c r="Q7" s="1">
        <v>1737680.4495374169</v>
      </c>
    </row>
    <row r="8" spans="1:17" x14ac:dyDescent="0.25">
      <c r="A8" t="s">
        <v>18</v>
      </c>
      <c r="B8" s="1">
        <v>3357075.8987133782</v>
      </c>
      <c r="C8" s="1">
        <v>3393525.818801594</v>
      </c>
      <c r="D8" s="1">
        <v>3486271.1442086822</v>
      </c>
      <c r="E8" s="1">
        <v>3609736.3654480437</v>
      </c>
      <c r="F8" s="1">
        <v>3730241.7777762944</v>
      </c>
      <c r="G8" s="1">
        <v>3801180.6683528787</v>
      </c>
      <c r="H8" s="1">
        <v>3914747.8645463386</v>
      </c>
      <c r="I8" s="1">
        <v>4020525.3113037543</v>
      </c>
      <c r="J8" s="1">
        <v>4122948.5798420706</v>
      </c>
      <c r="K8" s="1">
        <v>4222683.5688781142</v>
      </c>
      <c r="L8" s="1">
        <v>4277610.4448608821</v>
      </c>
      <c r="M8" s="1">
        <v>4365006.6945539406</v>
      </c>
      <c r="N8" s="1">
        <v>4452017.383165474</v>
      </c>
      <c r="O8" s="1">
        <v>4534553.7171763619</v>
      </c>
      <c r="P8" s="1">
        <v>4612752.1788602844</v>
      </c>
      <c r="Q8" s="1">
        <v>4677628.4866402633</v>
      </c>
    </row>
    <row r="9" spans="1:17" x14ac:dyDescent="0.25">
      <c r="A9" t="s">
        <v>19</v>
      </c>
      <c r="B9" s="1">
        <v>312128.84201697609</v>
      </c>
      <c r="C9" s="1">
        <v>327131.45216185733</v>
      </c>
      <c r="D9" s="1">
        <v>341675.23464645172</v>
      </c>
      <c r="E9" s="1">
        <v>355743.80178587395</v>
      </c>
      <c r="F9" s="1">
        <v>369320.70927233581</v>
      </c>
      <c r="G9" s="1">
        <v>382389.47095748479</v>
      </c>
      <c r="H9" s="1">
        <v>383998.30921656993</v>
      </c>
      <c r="I9" s="1">
        <v>385473.28834156395</v>
      </c>
      <c r="J9" s="1">
        <v>386807.24078324391</v>
      </c>
      <c r="K9" s="1">
        <v>387992.73281018925</v>
      </c>
      <c r="L9" s="1">
        <v>389022.05572342366</v>
      </c>
      <c r="M9" s="1">
        <v>393955.90830797248</v>
      </c>
      <c r="N9" s="1">
        <v>398939.01005921391</v>
      </c>
      <c r="O9" s="1">
        <v>403971.48954368057</v>
      </c>
      <c r="P9" s="1">
        <v>409053.46286731557</v>
      </c>
      <c r="Q9" s="1">
        <v>414185.03315390757</v>
      </c>
    </row>
    <row r="10" spans="1:17" x14ac:dyDescent="0.25">
      <c r="A10" t="s">
        <v>20</v>
      </c>
      <c r="B10" s="1">
        <v>42325.666662685086</v>
      </c>
      <c r="C10" s="1">
        <v>41014.197699993027</v>
      </c>
      <c r="D10" s="1">
        <v>41033.334305128359</v>
      </c>
      <c r="E10" s="1">
        <v>41201.394486646728</v>
      </c>
      <c r="F10" s="1">
        <v>41519.73319862433</v>
      </c>
      <c r="G10" s="1">
        <v>41921.392168705657</v>
      </c>
      <c r="H10" s="1">
        <v>42411.869410418265</v>
      </c>
      <c r="I10" s="1">
        <v>42938.199706184671</v>
      </c>
      <c r="J10" s="1">
        <v>43501.775593640952</v>
      </c>
      <c r="K10" s="1">
        <v>44104.135005896365</v>
      </c>
      <c r="L10" s="1">
        <v>44746.974823373246</v>
      </c>
      <c r="M10" s="1">
        <v>45390.10727462449</v>
      </c>
      <c r="N10" s="1">
        <v>46015.204469104603</v>
      </c>
      <c r="O10" s="1">
        <v>46621.939347095788</v>
      </c>
      <c r="P10" s="1">
        <v>47210.114820783689</v>
      </c>
      <c r="Q10" s="1">
        <v>47779.673925518742</v>
      </c>
    </row>
    <row r="11" spans="1:17" x14ac:dyDescent="0.25">
      <c r="A11" t="s">
        <v>21</v>
      </c>
      <c r="B11" s="1">
        <v>10517857.164337909</v>
      </c>
      <c r="C11" s="1">
        <v>10267051.907466253</v>
      </c>
      <c r="D11" s="1">
        <v>10347163.46002467</v>
      </c>
      <c r="E11" s="1">
        <v>10465257.085132416</v>
      </c>
      <c r="F11" s="1">
        <v>10622378.466774143</v>
      </c>
      <c r="G11" s="1">
        <v>10714483.114198251</v>
      </c>
      <c r="H11" s="1">
        <v>10898577.026379606</v>
      </c>
      <c r="I11" s="1">
        <v>11092465.119187035</v>
      </c>
      <c r="J11" s="1">
        <v>11296434.739833338</v>
      </c>
      <c r="K11" s="1">
        <v>11510784.301983634</v>
      </c>
      <c r="L11" s="1">
        <v>11735822.69948465</v>
      </c>
      <c r="M11" s="1">
        <v>12190689.852238761</v>
      </c>
      <c r="N11" s="1">
        <v>12657077.307016399</v>
      </c>
      <c r="O11" s="1">
        <v>13134962.524006467</v>
      </c>
      <c r="P11" s="1">
        <v>13624304.606500534</v>
      </c>
      <c r="Q11" s="1">
        <v>14125043.659744747</v>
      </c>
    </row>
    <row r="12" spans="1:17" x14ac:dyDescent="0.25">
      <c r="A12" s="2" t="s">
        <v>7</v>
      </c>
      <c r="B12" s="3">
        <v>15583731.710410237</v>
      </c>
      <c r="C12" s="3">
        <v>15352080.499364667</v>
      </c>
      <c r="D12" s="3">
        <v>15547878.36756075</v>
      </c>
      <c r="E12" s="3">
        <v>15816623.911687911</v>
      </c>
      <c r="F12" s="3">
        <v>16125778.725466689</v>
      </c>
      <c r="G12" s="3">
        <v>16320862.900691561</v>
      </c>
      <c r="H12" s="3">
        <v>16643485.476441946</v>
      </c>
      <c r="I12" s="3">
        <v>16969312.848983817</v>
      </c>
      <c r="J12" s="3">
        <v>17303108.807157397</v>
      </c>
      <c r="K12" s="3">
        <v>17645881.272702411</v>
      </c>
      <c r="L12" s="3">
        <v>17955865.773553777</v>
      </c>
      <c r="M12" s="3">
        <v>18548579.066793576</v>
      </c>
      <c r="N12" s="3">
        <v>19152960.963479217</v>
      </c>
      <c r="O12" s="3">
        <v>19764863.586116284</v>
      </c>
      <c r="P12" s="3">
        <v>20384343.951746881</v>
      </c>
      <c r="Q12" s="3">
        <v>21002317.303001855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41.7109375" bestFit="1" customWidth="1"/>
    <col min="2" max="17" width="12.5703125" bestFit="1" customWidth="1"/>
  </cols>
  <sheetData>
    <row r="1" spans="1:17" x14ac:dyDescent="0.25">
      <c r="A1" s="2" t="s">
        <v>0</v>
      </c>
    </row>
    <row r="2" spans="1:17" x14ac:dyDescent="0.25">
      <c r="A2" s="2" t="s">
        <v>24</v>
      </c>
    </row>
    <row r="3" spans="1:17" x14ac:dyDescent="0.25">
      <c r="A3" s="2" t="s">
        <v>12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17</v>
      </c>
      <c r="B7" s="1">
        <v>1354344.1386792886</v>
      </c>
      <c r="C7" s="1">
        <v>1348992.0617842202</v>
      </c>
      <c r="D7" s="1">
        <v>1384066.1541002961</v>
      </c>
      <c r="E7" s="1">
        <v>1425088.874016847</v>
      </c>
      <c r="F7" s="1">
        <v>1472513.455070853</v>
      </c>
      <c r="G7" s="1">
        <v>1526874.8051539361</v>
      </c>
      <c r="H7" s="1">
        <v>1584585.7266581841</v>
      </c>
      <c r="I7" s="1">
        <v>1645871.3758556559</v>
      </c>
      <c r="J7" s="1">
        <v>1710974.651756193</v>
      </c>
      <c r="K7" s="1">
        <v>1780157.7055182108</v>
      </c>
      <c r="L7" s="1">
        <v>1853703.5902320894</v>
      </c>
      <c r="M7" s="1">
        <v>1929460.101269719</v>
      </c>
      <c r="N7" s="1">
        <v>2007451.3366613556</v>
      </c>
      <c r="O7" s="1">
        <v>2087698.9973805267</v>
      </c>
      <c r="P7" s="1">
        <v>2170222.6496206187</v>
      </c>
      <c r="Q7" s="1">
        <v>2255039.6026158198</v>
      </c>
    </row>
    <row r="8" spans="1:17" x14ac:dyDescent="0.25">
      <c r="A8" t="s">
        <v>18</v>
      </c>
      <c r="B8" s="1">
        <v>3357075.8987133782</v>
      </c>
      <c r="C8" s="1">
        <v>3450313.8257485121</v>
      </c>
      <c r="D8" s="1">
        <v>3574968.523955828</v>
      </c>
      <c r="E8" s="1">
        <v>3731997.103448479</v>
      </c>
      <c r="F8" s="1">
        <v>3888431.0279712989</v>
      </c>
      <c r="G8" s="1">
        <v>4046333.6838307106</v>
      </c>
      <c r="H8" s="1">
        <v>4205606.5433574617</v>
      </c>
      <c r="I8" s="1">
        <v>4359175.9287874522</v>
      </c>
      <c r="J8" s="1">
        <v>4511799.9740130836</v>
      </c>
      <c r="K8" s="1">
        <v>4664177.2478910107</v>
      </c>
      <c r="L8" s="1">
        <v>4816873.2805101927</v>
      </c>
      <c r="M8" s="1">
        <v>4969281.4245558465</v>
      </c>
      <c r="N8" s="1">
        <v>5124418.8011515532</v>
      </c>
      <c r="O8" s="1">
        <v>5277502.7567847781</v>
      </c>
      <c r="P8" s="1">
        <v>5428585.3563897917</v>
      </c>
      <c r="Q8" s="1">
        <v>5577696.8644676199</v>
      </c>
    </row>
    <row r="9" spans="1:17" x14ac:dyDescent="0.25">
      <c r="A9" t="s">
        <v>19</v>
      </c>
      <c r="B9" s="1">
        <v>312128.84201697609</v>
      </c>
      <c r="C9" s="1">
        <v>332193.34653899859</v>
      </c>
      <c r="D9" s="1">
        <v>352351.41642747651</v>
      </c>
      <c r="E9" s="1">
        <v>372593.66668215301</v>
      </c>
      <c r="F9" s="1">
        <v>392910.27052094229</v>
      </c>
      <c r="G9" s="1">
        <v>413290.94560546783</v>
      </c>
      <c r="H9" s="1">
        <v>421979.87887762237</v>
      </c>
      <c r="I9" s="1">
        <v>430860.2708014744</v>
      </c>
      <c r="J9" s="1">
        <v>439936.53921449161</v>
      </c>
      <c r="K9" s="1">
        <v>449213.20861128421</v>
      </c>
      <c r="L9" s="1">
        <v>458694.91283837677</v>
      </c>
      <c r="M9" s="1">
        <v>466778.08639824053</v>
      </c>
      <c r="N9" s="1">
        <v>475005.63376728952</v>
      </c>
      <c r="O9" s="1">
        <v>483380.17627011635</v>
      </c>
      <c r="P9" s="1">
        <v>491904.38378592272</v>
      </c>
      <c r="Q9" s="1">
        <v>500580.97567000129</v>
      </c>
    </row>
    <row r="10" spans="1:17" x14ac:dyDescent="0.25">
      <c r="A10" t="s">
        <v>20</v>
      </c>
      <c r="B10" s="1">
        <v>42325.666662685086</v>
      </c>
      <c r="C10" s="1">
        <v>41369.183599135518</v>
      </c>
      <c r="D10" s="1">
        <v>41745.815517064948</v>
      </c>
      <c r="E10" s="1">
        <v>42277.364819794544</v>
      </c>
      <c r="F10" s="1">
        <v>42968.698901345473</v>
      </c>
      <c r="G10" s="1">
        <v>43826.430261278663</v>
      </c>
      <c r="H10" s="1">
        <v>44730.183487650145</v>
      </c>
      <c r="I10" s="1">
        <v>45681.655488188211</v>
      </c>
      <c r="J10" s="1">
        <v>46682.624196467346</v>
      </c>
      <c r="K10" s="1">
        <v>47734.948867696046</v>
      </c>
      <c r="L10" s="1">
        <v>48840.569953898579</v>
      </c>
      <c r="M10" s="1">
        <v>49941.061642147637</v>
      </c>
      <c r="N10" s="1">
        <v>51027.675801270831</v>
      </c>
      <c r="O10" s="1">
        <v>52097.951674559081</v>
      </c>
      <c r="P10" s="1">
        <v>53149.358012545395</v>
      </c>
      <c r="Q10" s="1">
        <v>54179.296779196469</v>
      </c>
    </row>
    <row r="11" spans="1:17" x14ac:dyDescent="0.25">
      <c r="A11" t="s">
        <v>21</v>
      </c>
      <c r="B11" s="1">
        <v>10517857.164337909</v>
      </c>
      <c r="C11" s="1">
        <v>10472693.48567424</v>
      </c>
      <c r="D11" s="1">
        <v>10768547.07664454</v>
      </c>
      <c r="E11" s="1">
        <v>11115337.074014923</v>
      </c>
      <c r="F11" s="1">
        <v>11517244.8277141</v>
      </c>
      <c r="G11" s="1">
        <v>11979223.613137595</v>
      </c>
      <c r="H11" s="1">
        <v>12471179.070453336</v>
      </c>
      <c r="I11" s="1">
        <v>12995253.721119614</v>
      </c>
      <c r="J11" s="1">
        <v>13553768.094240854</v>
      </c>
      <c r="K11" s="1">
        <v>14149236.735601071</v>
      </c>
      <c r="L11" s="1">
        <v>14784385.785738202</v>
      </c>
      <c r="M11" s="1">
        <v>15440875.709621022</v>
      </c>
      <c r="N11" s="1">
        <v>16119027.681134466</v>
      </c>
      <c r="O11" s="1">
        <v>16819145.772785015</v>
      </c>
      <c r="P11" s="1">
        <v>17541515.598124627</v>
      </c>
      <c r="Q11" s="1">
        <v>18286402.937997606</v>
      </c>
    </row>
    <row r="12" spans="1:17" x14ac:dyDescent="0.25">
      <c r="A12" s="2" t="s">
        <v>7</v>
      </c>
      <c r="B12" s="3">
        <v>15583731.710410237</v>
      </c>
      <c r="C12" s="3">
        <v>15645561.903345106</v>
      </c>
      <c r="D12" s="3">
        <v>16121678.986645205</v>
      </c>
      <c r="E12" s="3">
        <v>16687294.082982196</v>
      </c>
      <c r="F12" s="3">
        <v>17314068.280178539</v>
      </c>
      <c r="G12" s="3">
        <v>18009549.477988988</v>
      </c>
      <c r="H12" s="3">
        <v>18728081.402834255</v>
      </c>
      <c r="I12" s="3">
        <v>19476842.952052385</v>
      </c>
      <c r="J12" s="3">
        <v>20263161.88342109</v>
      </c>
      <c r="K12" s="3">
        <v>21090519.846489273</v>
      </c>
      <c r="L12" s="3">
        <v>21962498.139272761</v>
      </c>
      <c r="M12" s="3">
        <v>22856336.383486975</v>
      </c>
      <c r="N12" s="3">
        <v>23776931.128515936</v>
      </c>
      <c r="O12" s="3">
        <v>24719825.654894996</v>
      </c>
      <c r="P12" s="3">
        <v>25685377.345933504</v>
      </c>
      <c r="Q12" s="3">
        <v>26673899.677530244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41" bestFit="1" customWidth="1"/>
    <col min="2" max="6" width="11.5703125" bestFit="1" customWidth="1"/>
    <col min="7" max="17" width="12.5703125" bestFit="1" customWidth="1"/>
  </cols>
  <sheetData>
    <row r="1" spans="1:17" x14ac:dyDescent="0.25">
      <c r="A1" s="2" t="s">
        <v>0</v>
      </c>
    </row>
    <row r="2" spans="1:17" x14ac:dyDescent="0.25">
      <c r="A2" s="2" t="s">
        <v>1</v>
      </c>
    </row>
    <row r="3" spans="1:17" x14ac:dyDescent="0.25">
      <c r="A3" s="2" t="s">
        <v>26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3457327.9405221879</v>
      </c>
      <c r="C7" s="1">
        <v>3285415.3459784584</v>
      </c>
      <c r="D7" s="1">
        <v>3613074.7623623242</v>
      </c>
      <c r="E7" s="1">
        <v>4037629.5505463118</v>
      </c>
      <c r="F7" s="1">
        <v>5024506.9175114175</v>
      </c>
      <c r="G7" s="1">
        <v>5998882.1777349915</v>
      </c>
      <c r="H7" s="1">
        <v>6854700.8175200317</v>
      </c>
      <c r="I7" s="1">
        <v>7647077.9194139605</v>
      </c>
      <c r="J7" s="1">
        <v>8315557.7131727003</v>
      </c>
      <c r="K7" s="1">
        <v>9028136.175767269</v>
      </c>
      <c r="L7" s="1">
        <v>9786422.7696672399</v>
      </c>
      <c r="M7" s="1">
        <v>10171125.284283945</v>
      </c>
      <c r="N7" s="1">
        <v>10724435.390342588</v>
      </c>
      <c r="O7" s="1">
        <v>11299571.550314186</v>
      </c>
      <c r="P7" s="1">
        <v>11897170.860067261</v>
      </c>
      <c r="Q7" s="1">
        <v>12517885.219309209</v>
      </c>
    </row>
    <row r="8" spans="1:17" x14ac:dyDescent="0.25">
      <c r="A8" t="s">
        <v>6</v>
      </c>
      <c r="B8" s="1">
        <v>3457327.9405221879</v>
      </c>
      <c r="C8" s="1">
        <v>3220671.2329964438</v>
      </c>
      <c r="D8" s="1">
        <v>3484943.2992472984</v>
      </c>
      <c r="E8" s="1">
        <v>3831423.3192825643</v>
      </c>
      <c r="F8" s="1">
        <v>4605075.6447661696</v>
      </c>
      <c r="G8" s="1">
        <v>5251591.4710922763</v>
      </c>
      <c r="H8" s="1">
        <v>5575958.7082314761</v>
      </c>
      <c r="I8" s="1">
        <v>5874578.6580413841</v>
      </c>
      <c r="J8" s="1">
        <v>6023158.4962505372</v>
      </c>
      <c r="K8" s="1">
        <v>5986166.6690457156</v>
      </c>
      <c r="L8" s="1">
        <v>6202031.8904190501</v>
      </c>
      <c r="M8" s="1">
        <v>6284702.2837984022</v>
      </c>
      <c r="N8" s="1">
        <v>6458203.5257117162</v>
      </c>
      <c r="O8" s="1">
        <v>6633611.7404930489</v>
      </c>
      <c r="P8" s="1">
        <v>6903711.9867769973</v>
      </c>
      <c r="Q8" s="1">
        <v>7180047.298402952</v>
      </c>
    </row>
    <row r="9" spans="1:17" x14ac:dyDescent="0.25">
      <c r="A9" s="2" t="s">
        <v>7</v>
      </c>
      <c r="B9" s="3">
        <v>6914655.8810443757</v>
      </c>
      <c r="C9" s="3">
        <v>6506086.5789749026</v>
      </c>
      <c r="D9" s="3">
        <v>7098018.0616096221</v>
      </c>
      <c r="E9" s="3">
        <v>7869052.8698288761</v>
      </c>
      <c r="F9" s="3">
        <v>9629582.5622775871</v>
      </c>
      <c r="G9" s="3">
        <v>11250473.648827268</v>
      </c>
      <c r="H9" s="3">
        <v>12430659.525751509</v>
      </c>
      <c r="I9" s="3">
        <v>13521656.577455346</v>
      </c>
      <c r="J9" s="3">
        <v>14338716.209423237</v>
      </c>
      <c r="K9" s="3">
        <v>15014302.844812986</v>
      </c>
      <c r="L9" s="3">
        <v>15988454.660086289</v>
      </c>
      <c r="M9" s="3">
        <v>16455827.568082348</v>
      </c>
      <c r="N9" s="3">
        <v>17182638.916054305</v>
      </c>
      <c r="O9" s="3">
        <v>17933183.290807236</v>
      </c>
      <c r="P9" s="3">
        <v>18800882.84684426</v>
      </c>
      <c r="Q9" s="3">
        <v>19697932.517712161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32.7109375" bestFit="1" customWidth="1"/>
    <col min="2" max="7" width="12.5703125" bestFit="1" customWidth="1"/>
    <col min="8" max="17" width="13.7109375" bestFit="1" customWidth="1"/>
  </cols>
  <sheetData>
    <row r="1" spans="1:17" x14ac:dyDescent="0.25">
      <c r="A1" s="2" t="s">
        <v>13</v>
      </c>
    </row>
    <row r="2" spans="1:17" x14ac:dyDescent="0.25">
      <c r="A2" s="2" t="s">
        <v>23</v>
      </c>
    </row>
    <row r="3" spans="1:17" x14ac:dyDescent="0.25">
      <c r="A3" s="2" t="s">
        <v>12</v>
      </c>
    </row>
    <row r="4" spans="1:17" x14ac:dyDescent="0.25">
      <c r="A4" s="2" t="s">
        <v>15</v>
      </c>
    </row>
    <row r="5" spans="1:17" x14ac:dyDescent="0.25">
      <c r="A5" s="2"/>
    </row>
    <row r="6" spans="1:1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17</v>
      </c>
      <c r="B7" s="1">
        <v>4526528.1864990573</v>
      </c>
      <c r="C7" s="1">
        <v>4471309.4646964874</v>
      </c>
      <c r="D7" s="1">
        <v>4549239.6827366827</v>
      </c>
      <c r="E7" s="1">
        <v>4644591.0748326182</v>
      </c>
      <c r="F7" s="1">
        <v>4758331.7054192228</v>
      </c>
      <c r="G7" s="1">
        <v>4891640.4044727888</v>
      </c>
      <c r="H7" s="1">
        <v>5032544.4157419428</v>
      </c>
      <c r="I7" s="1">
        <v>5181470.719427363</v>
      </c>
      <c r="J7" s="1">
        <v>5338876.291079117</v>
      </c>
      <c r="K7" s="1">
        <v>5505250.2645955924</v>
      </c>
      <c r="L7" s="1">
        <v>5681116.2689413279</v>
      </c>
      <c r="M7" s="1">
        <v>5858134.7110545123</v>
      </c>
      <c r="N7" s="1">
        <v>6037537.6668366315</v>
      </c>
      <c r="O7" s="1">
        <v>6219197.4872875288</v>
      </c>
      <c r="P7" s="1">
        <v>6402977.706683401</v>
      </c>
      <c r="Q7" s="1">
        <v>6588732.9902487444</v>
      </c>
    </row>
    <row r="8" spans="1:17" x14ac:dyDescent="0.25">
      <c r="A8" t="s">
        <v>18</v>
      </c>
      <c r="B8" s="1">
        <v>8079520.3214324089</v>
      </c>
      <c r="C8" s="1">
        <v>8276891.1790417517</v>
      </c>
      <c r="D8" s="1">
        <v>8528354.9573544394</v>
      </c>
      <c r="E8" s="1">
        <v>8854317.8805622663</v>
      </c>
      <c r="F8" s="1">
        <v>9173662.3969548736</v>
      </c>
      <c r="G8" s="1">
        <v>9491367.6519605871</v>
      </c>
      <c r="H8" s="1">
        <v>9807325.2224280946</v>
      </c>
      <c r="I8" s="1">
        <v>10105248.272834364</v>
      </c>
      <c r="J8" s="1">
        <v>10396365.833689306</v>
      </c>
      <c r="K8" s="1">
        <v>10682378.582887065</v>
      </c>
      <c r="L8" s="1">
        <v>10964640.187517148</v>
      </c>
      <c r="M8" s="1">
        <v>11236908.546152679</v>
      </c>
      <c r="N8" s="1">
        <v>11510748.134624686</v>
      </c>
      <c r="O8" s="1">
        <v>11775479.483284002</v>
      </c>
      <c r="P8" s="1">
        <v>12031359.38137798</v>
      </c>
      <c r="Q8" s="1">
        <v>12278591.78574088</v>
      </c>
    </row>
    <row r="9" spans="1:17" x14ac:dyDescent="0.25">
      <c r="A9" t="s">
        <v>19</v>
      </c>
      <c r="B9" s="1">
        <v>3257172.8523106957</v>
      </c>
      <c r="C9" s="1">
        <v>3219400.9901584773</v>
      </c>
      <c r="D9" s="1">
        <v>3189682.6580764698</v>
      </c>
      <c r="E9" s="1">
        <v>3167632.509505895</v>
      </c>
      <c r="F9" s="1">
        <v>3152816.9368876196</v>
      </c>
      <c r="G9" s="1">
        <v>3144753.3663978432</v>
      </c>
      <c r="H9" s="1">
        <v>3332838.0602670531</v>
      </c>
      <c r="I9" s="1">
        <v>3523070.1695937812</v>
      </c>
      <c r="J9" s="1">
        <v>3714617.1143623944</v>
      </c>
      <c r="K9" s="1">
        <v>3906591.2177398414</v>
      </c>
      <c r="L9" s="1">
        <v>4098048.8809421393</v>
      </c>
      <c r="M9" s="1">
        <v>4302619.0177584337</v>
      </c>
      <c r="N9" s="1">
        <v>4515474.8409848018</v>
      </c>
      <c r="O9" s="1">
        <v>4736793.5076170135</v>
      </c>
      <c r="P9" s="1">
        <v>4966748.7553947177</v>
      </c>
      <c r="Q9" s="1">
        <v>5205510.3618503567</v>
      </c>
    </row>
    <row r="10" spans="1:17" x14ac:dyDescent="0.25">
      <c r="A10" t="s">
        <v>20</v>
      </c>
      <c r="B10" s="1">
        <v>759087.90458021639</v>
      </c>
      <c r="C10" s="1">
        <v>751335.94991731783</v>
      </c>
      <c r="D10" s="1">
        <v>767992.07528300618</v>
      </c>
      <c r="E10" s="1">
        <v>788060.05699656112</v>
      </c>
      <c r="F10" s="1">
        <v>811775.33913238999</v>
      </c>
      <c r="G10" s="1">
        <v>839422.01991431799</v>
      </c>
      <c r="H10" s="1">
        <v>868836.02142015903</v>
      </c>
      <c r="I10" s="1">
        <v>900136.15283015941</v>
      </c>
      <c r="J10" s="1">
        <v>933450.92519514961</v>
      </c>
      <c r="K10" s="1">
        <v>968919.39905921055</v>
      </c>
      <c r="L10" s="1">
        <v>1006692.1142030723</v>
      </c>
      <c r="M10" s="1">
        <v>1045552.8968223614</v>
      </c>
      <c r="N10" s="1">
        <v>1085453.359635703</v>
      </c>
      <c r="O10" s="1">
        <v>1126399.406787273</v>
      </c>
      <c r="P10" s="1">
        <v>1168395.8970452792</v>
      </c>
      <c r="Q10" s="1">
        <v>1211446.6005840022</v>
      </c>
    </row>
    <row r="11" spans="1:17" x14ac:dyDescent="0.25">
      <c r="A11" t="s">
        <v>21</v>
      </c>
      <c r="B11" s="1">
        <v>24328707.741800003</v>
      </c>
      <c r="C11" s="1">
        <v>23860640.020284258</v>
      </c>
      <c r="D11" s="1">
        <v>24160831.14330899</v>
      </c>
      <c r="E11" s="1">
        <v>24552993.772856511</v>
      </c>
      <c r="F11" s="1">
        <v>25040913.677648328</v>
      </c>
      <c r="G11" s="1">
        <v>25629447.467159886</v>
      </c>
      <c r="H11" s="1">
        <v>26248996.558154665</v>
      </c>
      <c r="I11" s="1">
        <v>26900873.815275591</v>
      </c>
      <c r="J11" s="1">
        <v>27586456.864503037</v>
      </c>
      <c r="K11" s="1">
        <v>28307189.219947301</v>
      </c>
      <c r="L11" s="1">
        <v>29064581.160319123</v>
      </c>
      <c r="M11" s="1">
        <v>30233834.2039802</v>
      </c>
      <c r="N11" s="1">
        <v>31435014.399560425</v>
      </c>
      <c r="O11" s="1">
        <v>32668201.675106253</v>
      </c>
      <c r="P11" s="1">
        <v>33933430.692543522</v>
      </c>
      <c r="Q11" s="1">
        <v>35230688.926274188</v>
      </c>
    </row>
    <row r="12" spans="1:17" x14ac:dyDescent="0.25">
      <c r="A12" t="s">
        <v>22</v>
      </c>
      <c r="B12" s="1">
        <v>52930101.002799995</v>
      </c>
      <c r="C12" s="1">
        <v>52864068.584594972</v>
      </c>
      <c r="D12" s="1">
        <v>53297950.427503027</v>
      </c>
      <c r="E12" s="1">
        <v>53796619.460000418</v>
      </c>
      <c r="F12" s="1">
        <v>54361753.116616137</v>
      </c>
      <c r="G12" s="1">
        <v>54995271.653447516</v>
      </c>
      <c r="H12" s="1">
        <v>55651439.433956251</v>
      </c>
      <c r="I12" s="1">
        <v>56330884.70374655</v>
      </c>
      <c r="J12" s="1">
        <v>57034262.414937973</v>
      </c>
      <c r="K12" s="1">
        <v>57762255.26464048</v>
      </c>
      <c r="L12" s="1">
        <v>58515574.784040935</v>
      </c>
      <c r="M12" s="1">
        <v>59270473.510600358</v>
      </c>
      <c r="N12" s="1">
        <v>60026759.295633763</v>
      </c>
      <c r="O12" s="1">
        <v>60784236.898157895</v>
      </c>
      <c r="P12" s="1">
        <v>61542708.054607362</v>
      </c>
      <c r="Q12" s="1">
        <v>62301971.551589392</v>
      </c>
    </row>
    <row r="13" spans="1:17" x14ac:dyDescent="0.25">
      <c r="A13" s="2" t="s">
        <v>7</v>
      </c>
      <c r="B13" s="3">
        <v>93881118.009422377</v>
      </c>
      <c r="C13" s="3">
        <v>93443646.18869327</v>
      </c>
      <c r="D13" s="3">
        <v>94494050.944262609</v>
      </c>
      <c r="E13" s="3">
        <v>95804214.754754275</v>
      </c>
      <c r="F13" s="3">
        <v>97299253.172658578</v>
      </c>
      <c r="G13" s="3">
        <v>98991902.563352942</v>
      </c>
      <c r="H13" s="3">
        <v>100941979.71196817</v>
      </c>
      <c r="I13" s="3">
        <v>102941683.83370781</v>
      </c>
      <c r="J13" s="3">
        <v>105004029.44376698</v>
      </c>
      <c r="K13" s="3">
        <v>107132583.9488695</v>
      </c>
      <c r="L13" s="3">
        <v>109330653.39596374</v>
      </c>
      <c r="M13" s="3">
        <v>111947522.88636854</v>
      </c>
      <c r="N13" s="3">
        <v>114610987.69727601</v>
      </c>
      <c r="O13" s="3">
        <v>117310308.45823997</v>
      </c>
      <c r="P13" s="3">
        <v>120045620.48765226</v>
      </c>
      <c r="Q13" s="3">
        <v>122816942.21628757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32.85546875" bestFit="1" customWidth="1"/>
    <col min="2" max="6" width="12.5703125" bestFit="1" customWidth="1"/>
    <col min="7" max="17" width="13.7109375" bestFit="1" customWidth="1"/>
  </cols>
  <sheetData>
    <row r="1" spans="1:17" x14ac:dyDescent="0.25">
      <c r="A1" s="2" t="s">
        <v>13</v>
      </c>
    </row>
    <row r="2" spans="1:17" x14ac:dyDescent="0.25">
      <c r="A2" s="2" t="s">
        <v>14</v>
      </c>
    </row>
    <row r="3" spans="1:17" x14ac:dyDescent="0.25">
      <c r="A3" s="2" t="s">
        <v>12</v>
      </c>
    </row>
    <row r="4" spans="1:17" x14ac:dyDescent="0.25">
      <c r="A4" s="2" t="s">
        <v>15</v>
      </c>
    </row>
    <row r="5" spans="1:17" x14ac:dyDescent="0.25">
      <c r="A5" s="2"/>
    </row>
    <row r="6" spans="1:17" x14ac:dyDescent="0.25">
      <c r="A6" s="2" t="s">
        <v>16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17</v>
      </c>
      <c r="B7" s="1">
        <v>4526528.1864990573</v>
      </c>
      <c r="C7" s="1">
        <v>4508641.7166305911</v>
      </c>
      <c r="D7" s="1">
        <v>4625868.8323952034</v>
      </c>
      <c r="E7" s="1">
        <v>4762977.7146234196</v>
      </c>
      <c r="F7" s="1">
        <v>4921483.1939138826</v>
      </c>
      <c r="G7" s="1">
        <v>5103173.077557263</v>
      </c>
      <c r="H7" s="1">
        <v>5296058.1291268617</v>
      </c>
      <c r="I7" s="1">
        <v>5500890.8844674276</v>
      </c>
      <c r="J7" s="1">
        <v>5718483.1807948491</v>
      </c>
      <c r="K7" s="1">
        <v>5949711.2015985176</v>
      </c>
      <c r="L7" s="1">
        <v>6195520.9907118538</v>
      </c>
      <c r="M7" s="1">
        <v>6448717.3791689537</v>
      </c>
      <c r="N7" s="1">
        <v>6709382.7511877492</v>
      </c>
      <c r="O7" s="1">
        <v>6977589.6366148386</v>
      </c>
      <c r="P7" s="1">
        <v>7253403.4303506976</v>
      </c>
      <c r="Q7" s="1">
        <v>7536881.9839980984</v>
      </c>
    </row>
    <row r="8" spans="1:17" x14ac:dyDescent="0.25">
      <c r="A8" t="s">
        <v>18</v>
      </c>
      <c r="B8" s="1">
        <v>8079520.3214324089</v>
      </c>
      <c r="C8" s="1">
        <v>8328161.5745499227</v>
      </c>
      <c r="D8" s="1">
        <v>8634664.5635171868</v>
      </c>
      <c r="E8" s="1">
        <v>9018695.9379494954</v>
      </c>
      <c r="F8" s="1">
        <v>9400834.2964533158</v>
      </c>
      <c r="G8" s="1">
        <v>9786075.9659521841</v>
      </c>
      <c r="H8" s="1">
        <v>10174321.026151747</v>
      </c>
      <c r="I8" s="1">
        <v>10548506.557426434</v>
      </c>
      <c r="J8" s="1">
        <v>10920127.492807383</v>
      </c>
      <c r="K8" s="1">
        <v>11290875.27063564</v>
      </c>
      <c r="L8" s="1">
        <v>11662116.208365494</v>
      </c>
      <c r="M8" s="1">
        <v>12032450.892889</v>
      </c>
      <c r="N8" s="1">
        <v>12409174.465846753</v>
      </c>
      <c r="O8" s="1">
        <v>12780734.962523445</v>
      </c>
      <c r="P8" s="1">
        <v>13147258.265776144</v>
      </c>
      <c r="Q8" s="1">
        <v>13508817.562098598</v>
      </c>
    </row>
    <row r="9" spans="1:17" x14ac:dyDescent="0.25">
      <c r="A9" t="s">
        <v>19</v>
      </c>
      <c r="B9" s="1">
        <v>3257172.8523106957</v>
      </c>
      <c r="C9" s="1">
        <v>3261258.3485860447</v>
      </c>
      <c r="D9" s="1">
        <v>3288558.4073405447</v>
      </c>
      <c r="E9" s="1">
        <v>3340397.5897456664</v>
      </c>
      <c r="F9" s="1">
        <v>3418131.3784006904</v>
      </c>
      <c r="G9" s="1">
        <v>3523146.1121069863</v>
      </c>
      <c r="H9" s="1">
        <v>3839888.8256291538</v>
      </c>
      <c r="I9" s="1">
        <v>4181021.2913373476</v>
      </c>
      <c r="J9" s="1">
        <v>4547894.7614516662</v>
      </c>
      <c r="K9" s="1">
        <v>4941921.1703530597</v>
      </c>
      <c r="L9" s="1">
        <v>5364575.5414201915</v>
      </c>
      <c r="M9" s="1">
        <v>5675456.2037193738</v>
      </c>
      <c r="N9" s="1">
        <v>6002481.7002696767</v>
      </c>
      <c r="O9" s="1">
        <v>6346328.8755141646</v>
      </c>
      <c r="P9" s="1">
        <v>6707698.4911080934</v>
      </c>
      <c r="Q9" s="1">
        <v>7087315.9796951441</v>
      </c>
    </row>
    <row r="10" spans="1:17" x14ac:dyDescent="0.25">
      <c r="A10" t="s">
        <v>20</v>
      </c>
      <c r="B10" s="1">
        <v>759087.90458021639</v>
      </c>
      <c r="C10" s="1">
        <v>764683.82608088525</v>
      </c>
      <c r="D10" s="1">
        <v>795402.01510358148</v>
      </c>
      <c r="E10" s="1">
        <v>830437.148229304</v>
      </c>
      <c r="F10" s="1">
        <v>870235.65958139021</v>
      </c>
      <c r="G10" s="1">
        <v>915317.4626316597</v>
      </c>
      <c r="H10" s="1">
        <v>963511.88553822378</v>
      </c>
      <c r="I10" s="1">
        <v>1015064.1585285672</v>
      </c>
      <c r="J10" s="1">
        <v>1070241.0429442497</v>
      </c>
      <c r="K10" s="1">
        <v>1129332.8888053522</v>
      </c>
      <c r="L10" s="1">
        <v>1192655.9035379754</v>
      </c>
      <c r="M10" s="1">
        <v>1258828.1155779073</v>
      </c>
      <c r="N10" s="1">
        <v>1327927.3235550956</v>
      </c>
      <c r="O10" s="1">
        <v>1400036.9097274735</v>
      </c>
      <c r="P10" s="1">
        <v>1475239.9013768164</v>
      </c>
      <c r="Q10" s="1">
        <v>1553618.7782460924</v>
      </c>
    </row>
    <row r="11" spans="1:17" x14ac:dyDescent="0.25">
      <c r="A11" t="s">
        <v>21</v>
      </c>
      <c r="B11" s="1">
        <v>24328707.741800003</v>
      </c>
      <c r="C11" s="1">
        <v>24224240.270756714</v>
      </c>
      <c r="D11" s="1">
        <v>24908575.058405593</v>
      </c>
      <c r="E11" s="1">
        <v>25710730.132578891</v>
      </c>
      <c r="F11" s="1">
        <v>26640377.315092813</v>
      </c>
      <c r="G11" s="1">
        <v>27708973.957723435</v>
      </c>
      <c r="H11" s="1">
        <v>28846909.219251752</v>
      </c>
      <c r="I11" s="1">
        <v>30059138.935983066</v>
      </c>
      <c r="J11" s="1">
        <v>31351030.691209864</v>
      </c>
      <c r="K11" s="1">
        <v>32728400.845482294</v>
      </c>
      <c r="L11" s="1">
        <v>34197555.196205102</v>
      </c>
      <c r="M11" s="1">
        <v>35716072.822374739</v>
      </c>
      <c r="N11" s="1">
        <v>37284696.626795322</v>
      </c>
      <c r="O11" s="1">
        <v>38904129.955312587</v>
      </c>
      <c r="P11" s="1">
        <v>40575033.456623718</v>
      </c>
      <c r="Q11" s="1">
        <v>42298021.904668242</v>
      </c>
    </row>
    <row r="12" spans="1:17" x14ac:dyDescent="0.25">
      <c r="A12" t="s">
        <v>22</v>
      </c>
      <c r="B12" s="1">
        <v>52930101.002799995</v>
      </c>
      <c r="C12" s="1">
        <v>52864068.584594972</v>
      </c>
      <c r="D12" s="1">
        <v>53297950.427503027</v>
      </c>
      <c r="E12" s="1">
        <v>53796619.460000418</v>
      </c>
      <c r="F12" s="1">
        <v>54361753.116616137</v>
      </c>
      <c r="G12" s="1">
        <v>54995271.653447516</v>
      </c>
      <c r="H12" s="1">
        <v>55651439.433956251</v>
      </c>
      <c r="I12" s="1">
        <v>56330884.70374655</v>
      </c>
      <c r="J12" s="1">
        <v>57034262.414937973</v>
      </c>
      <c r="K12" s="1">
        <v>57762255.26464048</v>
      </c>
      <c r="L12" s="1">
        <v>58515574.784040935</v>
      </c>
      <c r="M12" s="1">
        <v>59270473.510600358</v>
      </c>
      <c r="N12" s="1">
        <v>60026759.295633763</v>
      </c>
      <c r="O12" s="1">
        <v>60784236.898157895</v>
      </c>
      <c r="P12" s="1">
        <v>61542708.054607362</v>
      </c>
      <c r="Q12" s="1">
        <v>62301971.551589392</v>
      </c>
    </row>
    <row r="13" spans="1:17" x14ac:dyDescent="0.25">
      <c r="A13" s="2" t="s">
        <v>7</v>
      </c>
      <c r="B13" s="3">
        <v>93881118.009422377</v>
      </c>
      <c r="C13" s="3">
        <v>93951054.321199134</v>
      </c>
      <c r="D13" s="3">
        <v>95551019.304265141</v>
      </c>
      <c r="E13" s="3">
        <v>97459857.983127192</v>
      </c>
      <c r="F13" s="3">
        <v>99612814.960058227</v>
      </c>
      <c r="G13" s="3">
        <v>102031958.22941904</v>
      </c>
      <c r="H13" s="3">
        <v>104772128.51965399</v>
      </c>
      <c r="I13" s="3">
        <v>107635506.53148939</v>
      </c>
      <c r="J13" s="3">
        <v>110642039.58414598</v>
      </c>
      <c r="K13" s="3">
        <v>113802496.64151534</v>
      </c>
      <c r="L13" s="3">
        <v>117127998.62428156</v>
      </c>
      <c r="M13" s="3">
        <v>120401998.92433034</v>
      </c>
      <c r="N13" s="3">
        <v>123760422.16328835</v>
      </c>
      <c r="O13" s="3">
        <v>127193057.2378504</v>
      </c>
      <c r="P13" s="3">
        <v>130701341.59984283</v>
      </c>
      <c r="Q13" s="3">
        <v>134286627.76029557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Emisi ALL KALTIM</vt:lpstr>
      <vt:lpstr>Emisi ALL KALTIM KUMULATIF</vt:lpstr>
      <vt:lpstr>Emisi ALL Kaltim MIT</vt:lpstr>
      <vt:lpstr>Emisi ALL Kaltim BAU</vt:lpstr>
      <vt:lpstr>Emisi Demand ALL-MIT</vt:lpstr>
      <vt:lpstr>Emisi Demand ALL-BAU</vt:lpstr>
      <vt:lpstr>Emisi PEMBANGKIT</vt:lpstr>
      <vt:lpstr>Energy Demand Final MIT-SBM</vt:lpstr>
      <vt:lpstr>Energy Demand Final BAU-SBM</vt:lpstr>
      <vt:lpstr>Emisi Demand ALL</vt:lpstr>
      <vt:lpstr>Emisi Demand INDUSTRI</vt:lpstr>
      <vt:lpstr>Emisi Demand TRANSPORT</vt:lpstr>
      <vt:lpstr>Emisi Demand RT</vt:lpstr>
      <vt:lpstr>Emisi Demand KOMERSIAL</vt:lpstr>
      <vt:lpstr>Emisi Demand SEKTOR LAIN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2017-09-26T02:30:42Z</dcterms:created>
  <dcterms:modified xsi:type="dcterms:W3CDTF">2017-10-09T07:12:01Z</dcterms:modified>
</cp:coreProperties>
</file>