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Mitigasi_2010-2030_IW\PPU\"/>
    </mc:Choice>
  </mc:AlternateContent>
  <bookViews>
    <workbookView xWindow="0" yWindow="0" windowWidth="19200" windowHeight="6465" tabRatio="917" firstSheet="13" activeTab="15"/>
  </bookViews>
  <sheets>
    <sheet name="4B_CH4 emissions" sheetId="1" r:id="rId1"/>
    <sheet name="4B_N2O emission" sheetId="2" r:id="rId2"/>
    <sheet name="4C1_CO2_Incineration" sheetId="3" r:id="rId3"/>
    <sheet name="4C2_Amount_Waste_OpenBurned" sheetId="4" r:id="rId4"/>
    <sheet name="4C2_CO2_OpenBurning" sheetId="5" r:id="rId5"/>
    <sheet name="4C1_CO2_fossil_liquid" sheetId="6" r:id="rId6"/>
    <sheet name="4C1_CH4_Incineration" sheetId="7" r:id="rId7"/>
    <sheet name="4C2_CH4_OpenBurning" sheetId="8" r:id="rId8"/>
    <sheet name="4C1_N2O_Incineration" sheetId="9" r:id="rId9"/>
    <sheet name="4C2_N2O_OpenBurning" sheetId="10" r:id="rId10"/>
    <sheet name="4D1_TOW_DomesticWastewater" sheetId="11" r:id="rId11"/>
    <sheet name="4D1_CH4_EF_DomesticWastewater" sheetId="12" r:id="rId12"/>
    <sheet name="4D1_CH4_Domestic_Wastewater" sheetId="13" r:id="rId13"/>
    <sheet name="4D2_TOW_IndustryWastewater" sheetId="14" r:id="rId14"/>
    <sheet name="4D2_CH4_EF_IndustrialWastewater" sheetId="15" r:id="rId15"/>
    <sheet name="4D2_CH4_Industrial_Wastewater" sheetId="16" r:id="rId16"/>
    <sheet name="4D1_N_effluent" sheetId="17" r:id="rId17"/>
    <sheet name="4D1_Indirect_N2O" sheetId="18" r:id="rId18"/>
    <sheet name="Sheet1" sheetId="19" r:id="rId19"/>
  </sheets>
  <externalReferences>
    <externalReference r:id="rId20"/>
  </externalReferences>
  <definedNames>
    <definedName name="_xlnm.Print_Area" localSheetId="1">'4B_N2O emission'!$A$2:$E$23</definedName>
    <definedName name="_xlnm.Print_Area" localSheetId="6">'4C1_CH4_Incineration'!$A$2:$D$20</definedName>
    <definedName name="_xlnm.Print_Area" localSheetId="5">'4C1_CO2_fossil_liquid'!$A$2:$F$16</definedName>
    <definedName name="_xlnm.Print_Area" localSheetId="2">'4C1_CO2_Incineration'!$A$2:$I$30</definedName>
    <definedName name="_xlnm.Print_Area" localSheetId="8">'4C1_N2O_Incineration'!$A$2:$D$19</definedName>
    <definedName name="_xlnm.Print_Area" localSheetId="3">'4C2_Amount_Waste_OpenBurned'!$A$2:$G$18</definedName>
    <definedName name="_xlnm.Print_Area" localSheetId="7">'4C2_CH4_OpenBurning'!$A$2:$D$16</definedName>
    <definedName name="_xlnm.Print_Area" localSheetId="4">'4C2_CO2_OpenBurning'!$A$2:$I$29</definedName>
    <definedName name="_xlnm.Print_Area" localSheetId="9">'4C2_N2O_OpenBurning'!$A$2:$D$15</definedName>
    <definedName name="_xlnm.Print_Area" localSheetId="12">'4D1_CH4_Domestic_Wastewater'!$A$2:$I$21</definedName>
    <definedName name="_xlnm.Print_Area" localSheetId="11">'4D1_CH4_EF_DomesticWastewater'!$A$2:$D$18</definedName>
    <definedName name="_xlnm.Print_Area" localSheetId="17">'4D1_Indirect_N2O'!$A$2:$F$13</definedName>
    <definedName name="_xlnm.Print_Area" localSheetId="16">'4D1_N_effluent'!$A$2:$H$13</definedName>
    <definedName name="_xlnm.Print_Area" localSheetId="10">'4D1_TOW_DomesticWastewater'!$A$2:$E$19</definedName>
    <definedName name="_xlnm.Print_Area" localSheetId="14">'4D2_CH4_EF_IndustrialWastewater'!$A$2:$D$18</definedName>
    <definedName name="_xlnm.Print_Area" localSheetId="15">'4D2_CH4_Industrial_Wastewater'!$A$2:$G$43</definedName>
    <definedName name="_xlnm.Print_Area" localSheetId="13">'4D2_TOW_IndustryWastewater'!$A$2:$E$38</definedName>
  </definedNames>
  <calcPr calcId="152511"/>
</workbook>
</file>

<file path=xl/calcChain.xml><?xml version="1.0" encoding="utf-8"?>
<calcChain xmlns="http://schemas.openxmlformats.org/spreadsheetml/2006/main">
  <c r="A23" i="16" l="1"/>
  <c r="E23" i="16"/>
  <c r="A24" i="16"/>
  <c r="E24" i="16"/>
  <c r="A25" i="16"/>
  <c r="E25" i="16"/>
  <c r="A26" i="16"/>
  <c r="E26" i="16"/>
  <c r="A27" i="16"/>
  <c r="E27" i="16"/>
  <c r="A28" i="16"/>
  <c r="E28" i="16"/>
  <c r="A29" i="16"/>
  <c r="E29" i="16"/>
  <c r="A30" i="16"/>
  <c r="E30" i="16"/>
  <c r="A31" i="16"/>
  <c r="E31" i="16"/>
  <c r="B23" i="14"/>
  <c r="C23" i="14"/>
  <c r="D23" i="14"/>
  <c r="B24" i="14"/>
  <c r="E24" i="14" s="1"/>
  <c r="C24" i="16" s="1"/>
  <c r="G24" i="16" s="1"/>
  <c r="C24" i="14"/>
  <c r="D24" i="14"/>
  <c r="B25" i="14"/>
  <c r="C25" i="14"/>
  <c r="D25" i="14"/>
  <c r="E25" i="14" s="1"/>
  <c r="C25" i="16" s="1"/>
  <c r="G25" i="16" s="1"/>
  <c r="B26" i="14"/>
  <c r="E26" i="14" s="1"/>
  <c r="C26" i="16" s="1"/>
  <c r="G26" i="16" s="1"/>
  <c r="C26" i="14"/>
  <c r="D26" i="14"/>
  <c r="B27" i="14"/>
  <c r="C27" i="14"/>
  <c r="D27" i="14"/>
  <c r="B28" i="14"/>
  <c r="E28" i="14" s="1"/>
  <c r="C28" i="16" s="1"/>
  <c r="G28" i="16" s="1"/>
  <c r="C28" i="14"/>
  <c r="D28" i="14"/>
  <c r="B29" i="14"/>
  <c r="C29" i="14"/>
  <c r="D29" i="14"/>
  <c r="B30" i="14"/>
  <c r="E30" i="14" s="1"/>
  <c r="C30" i="16" s="1"/>
  <c r="G30" i="16" s="1"/>
  <c r="C30" i="14"/>
  <c r="D30" i="14"/>
  <c r="B31" i="14"/>
  <c r="C31" i="14"/>
  <c r="D31" i="14"/>
  <c r="B32" i="14"/>
  <c r="E32" i="14" s="1"/>
  <c r="C32" i="14"/>
  <c r="D32" i="14"/>
  <c r="B33" i="14"/>
  <c r="C33" i="14"/>
  <c r="D33" i="14"/>
  <c r="E33" i="14" s="1"/>
  <c r="E27" i="14" l="1"/>
  <c r="C27" i="16" s="1"/>
  <c r="G27" i="16" s="1"/>
  <c r="E31" i="14"/>
  <c r="C31" i="16" s="1"/>
  <c r="G31" i="16" s="1"/>
  <c r="E23" i="14"/>
  <c r="C23" i="16" s="1"/>
  <c r="G23" i="16" s="1"/>
  <c r="E29" i="14"/>
  <c r="C29" i="16" s="1"/>
  <c r="G29" i="16" s="1"/>
  <c r="B22" i="14"/>
  <c r="B21" i="14"/>
  <c r="B20" i="14"/>
  <c r="B19" i="14"/>
  <c r="B18" i="14"/>
  <c r="B17" i="14"/>
  <c r="B16" i="14"/>
  <c r="B15" i="14"/>
  <c r="B14" i="14"/>
  <c r="B13" i="14"/>
  <c r="B12" i="14"/>
  <c r="A13" i="16"/>
  <c r="A14" i="16"/>
  <c r="A15" i="16"/>
  <c r="A16" i="16"/>
  <c r="A17" i="16"/>
  <c r="A18" i="16"/>
  <c r="A19" i="16"/>
  <c r="A20" i="16"/>
  <c r="A21" i="16"/>
  <c r="A22" i="16"/>
  <c r="A12" i="16"/>
  <c r="E13" i="16" l="1"/>
  <c r="E14" i="16"/>
  <c r="E15" i="16"/>
  <c r="E16" i="16"/>
  <c r="E17" i="16"/>
  <c r="E18" i="16"/>
  <c r="E19" i="16"/>
  <c r="E20" i="16"/>
  <c r="E21" i="16"/>
  <c r="E22" i="16"/>
  <c r="E12" i="16"/>
  <c r="C13" i="14"/>
  <c r="D13" i="14"/>
  <c r="E13" i="14"/>
  <c r="C13" i="16" s="1"/>
  <c r="G13" i="16" s="1"/>
  <c r="C14" i="14"/>
  <c r="D14" i="14"/>
  <c r="E14" i="14"/>
  <c r="C14" i="16" s="1"/>
  <c r="C15" i="14"/>
  <c r="D15" i="14"/>
  <c r="E15" i="14"/>
  <c r="C15" i="16" s="1"/>
  <c r="G15" i="16" s="1"/>
  <c r="C16" i="14"/>
  <c r="D16" i="14"/>
  <c r="E16" i="14"/>
  <c r="C16" i="16" s="1"/>
  <c r="C17" i="14"/>
  <c r="D17" i="14"/>
  <c r="E17" i="14"/>
  <c r="C17" i="16" s="1"/>
  <c r="C18" i="14"/>
  <c r="D18" i="14"/>
  <c r="E18" i="14"/>
  <c r="C18" i="16" s="1"/>
  <c r="C19" i="14"/>
  <c r="D19" i="14"/>
  <c r="E19" i="14"/>
  <c r="C19" i="16" s="1"/>
  <c r="G19" i="16" s="1"/>
  <c r="C20" i="14"/>
  <c r="D20" i="14"/>
  <c r="E20" i="14"/>
  <c r="C20" i="16" s="1"/>
  <c r="C21" i="14"/>
  <c r="D21" i="14"/>
  <c r="E21" i="14"/>
  <c r="C21" i="16" s="1"/>
  <c r="G21" i="16" s="1"/>
  <c r="C22" i="14"/>
  <c r="D22" i="14"/>
  <c r="E22" i="14"/>
  <c r="C22" i="16" s="1"/>
  <c r="D34" i="14"/>
  <c r="E34" i="14"/>
  <c r="E35" i="14"/>
  <c r="C12" i="14"/>
  <c r="D12" i="14"/>
  <c r="E12" i="14"/>
  <c r="C12" i="16" s="1"/>
  <c r="G12" i="16" s="1"/>
  <c r="D12" i="15"/>
  <c r="C37" i="16"/>
  <c r="G37" i="16" s="1"/>
  <c r="C38" i="16"/>
  <c r="G38" i="16" s="1"/>
  <c r="D13" i="15"/>
  <c r="D14" i="15"/>
  <c r="D15" i="15"/>
  <c r="D16" i="15"/>
  <c r="G22" i="16" l="1"/>
  <c r="G14" i="16"/>
  <c r="G16" i="16"/>
  <c r="G18" i="16"/>
  <c r="G20" i="16"/>
  <c r="G17" i="16"/>
  <c r="E38" i="14"/>
</calcChain>
</file>

<file path=xl/comments1.xml><?xml version="1.0" encoding="utf-8"?>
<comments xmlns="http://schemas.openxmlformats.org/spreadsheetml/2006/main">
  <authors>
    <author>Iwied</author>
  </authors>
  <commentList>
    <comment ref="D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Average COD Level for palm oil mill effluent is about 50,000 mg/l
Konversi: 1 mg/liter = 0,001 kg/m3</t>
        </r>
      </text>
    </comment>
  </commentList>
</comments>
</file>

<file path=xl/comments2.xml><?xml version="1.0" encoding="utf-8"?>
<comments xmlns="http://schemas.openxmlformats.org/spreadsheetml/2006/main">
  <authors>
    <author>Iwied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IPCC default value (2006 IPCC Guideline)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IPCC default value (2006 IPCC Guideline)</t>
        </r>
      </text>
    </comment>
  </commentList>
</comments>
</file>

<file path=xl/sharedStrings.xml><?xml version="1.0" encoding="utf-8"?>
<sst xmlns="http://schemas.openxmlformats.org/spreadsheetml/2006/main" count="647" uniqueCount="323">
  <si>
    <t>Sector</t>
  </si>
  <si>
    <t>Waste</t>
  </si>
  <si>
    <t>Category</t>
  </si>
  <si>
    <t>Biological Treatment of Solid Waste</t>
  </si>
  <si>
    <t>Category Code</t>
  </si>
  <si>
    <t>4B</t>
  </si>
  <si>
    <t>Sheet</t>
  </si>
  <si>
    <r>
      <t>1 of 1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Biological Treatment of Solid Waste</t>
    </r>
  </si>
  <si>
    <t>STEP 1</t>
  </si>
  <si>
    <t>STEP 2</t>
  </si>
  <si>
    <t>STEP 3</t>
  </si>
  <si>
    <t>A</t>
  </si>
  <si>
    <t>B</t>
  </si>
  <si>
    <t>C</t>
  </si>
  <si>
    <t>D</t>
  </si>
  <si>
    <t>E</t>
  </si>
  <si>
    <t>Biological Treatment System</t>
  </si>
  <si>
    <r>
      <t>Total Annual amount treated by biological treatment facilities</t>
    </r>
    <r>
      <rPr>
        <vertAlign val="superscript"/>
        <sz val="10"/>
        <rFont val="GillSans"/>
      </rPr>
      <t>3</t>
    </r>
  </si>
  <si>
    <t xml:space="preserve">Emission Factor </t>
  </si>
  <si>
    <t>Gross Annual Methane Generation</t>
  </si>
  <si>
    <t>Recovered/flared Methane per Year</t>
  </si>
  <si>
    <t>Net Annual Methane Emissions</t>
  </si>
  <si>
    <t>(Gg)</t>
  </si>
  <si>
    <r>
      <t>(g CH</t>
    </r>
    <r>
      <rPr>
        <vertAlign val="subscript"/>
        <sz val="10"/>
        <rFont val="GillSans"/>
      </rPr>
      <t>4</t>
    </r>
    <r>
      <rPr>
        <sz val="10"/>
        <rFont val="GillSans"/>
      </rPr>
      <t>/kg waste treated)</t>
    </r>
  </si>
  <si>
    <r>
      <t>(Gg CH</t>
    </r>
    <r>
      <rPr>
        <vertAlign val="subscript"/>
        <sz val="10"/>
        <rFont val="GillSans"/>
      </rPr>
      <t>4</t>
    </r>
    <r>
      <rPr>
        <sz val="10"/>
        <rFont val="GillSans"/>
      </rPr>
      <t>)</t>
    </r>
  </si>
  <si>
    <r>
      <t>C= (A x B) x10</t>
    </r>
    <r>
      <rPr>
        <vertAlign val="superscript"/>
        <sz val="10"/>
        <rFont val="GillSans"/>
      </rPr>
      <t>-3</t>
    </r>
  </si>
  <si>
    <t>E = (C - D)</t>
  </si>
  <si>
    <t>Composting</t>
  </si>
  <si>
    <r>
      <t>Anaerobic digestion at biogas facilities</t>
    </r>
    <r>
      <rPr>
        <b/>
        <vertAlign val="superscript"/>
        <sz val="10"/>
        <rFont val="Arial"/>
        <family val="2"/>
      </rPr>
      <t>2</t>
    </r>
  </si>
  <si>
    <t>Waste Category/
Types of Waste1</t>
  </si>
  <si>
    <r>
      <t>1 of 1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Biological Treatment of Solid Waste</t>
    </r>
  </si>
  <si>
    <r>
      <t>Waste Category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/Types of Waste</t>
    </r>
    <r>
      <rPr>
        <b/>
        <vertAlign val="superscript"/>
        <sz val="10"/>
        <rFont val="Arial"/>
        <family val="2"/>
      </rPr>
      <t>1</t>
    </r>
  </si>
  <si>
    <t>Net Annual Nitrous Oxide Emissions</t>
  </si>
  <si>
    <r>
      <t>(g N</t>
    </r>
    <r>
      <rPr>
        <vertAlign val="subscript"/>
        <sz val="10"/>
        <rFont val="GillSans"/>
      </rPr>
      <t>2</t>
    </r>
    <r>
      <rPr>
        <sz val="10"/>
        <rFont val="GillSans"/>
      </rPr>
      <t>O/kg waste treated)</t>
    </r>
  </si>
  <si>
    <r>
      <t>(Gg N</t>
    </r>
    <r>
      <rPr>
        <vertAlign val="subscript"/>
        <sz val="10"/>
        <rFont val="GillSans"/>
      </rPr>
      <t>2</t>
    </r>
    <r>
      <rPr>
        <sz val="10"/>
        <rFont val="GillSans"/>
      </rPr>
      <t>O)</t>
    </r>
  </si>
  <si>
    <t>4C1</t>
  </si>
  <si>
    <r>
      <t>I of I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Incineration of Waste</t>
    </r>
  </si>
  <si>
    <t xml:space="preserve">A                               </t>
  </si>
  <si>
    <t xml:space="preserve">C              </t>
  </si>
  <si>
    <t xml:space="preserve">D          </t>
  </si>
  <si>
    <t xml:space="preserve">E          </t>
  </si>
  <si>
    <t xml:space="preserve">F       </t>
  </si>
  <si>
    <t xml:space="preserve">G  </t>
  </si>
  <si>
    <t xml:space="preserve">(Wet Weight) 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</si>
  <si>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  </t>
    </r>
  </si>
  <si>
    <r>
      <t xml:space="preserve">Fraction of Carbon 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</si>
  <si>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r>
      <t>Fraction of Fossil Carbon in Total Carbon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   </t>
    </r>
  </si>
  <si>
    <t xml:space="preserve">Oxidation Factor         </t>
  </si>
  <si>
    <t>Conversion Factor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</si>
  <si>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                  </t>
    </r>
  </si>
  <si>
    <t>dm</t>
  </si>
  <si>
    <t>CF</t>
  </si>
  <si>
    <t>FCF</t>
  </si>
  <si>
    <t>OF</t>
  </si>
  <si>
    <t>(Gg Waste)</t>
  </si>
  <si>
    <t>(fraction)</t>
  </si>
  <si>
    <t>44/12</t>
  </si>
  <si>
    <r>
      <t>(Gg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</si>
  <si>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 xml:space="preserve">G= A x B x C x D x E x F </t>
  </si>
  <si>
    <r>
      <t xml:space="preserve">Municipal Solid Waste (MSW) </t>
    </r>
    <r>
      <rPr>
        <vertAlign val="superscript"/>
        <sz val="10"/>
        <rFont val="Arial"/>
        <family val="2"/>
      </rPr>
      <t>4, 5</t>
    </r>
  </si>
  <si>
    <r>
      <t xml:space="preserve">Composition </t>
    </r>
    <r>
      <rPr>
        <vertAlign val="superscript"/>
        <sz val="10"/>
        <rFont val="Arial"/>
        <family val="2"/>
      </rPr>
      <t>4,5</t>
    </r>
  </si>
  <si>
    <t>Plastics</t>
  </si>
  <si>
    <t>Textiles</t>
  </si>
  <si>
    <t xml:space="preserve">Rubber </t>
  </si>
  <si>
    <t>Nappies</t>
  </si>
  <si>
    <t>Industrial solid waste</t>
  </si>
  <si>
    <t>Hazardous waste</t>
  </si>
  <si>
    <t>Clinical waste</t>
  </si>
  <si>
    <t>Sewage sludge</t>
  </si>
  <si>
    <t>Other (specify)</t>
  </si>
  <si>
    <t>Total</t>
  </si>
  <si>
    <t xml:space="preserve">Total Amount of Waste Incinerated
(Wet Weight) </t>
  </si>
  <si>
    <t>1 Information on the waste category should include information of the origin of the waste (MSW, Industrial, Sludge or Other) and type of waste (Food waste or Garden and Park Waste).</t>
  </si>
  <si>
    <t>2 If anaerobic digestion involves recovery and energy use of the gas, the emissions should be reported in the Energy Sector.</t>
  </si>
  <si>
    <t>3 Information on whether the amount treated is given as wet or dry weight should be given.</t>
  </si>
  <si>
    <t>1 Information on the waste category should include information of the origin of the waste (MSW, Industrial, Sludge or Other) and type of waste (Food waste  or Garden and Park Waste).</t>
  </si>
  <si>
    <t>1 For default data and relevant equations on the dry matter content in MSW and other types of waste, see Section 5.3.3 in Chapter 5.</t>
  </si>
  <si>
    <t>2 For default data and relevant equations on the fraction of carbon, see Section 5.4.1.1 in Chapter 5.</t>
  </si>
  <si>
    <t>3 For default data and relevant equations on the fraction of fossil carbon, see Section 5.4.1.2 in Chapter 5.</t>
  </si>
  <si>
    <t>4 Users may either enter all MSW incinerated in the MSW row or the amount of waste by composition by adding the appropriate rows.</t>
  </si>
  <si>
    <t>1 of 1  Estimation of total amount of waste open-burned</t>
  </si>
  <si>
    <t xml:space="preserve">D         </t>
  </si>
  <si>
    <t>F</t>
  </si>
  <si>
    <t xml:space="preserve">Population </t>
  </si>
  <si>
    <t>Fraction of Population Burning Waste</t>
  </si>
  <si>
    <t xml:space="preserve">Per Capita Waste Generation        </t>
  </si>
  <si>
    <t>Fraction of the waste amount burned relative to the total amount of waste treated</t>
  </si>
  <si>
    <t xml:space="preserve">Total Amount of MSW Open-burned         </t>
  </si>
  <si>
    <t>P</t>
  </si>
  <si>
    <r>
      <t xml:space="preserve">P </t>
    </r>
    <r>
      <rPr>
        <vertAlign val="subscript"/>
        <sz val="10"/>
        <rFont val="Arial"/>
        <family val="2"/>
      </rPr>
      <t>frac</t>
    </r>
  </si>
  <si>
    <r>
      <t>MSW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</si>
  <si>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B</t>
    </r>
    <r>
      <rPr>
        <vertAlign val="subscript"/>
        <sz val="10"/>
        <rFont val="Arial"/>
        <family val="2"/>
      </rPr>
      <t xml:space="preserve">frac  </t>
    </r>
    <r>
      <rPr>
        <vertAlign val="superscript"/>
        <sz val="10"/>
        <rFont val="Arial"/>
        <family val="2"/>
      </rPr>
      <t>1</t>
    </r>
  </si>
  <si>
    <r>
      <t>MSW</t>
    </r>
    <r>
      <rPr>
        <vertAlign val="subscript"/>
        <sz val="10"/>
        <rFont val="Arial"/>
        <family val="2"/>
      </rPr>
      <t>B</t>
    </r>
  </si>
  <si>
    <t>(Capita)</t>
  </si>
  <si>
    <t>(kg waste/capita/day)</t>
  </si>
  <si>
    <t>(day)</t>
  </si>
  <si>
    <t xml:space="preserve">(Gg/yr) </t>
  </si>
  <si>
    <t>Sum of regions, cities, etc.
(Total amount of MSW open-burned in the country)</t>
  </si>
  <si>
    <t xml:space="preserve">Number of days by year   
365        </t>
  </si>
  <si>
    <t>4C2</t>
  </si>
  <si>
    <r>
      <t>1 of 1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Open Burning of Waste</t>
    </r>
  </si>
  <si>
    <t>G</t>
  </si>
  <si>
    <t>H</t>
  </si>
  <si>
    <t>I</t>
  </si>
  <si>
    <t>J</t>
  </si>
  <si>
    <t>K</t>
  </si>
  <si>
    <t>L</t>
  </si>
  <si>
    <t>Type of Waste</t>
  </si>
  <si>
    <t>Total Amount of Waste open-burned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</si>
  <si>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</t>
    </r>
  </si>
  <si>
    <t>Fraction of Carbon</t>
  </si>
  <si>
    <r>
      <t xml:space="preserve">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</si>
  <si>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t>Fraction of Fossil Carbon</t>
  </si>
  <si>
    <r>
      <t xml:space="preserve">in Total Carbon 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</t>
    </r>
  </si>
  <si>
    <t xml:space="preserve">Oxidation Factor       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</si>
  <si>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             </t>
    </r>
  </si>
  <si>
    <t xml:space="preserve">L=  F x G x H x I x J x K </t>
  </si>
  <si>
    <t>This comes from previous table</t>
  </si>
  <si>
    <r>
      <t xml:space="preserve">Composition </t>
    </r>
    <r>
      <rPr>
        <vertAlign val="superscript"/>
        <sz val="10"/>
        <rFont val="Arial"/>
        <family val="2"/>
      </rPr>
      <t>5,6</t>
    </r>
  </si>
  <si>
    <t xml:space="preserve">etc </t>
  </si>
  <si>
    <t>add as needed</t>
  </si>
  <si>
    <r>
      <t>4 The amount MSW can be calculated in the previous sheet</t>
    </r>
    <r>
      <rPr>
        <sz val="8"/>
        <rFont val="Times New Roman"/>
        <family val="1"/>
      </rPr>
      <t xml:space="preserve"> “</t>
    </r>
    <r>
      <rPr>
        <sz val="8"/>
        <rFont val="Arial"/>
        <family val="2"/>
      </rPr>
      <t xml:space="preserve">Estimation of Total Amount of Waste Open-burned”.  See also Equation 5.7. </t>
    </r>
  </si>
  <si>
    <t>5 Users may either enter all MSW incinerated in the MSW row or the amount of waste by composition by adding the appropriate rows.</t>
  </si>
  <si>
    <r>
      <t>I of I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incineration of fossil liquid waste</t>
    </r>
  </si>
  <si>
    <t>Total Amount of  Fossil Liquid Waste Incinerated                        (Weight)</t>
  </si>
  <si>
    <t>Fossil Carbon Content of Fossil Liquid Waste</t>
  </si>
  <si>
    <t>Oxidation Factor for Fossil Liquid Waste of type i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</si>
  <si>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</t>
    </r>
  </si>
  <si>
    <t>CL</t>
  </si>
  <si>
    <t>Gg Waste</t>
  </si>
  <si>
    <t>E= A x B x C x D</t>
  </si>
  <si>
    <t xml:space="preserve"> </t>
  </si>
  <si>
    <t>Solvents</t>
  </si>
  <si>
    <t>Waste oil</t>
  </si>
  <si>
    <t xml:space="preserve">Total </t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</si>
  <si>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Incineration of Waste</t>
    </r>
  </si>
  <si>
    <t xml:space="preserve">Amount of Waste Incinerated                        </t>
  </si>
  <si>
    <r>
      <t xml:space="preserve">(Wet Weight) </t>
    </r>
    <r>
      <rPr>
        <vertAlign val="superscript"/>
        <sz val="10"/>
        <rFont val="Arial"/>
        <family val="2"/>
      </rPr>
      <t>1</t>
    </r>
  </si>
  <si>
    <t xml:space="preserve">Methane Emission Factor          </t>
  </si>
  <si>
    <t xml:space="preserve">Methane Emissions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</si>
  <si>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1</t>
    </r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</si>
  <si>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</si>
  <si>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C= A x B x 10</t>
    </r>
    <r>
      <rPr>
        <vertAlign val="superscript"/>
        <sz val="10"/>
        <rFont val="Arial"/>
        <family val="2"/>
      </rPr>
      <t>-6   2</t>
    </r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</si>
  <si>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Open Burning of Waste</t>
    </r>
  </si>
  <si>
    <t xml:space="preserve">Methane Emission Factor    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</si>
  <si>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</si>
  <si>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-6    3</t>
    </r>
  </si>
  <si>
    <t>1 Total amount of MSW open-burned is obtained by estimates in the Worksheet “Total amount of waste open-burned”.</t>
  </si>
  <si>
    <r>
      <t xml:space="preserve">Total Amount of Waste
Open-burned
      (Wet Weight) </t>
    </r>
    <r>
      <rPr>
        <vertAlign val="superscript"/>
        <sz val="10"/>
        <rFont val="Arial"/>
        <family val="2"/>
      </rPr>
      <t>1 ,2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</si>
  <si>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Incineration of Waste</t>
    </r>
  </si>
  <si>
    <r>
      <t xml:space="preserve">Total Amount of Waste Incinerated                        (Wet Weight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) </t>
    </r>
  </si>
  <si>
    <t xml:space="preserve">Nitrous Oxide Emission Factor           </t>
  </si>
  <si>
    <t xml:space="preserve">Nitrous Oxide Emissions       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</si>
  <si>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Wet Waste) </t>
    </r>
    <r>
      <rPr>
        <vertAlign val="superscript"/>
        <sz val="10"/>
        <rFont val="Arial"/>
        <family val="2"/>
      </rPr>
      <t>1</t>
    </r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</si>
  <si>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</si>
  <si>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Open Burning of Waste</t>
    </r>
  </si>
  <si>
    <t xml:space="preserve">(Gg Waste)  </t>
  </si>
  <si>
    <r>
      <t xml:space="preserve"> 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Dry Waste) </t>
    </r>
    <r>
      <rPr>
        <vertAlign val="superscript"/>
        <sz val="10"/>
        <rFont val="Arial"/>
        <family val="2"/>
      </rPr>
      <t>2</t>
    </r>
  </si>
  <si>
    <t>Domestic Wastewater Treatment and Discharge</t>
  </si>
  <si>
    <t>4D1</t>
  </si>
  <si>
    <t>1 of 3  Estimation of Organically Degradable Material in Domestic Wastewater</t>
  </si>
  <si>
    <t>Region or City</t>
  </si>
  <si>
    <t xml:space="preserve">Degradable organic component </t>
  </si>
  <si>
    <t>Correction factor for industrial BOD discharged in sewers</t>
  </si>
  <si>
    <t>Organically degradable material in wastewater</t>
  </si>
  <si>
    <t>(P)</t>
  </si>
  <si>
    <t>(BOD)</t>
  </si>
  <si>
    <r>
      <t xml:space="preserve">(I)  </t>
    </r>
    <r>
      <rPr>
        <vertAlign val="superscript"/>
        <sz val="10"/>
        <rFont val="Arial"/>
        <family val="2"/>
      </rPr>
      <t>2</t>
    </r>
  </si>
  <si>
    <t>(TOW)</t>
  </si>
  <si>
    <t>cap</t>
  </si>
  <si>
    <t>(kg BOD/yr)</t>
  </si>
  <si>
    <t>D = A x B x C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</si>
  <si>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 xml:space="preserve">emission factor </t>
    </r>
    <r>
      <rPr>
        <b/>
        <vertAlign val="subscript"/>
        <sz val="10"/>
        <rFont val="Arial"/>
        <family val="2"/>
      </rPr>
      <t>­</t>
    </r>
    <r>
      <rPr>
        <b/>
        <sz val="10"/>
        <rFont val="Arial"/>
        <family val="2"/>
      </rPr>
      <t>for Domestic Wastewater</t>
    </r>
  </si>
  <si>
    <t>Type of treatment or discharge</t>
  </si>
  <si>
    <t>Maximum methane producing capacity</t>
  </si>
  <si>
    <t>Methane correction factor for each treatment system</t>
  </si>
  <si>
    <t>Emission factor</t>
  </si>
  <si>
    <r>
      <t>(B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)</t>
    </r>
  </si>
  <si>
    <r>
      <t>(MCF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</si>
  <si>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</si>
  <si>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/kgBOD)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</si>
  <si>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BOD)</t>
    </r>
  </si>
  <si>
    <t>C = A x B</t>
  </si>
  <si>
    <t>Type of treatment 
or discharge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</si>
  <si>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Domestic Wastewater</t>
    </r>
  </si>
  <si>
    <t>Income group</t>
  </si>
  <si>
    <t>Type of treatment or discharge pathway</t>
  </si>
  <si>
    <t>Fraction of population income group</t>
  </si>
  <si>
    <t>Degree of utilization</t>
  </si>
  <si>
    <t>Emission Factor</t>
  </si>
  <si>
    <t>Sludge removed</t>
  </si>
  <si>
    <t>Methane recovered and flared</t>
  </si>
  <si>
    <t>Net methane emissions</t>
  </si>
  <si>
    <r>
      <t xml:space="preserve">(U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</si>
  <si>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</t>
    </r>
    <r>
      <rPr>
        <vertAlign val="subscript"/>
        <sz val="10"/>
        <rFont val="Arial"/>
        <family val="2"/>
      </rPr>
      <t xml:space="preserve"> i j</t>
    </r>
    <r>
      <rPr>
        <sz val="10"/>
        <rFont val="Arial"/>
        <family val="2"/>
      </rPr>
      <t>)</t>
    </r>
  </si>
  <si>
    <r>
      <t xml:space="preserve">(EF 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</si>
  <si>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t>(S)</t>
  </si>
  <si>
    <t>(R)</t>
  </si>
  <si>
    <r>
      <t>(CH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</si>
  <si>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</si>
  <si>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t>Sheet 2 of 3</t>
  </si>
  <si>
    <t>Sheet 1 of 3</t>
  </si>
  <si>
    <t>G = [(A x B x C) x ( D -E)] - F</t>
  </si>
  <si>
    <t>Rural</t>
  </si>
  <si>
    <t>Urban high income</t>
  </si>
  <si>
    <t>Urban low income</t>
  </si>
  <si>
    <t>Industrial Wastewater Treatment and Discharge</t>
  </si>
  <si>
    <t>4D2</t>
  </si>
  <si>
    <t>1 of 3  Total Organic Degradable Material in wastewater for each industry sector</t>
  </si>
  <si>
    <t>Industry Sectors</t>
  </si>
  <si>
    <t>Total industry product</t>
  </si>
  <si>
    <t>Wastewater generated</t>
  </si>
  <si>
    <t>Chemical Oxygen Demand</t>
  </si>
  <si>
    <t>Total organic degradable material in wastewater for each industry sector</t>
  </si>
  <si>
    <r>
      <t>(P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</si>
  <si>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(W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</si>
  <si>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(COD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</si>
  <si>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(TOW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</si>
  <si>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 xml:space="preserve">(t </t>
    </r>
    <r>
      <rPr>
        <vertAlign val="subscript"/>
        <sz val="10"/>
        <rFont val="Arial"/>
        <family val="2"/>
      </rPr>
      <t>product</t>
    </r>
    <r>
      <rPr>
        <sz val="10"/>
        <rFont val="Arial"/>
        <family val="2"/>
      </rPr>
      <t>/yr)</t>
    </r>
  </si>
  <si>
    <r>
      <t>(m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/t </t>
    </r>
    <r>
      <rPr>
        <vertAlign val="subscript"/>
        <sz val="10"/>
        <rFont val="Arial"/>
        <family val="2"/>
      </rPr>
      <t>product</t>
    </r>
    <r>
      <rPr>
        <sz val="10"/>
        <rFont val="Arial"/>
        <family val="2"/>
      </rPr>
      <t>)</t>
    </r>
  </si>
  <si>
    <r>
      <t>(kgCOD/m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</si>
  <si>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(kgCOD/yr)</t>
  </si>
  <si>
    <t>Industrial sector 2</t>
  </si>
  <si>
    <t>Industrial sector 3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</si>
  <si>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>emission factor for Industrial Wastewater</t>
    </r>
  </si>
  <si>
    <t>Maximum Methane Producing Capacity</t>
  </si>
  <si>
    <t>Methane Correction Factor for the Treatment System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</si>
  <si>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COD)</t>
    </r>
  </si>
  <si>
    <t>( - )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</si>
  <si>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Industrial Wastewater</t>
    </r>
  </si>
  <si>
    <t>Industrial sector</t>
  </si>
  <si>
    <t>Emission factor for each treatment system</t>
  </si>
  <si>
    <r>
      <t>Recovered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in each industry sector</t>
    </r>
  </si>
  <si>
    <r>
      <t>(S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</si>
  <si>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</si>
  <si>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 xml:space="preserve">(R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</si>
  <si>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t>Units</t>
  </si>
  <si>
    <t>(kg COD/yr)</t>
  </si>
  <si>
    <t>E = [(A – B) x C] – D</t>
  </si>
  <si>
    <t>Sludge 
removed in each industry sector</t>
  </si>
  <si>
    <t>Total organic degradable 
material in wastewater for 
each industry sector</t>
  </si>
  <si>
    <t>Type of 
treatment or discharge 
pathway</t>
  </si>
  <si>
    <t>1 of 2  Estimation of nitrogen in effluent</t>
  </si>
  <si>
    <t xml:space="preserve">Per capita protein consumption </t>
  </si>
  <si>
    <t>Fraction of nitrogen in protein</t>
  </si>
  <si>
    <t>Fraction of non-consumption protein</t>
  </si>
  <si>
    <t>Fraction of industrial and commercial co-discharged protein</t>
  </si>
  <si>
    <t xml:space="preserve">Total nitrogen in effluent </t>
  </si>
  <si>
    <t>(Protein)</t>
  </si>
  <si>
    <r>
      <t>(F</t>
    </r>
    <r>
      <rPr>
        <vertAlign val="subscript"/>
        <sz val="10"/>
        <rFont val="GillSans"/>
      </rPr>
      <t>NPR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</si>
  <si>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NON-CON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</si>
  <si>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IND-COM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</si>
  <si>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SLUDGE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</si>
  <si>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</si>
  <si>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t>units</t>
  </si>
  <si>
    <t>(people)</t>
  </si>
  <si>
    <t>(kg/person/ year)</t>
  </si>
  <si>
    <t>(kg N/kg protein)</t>
  </si>
  <si>
    <t>(-)</t>
  </si>
  <si>
    <t>(kg)</t>
  </si>
  <si>
    <t>kg N/year)</t>
  </si>
  <si>
    <r>
      <t xml:space="preserve">H = (A x B x C x D  x E) </t>
    </r>
    <r>
      <rPr>
        <sz val="10"/>
        <rFont val="Arial"/>
        <family val="2"/>
      </rPr>
      <t>–</t>
    </r>
    <r>
      <rPr>
        <sz val="10"/>
        <rFont val="GillSans"/>
      </rPr>
      <t xml:space="preserve"> F</t>
    </r>
  </si>
  <si>
    <t>Nitrogen removed with sludge
(default is zero)</t>
  </si>
  <si>
    <r>
      <t>2 of 2  Estimation of emission factor and emissions of indirect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from Wastewater</t>
    </r>
  </si>
  <si>
    <t xml:space="preserve">C </t>
  </si>
  <si>
    <r>
      <t>Nitrogen in effluent 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</si>
  <si>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r>
      <t>Conversion factor of kg N</t>
    </r>
    <r>
      <rPr>
        <vertAlign val="subscript"/>
        <sz val="10"/>
        <rFont val="GillSans"/>
      </rPr>
      <t>2</t>
    </r>
    <r>
      <rPr>
        <sz val="10"/>
        <rFont val="GillSans"/>
      </rPr>
      <t>O-N into kg N</t>
    </r>
    <r>
      <rPr>
        <vertAlign val="subscript"/>
        <sz val="10"/>
        <rFont val="GillSans"/>
      </rPr>
      <t>2</t>
    </r>
    <r>
      <rPr>
        <sz val="10"/>
        <rFont val="GillSans"/>
      </rPr>
      <t>O</t>
    </r>
  </si>
  <si>
    <t>Emissions from Wastewater plants (default = zero)</t>
  </si>
  <si>
    <r>
      <t>Total N</t>
    </r>
    <r>
      <rPr>
        <vertAlign val="subscript"/>
        <sz val="10"/>
        <rFont val="GillSans"/>
      </rPr>
      <t>2</t>
    </r>
    <r>
      <rPr>
        <sz val="10"/>
        <rFont val="GillSans"/>
      </rPr>
      <t>O  emissions</t>
    </r>
  </si>
  <si>
    <t>(kg N/year)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</si>
  <si>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O-N/kg N)</t>
    </r>
  </si>
  <si>
    <t>44/28</t>
  </si>
  <si>
    <r>
      <t>1 When all the amount of waste is burned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could be considered equal 1. When a substantial quantity of waste in open dumps is burned, a relatively large part of waste is left unburned. In this situation,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should be estimated using survey or research data available or expert judgement.</t>
    </r>
  </si>
  <si>
    <t xml:space="preserve">Region, city, etc. </t>
  </si>
  <si>
    <r>
      <t xml:space="preserve">Municipal Solid Waste (MSW) </t>
    </r>
    <r>
      <rPr>
        <vertAlign val="superscript"/>
        <sz val="10"/>
        <rFont val="Arial"/>
        <family val="2"/>
      </rPr>
      <t>5,6</t>
    </r>
  </si>
  <si>
    <t>Lubricants</t>
  </si>
  <si>
    <t>Municipal Solid Waste</t>
  </si>
  <si>
    <r>
      <t>E = (A x B) x10</t>
    </r>
    <r>
      <rPr>
        <vertAlign val="superscript"/>
        <sz val="10"/>
        <rFont val="GillSans"/>
      </rPr>
      <t>- 3</t>
    </r>
  </si>
  <si>
    <t xml:space="preserve">Waste Incineration </t>
  </si>
  <si>
    <r>
      <t>5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incinerated should be reported here. However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either for total MSW or its components.</t>
    </r>
  </si>
  <si>
    <t xml:space="preserve">Open Burning of Waste </t>
  </si>
  <si>
    <r>
      <t>F = A x B x C x D x E x 10</t>
    </r>
    <r>
      <rPr>
        <vertAlign val="superscript"/>
        <sz val="10"/>
        <rFont val="Arial"/>
        <family val="2"/>
      </rPr>
      <t>-6</t>
    </r>
  </si>
  <si>
    <t>Open Burning of Waste</t>
  </si>
  <si>
    <r>
      <t>F = A x B x C x D x E x 10</t>
    </r>
    <r>
      <rPr>
        <vertAlign val="superscript"/>
        <sz val="10"/>
        <rFont val="Arial"/>
        <family val="2"/>
      </rPr>
      <t>-6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4</t>
    </r>
  </si>
  <si>
    <r>
      <t>6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open-burned should be reported here. However,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either for total MSW or its components.</t>
    </r>
  </si>
  <si>
    <r>
      <t>1 If the total amount of waste is expressed in terms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waste instead.</t>
    </r>
  </si>
  <si>
    <r>
      <t>2 10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Gg.</t>
    </r>
  </si>
  <si>
    <r>
      <t>3  10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Gg.</t>
    </r>
  </si>
  <si>
    <r>
      <t>2 If the total amount of waste is expressed in term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waste instead.</t>
    </r>
  </si>
  <si>
    <t>Wsate Incineration</t>
  </si>
  <si>
    <r>
      <t>1 If the total amount of waste is expressed in terms of dry waste, the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emission factor needs to refer to dry waste instead.</t>
    </r>
  </si>
  <si>
    <r>
      <t>2  10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 .</t>
    </r>
  </si>
  <si>
    <r>
      <t xml:space="preserve">Total Amount of Waste Open-burned    
     (Dry Weight) </t>
    </r>
    <r>
      <rPr>
        <vertAlign val="superscript"/>
        <sz val="10"/>
        <rFont val="Arial"/>
        <family val="2"/>
      </rPr>
      <t>1</t>
    </r>
  </si>
  <si>
    <r>
      <t>H= F x G x 10</t>
    </r>
    <r>
      <rPr>
        <vertAlign val="superscript"/>
        <sz val="10"/>
        <rFont val="Arial"/>
        <family val="2"/>
      </rPr>
      <t>-6      2</t>
    </r>
  </si>
  <si>
    <r>
      <t>2  10</t>
    </r>
    <r>
      <rPr>
        <vertAlign val="superscript"/>
        <sz val="8"/>
        <rFont val="Arial"/>
        <family val="2"/>
      </rPr>
      <t xml:space="preserve">-6 </t>
    </r>
    <r>
      <rPr>
        <sz val="8"/>
        <rFont val="Arial"/>
        <family val="2"/>
      </rPr>
      <t>converts results into Gg</t>
    </r>
  </si>
  <si>
    <r>
      <t xml:space="preserve">(kg BOD/cap/yr) </t>
    </r>
    <r>
      <rPr>
        <vertAlign val="superscript"/>
        <sz val="10"/>
        <rFont val="Arial"/>
        <family val="2"/>
      </rPr>
      <t>1</t>
    </r>
  </si>
  <si>
    <t>1 g BOD/cap/day x 0.001 x 365 = kg BOD/cap/yr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</si>
  <si>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/kgCOD)</t>
    </r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</si>
  <si>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O/year)</t>
    </r>
  </si>
  <si>
    <r>
      <t xml:space="preserve">E=  (A x B  x C) </t>
    </r>
    <r>
      <rPr>
        <sz val="10"/>
        <rFont val="Arial"/>
        <family val="2"/>
      </rPr>
      <t>–</t>
    </r>
    <r>
      <rPr>
        <sz val="10"/>
        <rFont val="GillSans"/>
      </rPr>
      <t xml:space="preserve"> D</t>
    </r>
  </si>
  <si>
    <t>1 These data are given by multiplying columns F and G in sheet 1 of 1 “Estimation of CO2 emissions from Open Burning of Waste” in page A1.7.</t>
  </si>
  <si>
    <t>2 Correction factor for additional industrial BOD discharged into sewers, (for collected the default is 1.25, for uncollected the default is 1.00) (see page 6.14).</t>
  </si>
  <si>
    <t>Anaerobic reactor without methane recovery</t>
  </si>
  <si>
    <t>Palm Oil Mill 2011</t>
  </si>
  <si>
    <t>Palm Oil Mill 2012</t>
  </si>
  <si>
    <t>Palm Oil Mill 2013</t>
  </si>
  <si>
    <t>Palm Oil Mill 2014</t>
  </si>
  <si>
    <t>Palm Oil Mill 2015</t>
  </si>
  <si>
    <t>Palm Oil Mill 2016</t>
  </si>
  <si>
    <t>Palm Oil Mill 2017</t>
  </si>
  <si>
    <t>Palm Oil Mill 2018</t>
  </si>
  <si>
    <t>Palm Oil Mill 2019</t>
  </si>
  <si>
    <t>Palm Oil Mill 2020</t>
  </si>
  <si>
    <t>Palm Oil Mill 2021</t>
  </si>
  <si>
    <t>Palm Oil Mill 2022</t>
  </si>
  <si>
    <t>Palm Oil Mill 2023</t>
  </si>
  <si>
    <t>Palm Oil Mill 2024</t>
  </si>
  <si>
    <t>Palm Oil Mill 2025</t>
  </si>
  <si>
    <t>Palm Oil Mill 2026</t>
  </si>
  <si>
    <t>Palm Oil Mill 2027</t>
  </si>
  <si>
    <t>Palm Oil Mill 2028</t>
  </si>
  <si>
    <t>Palm Oil Mill 2029</t>
  </si>
  <si>
    <t>Palm Oil Mill 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</si>
</sst>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_-* #,##0.0_-;\-* #,##0.0_-;_-* &quot;-&quot;?_-;_-@_-"/>
  </numFmts>
  <fonts count="26">
    <font>
      <sz val="10"/>
      <name val="Arial"/>
    </font>
    <font>
      <sz val="10"/>
      <name val="Times New Roman"/>
      <family val="1"/>
    </font>
    <font>
      <b/>
      <sz val="10"/>
      <name val="Arial"/>
      <family val="2"/>
    </font>
    <font>
      <b/>
      <sz val="10"/>
      <name val="GillSans"/>
    </font>
    <font>
      <b/>
      <vertAlign val="subscript"/>
      <sz val="10"/>
      <name val="Arial"/>
      <family val="2"/>
    </font>
    <font>
      <b/>
      <sz val="9"/>
      <color indexed="9"/>
      <name val="GillSans"/>
    </font>
    <font>
      <b/>
      <sz val="10"/>
      <color indexed="9"/>
      <name val="GillSans"/>
    </font>
    <font>
      <sz val="10"/>
      <name val="Arial"/>
      <family val="2"/>
    </font>
    <font>
      <sz val="10"/>
      <name val="GillSans"/>
    </font>
    <font>
      <b/>
      <vertAlign val="superscript"/>
      <sz val="10"/>
      <name val="Arial"/>
      <family val="2"/>
    </font>
    <font>
      <vertAlign val="superscript"/>
      <sz val="10"/>
      <name val="GillSans"/>
    </font>
    <font>
      <vertAlign val="subscript"/>
      <sz val="10"/>
      <name val="GillSans"/>
    </font>
    <font>
      <sz val="8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vertAlign val="subscript"/>
      <sz val="8"/>
      <name val="Arial"/>
      <family val="2"/>
    </font>
    <font>
      <sz val="8"/>
      <name val="Times New Roman"/>
      <family val="1"/>
    </font>
    <font>
      <sz val="9"/>
      <name val="Arial"/>
      <family val="2"/>
    </font>
    <font>
      <sz val="9"/>
      <color indexed="9"/>
      <name val="Arial"/>
      <family val="2"/>
    </font>
    <font>
      <vertAlign val="superscript"/>
      <sz val="8"/>
      <name val="Arial"/>
      <family val="2"/>
    </font>
    <font>
      <b/>
      <sz val="9"/>
      <color indexed="9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3" fontId="23" fillId="0" borderId="0" applyFont="0" applyFill="0" applyBorder="0" applyAlignment="0" applyProtection="0"/>
  </cellStyleXfs>
  <cellXfs count="202">
    <xf numFmtId="0" fontId="0" fillId="0" borderId="0" xfId="0"/>
    <xf numFmtId="0" fontId="7" fillId="0" borderId="0" xfId="0" applyFont="1" applyAlignment="1">
      <alignment wrapText="1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2" fillId="0" borderId="3" xfId="0" applyFont="1" applyBorder="1" applyAlignment="1">
      <alignment vertical="center" wrapText="1"/>
    </xf>
    <xf numFmtId="0" fontId="0" fillId="0" borderId="0" xfId="0" applyAlignment="1">
      <alignment vertical="top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wrapText="1"/>
    </xf>
    <xf numFmtId="0" fontId="8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8" fillId="0" borderId="7" xfId="0" applyFont="1" applyBorder="1" applyAlignment="1">
      <alignment horizontal="justify" wrapText="1"/>
    </xf>
    <xf numFmtId="0" fontId="8" fillId="3" borderId="7" xfId="0" applyFont="1" applyFill="1" applyBorder="1" applyAlignment="1">
      <alignment horizontal="justify" wrapText="1"/>
    </xf>
    <xf numFmtId="0" fontId="3" fillId="0" borderId="3" xfId="0" applyFont="1" applyBorder="1" applyAlignment="1">
      <alignment vertical="center"/>
    </xf>
    <xf numFmtId="0" fontId="8" fillId="0" borderId="3" xfId="0" applyFont="1" applyBorder="1" applyAlignment="1">
      <alignment horizontal="justify" wrapText="1"/>
    </xf>
    <xf numFmtId="0" fontId="8" fillId="3" borderId="3" xfId="0" applyFont="1" applyFill="1" applyBorder="1" applyAlignment="1">
      <alignment horizontal="justify" wrapText="1"/>
    </xf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vertical="center"/>
    </xf>
    <xf numFmtId="0" fontId="3" fillId="0" borderId="3" xfId="0" applyFont="1" applyBorder="1" applyAlignment="1">
      <alignment horizontal="right" wrapText="1" indent="1"/>
    </xf>
    <xf numFmtId="0" fontId="3" fillId="0" borderId="3" xfId="0" applyFont="1" applyBorder="1" applyAlignment="1">
      <alignment horizontal="right" vertical="center" wrapText="1" indent="1"/>
    </xf>
    <xf numFmtId="0" fontId="5" fillId="2" borderId="3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2" fillId="0" borderId="5" xfId="0" applyFont="1" applyBorder="1" applyAlignment="1">
      <alignment vertical="center" wrapText="1"/>
    </xf>
    <xf numFmtId="0" fontId="7" fillId="0" borderId="5" xfId="0" applyFont="1" applyBorder="1" applyAlignment="1">
      <alignment wrapText="1"/>
    </xf>
    <xf numFmtId="0" fontId="3" fillId="0" borderId="7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4" borderId="3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vertical="top" wrapText="1"/>
    </xf>
    <xf numFmtId="0" fontId="7" fillId="0" borderId="3" xfId="0" applyFont="1" applyBorder="1" applyAlignment="1">
      <alignment vertical="top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wrapText="1"/>
    </xf>
    <xf numFmtId="0" fontId="7" fillId="0" borderId="7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7" fillId="0" borderId="4" xfId="0" applyFont="1" applyBorder="1" applyAlignment="1">
      <alignment horizontal="center" wrapText="1"/>
    </xf>
    <xf numFmtId="0" fontId="7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19" fillId="4" borderId="3" xfId="0" applyFont="1" applyFill="1" applyBorder="1" applyAlignment="1">
      <alignment wrapText="1"/>
    </xf>
    <xf numFmtId="0" fontId="7" fillId="0" borderId="3" xfId="0" applyFont="1" applyBorder="1" applyAlignment="1">
      <alignment horizontal="center" vertical="center" wrapText="1"/>
    </xf>
    <xf numFmtId="0" fontId="7" fillId="0" borderId="0" xfId="0" applyFont="1" applyBorder="1" applyAlignment="1">
      <alignment wrapText="1"/>
    </xf>
    <xf numFmtId="0" fontId="7" fillId="0" borderId="7" xfId="0" applyFont="1" applyBorder="1" applyAlignment="1">
      <alignment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right" wrapText="1"/>
    </xf>
    <xf numFmtId="0" fontId="20" fillId="4" borderId="3" xfId="0" applyFont="1" applyFill="1" applyBorder="1" applyAlignment="1">
      <alignment horizont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wrapText="1"/>
    </xf>
    <xf numFmtId="0" fontId="7" fillId="0" borderId="7" xfId="0" applyFont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wrapText="1"/>
    </xf>
    <xf numFmtId="0" fontId="0" fillId="0" borderId="10" xfId="0" applyBorder="1"/>
    <xf numFmtId="0" fontId="14" fillId="4" borderId="3" xfId="0" applyFont="1" applyFill="1" applyBorder="1" applyAlignment="1">
      <alignment horizontal="center" vertical="top" wrapText="1"/>
    </xf>
    <xf numFmtId="0" fontId="2" fillId="0" borderId="3" xfId="0" applyFont="1" applyBorder="1" applyAlignment="1">
      <alignment horizontal="right" vertical="center" wrapText="1" indent="1"/>
    </xf>
    <xf numFmtId="0" fontId="7" fillId="0" borderId="9" xfId="0" applyFont="1" applyBorder="1" applyAlignment="1">
      <alignment horizontal="center" wrapText="1"/>
    </xf>
    <xf numFmtId="0" fontId="2" fillId="0" borderId="3" xfId="0" applyFont="1" applyBorder="1" applyAlignment="1">
      <alignment horizontal="right" wrapText="1"/>
    </xf>
    <xf numFmtId="0" fontId="19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right" wrapText="1"/>
    </xf>
    <xf numFmtId="0" fontId="7" fillId="0" borderId="4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top" wrapText="1"/>
    </xf>
    <xf numFmtId="0" fontId="7" fillId="0" borderId="8" xfId="0" applyFont="1" applyBorder="1" applyAlignment="1">
      <alignment wrapText="1"/>
    </xf>
    <xf numFmtId="0" fontId="7" fillId="0" borderId="6" xfId="0" applyFont="1" applyBorder="1" applyAlignment="1">
      <alignment vertical="center" wrapText="1"/>
    </xf>
    <xf numFmtId="0" fontId="3" fillId="2" borderId="3" xfId="0" applyFont="1" applyFill="1" applyBorder="1" applyAlignment="1">
      <alignment horizontal="right" wrapText="1"/>
    </xf>
    <xf numFmtId="0" fontId="8" fillId="0" borderId="3" xfId="0" applyFont="1" applyBorder="1" applyAlignment="1">
      <alignment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wrapText="1"/>
    </xf>
    <xf numFmtId="0" fontId="8" fillId="0" borderId="8" xfId="0" applyFont="1" applyBorder="1" applyAlignment="1">
      <alignment horizontal="center" vertical="top" wrapText="1"/>
    </xf>
    <xf numFmtId="0" fontId="8" fillId="0" borderId="7" xfId="0" applyFont="1" applyBorder="1" applyAlignment="1">
      <alignment wrapText="1"/>
    </xf>
    <xf numFmtId="0" fontId="8" fillId="0" borderId="7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7" fillId="0" borderId="9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24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0" fontId="7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43" fontId="7" fillId="0" borderId="24" xfId="1" applyFont="1" applyBorder="1" applyAlignment="1">
      <alignment vertical="center" wrapText="1"/>
    </xf>
    <xf numFmtId="165" fontId="7" fillId="0" borderId="24" xfId="1" applyNumberFormat="1" applyFont="1" applyBorder="1" applyAlignment="1">
      <alignment vertical="center" wrapText="1"/>
    </xf>
    <xf numFmtId="165" fontId="0" fillId="0" borderId="0" xfId="1" applyNumberFormat="1" applyFont="1" applyAlignment="1">
      <alignment vertical="center"/>
    </xf>
    <xf numFmtId="166" fontId="0" fillId="0" borderId="0" xfId="0" applyNumberFormat="1"/>
    <xf numFmtId="0" fontId="7" fillId="0" borderId="3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5" borderId="3" xfId="0" applyFont="1" applyFill="1" applyBorder="1" applyAlignment="1">
      <alignment vertical="center" wrapText="1"/>
    </xf>
    <xf numFmtId="165" fontId="7" fillId="0" borderId="3" xfId="0" applyNumberFormat="1" applyFont="1" applyBorder="1" applyAlignment="1">
      <alignment vertical="center" wrapText="1"/>
    </xf>
    <xf numFmtId="43" fontId="7" fillId="0" borderId="3" xfId="1" applyFont="1" applyBorder="1" applyAlignment="1">
      <alignment vertical="center" wrapText="1"/>
    </xf>
    <xf numFmtId="165" fontId="7" fillId="0" borderId="3" xfId="1" applyNumberFormat="1" applyFont="1" applyBorder="1" applyAlignment="1">
      <alignment vertical="center" wrapText="1"/>
    </xf>
    <xf numFmtId="164" fontId="7" fillId="0" borderId="6" xfId="1" applyNumberFormat="1" applyFont="1" applyBorder="1" applyAlignment="1">
      <alignment vertical="center" wrapText="1"/>
    </xf>
    <xf numFmtId="164" fontId="7" fillId="0" borderId="24" xfId="1" applyNumberFormat="1" applyFont="1" applyBorder="1" applyAlignment="1">
      <alignment vertical="center" wrapText="1"/>
    </xf>
    <xf numFmtId="164" fontId="7" fillId="0" borderId="3" xfId="1" applyNumberFormat="1" applyFont="1" applyBorder="1" applyAlignment="1">
      <alignment vertical="center" wrapText="1"/>
    </xf>
    <xf numFmtId="165" fontId="7" fillId="5" borderId="24" xfId="1" applyNumberFormat="1" applyFont="1" applyFill="1" applyBorder="1" applyAlignment="1">
      <alignment vertical="center" wrapText="1"/>
    </xf>
    <xf numFmtId="165" fontId="7" fillId="5" borderId="3" xfId="1" applyNumberFormat="1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6" fillId="2" borderId="1" xfId="0" applyFont="1" applyFill="1" applyBorder="1" applyAlignment="1">
      <alignment horizontal="center" wrapText="1"/>
    </xf>
    <xf numFmtId="0" fontId="6" fillId="2" borderId="22" xfId="0" applyFont="1" applyFill="1" applyBorder="1" applyAlignment="1">
      <alignment horizontal="center" wrapText="1"/>
    </xf>
    <xf numFmtId="0" fontId="6" fillId="2" borderId="23" xfId="0" applyFont="1" applyFill="1" applyBorder="1" applyAlignment="1">
      <alignment horizontal="center" wrapText="1"/>
    </xf>
    <xf numFmtId="0" fontId="12" fillId="0" borderId="11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12" fillId="0" borderId="14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5" xfId="0" applyBorder="1" applyAlignment="1">
      <alignment vertical="top" wrapText="1"/>
    </xf>
    <xf numFmtId="0" fontId="12" fillId="0" borderId="16" xfId="0" applyFont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2" fillId="3" borderId="18" xfId="0" applyFont="1" applyFill="1" applyBorder="1" applyAlignment="1">
      <alignment horizontal="right" wrapText="1" indent="1"/>
    </xf>
    <xf numFmtId="0" fontId="2" fillId="3" borderId="19" xfId="0" applyFont="1" applyFill="1" applyBorder="1" applyAlignment="1">
      <alignment horizontal="right" wrapText="1" indent="1"/>
    </xf>
    <xf numFmtId="0" fontId="2" fillId="3" borderId="20" xfId="0" applyFont="1" applyFill="1" applyBorder="1" applyAlignment="1">
      <alignment horizontal="right" wrapText="1" indent="1"/>
    </xf>
    <xf numFmtId="0" fontId="2" fillId="0" borderId="15" xfId="0" applyFont="1" applyBorder="1" applyAlignment="1">
      <alignment vertical="top" wrapText="1"/>
    </xf>
    <xf numFmtId="0" fontId="0" fillId="0" borderId="15" xfId="0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8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3" fillId="0" borderId="3" xfId="0" applyFont="1" applyBorder="1" applyAlignment="1">
      <alignment horizontal="right" wrapText="1" indent="1"/>
    </xf>
    <xf numFmtId="0" fontId="2" fillId="0" borderId="3" xfId="0" applyFont="1" applyBorder="1" applyAlignment="1">
      <alignment horizontal="left" wrapText="1" indent="1"/>
    </xf>
    <xf numFmtId="0" fontId="2" fillId="0" borderId="0" xfId="0" applyFont="1" applyBorder="1" applyAlignment="1">
      <alignment wrapText="1"/>
    </xf>
    <xf numFmtId="0" fontId="6" fillId="2" borderId="3" xfId="0" applyFont="1" applyFill="1" applyBorder="1" applyAlignment="1">
      <alignment horizontal="center" wrapText="1"/>
    </xf>
    <xf numFmtId="0" fontId="2" fillId="0" borderId="9" xfId="0" applyFont="1" applyBorder="1" applyAlignment="1">
      <alignment vertical="top" wrapText="1"/>
    </xf>
    <xf numFmtId="0" fontId="3" fillId="0" borderId="3" xfId="0" applyFont="1" applyBorder="1" applyAlignment="1">
      <alignment horizontal="righ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7" fillId="0" borderId="3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7" fillId="0" borderId="3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14" fillId="4" borderId="3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vertical="top" wrapText="1"/>
    </xf>
    <xf numFmtId="0" fontId="12" fillId="0" borderId="3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7" fillId="0" borderId="8" xfId="0" applyFont="1" applyBorder="1" applyAlignment="1">
      <alignment vertical="top" wrapText="1"/>
    </xf>
    <xf numFmtId="0" fontId="7" fillId="0" borderId="9" xfId="0" applyFont="1" applyBorder="1" applyAlignment="1">
      <alignment vertical="top" wrapText="1"/>
    </xf>
    <xf numFmtId="0" fontId="12" fillId="0" borderId="8" xfId="0" applyFont="1" applyBorder="1" applyAlignment="1">
      <alignment vertical="top" wrapText="1"/>
    </xf>
    <xf numFmtId="0" fontId="0" fillId="0" borderId="8" xfId="0" applyBorder="1" applyAlignment="1"/>
    <xf numFmtId="0" fontId="12" fillId="0" borderId="6" xfId="0" applyFont="1" applyBorder="1" applyAlignment="1">
      <alignment vertical="top" wrapText="1"/>
    </xf>
    <xf numFmtId="0" fontId="0" fillId="0" borderId="6" xfId="0" applyBorder="1" applyAlignment="1"/>
    <xf numFmtId="0" fontId="0" fillId="0" borderId="3" xfId="0" applyBorder="1" applyAlignment="1">
      <alignment horizontal="center" wrapText="1"/>
    </xf>
    <xf numFmtId="0" fontId="12" fillId="0" borderId="5" xfId="0" applyFont="1" applyBorder="1" applyAlignment="1">
      <alignment vertical="top" wrapText="1"/>
    </xf>
    <xf numFmtId="0" fontId="0" fillId="0" borderId="5" xfId="0" applyBorder="1" applyAlignment="1"/>
    <xf numFmtId="0" fontId="7" fillId="0" borderId="7" xfId="0" applyFont="1" applyBorder="1" applyAlignment="1">
      <alignment vertical="top" wrapText="1"/>
    </xf>
    <xf numFmtId="0" fontId="7" fillId="0" borderId="9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3" borderId="18" xfId="0" applyFont="1" applyFill="1" applyBorder="1" applyAlignment="1">
      <alignment horizontal="right" vertical="center" wrapText="1" indent="1"/>
    </xf>
    <xf numFmtId="0" fontId="2" fillId="3" borderId="19" xfId="0" applyFont="1" applyFill="1" applyBorder="1" applyAlignment="1">
      <alignment horizontal="right" vertical="center" wrapText="1" indent="1"/>
    </xf>
    <xf numFmtId="0" fontId="2" fillId="3" borderId="20" xfId="0" applyFont="1" applyFill="1" applyBorder="1" applyAlignment="1">
      <alignment horizontal="right" vertical="center" wrapText="1" indent="1"/>
    </xf>
    <xf numFmtId="0" fontId="19" fillId="4" borderId="3" xfId="0" applyFont="1" applyFill="1" applyBorder="1" applyAlignment="1">
      <alignment wrapText="1"/>
    </xf>
    <xf numFmtId="0" fontId="7" fillId="0" borderId="0" xfId="0" applyFont="1" applyBorder="1" applyAlignment="1">
      <alignment wrapText="1"/>
    </xf>
    <xf numFmtId="0" fontId="12" fillId="0" borderId="5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12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0" fontId="20" fillId="4" borderId="3" xfId="0" applyFont="1" applyFill="1" applyBorder="1" applyAlignment="1">
      <alignment horizontal="center" wrapText="1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22" fillId="4" borderId="3" xfId="0" applyFont="1" applyFill="1" applyBorder="1" applyAlignment="1">
      <alignment horizontal="center" wrapText="1"/>
    </xf>
    <xf numFmtId="0" fontId="14" fillId="4" borderId="3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right" vertical="center" wrapText="1" indent="1"/>
    </xf>
    <xf numFmtId="0" fontId="2" fillId="0" borderId="8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2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left" vertical="center" wrapText="1" indent="1"/>
    </xf>
    <xf numFmtId="0" fontId="2" fillId="0" borderId="3" xfId="0" applyFont="1" applyBorder="1" applyAlignment="1">
      <alignment horizontal="right" vertical="center" wrapText="1" indent="1"/>
    </xf>
    <xf numFmtId="0" fontId="0" fillId="0" borderId="3" xfId="0" applyBorder="1" applyAlignment="1">
      <alignment horizontal="right" vertical="center" wrapText="1" indent="1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top" wrapText="1"/>
    </xf>
    <xf numFmtId="0" fontId="2" fillId="0" borderId="0" xfId="0" applyFont="1" applyBorder="1" applyAlignment="1">
      <alignment vertical="top" wrapText="1"/>
    </xf>
    <xf numFmtId="0" fontId="0" fillId="0" borderId="3" xfId="0" applyBorder="1" applyAlignment="1">
      <alignment horizontal="left" vertical="center" indent="1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3" borderId="3" xfId="0" applyFont="1" applyFill="1" applyBorder="1" applyAlignment="1">
      <alignment horizontal="right" wrapText="1" indent="1"/>
    </xf>
    <xf numFmtId="0" fontId="6" fillId="2" borderId="3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Data%20Luas%20dan%20Produksi%20Kelapa%20Sawit%20per%20Kabupaten_Jan%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KALTIM"/>
      <sheetName val="Estimasi Kebutuhan Pabrik"/>
      <sheetName val="KALTIM"/>
      <sheetName val="BERAU"/>
      <sheetName val="KUKAR"/>
      <sheetName val="KUBAR"/>
      <sheetName val="KUTIM"/>
      <sheetName val="PASER"/>
      <sheetName val="PPU"/>
      <sheetName val="SAMARINDA"/>
      <sheetName val="BONTANG"/>
      <sheetName val="BALIKPAPAN"/>
      <sheetName val="MAHULU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7">
          <cell r="G17">
            <v>513640</v>
          </cell>
        </row>
        <row r="18">
          <cell r="G18">
            <v>471882</v>
          </cell>
        </row>
        <row r="19">
          <cell r="G19">
            <v>367266</v>
          </cell>
        </row>
        <row r="20">
          <cell r="G20">
            <v>444662</v>
          </cell>
        </row>
        <row r="21">
          <cell r="G21">
            <v>462616</v>
          </cell>
        </row>
        <row r="22">
          <cell r="G22">
            <v>453259</v>
          </cell>
        </row>
        <row r="23">
          <cell r="G23">
            <v>777617.89</v>
          </cell>
        </row>
        <row r="24">
          <cell r="G24">
            <v>828945.40799999994</v>
          </cell>
        </row>
        <row r="25">
          <cell r="G25">
            <v>881700.35399999993</v>
          </cell>
        </row>
        <row r="26">
          <cell r="G26">
            <v>935882.72799999989</v>
          </cell>
        </row>
        <row r="27">
          <cell r="G27">
            <v>932420.92999999982</v>
          </cell>
        </row>
        <row r="28">
          <cell r="G28">
            <v>928132.31999999983</v>
          </cell>
        </row>
        <row r="29">
          <cell r="G29">
            <v>923016.89799999981</v>
          </cell>
        </row>
        <row r="30">
          <cell r="G30">
            <v>917074.66399999976</v>
          </cell>
        </row>
        <row r="31">
          <cell r="G31">
            <v>910305.61799999978</v>
          </cell>
        </row>
        <row r="32">
          <cell r="G32">
            <v>902709.75999999966</v>
          </cell>
        </row>
        <row r="33">
          <cell r="G33">
            <v>894287.08999999973</v>
          </cell>
        </row>
        <row r="34">
          <cell r="G34">
            <v>885037.60799999966</v>
          </cell>
        </row>
        <row r="35">
          <cell r="G35">
            <v>874961.31399999966</v>
          </cell>
        </row>
        <row r="36">
          <cell r="G36">
            <v>889445.19199999957</v>
          </cell>
        </row>
      </sheetData>
      <sheetData sheetId="9"/>
      <sheetData sheetId="10"/>
      <sheetData sheetId="11"/>
      <sheetData sheetId="12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10" sqref="G10"/>
    </sheetView>
  </sheetViews>
  <sheetFormatPr defaultRowHeight="12.75"/>
  <cols>
    <col min="1" max="1" width="15.28515625" customWidth="1"/>
    <col min="2" max="2" width="13" customWidth="1"/>
    <col min="3" max="7" width="20.140625" customWidth="1"/>
  </cols>
  <sheetData>
    <row r="1" spans="1:7">
      <c r="A1" s="132"/>
      <c r="B1" s="132"/>
      <c r="C1" s="132"/>
      <c r="D1" s="132"/>
      <c r="E1" s="132"/>
      <c r="F1" s="132"/>
      <c r="G1" s="132"/>
    </row>
    <row r="2" spans="1:7">
      <c r="A2" s="130" t="s">
        <v>0</v>
      </c>
      <c r="B2" s="130"/>
      <c r="C2" s="131" t="s">
        <v>1</v>
      </c>
      <c r="D2" s="131"/>
      <c r="E2" s="131"/>
      <c r="F2" s="131"/>
      <c r="G2" s="131"/>
    </row>
    <row r="3" spans="1:7">
      <c r="A3" s="130" t="s">
        <v>2</v>
      </c>
      <c r="B3" s="130"/>
      <c r="C3" s="131" t="s">
        <v>3</v>
      </c>
      <c r="D3" s="131"/>
      <c r="E3" s="131"/>
      <c r="F3" s="131"/>
      <c r="G3" s="131"/>
    </row>
    <row r="4" spans="1:7">
      <c r="A4" s="130" t="s">
        <v>4</v>
      </c>
      <c r="B4" s="130"/>
      <c r="C4" s="131" t="s">
        <v>5</v>
      </c>
      <c r="D4" s="131"/>
      <c r="E4" s="131"/>
      <c r="F4" s="131"/>
      <c r="G4" s="131"/>
    </row>
    <row r="5" spans="1:7" ht="14.25" customHeight="1">
      <c r="A5" s="130" t="s">
        <v>6</v>
      </c>
      <c r="B5" s="130"/>
      <c r="C5" s="131" t="s">
        <v>7</v>
      </c>
      <c r="D5" s="131"/>
      <c r="E5" s="131"/>
      <c r="F5" s="131"/>
      <c r="G5" s="131"/>
    </row>
    <row r="6" spans="1:7">
      <c r="A6" s="2"/>
      <c r="B6" s="3"/>
      <c r="C6" s="4" t="s">
        <v>8</v>
      </c>
      <c r="D6" s="109" t="s">
        <v>9</v>
      </c>
      <c r="E6" s="110"/>
      <c r="F6" s="111" t="s">
        <v>10</v>
      </c>
      <c r="G6" s="110"/>
    </row>
    <row r="7" spans="1:7">
      <c r="A7" s="44"/>
      <c r="B7" s="44"/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</row>
    <row r="8" spans="1:7" ht="53.25" customHeight="1">
      <c r="A8" s="124" t="s">
        <v>16</v>
      </c>
      <c r="B8" s="127" t="s">
        <v>29</v>
      </c>
      <c r="C8" s="10" t="s">
        <v>17</v>
      </c>
      <c r="D8" s="10" t="s">
        <v>18</v>
      </c>
      <c r="E8" s="10" t="s">
        <v>19</v>
      </c>
      <c r="F8" s="10" t="s">
        <v>20</v>
      </c>
      <c r="G8" s="10" t="s">
        <v>21</v>
      </c>
    </row>
    <row r="9" spans="1:7" ht="28.5">
      <c r="A9" s="125"/>
      <c r="B9" s="128"/>
      <c r="C9" s="12" t="s">
        <v>22</v>
      </c>
      <c r="D9" s="12" t="s">
        <v>23</v>
      </c>
      <c r="E9" s="12" t="s">
        <v>24</v>
      </c>
      <c r="F9" s="12" t="s">
        <v>24</v>
      </c>
      <c r="G9" s="12" t="s">
        <v>24</v>
      </c>
    </row>
    <row r="10" spans="1:7" ht="15" thickBot="1">
      <c r="A10" s="126"/>
      <c r="B10" s="129"/>
      <c r="C10" s="9"/>
      <c r="D10" s="9"/>
      <c r="E10" s="9" t="s">
        <v>25</v>
      </c>
      <c r="F10" s="9"/>
      <c r="G10" s="9" t="s">
        <v>26</v>
      </c>
    </row>
    <row r="11" spans="1:7" ht="14.25" customHeight="1" thickTop="1">
      <c r="A11" s="13" t="s">
        <v>27</v>
      </c>
      <c r="B11" s="14"/>
      <c r="C11" s="14"/>
      <c r="D11" s="14"/>
      <c r="E11" s="14"/>
      <c r="F11" s="15"/>
      <c r="G11" s="14"/>
    </row>
    <row r="12" spans="1:7">
      <c r="A12" s="16"/>
      <c r="B12" s="17"/>
      <c r="C12" s="17"/>
      <c r="D12" s="17"/>
      <c r="E12" s="17"/>
      <c r="F12" s="18"/>
      <c r="G12" s="17"/>
    </row>
    <row r="13" spans="1:7">
      <c r="A13" s="16"/>
      <c r="B13" s="17"/>
      <c r="C13" s="17"/>
      <c r="D13" s="17"/>
      <c r="E13" s="17"/>
      <c r="F13" s="18"/>
      <c r="G13" s="17"/>
    </row>
    <row r="14" spans="1:7">
      <c r="A14" s="16"/>
      <c r="B14" s="17"/>
      <c r="C14" s="17"/>
      <c r="D14" s="17"/>
      <c r="E14" s="17"/>
      <c r="F14" s="18"/>
      <c r="G14" s="17"/>
    </row>
    <row r="15" spans="1:7">
      <c r="A15" s="16"/>
      <c r="B15" s="17"/>
      <c r="C15" s="17"/>
      <c r="D15" s="17"/>
      <c r="E15" s="17"/>
      <c r="F15" s="18"/>
      <c r="G15" s="17"/>
    </row>
    <row r="16" spans="1:7" ht="56.25" customHeight="1">
      <c r="A16" s="7" t="s">
        <v>28</v>
      </c>
      <c r="B16" s="19"/>
      <c r="C16" s="19"/>
      <c r="D16" s="19"/>
      <c r="E16" s="19"/>
      <c r="F16" s="19"/>
      <c r="G16" s="19"/>
    </row>
    <row r="17" spans="1:7">
      <c r="A17" s="20"/>
      <c r="B17" s="19"/>
      <c r="C17" s="19"/>
      <c r="D17" s="19"/>
      <c r="E17" s="19"/>
      <c r="F17" s="19"/>
      <c r="G17" s="19"/>
    </row>
    <row r="18" spans="1:7">
      <c r="A18" s="20"/>
      <c r="B18" s="19"/>
      <c r="C18" s="19"/>
      <c r="D18" s="19"/>
      <c r="E18" s="19"/>
      <c r="F18" s="19"/>
      <c r="G18" s="19"/>
    </row>
    <row r="19" spans="1:7">
      <c r="A19" s="20"/>
      <c r="B19" s="19"/>
      <c r="C19" s="19"/>
      <c r="D19" s="19"/>
      <c r="E19" s="19"/>
      <c r="F19" s="19"/>
      <c r="G19" s="19"/>
    </row>
    <row r="20" spans="1:7">
      <c r="A20" s="121" t="s">
        <v>70</v>
      </c>
      <c r="B20" s="122"/>
      <c r="C20" s="122"/>
      <c r="D20" s="122"/>
      <c r="E20" s="122"/>
      <c r="F20" s="123"/>
      <c r="G20" s="19"/>
    </row>
    <row r="21" spans="1:7" ht="24.75" customHeight="1">
      <c r="A21" s="112" t="s">
        <v>72</v>
      </c>
      <c r="B21" s="113"/>
      <c r="C21" s="113"/>
      <c r="D21" s="113"/>
      <c r="E21" s="113"/>
      <c r="F21" s="113"/>
      <c r="G21" s="114"/>
    </row>
    <row r="22" spans="1:7" ht="13.5" customHeight="1">
      <c r="A22" s="115" t="s">
        <v>73</v>
      </c>
      <c r="B22" s="116"/>
      <c r="C22" s="116"/>
      <c r="D22" s="116"/>
      <c r="E22" s="116"/>
      <c r="F22" s="116"/>
      <c r="G22" s="117"/>
    </row>
    <row r="23" spans="1:7" ht="13.5" customHeight="1">
      <c r="A23" s="118" t="s">
        <v>74</v>
      </c>
      <c r="B23" s="119"/>
      <c r="C23" s="119"/>
      <c r="D23" s="119"/>
      <c r="E23" s="119"/>
      <c r="F23" s="119"/>
      <c r="G23" s="120"/>
    </row>
  </sheetData>
  <mergeCells count="17">
    <mergeCell ref="A4:B4"/>
    <mergeCell ref="C4:G4"/>
    <mergeCell ref="A5:B5"/>
    <mergeCell ref="A1:G1"/>
    <mergeCell ref="A2:B2"/>
    <mergeCell ref="C2:G2"/>
    <mergeCell ref="A3:B3"/>
    <mergeCell ref="C3:G3"/>
    <mergeCell ref="C5:G5"/>
    <mergeCell ref="D6:E6"/>
    <mergeCell ref="F6:G6"/>
    <mergeCell ref="A21:G21"/>
    <mergeCell ref="A22:G22"/>
    <mergeCell ref="A23:G23"/>
    <mergeCell ref="A20:F20"/>
    <mergeCell ref="A8:A10"/>
    <mergeCell ref="B8:B10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workbookViewId="0">
      <selection activeCell="C24" sqref="C24"/>
    </sheetView>
  </sheetViews>
  <sheetFormatPr defaultRowHeight="12.75"/>
  <cols>
    <col min="1" max="1" width="28" customWidth="1"/>
    <col min="2" max="4" width="29.28515625" customWidth="1"/>
  </cols>
  <sheetData>
    <row r="2" spans="1:4" ht="14.25" customHeight="1">
      <c r="A2" s="22" t="s">
        <v>0</v>
      </c>
      <c r="B2" s="136" t="s">
        <v>1</v>
      </c>
      <c r="C2" s="136"/>
      <c r="D2" s="136"/>
    </row>
    <row r="3" spans="1:4" ht="14.25" customHeight="1">
      <c r="A3" s="22" t="s">
        <v>2</v>
      </c>
      <c r="B3" s="136" t="s">
        <v>282</v>
      </c>
      <c r="C3" s="136"/>
      <c r="D3" s="136"/>
    </row>
    <row r="4" spans="1:4" ht="14.25" customHeight="1">
      <c r="A4" s="22" t="s">
        <v>4</v>
      </c>
      <c r="B4" s="136" t="s">
        <v>99</v>
      </c>
      <c r="C4" s="136"/>
      <c r="D4" s="136"/>
    </row>
    <row r="5" spans="1:4" ht="14.25" customHeight="1">
      <c r="A5" s="22" t="s">
        <v>6</v>
      </c>
      <c r="B5" s="136" t="s">
        <v>155</v>
      </c>
      <c r="C5" s="136"/>
      <c r="D5" s="136"/>
    </row>
    <row r="6" spans="1:4">
      <c r="A6" s="179"/>
      <c r="B6" s="179"/>
      <c r="C6" s="60"/>
      <c r="D6" s="60"/>
    </row>
    <row r="7" spans="1:4">
      <c r="A7" s="44"/>
      <c r="B7" s="5" t="s">
        <v>82</v>
      </c>
      <c r="C7" s="5" t="s">
        <v>101</v>
      </c>
      <c r="D7" s="5" t="s">
        <v>102</v>
      </c>
    </row>
    <row r="8" spans="1:4" ht="39.75">
      <c r="A8" s="127" t="s">
        <v>107</v>
      </c>
      <c r="B8" s="35" t="s">
        <v>292</v>
      </c>
      <c r="C8" s="35" t="s">
        <v>151</v>
      </c>
      <c r="D8" s="35" t="s">
        <v>152</v>
      </c>
    </row>
    <row r="9" spans="1:4" ht="16.5" customHeight="1">
      <c r="A9" s="174"/>
      <c r="B9" s="37" t="s">
        <v>156</v>
      </c>
      <c r="C9" s="37" t="s">
        <v>157</v>
      </c>
      <c r="D9" s="37" t="s">
        <v>154</v>
      </c>
    </row>
    <row r="10" spans="1:4" ht="15" thickBot="1">
      <c r="A10" s="56"/>
      <c r="B10" s="41"/>
      <c r="C10" s="41"/>
      <c r="D10" s="42" t="s">
        <v>293</v>
      </c>
    </row>
    <row r="11" spans="1:4" ht="13.5" customHeight="1" thickTop="1">
      <c r="A11" s="38" t="s">
        <v>276</v>
      </c>
      <c r="B11" s="38"/>
      <c r="C11" s="38"/>
      <c r="D11" s="39"/>
    </row>
    <row r="12" spans="1:4" ht="13.5" customHeight="1">
      <c r="A12" s="19" t="s">
        <v>69</v>
      </c>
      <c r="B12" s="19"/>
      <c r="C12" s="19"/>
      <c r="D12" s="19"/>
    </row>
    <row r="13" spans="1:4">
      <c r="A13" s="121" t="s">
        <v>70</v>
      </c>
      <c r="B13" s="122"/>
      <c r="C13" s="123"/>
      <c r="D13" s="19"/>
    </row>
    <row r="14" spans="1:4" ht="15" customHeight="1">
      <c r="A14" s="153" t="s">
        <v>300</v>
      </c>
      <c r="B14" s="171"/>
      <c r="C14" s="171"/>
      <c r="D14" s="171"/>
    </row>
    <row r="15" spans="1:4" ht="15" customHeight="1">
      <c r="A15" s="150" t="s">
        <v>294</v>
      </c>
      <c r="B15" s="173"/>
      <c r="C15" s="173"/>
      <c r="D15" s="173"/>
    </row>
  </sheetData>
  <mergeCells count="9">
    <mergeCell ref="A14:D14"/>
    <mergeCell ref="A15:D15"/>
    <mergeCell ref="A13:C13"/>
    <mergeCell ref="B2:D2"/>
    <mergeCell ref="B3:D3"/>
    <mergeCell ref="A6:B6"/>
    <mergeCell ref="A8:A9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H26" sqref="H26"/>
    </sheetView>
  </sheetViews>
  <sheetFormatPr defaultRowHeight="12.75"/>
  <cols>
    <col min="1" max="1" width="23" customWidth="1"/>
    <col min="2" max="5" width="25.5703125" customWidth="1"/>
  </cols>
  <sheetData>
    <row r="2" spans="1:5" ht="14.25" customHeight="1">
      <c r="A2" s="61" t="s">
        <v>0</v>
      </c>
      <c r="B2" s="136" t="s">
        <v>1</v>
      </c>
      <c r="C2" s="136"/>
      <c r="D2" s="136"/>
      <c r="E2" s="136"/>
    </row>
    <row r="3" spans="1:5" ht="14.25" customHeight="1">
      <c r="A3" s="61" t="s">
        <v>2</v>
      </c>
      <c r="B3" s="136" t="s">
        <v>158</v>
      </c>
      <c r="C3" s="136"/>
      <c r="D3" s="136"/>
      <c r="E3" s="136"/>
    </row>
    <row r="4" spans="1:5" ht="14.25" customHeight="1">
      <c r="A4" s="61" t="s">
        <v>4</v>
      </c>
      <c r="B4" s="136" t="s">
        <v>159</v>
      </c>
      <c r="C4" s="136"/>
      <c r="D4" s="136"/>
      <c r="E4" s="136"/>
    </row>
    <row r="5" spans="1:5" ht="14.25" customHeight="1">
      <c r="A5" s="61" t="s">
        <v>6</v>
      </c>
      <c r="B5" s="136" t="s">
        <v>160</v>
      </c>
      <c r="C5" s="136"/>
      <c r="D5" s="136"/>
      <c r="E5" s="136"/>
    </row>
    <row r="6" spans="1:5">
      <c r="A6" s="142" t="s">
        <v>8</v>
      </c>
      <c r="B6" s="183"/>
      <c r="C6" s="183"/>
      <c r="D6" s="183"/>
      <c r="E6" s="183"/>
    </row>
    <row r="7" spans="1:5">
      <c r="A7" s="26"/>
      <c r="B7" s="5" t="s">
        <v>11</v>
      </c>
      <c r="C7" s="5" t="s">
        <v>12</v>
      </c>
      <c r="D7" s="5" t="s">
        <v>13</v>
      </c>
      <c r="E7" s="5" t="s">
        <v>14</v>
      </c>
    </row>
    <row r="8" spans="1:5" ht="28.5" customHeight="1">
      <c r="A8" s="181" t="s">
        <v>161</v>
      </c>
      <c r="B8" s="35" t="s">
        <v>83</v>
      </c>
      <c r="C8" s="35" t="s">
        <v>162</v>
      </c>
      <c r="D8" s="35" t="s">
        <v>163</v>
      </c>
      <c r="E8" s="35" t="s">
        <v>164</v>
      </c>
    </row>
    <row r="9" spans="1:5" ht="14.25">
      <c r="A9" s="182"/>
      <c r="B9" s="36" t="s">
        <v>165</v>
      </c>
      <c r="C9" s="36" t="s">
        <v>166</v>
      </c>
      <c r="D9" s="36" t="s">
        <v>167</v>
      </c>
      <c r="E9" s="36" t="s">
        <v>168</v>
      </c>
    </row>
    <row r="10" spans="1:5" ht="14.25">
      <c r="A10" s="182"/>
      <c r="B10" s="37" t="s">
        <v>169</v>
      </c>
      <c r="C10" s="37" t="s">
        <v>295</v>
      </c>
      <c r="D10" s="37"/>
      <c r="E10" s="37" t="s">
        <v>170</v>
      </c>
    </row>
    <row r="11" spans="1:5" ht="13.5" thickBot="1">
      <c r="A11" s="56"/>
      <c r="B11" s="56"/>
      <c r="C11" s="56"/>
      <c r="D11" s="56"/>
      <c r="E11" s="62" t="s">
        <v>171</v>
      </c>
    </row>
    <row r="12" spans="1:5" ht="13.5" thickTop="1">
      <c r="A12" s="38"/>
      <c r="B12" s="38"/>
      <c r="C12" s="38"/>
      <c r="D12" s="38"/>
      <c r="E12" s="38"/>
    </row>
    <row r="13" spans="1:5">
      <c r="A13" s="19"/>
      <c r="B13" s="19"/>
      <c r="C13" s="19"/>
      <c r="D13" s="19"/>
      <c r="E13" s="19"/>
    </row>
    <row r="14" spans="1:5">
      <c r="A14" s="19"/>
      <c r="B14" s="19"/>
      <c r="C14" s="19"/>
      <c r="D14" s="19"/>
      <c r="E14" s="19"/>
    </row>
    <row r="15" spans="1:5">
      <c r="A15" s="19"/>
      <c r="B15" s="19"/>
      <c r="C15" s="19"/>
      <c r="D15" s="19"/>
      <c r="E15" s="19"/>
    </row>
    <row r="16" spans="1:5">
      <c r="A16" s="19"/>
      <c r="B16" s="19"/>
      <c r="C16" s="19"/>
      <c r="D16" s="19"/>
      <c r="E16" s="19"/>
    </row>
    <row r="17" spans="1:5">
      <c r="A17" s="180" t="s">
        <v>70</v>
      </c>
      <c r="B17" s="180"/>
      <c r="C17" s="180"/>
      <c r="D17" s="180"/>
      <c r="E17" s="63"/>
    </row>
    <row r="18" spans="1:5">
      <c r="A18" s="153" t="s">
        <v>296</v>
      </c>
      <c r="B18" s="176"/>
      <c r="C18" s="176"/>
      <c r="D18" s="176"/>
      <c r="E18" s="176"/>
    </row>
    <row r="19" spans="1:5" ht="12" customHeight="1">
      <c r="A19" s="150" t="s">
        <v>301</v>
      </c>
      <c r="B19" s="177"/>
      <c r="C19" s="177"/>
      <c r="D19" s="177"/>
      <c r="E19" s="177"/>
    </row>
  </sheetData>
  <mergeCells count="9">
    <mergeCell ref="B2:E2"/>
    <mergeCell ref="B3:E3"/>
    <mergeCell ref="A18:E18"/>
    <mergeCell ref="A19:E19"/>
    <mergeCell ref="A17:D17"/>
    <mergeCell ref="A8:A10"/>
    <mergeCell ref="A6:E6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workbookViewId="0">
      <selection activeCell="H27" sqref="H27"/>
    </sheetView>
  </sheetViews>
  <sheetFormatPr defaultRowHeight="12.75"/>
  <cols>
    <col min="1" max="1" width="23.42578125" customWidth="1"/>
    <col min="2" max="4" width="25.7109375" customWidth="1"/>
  </cols>
  <sheetData>
    <row r="2" spans="1:4" ht="14.25" customHeight="1">
      <c r="A2" s="61" t="s">
        <v>0</v>
      </c>
      <c r="B2" s="136" t="s">
        <v>1</v>
      </c>
      <c r="C2" s="184"/>
      <c r="D2" s="184"/>
    </row>
    <row r="3" spans="1:4" ht="14.25" customHeight="1">
      <c r="A3" s="61" t="s">
        <v>2</v>
      </c>
      <c r="B3" s="136" t="s">
        <v>158</v>
      </c>
      <c r="C3" s="184"/>
      <c r="D3" s="184"/>
    </row>
    <row r="4" spans="1:4" ht="14.25" customHeight="1">
      <c r="A4" s="61" t="s">
        <v>4</v>
      </c>
      <c r="B4" s="136" t="s">
        <v>159</v>
      </c>
      <c r="C4" s="184"/>
      <c r="D4" s="184"/>
    </row>
    <row r="5" spans="1:4" ht="14.25" customHeight="1">
      <c r="A5" s="61" t="s">
        <v>6</v>
      </c>
      <c r="B5" s="136" t="s">
        <v>172</v>
      </c>
      <c r="C5" s="184"/>
      <c r="D5" s="184"/>
    </row>
    <row r="6" spans="1:4">
      <c r="A6" s="142" t="s">
        <v>9</v>
      </c>
      <c r="B6" s="183"/>
      <c r="C6" s="183"/>
      <c r="D6" s="183"/>
    </row>
    <row r="7" spans="1:4">
      <c r="A7" s="44"/>
      <c r="B7" s="5" t="s">
        <v>11</v>
      </c>
      <c r="C7" s="5" t="s">
        <v>12</v>
      </c>
      <c r="D7" s="5" t="s">
        <v>13</v>
      </c>
    </row>
    <row r="8" spans="1:4" ht="25.5">
      <c r="A8" s="127" t="s">
        <v>183</v>
      </c>
      <c r="B8" s="35" t="s">
        <v>174</v>
      </c>
      <c r="C8" s="35" t="s">
        <v>175</v>
      </c>
      <c r="D8" s="35" t="s">
        <v>176</v>
      </c>
    </row>
    <row r="9" spans="1:4" ht="15.75">
      <c r="A9" s="128"/>
      <c r="B9" s="36" t="s">
        <v>177</v>
      </c>
      <c r="C9" s="36" t="s">
        <v>178</v>
      </c>
      <c r="D9" s="36" t="s">
        <v>179</v>
      </c>
    </row>
    <row r="10" spans="1:4" ht="15.75">
      <c r="A10" s="128"/>
      <c r="B10" s="37" t="s">
        <v>180</v>
      </c>
      <c r="C10" s="37"/>
      <c r="D10" s="37" t="s">
        <v>181</v>
      </c>
    </row>
    <row r="11" spans="1:4" ht="13.5" thickBot="1">
      <c r="A11" s="129"/>
      <c r="B11" s="42"/>
      <c r="C11" s="42"/>
      <c r="D11" s="42" t="s">
        <v>182</v>
      </c>
    </row>
    <row r="12" spans="1:4" ht="13.5" thickTop="1">
      <c r="A12" s="38"/>
      <c r="B12" s="38"/>
      <c r="C12" s="38"/>
      <c r="D12" s="38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  <row r="17" spans="1:4">
      <c r="A17" s="19"/>
      <c r="B17" s="19"/>
      <c r="C17" s="19"/>
      <c r="D17" s="19"/>
    </row>
    <row r="18" spans="1:4">
      <c r="A18" s="19" t="s">
        <v>120</v>
      </c>
      <c r="B18" s="19"/>
      <c r="C18" s="19"/>
      <c r="D18" s="19"/>
    </row>
  </sheetData>
  <mergeCells count="6">
    <mergeCell ref="A6:D6"/>
    <mergeCell ref="A8:A11"/>
    <mergeCell ref="B2:D2"/>
    <mergeCell ref="B3:D3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J8" sqref="J8"/>
    </sheetView>
  </sheetViews>
  <sheetFormatPr defaultRowHeight="12.75"/>
  <cols>
    <col min="1" max="1" width="14.28515625" customWidth="1"/>
    <col min="2" max="2" width="14.7109375" customWidth="1"/>
    <col min="3" max="3" width="13.140625" customWidth="1"/>
    <col min="4" max="5" width="12" customWidth="1"/>
    <col min="6" max="6" width="17.28515625" customWidth="1"/>
    <col min="7" max="7" width="12.140625" customWidth="1"/>
    <col min="8" max="8" width="13.7109375" customWidth="1"/>
    <col min="9" max="9" width="22.140625" customWidth="1"/>
  </cols>
  <sheetData>
    <row r="1" spans="1:9">
      <c r="A1" s="189"/>
      <c r="B1" s="189"/>
      <c r="C1" s="190"/>
      <c r="D1" s="190"/>
      <c r="E1" s="190"/>
      <c r="F1" s="190"/>
      <c r="G1" s="190"/>
      <c r="H1" s="190"/>
      <c r="I1" s="190"/>
    </row>
    <row r="2" spans="1:9">
      <c r="A2" s="185" t="s">
        <v>0</v>
      </c>
      <c r="B2" s="186"/>
      <c r="C2" s="136" t="s">
        <v>1</v>
      </c>
      <c r="D2" s="191"/>
      <c r="E2" s="191"/>
      <c r="F2" s="191"/>
      <c r="G2" s="191"/>
      <c r="H2" s="191"/>
      <c r="I2" s="191"/>
    </row>
    <row r="3" spans="1:9">
      <c r="A3" s="185" t="s">
        <v>2</v>
      </c>
      <c r="B3" s="186"/>
      <c r="C3" s="136" t="s">
        <v>158</v>
      </c>
      <c r="D3" s="191"/>
      <c r="E3" s="191"/>
      <c r="F3" s="191"/>
      <c r="G3" s="191"/>
      <c r="H3" s="191"/>
      <c r="I3" s="191"/>
    </row>
    <row r="4" spans="1:9">
      <c r="A4" s="185" t="s">
        <v>4</v>
      </c>
      <c r="B4" s="186"/>
      <c r="C4" s="136" t="s">
        <v>159</v>
      </c>
      <c r="D4" s="191"/>
      <c r="E4" s="191"/>
      <c r="F4" s="191"/>
      <c r="G4" s="191"/>
      <c r="H4" s="191"/>
      <c r="I4" s="191"/>
    </row>
    <row r="5" spans="1:9" ht="14.25" customHeight="1">
      <c r="A5" s="185" t="s">
        <v>6</v>
      </c>
      <c r="B5" s="186"/>
      <c r="C5" s="136" t="s">
        <v>184</v>
      </c>
      <c r="D5" s="191"/>
      <c r="E5" s="191"/>
      <c r="F5" s="191"/>
      <c r="G5" s="191"/>
      <c r="H5" s="191"/>
      <c r="I5" s="191"/>
    </row>
    <row r="6" spans="1:9">
      <c r="A6" s="142" t="s">
        <v>10</v>
      </c>
      <c r="B6" s="183"/>
      <c r="C6" s="183"/>
      <c r="D6" s="183"/>
      <c r="E6" s="183"/>
      <c r="F6" s="183"/>
      <c r="G6" s="183"/>
      <c r="H6" s="183"/>
      <c r="I6" s="183"/>
    </row>
    <row r="7" spans="1:9">
      <c r="A7" s="44"/>
      <c r="B7" s="44"/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  <c r="H7" s="5" t="s">
        <v>82</v>
      </c>
      <c r="I7" s="5" t="s">
        <v>101</v>
      </c>
    </row>
    <row r="8" spans="1:9" ht="51">
      <c r="A8" s="127" t="s">
        <v>185</v>
      </c>
      <c r="B8" s="127" t="s">
        <v>186</v>
      </c>
      <c r="C8" s="35" t="s">
        <v>187</v>
      </c>
      <c r="D8" s="35" t="s">
        <v>188</v>
      </c>
      <c r="E8" s="35" t="s">
        <v>189</v>
      </c>
      <c r="F8" s="35" t="s">
        <v>164</v>
      </c>
      <c r="G8" s="35" t="s">
        <v>190</v>
      </c>
      <c r="H8" s="35" t="s">
        <v>191</v>
      </c>
      <c r="I8" s="35" t="s">
        <v>192</v>
      </c>
    </row>
    <row r="9" spans="1:9" ht="15.75" customHeight="1">
      <c r="A9" s="127"/>
      <c r="B9" s="127"/>
      <c r="C9" s="36" t="s">
        <v>193</v>
      </c>
      <c r="D9" s="36" t="s">
        <v>194</v>
      </c>
      <c r="E9" s="36" t="s">
        <v>195</v>
      </c>
      <c r="F9" s="36" t="s">
        <v>168</v>
      </c>
      <c r="G9" s="36" t="s">
        <v>196</v>
      </c>
      <c r="H9" s="36" t="s">
        <v>197</v>
      </c>
      <c r="I9" s="36" t="s">
        <v>198</v>
      </c>
    </row>
    <row r="10" spans="1:9" s="45" customFormat="1" ht="29.25" customHeight="1">
      <c r="A10" s="127"/>
      <c r="B10" s="127"/>
      <c r="C10" s="52" t="s">
        <v>55</v>
      </c>
      <c r="D10" s="52" t="s">
        <v>55</v>
      </c>
      <c r="E10" s="52" t="s">
        <v>181</v>
      </c>
      <c r="F10" s="52" t="s">
        <v>170</v>
      </c>
      <c r="G10" s="52" t="s">
        <v>170</v>
      </c>
      <c r="H10" s="52" t="s">
        <v>199</v>
      </c>
      <c r="I10" s="52" t="s">
        <v>199</v>
      </c>
    </row>
    <row r="11" spans="1:9" s="45" customFormat="1" ht="13.5" thickBot="1">
      <c r="A11" s="134"/>
      <c r="B11" s="134"/>
      <c r="C11" s="34"/>
      <c r="D11" s="34"/>
      <c r="E11" s="34" t="s">
        <v>200</v>
      </c>
      <c r="F11" s="34" t="s">
        <v>201</v>
      </c>
      <c r="G11" s="34"/>
      <c r="H11" s="34"/>
      <c r="I11" s="64" t="s">
        <v>202</v>
      </c>
    </row>
    <row r="12" spans="1:9" s="45" customFormat="1" ht="13.5" thickTop="1">
      <c r="A12" s="188" t="s">
        <v>203</v>
      </c>
      <c r="B12" s="49"/>
      <c r="C12" s="49"/>
      <c r="D12" s="49"/>
      <c r="E12" s="49"/>
      <c r="F12" s="49"/>
      <c r="G12" s="49"/>
      <c r="H12" s="49"/>
      <c r="I12" s="49"/>
    </row>
    <row r="13" spans="1:9" s="45" customFormat="1">
      <c r="A13" s="187"/>
      <c r="B13" s="29"/>
      <c r="C13" s="29"/>
      <c r="D13" s="29"/>
      <c r="E13" s="29"/>
      <c r="F13" s="29"/>
      <c r="G13" s="29"/>
      <c r="H13" s="29"/>
      <c r="I13" s="29"/>
    </row>
    <row r="14" spans="1:9" s="45" customFormat="1">
      <c r="A14" s="187"/>
      <c r="B14" s="29"/>
      <c r="C14" s="29"/>
      <c r="D14" s="29"/>
      <c r="E14" s="29"/>
      <c r="F14" s="29"/>
      <c r="G14" s="29"/>
      <c r="H14" s="29"/>
      <c r="I14" s="29"/>
    </row>
    <row r="15" spans="1:9" s="45" customFormat="1">
      <c r="A15" s="187" t="s">
        <v>204</v>
      </c>
      <c r="B15" s="29"/>
      <c r="C15" s="29"/>
      <c r="D15" s="29"/>
      <c r="E15" s="29"/>
      <c r="F15" s="29"/>
      <c r="G15" s="29"/>
      <c r="H15" s="29"/>
      <c r="I15" s="29"/>
    </row>
    <row r="16" spans="1:9" s="45" customFormat="1">
      <c r="A16" s="187"/>
      <c r="B16" s="29"/>
      <c r="C16" s="29"/>
      <c r="D16" s="29"/>
      <c r="E16" s="29"/>
      <c r="F16" s="29"/>
      <c r="G16" s="29"/>
      <c r="H16" s="29"/>
      <c r="I16" s="29"/>
    </row>
    <row r="17" spans="1:9" s="45" customFormat="1">
      <c r="A17" s="187"/>
      <c r="B17" s="29"/>
      <c r="C17" s="29"/>
      <c r="D17" s="29"/>
      <c r="E17" s="29"/>
      <c r="F17" s="29"/>
      <c r="G17" s="29"/>
      <c r="H17" s="29"/>
      <c r="I17" s="29"/>
    </row>
    <row r="18" spans="1:9" s="45" customFormat="1">
      <c r="A18" s="187" t="s">
        <v>205</v>
      </c>
      <c r="B18" s="29"/>
      <c r="C18" s="29"/>
      <c r="D18" s="29"/>
      <c r="E18" s="29"/>
      <c r="F18" s="29"/>
      <c r="G18" s="29"/>
      <c r="H18" s="29"/>
      <c r="I18" s="29"/>
    </row>
    <row r="19" spans="1:9" s="45" customFormat="1">
      <c r="A19" s="187"/>
      <c r="B19" s="29"/>
      <c r="C19" s="29"/>
      <c r="D19" s="29"/>
      <c r="E19" s="29"/>
      <c r="F19" s="29"/>
      <c r="G19" s="29"/>
      <c r="H19" s="29"/>
      <c r="I19" s="29"/>
    </row>
    <row r="20" spans="1:9" s="45" customFormat="1">
      <c r="A20" s="187"/>
      <c r="B20" s="29"/>
      <c r="C20" s="29"/>
      <c r="D20" s="29"/>
      <c r="E20" s="29"/>
      <c r="F20" s="29"/>
      <c r="G20" s="29"/>
      <c r="H20" s="29"/>
      <c r="I20" s="29"/>
    </row>
    <row r="21" spans="1:9">
      <c r="A21" s="180" t="s">
        <v>70</v>
      </c>
      <c r="B21" s="180"/>
      <c r="C21" s="180"/>
      <c r="D21" s="180"/>
      <c r="E21" s="180"/>
      <c r="F21" s="180"/>
      <c r="G21" s="180"/>
      <c r="H21" s="180"/>
      <c r="I21" s="65"/>
    </row>
  </sheetData>
  <mergeCells count="17">
    <mergeCell ref="A1:B1"/>
    <mergeCell ref="C1:I1"/>
    <mergeCell ref="C2:I2"/>
    <mergeCell ref="C5:I5"/>
    <mergeCell ref="A2:B2"/>
    <mergeCell ref="C3:I3"/>
    <mergeCell ref="C4:I4"/>
    <mergeCell ref="A21:H21"/>
    <mergeCell ref="A3:B3"/>
    <mergeCell ref="A5:B5"/>
    <mergeCell ref="A4:B4"/>
    <mergeCell ref="A18:A20"/>
    <mergeCell ref="A15:A17"/>
    <mergeCell ref="A12:A14"/>
    <mergeCell ref="A8:A11"/>
    <mergeCell ref="B8:B11"/>
    <mergeCell ref="A6:I6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40"/>
  <sheetViews>
    <sheetView topLeftCell="A13" workbookViewId="0">
      <selection activeCell="B22" sqref="B22:E33"/>
    </sheetView>
  </sheetViews>
  <sheetFormatPr defaultRowHeight="12.75"/>
  <cols>
    <col min="1" max="1" width="26.42578125" customWidth="1"/>
    <col min="2" max="3" width="17" customWidth="1"/>
    <col min="4" max="4" width="19.85546875" customWidth="1"/>
    <col min="5" max="5" width="32" customWidth="1"/>
    <col min="6" max="6" width="11.85546875" bestFit="1" customWidth="1"/>
  </cols>
  <sheetData>
    <row r="2" spans="1:6" ht="15.75" customHeight="1">
      <c r="A2" s="61" t="s">
        <v>0</v>
      </c>
      <c r="B2" s="136" t="s">
        <v>1</v>
      </c>
      <c r="C2" s="136"/>
      <c r="D2" s="136"/>
      <c r="E2" s="136"/>
    </row>
    <row r="3" spans="1:6" ht="15.75" customHeight="1">
      <c r="A3" s="61" t="s">
        <v>2</v>
      </c>
      <c r="B3" s="136" t="s">
        <v>206</v>
      </c>
      <c r="C3" s="136"/>
      <c r="D3" s="136"/>
      <c r="E3" s="136"/>
    </row>
    <row r="4" spans="1:6" ht="15.75" customHeight="1">
      <c r="A4" s="61" t="s">
        <v>4</v>
      </c>
      <c r="B4" s="136" t="s">
        <v>207</v>
      </c>
      <c r="C4" s="136"/>
      <c r="D4" s="136"/>
      <c r="E4" s="136"/>
    </row>
    <row r="5" spans="1:6" ht="15.75" customHeight="1">
      <c r="A5" s="61" t="s">
        <v>6</v>
      </c>
      <c r="B5" s="136" t="s">
        <v>208</v>
      </c>
      <c r="C5" s="136"/>
      <c r="D5" s="136"/>
      <c r="E5" s="136"/>
    </row>
    <row r="6" spans="1:6">
      <c r="A6" s="142" t="s">
        <v>8</v>
      </c>
      <c r="B6" s="183"/>
      <c r="C6" s="183"/>
      <c r="D6" s="183"/>
      <c r="E6" s="183"/>
    </row>
    <row r="7" spans="1:6">
      <c r="A7" s="5"/>
      <c r="B7" s="5" t="s">
        <v>11</v>
      </c>
      <c r="C7" s="5" t="s">
        <v>12</v>
      </c>
      <c r="D7" s="5" t="s">
        <v>13</v>
      </c>
      <c r="E7" s="5" t="s">
        <v>14</v>
      </c>
    </row>
    <row r="8" spans="1:6" ht="29.25" customHeight="1">
      <c r="A8" s="192" t="s">
        <v>209</v>
      </c>
      <c r="B8" s="82" t="s">
        <v>210</v>
      </c>
      <c r="C8" s="82" t="s">
        <v>211</v>
      </c>
      <c r="D8" s="82" t="s">
        <v>212</v>
      </c>
      <c r="E8" s="82" t="s">
        <v>213</v>
      </c>
    </row>
    <row r="9" spans="1:6" ht="15.75">
      <c r="A9" s="192"/>
      <c r="B9" s="51" t="s">
        <v>214</v>
      </c>
      <c r="C9" s="51" t="s">
        <v>215</v>
      </c>
      <c r="D9" s="51" t="s">
        <v>216</v>
      </c>
      <c r="E9" s="51" t="s">
        <v>217</v>
      </c>
    </row>
    <row r="10" spans="1:6" ht="17.25" customHeight="1">
      <c r="A10" s="192"/>
      <c r="B10" s="52" t="s">
        <v>218</v>
      </c>
      <c r="C10" s="52" t="s">
        <v>219</v>
      </c>
      <c r="D10" s="52" t="s">
        <v>220</v>
      </c>
      <c r="E10" s="52" t="s">
        <v>221</v>
      </c>
    </row>
    <row r="11" spans="1:6" ht="16.5" customHeight="1" thickBot="1">
      <c r="A11" s="193"/>
      <c r="B11" s="34"/>
      <c r="C11" s="34"/>
      <c r="D11" s="34"/>
      <c r="E11" s="34" t="s">
        <v>171</v>
      </c>
    </row>
    <row r="12" spans="1:6" ht="14.25" customHeight="1" thickTop="1">
      <c r="A12" s="96" t="s">
        <v>303</v>
      </c>
      <c r="B12" s="105">
        <f>[1]PPU!$G17</f>
        <v>513640</v>
      </c>
      <c r="C12" s="103">
        <f>0.6</f>
        <v>0.6</v>
      </c>
      <c r="D12" s="87">
        <f>(50000*0.001)</f>
        <v>50</v>
      </c>
      <c r="E12" s="93">
        <f>B12*C12*D12</f>
        <v>15409200</v>
      </c>
      <c r="F12" s="95"/>
    </row>
    <row r="13" spans="1:6" ht="14.25" customHeight="1">
      <c r="A13" s="96" t="s">
        <v>304</v>
      </c>
      <c r="B13" s="106">
        <f>[1]PPU!$G18</f>
        <v>471882</v>
      </c>
      <c r="C13" s="104">
        <f t="shared" ref="C13:C33" si="0">0.6</f>
        <v>0.6</v>
      </c>
      <c r="D13" s="88">
        <f t="shared" ref="D13:D33" si="1">(50000*0.001)</f>
        <v>50</v>
      </c>
      <c r="E13" s="101">
        <f t="shared" ref="E13:E22" si="2">B13*C13*D13</f>
        <v>14156460</v>
      </c>
      <c r="F13" s="95"/>
    </row>
    <row r="14" spans="1:6" ht="14.25" customHeight="1">
      <c r="A14" s="96" t="s">
        <v>305</v>
      </c>
      <c r="B14" s="106">
        <f>[1]PPU!$G19</f>
        <v>367266</v>
      </c>
      <c r="C14" s="104">
        <f t="shared" si="0"/>
        <v>0.6</v>
      </c>
      <c r="D14" s="88">
        <f t="shared" si="1"/>
        <v>50</v>
      </c>
      <c r="E14" s="101">
        <f t="shared" si="2"/>
        <v>11017980</v>
      </c>
      <c r="F14" s="95"/>
    </row>
    <row r="15" spans="1:6" ht="14.25" customHeight="1">
      <c r="A15" s="96" t="s">
        <v>306</v>
      </c>
      <c r="B15" s="106">
        <f>[1]PPU!$G20</f>
        <v>444662</v>
      </c>
      <c r="C15" s="104">
        <f t="shared" si="0"/>
        <v>0.6</v>
      </c>
      <c r="D15" s="88">
        <f t="shared" si="1"/>
        <v>50</v>
      </c>
      <c r="E15" s="101">
        <f t="shared" si="2"/>
        <v>13339860</v>
      </c>
      <c r="F15" s="95"/>
    </row>
    <row r="16" spans="1:6" ht="14.25" customHeight="1">
      <c r="A16" s="96" t="s">
        <v>307</v>
      </c>
      <c r="B16" s="106">
        <f>[1]PPU!$G21</f>
        <v>462616</v>
      </c>
      <c r="C16" s="104">
        <f t="shared" si="0"/>
        <v>0.6</v>
      </c>
      <c r="D16" s="88">
        <f t="shared" si="1"/>
        <v>50</v>
      </c>
      <c r="E16" s="101">
        <f t="shared" si="2"/>
        <v>13878479.999999998</v>
      </c>
      <c r="F16" s="95"/>
    </row>
    <row r="17" spans="1:6" ht="14.25" customHeight="1">
      <c r="A17" s="96" t="s">
        <v>308</v>
      </c>
      <c r="B17" s="106">
        <f>[1]PPU!$G22</f>
        <v>453259</v>
      </c>
      <c r="C17" s="104">
        <f t="shared" si="0"/>
        <v>0.6</v>
      </c>
      <c r="D17" s="88">
        <f t="shared" si="1"/>
        <v>50</v>
      </c>
      <c r="E17" s="101">
        <f t="shared" si="2"/>
        <v>13597769.999999998</v>
      </c>
      <c r="F17" s="95"/>
    </row>
    <row r="18" spans="1:6" ht="14.25" customHeight="1">
      <c r="A18" s="96" t="s">
        <v>309</v>
      </c>
      <c r="B18" s="106">
        <f>[1]PPU!$G23</f>
        <v>777617.89</v>
      </c>
      <c r="C18" s="104">
        <f t="shared" si="0"/>
        <v>0.6</v>
      </c>
      <c r="D18" s="88">
        <f t="shared" si="1"/>
        <v>50</v>
      </c>
      <c r="E18" s="101">
        <f t="shared" si="2"/>
        <v>23328536.699999999</v>
      </c>
      <c r="F18" s="95"/>
    </row>
    <row r="19" spans="1:6" ht="14.25" customHeight="1">
      <c r="A19" s="96" t="s">
        <v>310</v>
      </c>
      <c r="B19" s="106">
        <f>[1]PPU!$G24</f>
        <v>828945.40799999994</v>
      </c>
      <c r="C19" s="104">
        <f t="shared" si="0"/>
        <v>0.6</v>
      </c>
      <c r="D19" s="88">
        <f t="shared" si="1"/>
        <v>50</v>
      </c>
      <c r="E19" s="101">
        <f t="shared" si="2"/>
        <v>24868362.239999995</v>
      </c>
      <c r="F19" s="95"/>
    </row>
    <row r="20" spans="1:6" ht="14.25" customHeight="1">
      <c r="A20" s="96" t="s">
        <v>311</v>
      </c>
      <c r="B20" s="106">
        <f>[1]PPU!$G25</f>
        <v>881700.35399999993</v>
      </c>
      <c r="C20" s="104">
        <f t="shared" si="0"/>
        <v>0.6</v>
      </c>
      <c r="D20" s="88">
        <f t="shared" si="1"/>
        <v>50</v>
      </c>
      <c r="E20" s="101">
        <f t="shared" si="2"/>
        <v>26451010.619999997</v>
      </c>
      <c r="F20" s="95"/>
    </row>
    <row r="21" spans="1:6" ht="14.25" customHeight="1">
      <c r="A21" s="96" t="s">
        <v>312</v>
      </c>
      <c r="B21" s="106">
        <f>[1]PPU!$G26</f>
        <v>935882.72799999989</v>
      </c>
      <c r="C21" s="104">
        <f t="shared" si="0"/>
        <v>0.6</v>
      </c>
      <c r="D21" s="88">
        <f t="shared" si="1"/>
        <v>50</v>
      </c>
      <c r="E21" s="101">
        <f t="shared" si="2"/>
        <v>28076481.839999992</v>
      </c>
      <c r="F21" s="95"/>
    </row>
    <row r="22" spans="1:6" ht="14.25" customHeight="1">
      <c r="A22" s="96" t="s">
        <v>313</v>
      </c>
      <c r="B22" s="106">
        <f>[1]PPU!$G27</f>
        <v>932420.92999999982</v>
      </c>
      <c r="C22" s="102">
        <f t="shared" si="0"/>
        <v>0.6</v>
      </c>
      <c r="D22" s="88">
        <f t="shared" si="1"/>
        <v>50</v>
      </c>
      <c r="E22" s="101">
        <f t="shared" si="2"/>
        <v>27972627.899999991</v>
      </c>
      <c r="F22" s="95"/>
    </row>
    <row r="23" spans="1:6" ht="14.25" customHeight="1">
      <c r="A23" s="107" t="s">
        <v>314</v>
      </c>
      <c r="B23" s="106">
        <f>[1]PPU!$G28</f>
        <v>928132.31999999983</v>
      </c>
      <c r="C23" s="102">
        <f t="shared" si="0"/>
        <v>0.6</v>
      </c>
      <c r="D23" s="107">
        <f t="shared" si="1"/>
        <v>50</v>
      </c>
      <c r="E23" s="101">
        <f t="shared" ref="E23:E33" si="3">B23*C23*D23</f>
        <v>27843969.599999994</v>
      </c>
      <c r="F23" s="95"/>
    </row>
    <row r="24" spans="1:6" ht="14.25" customHeight="1">
      <c r="A24" s="107" t="s">
        <v>315</v>
      </c>
      <c r="B24" s="106">
        <f>[1]PPU!$G29</f>
        <v>923016.89799999981</v>
      </c>
      <c r="C24" s="102">
        <f t="shared" si="0"/>
        <v>0.6</v>
      </c>
      <c r="D24" s="107">
        <f t="shared" si="1"/>
        <v>50</v>
      </c>
      <c r="E24" s="101">
        <f t="shared" si="3"/>
        <v>27690506.93999999</v>
      </c>
      <c r="F24" s="95"/>
    </row>
    <row r="25" spans="1:6" ht="14.25" customHeight="1">
      <c r="A25" s="107" t="s">
        <v>316</v>
      </c>
      <c r="B25" s="106">
        <f>[1]PPU!$G30</f>
        <v>917074.66399999976</v>
      </c>
      <c r="C25" s="102">
        <f t="shared" si="0"/>
        <v>0.6</v>
      </c>
      <c r="D25" s="107">
        <f t="shared" si="1"/>
        <v>50</v>
      </c>
      <c r="E25" s="101">
        <f t="shared" si="3"/>
        <v>27512239.919999994</v>
      </c>
      <c r="F25" s="95"/>
    </row>
    <row r="26" spans="1:6" ht="14.25" customHeight="1">
      <c r="A26" s="107" t="s">
        <v>317</v>
      </c>
      <c r="B26" s="106">
        <f>[1]PPU!$G31</f>
        <v>910305.61799999978</v>
      </c>
      <c r="C26" s="102">
        <f t="shared" si="0"/>
        <v>0.6</v>
      </c>
      <c r="D26" s="107">
        <f t="shared" si="1"/>
        <v>50</v>
      </c>
      <c r="E26" s="101">
        <f t="shared" si="3"/>
        <v>27309168.539999992</v>
      </c>
      <c r="F26" s="95"/>
    </row>
    <row r="27" spans="1:6" ht="14.25" customHeight="1">
      <c r="A27" s="107" t="s">
        <v>318</v>
      </c>
      <c r="B27" s="106">
        <f>[1]PPU!$G32</f>
        <v>902709.75999999966</v>
      </c>
      <c r="C27" s="102">
        <f t="shared" si="0"/>
        <v>0.6</v>
      </c>
      <c r="D27" s="107">
        <f t="shared" si="1"/>
        <v>50</v>
      </c>
      <c r="E27" s="101">
        <f t="shared" si="3"/>
        <v>27081292.79999999</v>
      </c>
      <c r="F27" s="95"/>
    </row>
    <row r="28" spans="1:6" ht="14.25" customHeight="1">
      <c r="A28" s="107" t="s">
        <v>319</v>
      </c>
      <c r="B28" s="106">
        <f>[1]PPU!$G33</f>
        <v>894287.08999999973</v>
      </c>
      <c r="C28" s="102">
        <f t="shared" si="0"/>
        <v>0.6</v>
      </c>
      <c r="D28" s="107">
        <f t="shared" si="1"/>
        <v>50</v>
      </c>
      <c r="E28" s="101">
        <f t="shared" si="3"/>
        <v>26828612.699999992</v>
      </c>
      <c r="F28" s="95"/>
    </row>
    <row r="29" spans="1:6" ht="14.25" customHeight="1">
      <c r="A29" s="107" t="s">
        <v>320</v>
      </c>
      <c r="B29" s="106">
        <f>[1]PPU!$G34</f>
        <v>885037.60799999966</v>
      </c>
      <c r="C29" s="102">
        <f t="shared" si="0"/>
        <v>0.6</v>
      </c>
      <c r="D29" s="107">
        <f t="shared" si="1"/>
        <v>50</v>
      </c>
      <c r="E29" s="101">
        <f t="shared" si="3"/>
        <v>26551128.239999991</v>
      </c>
      <c r="F29" s="95"/>
    </row>
    <row r="30" spans="1:6" ht="14.25" customHeight="1">
      <c r="A30" s="107" t="s">
        <v>321</v>
      </c>
      <c r="B30" s="106">
        <f>[1]PPU!$G35</f>
        <v>874961.31399999966</v>
      </c>
      <c r="C30" s="102">
        <f t="shared" si="0"/>
        <v>0.6</v>
      </c>
      <c r="D30" s="107">
        <f t="shared" si="1"/>
        <v>50</v>
      </c>
      <c r="E30" s="101">
        <f t="shared" si="3"/>
        <v>26248839.419999987</v>
      </c>
      <c r="F30" s="95"/>
    </row>
    <row r="31" spans="1:6" ht="14.25" customHeight="1">
      <c r="A31" s="107" t="s">
        <v>322</v>
      </c>
      <c r="B31" s="106">
        <f>[1]PPU!$G36</f>
        <v>889445.19199999957</v>
      </c>
      <c r="C31" s="102">
        <f t="shared" si="0"/>
        <v>0.6</v>
      </c>
      <c r="D31" s="107">
        <f t="shared" si="1"/>
        <v>50</v>
      </c>
      <c r="E31" s="101">
        <f t="shared" si="3"/>
        <v>26683355.759999987</v>
      </c>
      <c r="F31" s="95"/>
    </row>
    <row r="32" spans="1:6" ht="14.25" customHeight="1">
      <c r="A32" s="90"/>
      <c r="B32" s="106">
        <f>[1]PPU!$G37</f>
        <v>0</v>
      </c>
      <c r="C32" s="102">
        <f t="shared" si="0"/>
        <v>0.6</v>
      </c>
      <c r="D32" s="107">
        <f t="shared" si="1"/>
        <v>50</v>
      </c>
      <c r="E32" s="101">
        <f t="shared" si="3"/>
        <v>0</v>
      </c>
      <c r="F32" s="95"/>
    </row>
    <row r="33" spans="1:5" ht="13.5" customHeight="1">
      <c r="A33" s="29" t="s">
        <v>222</v>
      </c>
      <c r="B33" s="106">
        <f>[1]PPU!$G38</f>
        <v>0</v>
      </c>
      <c r="C33" s="102">
        <f t="shared" si="0"/>
        <v>0.6</v>
      </c>
      <c r="D33" s="107">
        <f t="shared" si="1"/>
        <v>50</v>
      </c>
      <c r="E33" s="101">
        <f t="shared" si="3"/>
        <v>0</v>
      </c>
    </row>
    <row r="34" spans="1:5" ht="13.5" customHeight="1">
      <c r="A34" s="29" t="s">
        <v>223</v>
      </c>
      <c r="B34" s="98"/>
      <c r="C34" s="29"/>
      <c r="D34" s="69">
        <f t="shared" ref="D34" si="4">(50000*0.001)</f>
        <v>50</v>
      </c>
      <c r="E34" s="29">
        <f t="shared" ref="E34:E35" si="5">B34*C34*D34</f>
        <v>0</v>
      </c>
    </row>
    <row r="35" spans="1:5">
      <c r="A35" s="29"/>
      <c r="B35" s="98"/>
      <c r="C35" s="29"/>
      <c r="D35" s="29"/>
      <c r="E35" s="69">
        <f t="shared" si="5"/>
        <v>0</v>
      </c>
    </row>
    <row r="36" spans="1:5">
      <c r="A36" s="29"/>
      <c r="B36" s="98"/>
      <c r="C36" s="29"/>
      <c r="D36" s="29"/>
      <c r="E36" s="29"/>
    </row>
    <row r="37" spans="1:5" ht="13.5" customHeight="1">
      <c r="A37" s="29" t="s">
        <v>120</v>
      </c>
      <c r="B37" s="98"/>
      <c r="C37" s="29"/>
      <c r="D37" s="29"/>
      <c r="E37" s="29"/>
    </row>
    <row r="38" spans="1:5">
      <c r="A38" s="180" t="s">
        <v>70</v>
      </c>
      <c r="B38" s="180"/>
      <c r="C38" s="180"/>
      <c r="D38" s="180"/>
      <c r="E38" s="99">
        <f>SUM(E12:E37)</f>
        <v>455845883.21999991</v>
      </c>
    </row>
    <row r="39" spans="1:5">
      <c r="A39" s="1"/>
      <c r="B39" s="48"/>
      <c r="C39" s="1"/>
      <c r="D39" s="1"/>
      <c r="E39" s="1"/>
    </row>
    <row r="40" spans="1:5">
      <c r="A40" s="1"/>
      <c r="B40" s="1"/>
      <c r="C40" s="1"/>
      <c r="D40" s="1"/>
      <c r="E40" s="1"/>
    </row>
  </sheetData>
  <mergeCells count="7">
    <mergeCell ref="B2:E2"/>
    <mergeCell ref="B3:E3"/>
    <mergeCell ref="A38:D38"/>
    <mergeCell ref="A6:E6"/>
    <mergeCell ref="A8:A11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8"/>
  <sheetViews>
    <sheetView workbookViewId="0">
      <selection activeCell="F12" sqref="F12"/>
    </sheetView>
  </sheetViews>
  <sheetFormatPr defaultRowHeight="12.75"/>
  <cols>
    <col min="1" max="1" width="24.85546875" style="45" customWidth="1"/>
    <col min="2" max="2" width="21.5703125" style="45" customWidth="1"/>
    <col min="3" max="3" width="29.28515625" style="45" customWidth="1"/>
    <col min="4" max="4" width="21.5703125" style="45" customWidth="1"/>
    <col min="5" max="16384" width="9.140625" style="45"/>
  </cols>
  <sheetData>
    <row r="2" spans="1:4" ht="13.5" customHeight="1">
      <c r="A2" s="89" t="s">
        <v>0</v>
      </c>
      <c r="B2" s="198" t="s">
        <v>1</v>
      </c>
      <c r="C2" s="199"/>
      <c r="D2" s="199"/>
    </row>
    <row r="3" spans="1:4" ht="13.5" customHeight="1">
      <c r="A3" s="89" t="s">
        <v>2</v>
      </c>
      <c r="B3" s="198" t="s">
        <v>206</v>
      </c>
      <c r="C3" s="199"/>
      <c r="D3" s="199"/>
    </row>
    <row r="4" spans="1:4" ht="13.5" customHeight="1">
      <c r="A4" s="89" t="s">
        <v>4</v>
      </c>
      <c r="B4" s="198" t="s">
        <v>207</v>
      </c>
      <c r="C4" s="199"/>
      <c r="D4" s="199"/>
    </row>
    <row r="5" spans="1:4" ht="13.5" customHeight="1">
      <c r="A5" s="89" t="s">
        <v>6</v>
      </c>
      <c r="B5" s="198" t="s">
        <v>224</v>
      </c>
      <c r="C5" s="199"/>
      <c r="D5" s="199"/>
    </row>
    <row r="6" spans="1:4">
      <c r="A6" s="196" t="s">
        <v>9</v>
      </c>
      <c r="B6" s="197"/>
      <c r="C6" s="197"/>
      <c r="D6" s="197"/>
    </row>
    <row r="7" spans="1:4">
      <c r="A7" s="82"/>
      <c r="B7" s="47" t="s">
        <v>11</v>
      </c>
      <c r="C7" s="47" t="s">
        <v>12</v>
      </c>
      <c r="D7" s="47" t="s">
        <v>13</v>
      </c>
    </row>
    <row r="8" spans="1:4" ht="27" customHeight="1">
      <c r="A8" s="194" t="s">
        <v>173</v>
      </c>
      <c r="B8" s="82" t="s">
        <v>225</v>
      </c>
      <c r="C8" s="82" t="s">
        <v>226</v>
      </c>
      <c r="D8" s="82" t="s">
        <v>189</v>
      </c>
    </row>
    <row r="9" spans="1:4" ht="15.75">
      <c r="A9" s="187"/>
      <c r="B9" s="51" t="s">
        <v>177</v>
      </c>
      <c r="C9" s="51" t="s">
        <v>178</v>
      </c>
      <c r="D9" s="51" t="s">
        <v>179</v>
      </c>
    </row>
    <row r="10" spans="1:4" ht="15.75">
      <c r="A10" s="195"/>
      <c r="B10" s="52" t="s">
        <v>227</v>
      </c>
      <c r="C10" s="52" t="s">
        <v>228</v>
      </c>
      <c r="D10" s="52" t="s">
        <v>227</v>
      </c>
    </row>
    <row r="11" spans="1:4" ht="13.5" thickBot="1">
      <c r="A11" s="84"/>
      <c r="B11" s="34"/>
      <c r="C11" s="34"/>
      <c r="D11" s="34" t="s">
        <v>182</v>
      </c>
    </row>
    <row r="12" spans="1:4" ht="26.25" thickTop="1">
      <c r="A12" s="86" t="s">
        <v>302</v>
      </c>
      <c r="B12" s="86">
        <v>0.25</v>
      </c>
      <c r="C12" s="86">
        <v>0.8</v>
      </c>
      <c r="D12" s="87">
        <f>B12*C12</f>
        <v>0.2</v>
      </c>
    </row>
    <row r="13" spans="1:4">
      <c r="A13" s="91"/>
      <c r="B13" s="85"/>
      <c r="C13" s="85"/>
      <c r="D13" s="85">
        <f t="shared" ref="D13:D16" si="0">B13*C13</f>
        <v>0</v>
      </c>
    </row>
    <row r="14" spans="1:4">
      <c r="A14" s="91"/>
      <c r="B14" s="85"/>
      <c r="C14" s="85"/>
      <c r="D14" s="85">
        <f t="shared" si="0"/>
        <v>0</v>
      </c>
    </row>
    <row r="15" spans="1:4">
      <c r="A15" s="91"/>
      <c r="B15" s="85"/>
      <c r="C15" s="85"/>
      <c r="D15" s="85">
        <f t="shared" si="0"/>
        <v>0</v>
      </c>
    </row>
    <row r="16" spans="1:4">
      <c r="A16" s="85"/>
      <c r="B16" s="85"/>
      <c r="C16" s="85"/>
      <c r="D16" s="69">
        <f t="shared" si="0"/>
        <v>0</v>
      </c>
    </row>
    <row r="17" spans="1:4">
      <c r="A17" s="85"/>
      <c r="B17" s="85"/>
      <c r="C17" s="85"/>
      <c r="D17" s="85"/>
    </row>
    <row r="18" spans="1:4" ht="13.5" customHeight="1">
      <c r="A18" s="85" t="s">
        <v>120</v>
      </c>
      <c r="B18" s="85"/>
      <c r="C18" s="85"/>
      <c r="D18" s="85"/>
    </row>
  </sheetData>
  <mergeCells count="6">
    <mergeCell ref="A8:A10"/>
    <mergeCell ref="A6:D6"/>
    <mergeCell ref="B2:D2"/>
    <mergeCell ref="B3:D3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3"/>
  <sheetViews>
    <sheetView tabSelected="1" topLeftCell="A24" workbookViewId="0">
      <selection activeCell="A33" sqref="A32:G33"/>
    </sheetView>
  </sheetViews>
  <sheetFormatPr defaultRowHeight="12.75"/>
  <cols>
    <col min="1" max="1" width="17.5703125" customWidth="1"/>
    <col min="2" max="2" width="23.7109375" customWidth="1"/>
    <col min="3" max="3" width="18.140625" customWidth="1"/>
    <col min="4" max="5" width="17.42578125" customWidth="1"/>
    <col min="6" max="6" width="20" customWidth="1"/>
    <col min="7" max="7" width="22.42578125" customWidth="1"/>
    <col min="8" max="8" width="14" bestFit="1" customWidth="1"/>
  </cols>
  <sheetData>
    <row r="2" spans="1:8" ht="14.25" customHeight="1">
      <c r="A2" s="61" t="s">
        <v>0</v>
      </c>
      <c r="B2" s="136" t="s">
        <v>1</v>
      </c>
      <c r="C2" s="136"/>
      <c r="D2" s="136"/>
      <c r="E2" s="136"/>
      <c r="F2" s="136"/>
      <c r="G2" s="136"/>
    </row>
    <row r="3" spans="1:8" ht="14.25" customHeight="1">
      <c r="A3" s="61" t="s">
        <v>2</v>
      </c>
      <c r="B3" s="136" t="s">
        <v>206</v>
      </c>
      <c r="C3" s="136"/>
      <c r="D3" s="136"/>
      <c r="E3" s="136"/>
      <c r="F3" s="136"/>
      <c r="G3" s="136"/>
    </row>
    <row r="4" spans="1:8" ht="14.25" customHeight="1">
      <c r="A4" s="61" t="s">
        <v>4</v>
      </c>
      <c r="B4" s="136" t="s">
        <v>207</v>
      </c>
      <c r="C4" s="136"/>
      <c r="D4" s="136"/>
      <c r="E4" s="136"/>
      <c r="F4" s="136"/>
      <c r="G4" s="136"/>
    </row>
    <row r="5" spans="1:8" ht="14.25" customHeight="1">
      <c r="A5" s="61" t="s">
        <v>6</v>
      </c>
      <c r="B5" s="136" t="s">
        <v>229</v>
      </c>
      <c r="C5" s="136"/>
      <c r="D5" s="136"/>
      <c r="E5" s="136"/>
      <c r="F5" s="136"/>
      <c r="G5" s="136"/>
    </row>
    <row r="6" spans="1:8">
      <c r="A6" s="142" t="s">
        <v>10</v>
      </c>
      <c r="B6" s="183"/>
      <c r="C6" s="183"/>
      <c r="D6" s="183"/>
      <c r="E6" s="183"/>
      <c r="F6" s="183"/>
      <c r="G6" s="183"/>
    </row>
    <row r="7" spans="1:8">
      <c r="A7" s="5"/>
      <c r="B7" s="5"/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</row>
    <row r="8" spans="1:8" ht="66" customHeight="1">
      <c r="A8" s="67" t="s">
        <v>230</v>
      </c>
      <c r="B8" s="35" t="s">
        <v>241</v>
      </c>
      <c r="C8" s="35" t="s">
        <v>240</v>
      </c>
      <c r="D8" s="35" t="s">
        <v>239</v>
      </c>
      <c r="E8" s="35" t="s">
        <v>231</v>
      </c>
      <c r="F8" s="35" t="s">
        <v>232</v>
      </c>
      <c r="G8" s="35" t="s">
        <v>192</v>
      </c>
    </row>
    <row r="9" spans="1:8" ht="15.75">
      <c r="A9" s="68"/>
      <c r="B9" s="68"/>
      <c r="C9" s="36" t="s">
        <v>217</v>
      </c>
      <c r="D9" s="36" t="s">
        <v>233</v>
      </c>
      <c r="E9" s="36" t="s">
        <v>234</v>
      </c>
      <c r="F9" s="36" t="s">
        <v>235</v>
      </c>
      <c r="G9" s="36" t="s">
        <v>198</v>
      </c>
    </row>
    <row r="10" spans="1:8" s="45" customFormat="1" ht="15.75">
      <c r="A10" s="69" t="s">
        <v>236</v>
      </c>
      <c r="B10" s="69"/>
      <c r="C10" s="52" t="s">
        <v>237</v>
      </c>
      <c r="D10" s="52" t="s">
        <v>237</v>
      </c>
      <c r="E10" s="52" t="s">
        <v>297</v>
      </c>
      <c r="F10" s="52" t="s">
        <v>199</v>
      </c>
      <c r="G10" s="52" t="s">
        <v>199</v>
      </c>
    </row>
    <row r="11" spans="1:8" s="45" customFormat="1" ht="13.5" thickBot="1">
      <c r="A11" s="97"/>
      <c r="B11" s="66"/>
      <c r="C11" s="34" t="s">
        <v>201</v>
      </c>
      <c r="D11" s="34"/>
      <c r="E11" s="34" t="s">
        <v>200</v>
      </c>
      <c r="F11" s="34"/>
      <c r="G11" s="34" t="s">
        <v>238</v>
      </c>
    </row>
    <row r="12" spans="1:8" s="45" customFormat="1" ht="26.25" thickTop="1">
      <c r="A12" s="96" t="str">
        <f>'4D2_TOW_IndustryWastewater'!A12</f>
        <v>Palm Oil Mill 2011</v>
      </c>
      <c r="B12" s="88" t="s">
        <v>302</v>
      </c>
      <c r="C12" s="92">
        <f>'4D2_TOW_IndustryWastewater'!E12</f>
        <v>15409200</v>
      </c>
      <c r="D12" s="49"/>
      <c r="E12" s="87">
        <f>'4D2_CH4_EF_IndustrialWastewater'!$D$12</f>
        <v>0.2</v>
      </c>
      <c r="F12" s="49"/>
      <c r="G12" s="93">
        <f>((C12-D12)*E12)-F12</f>
        <v>3081840</v>
      </c>
      <c r="H12" s="94"/>
    </row>
    <row r="13" spans="1:8" s="45" customFormat="1" ht="25.5">
      <c r="A13" s="96" t="str">
        <f>'4D2_TOW_IndustryWastewater'!A13</f>
        <v>Palm Oil Mill 2012</v>
      </c>
      <c r="B13" s="88" t="s">
        <v>302</v>
      </c>
      <c r="C13" s="100">
        <f>'4D2_TOW_IndustryWastewater'!E13</f>
        <v>14156460</v>
      </c>
      <c r="D13" s="90"/>
      <c r="E13" s="88">
        <f>'4D2_CH4_EF_IndustrialWastewater'!$D$12</f>
        <v>0.2</v>
      </c>
      <c r="F13" s="90"/>
      <c r="G13" s="101">
        <f t="shared" ref="G13:G22" si="0">((C13-D13)*E13)-F13</f>
        <v>2831292</v>
      </c>
      <c r="H13" s="94"/>
    </row>
    <row r="14" spans="1:8" s="45" customFormat="1" ht="25.5">
      <c r="A14" s="96" t="str">
        <f>'4D2_TOW_IndustryWastewater'!A14</f>
        <v>Palm Oil Mill 2013</v>
      </c>
      <c r="B14" s="88" t="s">
        <v>302</v>
      </c>
      <c r="C14" s="100">
        <f>'4D2_TOW_IndustryWastewater'!E14</f>
        <v>11017980</v>
      </c>
      <c r="D14" s="90"/>
      <c r="E14" s="88">
        <f>'4D2_CH4_EF_IndustrialWastewater'!$D$12</f>
        <v>0.2</v>
      </c>
      <c r="F14" s="90"/>
      <c r="G14" s="101">
        <f t="shared" si="0"/>
        <v>2203596</v>
      </c>
      <c r="H14" s="94"/>
    </row>
    <row r="15" spans="1:8" s="45" customFormat="1" ht="25.5">
      <c r="A15" s="96" t="str">
        <f>'4D2_TOW_IndustryWastewater'!A15</f>
        <v>Palm Oil Mill 2014</v>
      </c>
      <c r="B15" s="88" t="s">
        <v>302</v>
      </c>
      <c r="C15" s="100">
        <f>'4D2_TOW_IndustryWastewater'!E15</f>
        <v>13339860</v>
      </c>
      <c r="D15" s="90"/>
      <c r="E15" s="88">
        <f>'4D2_CH4_EF_IndustrialWastewater'!$D$12</f>
        <v>0.2</v>
      </c>
      <c r="F15" s="90"/>
      <c r="G15" s="101">
        <f t="shared" si="0"/>
        <v>2667972</v>
      </c>
      <c r="H15" s="94"/>
    </row>
    <row r="16" spans="1:8" s="45" customFormat="1" ht="25.5">
      <c r="A16" s="96" t="str">
        <f>'4D2_TOW_IndustryWastewater'!A16</f>
        <v>Palm Oil Mill 2015</v>
      </c>
      <c r="B16" s="88" t="s">
        <v>302</v>
      </c>
      <c r="C16" s="100">
        <f>'4D2_TOW_IndustryWastewater'!E16</f>
        <v>13878479.999999998</v>
      </c>
      <c r="D16" s="90"/>
      <c r="E16" s="88">
        <f>'4D2_CH4_EF_IndustrialWastewater'!$D$12</f>
        <v>0.2</v>
      </c>
      <c r="F16" s="90"/>
      <c r="G16" s="101">
        <f t="shared" si="0"/>
        <v>2775696</v>
      </c>
      <c r="H16" s="94"/>
    </row>
    <row r="17" spans="1:8" s="45" customFormat="1" ht="25.5">
      <c r="A17" s="96" t="str">
        <f>'4D2_TOW_IndustryWastewater'!A17</f>
        <v>Palm Oil Mill 2016</v>
      </c>
      <c r="B17" s="88" t="s">
        <v>302</v>
      </c>
      <c r="C17" s="100">
        <f>'4D2_TOW_IndustryWastewater'!E17</f>
        <v>13597769.999999998</v>
      </c>
      <c r="D17" s="90"/>
      <c r="E17" s="88">
        <f>'4D2_CH4_EF_IndustrialWastewater'!$D$12</f>
        <v>0.2</v>
      </c>
      <c r="F17" s="90"/>
      <c r="G17" s="101">
        <f t="shared" si="0"/>
        <v>2719554</v>
      </c>
      <c r="H17" s="94"/>
    </row>
    <row r="18" spans="1:8" s="45" customFormat="1" ht="25.5">
      <c r="A18" s="96" t="str">
        <f>'4D2_TOW_IndustryWastewater'!A18</f>
        <v>Palm Oil Mill 2017</v>
      </c>
      <c r="B18" s="88" t="s">
        <v>302</v>
      </c>
      <c r="C18" s="100">
        <f>'4D2_TOW_IndustryWastewater'!E18</f>
        <v>23328536.699999999</v>
      </c>
      <c r="D18" s="90"/>
      <c r="E18" s="88">
        <f>'4D2_CH4_EF_IndustrialWastewater'!$D$12</f>
        <v>0.2</v>
      </c>
      <c r="F18" s="90"/>
      <c r="G18" s="101">
        <f t="shared" si="0"/>
        <v>4665707.34</v>
      </c>
      <c r="H18" s="94"/>
    </row>
    <row r="19" spans="1:8" s="45" customFormat="1" ht="25.5">
      <c r="A19" s="96" t="str">
        <f>'4D2_TOW_IndustryWastewater'!A19</f>
        <v>Palm Oil Mill 2018</v>
      </c>
      <c r="B19" s="88" t="s">
        <v>302</v>
      </c>
      <c r="C19" s="100">
        <f>'4D2_TOW_IndustryWastewater'!E19</f>
        <v>24868362.239999995</v>
      </c>
      <c r="D19" s="90"/>
      <c r="E19" s="88">
        <f>'4D2_CH4_EF_IndustrialWastewater'!$D$12</f>
        <v>0.2</v>
      </c>
      <c r="F19" s="90"/>
      <c r="G19" s="101">
        <f t="shared" si="0"/>
        <v>4973672.4479999989</v>
      </c>
      <c r="H19" s="94"/>
    </row>
    <row r="20" spans="1:8" s="45" customFormat="1" ht="25.5">
      <c r="A20" s="96" t="str">
        <f>'4D2_TOW_IndustryWastewater'!A20</f>
        <v>Palm Oil Mill 2019</v>
      </c>
      <c r="B20" s="88" t="s">
        <v>302</v>
      </c>
      <c r="C20" s="100">
        <f>'4D2_TOW_IndustryWastewater'!E20</f>
        <v>26451010.619999997</v>
      </c>
      <c r="D20" s="90"/>
      <c r="E20" s="88">
        <f>'4D2_CH4_EF_IndustrialWastewater'!$D$12</f>
        <v>0.2</v>
      </c>
      <c r="F20" s="90"/>
      <c r="G20" s="101">
        <f t="shared" si="0"/>
        <v>5290202.1239999998</v>
      </c>
      <c r="H20" s="94"/>
    </row>
    <row r="21" spans="1:8" s="45" customFormat="1" ht="25.5">
      <c r="A21" s="96" t="str">
        <f>'4D2_TOW_IndustryWastewater'!A21</f>
        <v>Palm Oil Mill 2020</v>
      </c>
      <c r="B21" s="88" t="s">
        <v>302</v>
      </c>
      <c r="C21" s="100">
        <f>'4D2_TOW_IndustryWastewater'!E21</f>
        <v>28076481.839999992</v>
      </c>
      <c r="D21" s="90"/>
      <c r="E21" s="88">
        <f>'4D2_CH4_EF_IndustrialWastewater'!$D$12</f>
        <v>0.2</v>
      </c>
      <c r="F21" s="90"/>
      <c r="G21" s="101">
        <f t="shared" si="0"/>
        <v>5615296.3679999989</v>
      </c>
      <c r="H21" s="94"/>
    </row>
    <row r="22" spans="1:8" s="45" customFormat="1" ht="25.5">
      <c r="A22" s="96" t="str">
        <f>'4D2_TOW_IndustryWastewater'!A22</f>
        <v>Palm Oil Mill 2021</v>
      </c>
      <c r="B22" s="88" t="s">
        <v>302</v>
      </c>
      <c r="C22" s="100">
        <f>'4D2_TOW_IndustryWastewater'!E22</f>
        <v>27972627.899999991</v>
      </c>
      <c r="D22" s="90"/>
      <c r="E22" s="88">
        <f>'4D2_CH4_EF_IndustrialWastewater'!$D$12</f>
        <v>0.2</v>
      </c>
      <c r="F22" s="90"/>
      <c r="G22" s="101">
        <f t="shared" si="0"/>
        <v>5594525.5799999982</v>
      </c>
      <c r="H22" s="94"/>
    </row>
    <row r="23" spans="1:8" s="45" customFormat="1" ht="25.5">
      <c r="A23" s="107" t="str">
        <f>'4D2_TOW_IndustryWastewater'!A23</f>
        <v>Palm Oil Mill 2022</v>
      </c>
      <c r="B23" s="107" t="s">
        <v>302</v>
      </c>
      <c r="C23" s="100">
        <f>'4D2_TOW_IndustryWastewater'!E23</f>
        <v>27843969.599999994</v>
      </c>
      <c r="D23" s="108"/>
      <c r="E23" s="107">
        <f>'4D2_CH4_EF_IndustrialWastewater'!$D$12</f>
        <v>0.2</v>
      </c>
      <c r="F23" s="108"/>
      <c r="G23" s="101">
        <f t="shared" ref="G23:G31" si="1">((C23-D23)*E23)-F23</f>
        <v>5568793.919999999</v>
      </c>
      <c r="H23" s="94"/>
    </row>
    <row r="24" spans="1:8" s="45" customFormat="1" ht="25.5">
      <c r="A24" s="107" t="str">
        <f>'4D2_TOW_IndustryWastewater'!A24</f>
        <v>Palm Oil Mill 2023</v>
      </c>
      <c r="B24" s="107" t="s">
        <v>302</v>
      </c>
      <c r="C24" s="100">
        <f>'4D2_TOW_IndustryWastewater'!E24</f>
        <v>27690506.93999999</v>
      </c>
      <c r="D24" s="108"/>
      <c r="E24" s="107">
        <f>'4D2_CH4_EF_IndustrialWastewater'!$D$12</f>
        <v>0.2</v>
      </c>
      <c r="F24" s="108"/>
      <c r="G24" s="101">
        <f t="shared" si="1"/>
        <v>5538101.3879999984</v>
      </c>
      <c r="H24" s="94"/>
    </row>
    <row r="25" spans="1:8" s="45" customFormat="1" ht="25.5">
      <c r="A25" s="107" t="str">
        <f>'4D2_TOW_IndustryWastewater'!A25</f>
        <v>Palm Oil Mill 2024</v>
      </c>
      <c r="B25" s="107" t="s">
        <v>302</v>
      </c>
      <c r="C25" s="100">
        <f>'4D2_TOW_IndustryWastewater'!E25</f>
        <v>27512239.919999994</v>
      </c>
      <c r="D25" s="108"/>
      <c r="E25" s="107">
        <f>'4D2_CH4_EF_IndustrialWastewater'!$D$12</f>
        <v>0.2</v>
      </c>
      <c r="F25" s="108"/>
      <c r="G25" s="101">
        <f t="shared" si="1"/>
        <v>5502447.9839999992</v>
      </c>
      <c r="H25" s="94"/>
    </row>
    <row r="26" spans="1:8" s="45" customFormat="1" ht="25.5">
      <c r="A26" s="107" t="str">
        <f>'4D2_TOW_IndustryWastewater'!A26</f>
        <v>Palm Oil Mill 2025</v>
      </c>
      <c r="B26" s="107" t="s">
        <v>302</v>
      </c>
      <c r="C26" s="100">
        <f>'4D2_TOW_IndustryWastewater'!E26</f>
        <v>27309168.539999992</v>
      </c>
      <c r="D26" s="108"/>
      <c r="E26" s="107">
        <f>'4D2_CH4_EF_IndustrialWastewater'!$D$12</f>
        <v>0.2</v>
      </c>
      <c r="F26" s="108"/>
      <c r="G26" s="101">
        <f t="shared" si="1"/>
        <v>5461833.7079999987</v>
      </c>
      <c r="H26" s="94"/>
    </row>
    <row r="27" spans="1:8" s="45" customFormat="1" ht="25.5">
      <c r="A27" s="107" t="str">
        <f>'4D2_TOW_IndustryWastewater'!A27</f>
        <v>Palm Oil Mill 2026</v>
      </c>
      <c r="B27" s="107" t="s">
        <v>302</v>
      </c>
      <c r="C27" s="100">
        <f>'4D2_TOW_IndustryWastewater'!E27</f>
        <v>27081292.79999999</v>
      </c>
      <c r="D27" s="108"/>
      <c r="E27" s="107">
        <f>'4D2_CH4_EF_IndustrialWastewater'!$D$12</f>
        <v>0.2</v>
      </c>
      <c r="F27" s="108"/>
      <c r="G27" s="101">
        <f t="shared" si="1"/>
        <v>5416258.5599999987</v>
      </c>
      <c r="H27" s="94"/>
    </row>
    <row r="28" spans="1:8" s="45" customFormat="1" ht="25.5">
      <c r="A28" s="107" t="str">
        <f>'4D2_TOW_IndustryWastewater'!A28</f>
        <v>Palm Oil Mill 2027</v>
      </c>
      <c r="B28" s="107" t="s">
        <v>302</v>
      </c>
      <c r="C28" s="100">
        <f>'4D2_TOW_IndustryWastewater'!E28</f>
        <v>26828612.699999992</v>
      </c>
      <c r="D28" s="108"/>
      <c r="E28" s="107">
        <f>'4D2_CH4_EF_IndustrialWastewater'!$D$12</f>
        <v>0.2</v>
      </c>
      <c r="F28" s="108"/>
      <c r="G28" s="101">
        <f t="shared" si="1"/>
        <v>5365722.5399999991</v>
      </c>
      <c r="H28" s="94"/>
    </row>
    <row r="29" spans="1:8" s="45" customFormat="1" ht="25.5">
      <c r="A29" s="107" t="str">
        <f>'4D2_TOW_IndustryWastewater'!A29</f>
        <v>Palm Oil Mill 2028</v>
      </c>
      <c r="B29" s="107" t="s">
        <v>302</v>
      </c>
      <c r="C29" s="100">
        <f>'4D2_TOW_IndustryWastewater'!E29</f>
        <v>26551128.239999991</v>
      </c>
      <c r="D29" s="108"/>
      <c r="E29" s="107">
        <f>'4D2_CH4_EF_IndustrialWastewater'!$D$12</f>
        <v>0.2</v>
      </c>
      <c r="F29" s="108"/>
      <c r="G29" s="101">
        <f t="shared" si="1"/>
        <v>5310225.6479999982</v>
      </c>
      <c r="H29" s="94"/>
    </row>
    <row r="30" spans="1:8" s="45" customFormat="1" ht="25.5">
      <c r="A30" s="107" t="str">
        <f>'4D2_TOW_IndustryWastewater'!A30</f>
        <v>Palm Oil Mill 2029</v>
      </c>
      <c r="B30" s="107" t="s">
        <v>302</v>
      </c>
      <c r="C30" s="100">
        <f>'4D2_TOW_IndustryWastewater'!E30</f>
        <v>26248839.419999987</v>
      </c>
      <c r="D30" s="108"/>
      <c r="E30" s="107">
        <f>'4D2_CH4_EF_IndustrialWastewater'!$D$12</f>
        <v>0.2</v>
      </c>
      <c r="F30" s="108"/>
      <c r="G30" s="101">
        <f t="shared" si="1"/>
        <v>5249767.8839999977</v>
      </c>
      <c r="H30" s="94"/>
    </row>
    <row r="31" spans="1:8" s="45" customFormat="1" ht="25.5">
      <c r="A31" s="107" t="str">
        <f>'4D2_TOW_IndustryWastewater'!A31</f>
        <v>Palm Oil Mill 2030</v>
      </c>
      <c r="B31" s="107" t="s">
        <v>302</v>
      </c>
      <c r="C31" s="100">
        <f>'4D2_TOW_IndustryWastewater'!E31</f>
        <v>26683355.759999987</v>
      </c>
      <c r="D31" s="108"/>
      <c r="E31" s="107">
        <f>'4D2_CH4_EF_IndustrialWastewater'!$D$12</f>
        <v>0.2</v>
      </c>
      <c r="F31" s="108"/>
      <c r="G31" s="101">
        <f t="shared" si="1"/>
        <v>5336671.1519999979</v>
      </c>
      <c r="H31" s="94"/>
    </row>
    <row r="32" spans="1:8" s="45" customFormat="1">
      <c r="A32" s="107"/>
      <c r="B32" s="107"/>
      <c r="C32" s="100"/>
      <c r="D32" s="108"/>
      <c r="E32" s="107"/>
      <c r="F32" s="108"/>
      <c r="G32" s="101"/>
      <c r="H32" s="94"/>
    </row>
    <row r="33" spans="1:8" s="45" customFormat="1">
      <c r="A33" s="107"/>
      <c r="B33" s="107"/>
      <c r="C33" s="100"/>
      <c r="D33" s="108"/>
      <c r="E33" s="107"/>
      <c r="F33" s="108"/>
      <c r="G33" s="101"/>
      <c r="H33" s="94"/>
    </row>
    <row r="34" spans="1:8" s="45" customFormat="1">
      <c r="A34" s="107"/>
      <c r="B34" s="108"/>
      <c r="C34" s="100"/>
      <c r="D34" s="108"/>
      <c r="E34" s="108"/>
      <c r="F34" s="108"/>
      <c r="G34" s="101"/>
      <c r="H34" s="94"/>
    </row>
    <row r="35" spans="1:8" s="45" customFormat="1">
      <c r="A35" s="88"/>
      <c r="B35" s="90"/>
      <c r="C35" s="100"/>
      <c r="D35" s="90"/>
      <c r="E35" s="90"/>
      <c r="F35" s="90"/>
      <c r="G35" s="101"/>
      <c r="H35" s="94"/>
    </row>
    <row r="36" spans="1:8" s="45" customFormat="1">
      <c r="A36" s="88"/>
      <c r="B36" s="90"/>
      <c r="C36" s="100"/>
      <c r="D36" s="90"/>
      <c r="E36" s="90"/>
      <c r="F36" s="90"/>
      <c r="G36" s="101"/>
      <c r="H36" s="94"/>
    </row>
    <row r="37" spans="1:8" s="45" customFormat="1">
      <c r="A37" s="29" t="s">
        <v>222</v>
      </c>
      <c r="B37" s="29"/>
      <c r="C37" s="29">
        <f>'4D2_TOW_IndustryWastewater'!E33</f>
        <v>0</v>
      </c>
      <c r="D37" s="29"/>
      <c r="E37" s="29"/>
      <c r="F37" s="29"/>
      <c r="G37" s="29">
        <f t="shared" ref="G37:G38" si="2">((C37-D37)*E37)-F37</f>
        <v>0</v>
      </c>
    </row>
    <row r="38" spans="1:8" s="45" customFormat="1">
      <c r="A38" s="29" t="s">
        <v>223</v>
      </c>
      <c r="B38" s="29"/>
      <c r="C38" s="29">
        <f>'4D2_TOW_IndustryWastewater'!E34</f>
        <v>0</v>
      </c>
      <c r="D38" s="29"/>
      <c r="E38" s="29"/>
      <c r="F38" s="29"/>
      <c r="G38" s="69">
        <f t="shared" si="2"/>
        <v>0</v>
      </c>
    </row>
    <row r="39" spans="1:8" s="45" customFormat="1">
      <c r="A39" s="29"/>
      <c r="B39" s="29"/>
      <c r="C39" s="29"/>
      <c r="D39" s="29"/>
      <c r="E39" s="29"/>
      <c r="F39" s="29"/>
      <c r="G39" s="29"/>
    </row>
    <row r="40" spans="1:8" s="45" customFormat="1">
      <c r="A40" s="29"/>
      <c r="B40" s="29"/>
      <c r="C40" s="29"/>
      <c r="D40" s="29"/>
      <c r="E40" s="29"/>
      <c r="F40" s="29"/>
      <c r="G40" s="29"/>
    </row>
    <row r="41" spans="1:8" s="45" customFormat="1">
      <c r="A41" s="29"/>
      <c r="B41" s="29"/>
      <c r="C41" s="29"/>
      <c r="D41" s="29"/>
      <c r="E41" s="29"/>
      <c r="F41" s="29"/>
      <c r="G41" s="29"/>
    </row>
    <row r="42" spans="1:8" s="45" customFormat="1">
      <c r="A42" s="29" t="s">
        <v>120</v>
      </c>
      <c r="B42" s="29"/>
      <c r="C42" s="29"/>
      <c r="D42" s="29"/>
      <c r="E42" s="29"/>
      <c r="F42" s="29"/>
      <c r="G42" s="29"/>
    </row>
    <row r="43" spans="1:8" s="45" customFormat="1">
      <c r="A43" s="180" t="s">
        <v>70</v>
      </c>
      <c r="B43" s="180"/>
      <c r="C43" s="180"/>
      <c r="D43" s="180"/>
      <c r="E43" s="180"/>
      <c r="F43" s="180"/>
      <c r="G43" s="29"/>
    </row>
  </sheetData>
  <mergeCells count="6">
    <mergeCell ref="A6:G6"/>
    <mergeCell ref="A43:F43"/>
    <mergeCell ref="B2:G2"/>
    <mergeCell ref="B3:G3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opLeftCell="A3" workbookViewId="0">
      <selection activeCell="E20" sqref="E20"/>
    </sheetView>
  </sheetViews>
  <sheetFormatPr defaultRowHeight="12.75"/>
  <cols>
    <col min="1" max="1" width="18.42578125" customWidth="1"/>
    <col min="2" max="2" width="14.5703125" customWidth="1"/>
    <col min="3" max="4" width="14" customWidth="1"/>
    <col min="5" max="7" width="14.5703125" customWidth="1"/>
    <col min="8" max="8" width="26.140625" customWidth="1"/>
  </cols>
  <sheetData>
    <row r="2" spans="1:8">
      <c r="A2" s="22" t="s">
        <v>0</v>
      </c>
      <c r="B2" s="136" t="s">
        <v>1</v>
      </c>
      <c r="C2" s="136"/>
      <c r="D2" s="136"/>
      <c r="E2" s="136"/>
      <c r="F2" s="136"/>
      <c r="G2" s="136"/>
      <c r="H2" s="136"/>
    </row>
    <row r="3" spans="1:8">
      <c r="A3" s="22" t="s">
        <v>2</v>
      </c>
      <c r="B3" s="136" t="s">
        <v>158</v>
      </c>
      <c r="C3" s="136"/>
      <c r="D3" s="136"/>
      <c r="E3" s="136"/>
      <c r="F3" s="136"/>
      <c r="G3" s="136"/>
      <c r="H3" s="136"/>
    </row>
    <row r="4" spans="1:8">
      <c r="A4" s="22" t="s">
        <v>4</v>
      </c>
      <c r="B4" s="136" t="s">
        <v>159</v>
      </c>
      <c r="C4" s="136"/>
      <c r="D4" s="136"/>
      <c r="E4" s="136"/>
      <c r="F4" s="136"/>
      <c r="G4" s="136"/>
      <c r="H4" s="136"/>
    </row>
    <row r="5" spans="1:8">
      <c r="A5" s="22" t="s">
        <v>6</v>
      </c>
      <c r="B5" s="136" t="s">
        <v>242</v>
      </c>
      <c r="C5" s="136"/>
      <c r="D5" s="136"/>
      <c r="E5" s="136"/>
      <c r="F5" s="136"/>
      <c r="G5" s="136"/>
      <c r="H5" s="136"/>
    </row>
    <row r="6" spans="1:8">
      <c r="A6" s="70"/>
      <c r="B6" s="201"/>
      <c r="C6" s="201"/>
      <c r="D6" s="201"/>
      <c r="E6" s="201"/>
      <c r="F6" s="201"/>
      <c r="G6" s="201"/>
      <c r="H6" s="201"/>
    </row>
    <row r="7" spans="1:8">
      <c r="A7" s="75"/>
      <c r="B7" s="6" t="s">
        <v>11</v>
      </c>
      <c r="C7" s="6" t="s">
        <v>12</v>
      </c>
      <c r="D7" s="6" t="s">
        <v>13</v>
      </c>
      <c r="E7" s="6" t="s">
        <v>14</v>
      </c>
      <c r="F7" s="6" t="s">
        <v>15</v>
      </c>
      <c r="G7" s="6" t="s">
        <v>82</v>
      </c>
      <c r="H7" s="6" t="s">
        <v>102</v>
      </c>
    </row>
    <row r="8" spans="1:8" ht="66.75" customHeight="1">
      <c r="A8" s="76"/>
      <c r="B8" s="10" t="s">
        <v>83</v>
      </c>
      <c r="C8" s="10" t="s">
        <v>243</v>
      </c>
      <c r="D8" s="10" t="s">
        <v>244</v>
      </c>
      <c r="E8" s="10" t="s">
        <v>245</v>
      </c>
      <c r="F8" s="10" t="s">
        <v>246</v>
      </c>
      <c r="G8" s="10" t="s">
        <v>262</v>
      </c>
      <c r="H8" s="10" t="s">
        <v>247</v>
      </c>
    </row>
    <row r="9" spans="1:8" ht="15.75">
      <c r="A9" s="11"/>
      <c r="B9" s="11" t="s">
        <v>165</v>
      </c>
      <c r="C9" s="11" t="s">
        <v>248</v>
      </c>
      <c r="D9" s="11" t="s">
        <v>249</v>
      </c>
      <c r="E9" s="11" t="s">
        <v>250</v>
      </c>
      <c r="F9" s="11" t="s">
        <v>251</v>
      </c>
      <c r="G9" s="11" t="s">
        <v>252</v>
      </c>
      <c r="H9" s="11" t="s">
        <v>253</v>
      </c>
    </row>
    <row r="10" spans="1:8" s="45" customFormat="1" ht="25.5">
      <c r="A10" s="83" t="s">
        <v>254</v>
      </c>
      <c r="B10" s="72" t="s">
        <v>255</v>
      </c>
      <c r="C10" s="47" t="s">
        <v>256</v>
      </c>
      <c r="D10" s="72" t="s">
        <v>257</v>
      </c>
      <c r="E10" s="47" t="s">
        <v>258</v>
      </c>
      <c r="F10" s="47" t="s">
        <v>258</v>
      </c>
      <c r="G10" s="47" t="s">
        <v>259</v>
      </c>
      <c r="H10" s="72" t="s">
        <v>260</v>
      </c>
    </row>
    <row r="11" spans="1:8" s="45" customFormat="1" ht="13.5" thickBot="1">
      <c r="A11" s="73"/>
      <c r="B11" s="73"/>
      <c r="C11" s="73"/>
      <c r="D11" s="74"/>
      <c r="E11" s="74"/>
      <c r="F11" s="74"/>
      <c r="G11" s="74"/>
      <c r="H11" s="74" t="s">
        <v>261</v>
      </c>
    </row>
    <row r="12" spans="1:8" ht="13.5" thickTop="1">
      <c r="A12" s="77"/>
      <c r="B12" s="77"/>
      <c r="C12" s="77"/>
      <c r="D12" s="78"/>
      <c r="E12" s="78"/>
      <c r="F12" s="78"/>
      <c r="G12" s="78"/>
      <c r="H12" s="78"/>
    </row>
    <row r="13" spans="1:8">
      <c r="A13" s="200" t="s">
        <v>70</v>
      </c>
      <c r="B13" s="200"/>
      <c r="C13" s="200"/>
      <c r="D13" s="200"/>
      <c r="E13" s="200"/>
      <c r="F13" s="200"/>
      <c r="G13" s="200"/>
      <c r="H13" s="71"/>
    </row>
  </sheetData>
  <mergeCells count="6">
    <mergeCell ref="A13:G13"/>
    <mergeCell ref="B6:H6"/>
    <mergeCell ref="B2:H2"/>
    <mergeCell ref="B3:H3"/>
    <mergeCell ref="B4:H4"/>
    <mergeCell ref="B5:H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opLeftCell="C1" workbookViewId="0">
      <selection activeCell="H18" sqref="H18"/>
    </sheetView>
  </sheetViews>
  <sheetFormatPr defaultRowHeight="12.75"/>
  <cols>
    <col min="1" max="1" width="21.28515625" customWidth="1"/>
    <col min="2" max="3" width="18.140625" customWidth="1"/>
    <col min="4" max="6" width="20.140625" customWidth="1"/>
  </cols>
  <sheetData>
    <row r="2" spans="1:6" ht="16.5" customHeight="1">
      <c r="A2" s="22" t="s">
        <v>0</v>
      </c>
      <c r="B2" s="136" t="s">
        <v>1</v>
      </c>
      <c r="C2" s="136"/>
      <c r="D2" s="136"/>
      <c r="E2" s="136"/>
      <c r="F2" s="136"/>
    </row>
    <row r="3" spans="1:6" ht="16.5" customHeight="1">
      <c r="A3" s="22" t="s">
        <v>2</v>
      </c>
      <c r="B3" s="136" t="s">
        <v>158</v>
      </c>
      <c r="C3" s="136"/>
      <c r="D3" s="136"/>
      <c r="E3" s="136"/>
      <c r="F3" s="136"/>
    </row>
    <row r="4" spans="1:6" ht="16.5" customHeight="1">
      <c r="A4" s="22" t="s">
        <v>4</v>
      </c>
      <c r="B4" s="136" t="s">
        <v>159</v>
      </c>
      <c r="C4" s="136"/>
      <c r="D4" s="136"/>
      <c r="E4" s="136"/>
      <c r="F4" s="136"/>
    </row>
    <row r="5" spans="1:6" ht="16.5" customHeight="1">
      <c r="A5" s="22" t="s">
        <v>6</v>
      </c>
      <c r="B5" s="136" t="s">
        <v>263</v>
      </c>
      <c r="C5" s="136"/>
      <c r="D5" s="136"/>
      <c r="E5" s="136"/>
      <c r="F5" s="136"/>
    </row>
    <row r="6" spans="1:6">
      <c r="A6" s="70"/>
      <c r="B6" s="201"/>
      <c r="C6" s="201"/>
      <c r="D6" s="201"/>
      <c r="E6" s="201"/>
      <c r="F6" s="201"/>
    </row>
    <row r="7" spans="1:6">
      <c r="A7" s="79"/>
      <c r="B7" s="6" t="s">
        <v>11</v>
      </c>
      <c r="C7" s="6" t="s">
        <v>12</v>
      </c>
      <c r="D7" s="6" t="s">
        <v>264</v>
      </c>
      <c r="E7" s="6" t="s">
        <v>14</v>
      </c>
      <c r="F7" s="6" t="s">
        <v>15</v>
      </c>
    </row>
    <row r="8" spans="1:6" ht="63.75" customHeight="1">
      <c r="A8" s="76"/>
      <c r="B8" s="10" t="s">
        <v>265</v>
      </c>
      <c r="C8" s="10" t="s">
        <v>176</v>
      </c>
      <c r="D8" s="10" t="s">
        <v>266</v>
      </c>
      <c r="E8" s="10" t="s">
        <v>267</v>
      </c>
      <c r="F8" s="10" t="s">
        <v>268</v>
      </c>
    </row>
    <row r="9" spans="1:6" s="45" customFormat="1" ht="15.75">
      <c r="A9" s="80"/>
      <c r="B9" s="12" t="s">
        <v>269</v>
      </c>
      <c r="C9" s="52" t="s">
        <v>270</v>
      </c>
      <c r="D9" s="52" t="s">
        <v>271</v>
      </c>
      <c r="E9" s="52" t="s">
        <v>298</v>
      </c>
      <c r="F9" s="52" t="s">
        <v>298</v>
      </c>
    </row>
    <row r="10" spans="1:6" s="45" customFormat="1" ht="13.5" thickBot="1">
      <c r="A10" s="81"/>
      <c r="B10" s="74"/>
      <c r="C10" s="74"/>
      <c r="D10" s="74"/>
      <c r="E10" s="74"/>
      <c r="F10" s="74" t="s">
        <v>299</v>
      </c>
    </row>
    <row r="11" spans="1:6" ht="13.5" thickTop="1">
      <c r="A11" s="77"/>
      <c r="B11" s="77"/>
      <c r="C11" s="77"/>
      <c r="D11" s="78"/>
      <c r="E11" s="78"/>
      <c r="F11" s="78"/>
    </row>
    <row r="12" spans="1:6">
      <c r="A12" s="71"/>
      <c r="B12" s="71"/>
      <c r="C12" s="71"/>
      <c r="D12" s="6"/>
      <c r="E12" s="6"/>
      <c r="F12" s="6"/>
    </row>
    <row r="13" spans="1:6">
      <c r="A13" s="71"/>
      <c r="B13" s="71"/>
      <c r="C13" s="71"/>
      <c r="D13" s="6"/>
      <c r="E13" s="6"/>
      <c r="F13" s="6"/>
    </row>
  </sheetData>
  <mergeCells count="5">
    <mergeCell ref="B6:F6"/>
    <mergeCell ref="B2:F2"/>
    <mergeCell ref="B3:F3"/>
    <mergeCell ref="B4:F4"/>
    <mergeCell ref="B5:F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workbookViewId="0">
      <selection activeCell="H24" sqref="H24"/>
    </sheetView>
  </sheetViews>
  <sheetFormatPr defaultRowHeight="12.75"/>
  <cols>
    <col min="1" max="1" width="15.28515625" customWidth="1"/>
    <col min="2" max="2" width="22.5703125" customWidth="1"/>
    <col min="3" max="5" width="31" customWidth="1"/>
  </cols>
  <sheetData>
    <row r="2" spans="1:5">
      <c r="A2" s="135" t="s">
        <v>0</v>
      </c>
      <c r="B2" s="135"/>
      <c r="C2" s="136" t="s">
        <v>1</v>
      </c>
      <c r="D2" s="136"/>
      <c r="E2" s="136"/>
    </row>
    <row r="3" spans="1:5" ht="13.5" customHeight="1">
      <c r="A3" s="135" t="s">
        <v>2</v>
      </c>
      <c r="B3" s="135"/>
      <c r="C3" s="136" t="s">
        <v>3</v>
      </c>
      <c r="D3" s="136"/>
      <c r="E3" s="136"/>
    </row>
    <row r="4" spans="1:5">
      <c r="A4" s="135" t="s">
        <v>4</v>
      </c>
      <c r="B4" s="135"/>
      <c r="C4" s="136" t="s">
        <v>5</v>
      </c>
      <c r="D4" s="136"/>
      <c r="E4" s="136"/>
    </row>
    <row r="5" spans="1:5" ht="15.75" customHeight="1">
      <c r="A5" s="135" t="s">
        <v>6</v>
      </c>
      <c r="B5" s="135"/>
      <c r="C5" s="136" t="s">
        <v>30</v>
      </c>
      <c r="D5" s="136"/>
      <c r="E5" s="136"/>
    </row>
    <row r="6" spans="1:5">
      <c r="A6" s="23"/>
      <c r="B6" s="24"/>
      <c r="C6" s="24" t="s">
        <v>8</v>
      </c>
      <c r="D6" s="133" t="s">
        <v>9</v>
      </c>
      <c r="E6" s="133"/>
    </row>
    <row r="7" spans="1:5">
      <c r="A7" s="25"/>
      <c r="B7" s="26"/>
      <c r="C7" s="6" t="s">
        <v>11</v>
      </c>
      <c r="D7" s="6" t="s">
        <v>12</v>
      </c>
      <c r="E7" s="6" t="s">
        <v>13</v>
      </c>
    </row>
    <row r="8" spans="1:5" ht="30" customHeight="1">
      <c r="A8" s="127" t="s">
        <v>16</v>
      </c>
      <c r="B8" s="127" t="s">
        <v>31</v>
      </c>
      <c r="C8" s="10" t="s">
        <v>17</v>
      </c>
      <c r="D8" s="10" t="s">
        <v>18</v>
      </c>
      <c r="E8" s="10" t="s">
        <v>32</v>
      </c>
    </row>
    <row r="9" spans="1:5" ht="15.75">
      <c r="A9" s="127"/>
      <c r="B9" s="127"/>
      <c r="C9" s="11" t="s">
        <v>22</v>
      </c>
      <c r="D9" s="11" t="s">
        <v>33</v>
      </c>
      <c r="E9" s="11" t="s">
        <v>34</v>
      </c>
    </row>
    <row r="10" spans="1:5" ht="15" thickBot="1">
      <c r="A10" s="134"/>
      <c r="B10" s="134"/>
      <c r="C10" s="9"/>
      <c r="D10" s="9"/>
      <c r="E10" s="9" t="s">
        <v>277</v>
      </c>
    </row>
    <row r="11" spans="1:5" ht="14.25" customHeight="1" thickTop="1">
      <c r="A11" s="27" t="s">
        <v>27</v>
      </c>
      <c r="B11" s="14"/>
      <c r="C11" s="14"/>
      <c r="D11" s="14"/>
      <c r="E11" s="14"/>
    </row>
    <row r="12" spans="1:5">
      <c r="A12" s="28"/>
      <c r="B12" s="17"/>
      <c r="C12" s="17"/>
      <c r="D12" s="17"/>
      <c r="E12" s="17"/>
    </row>
    <row r="13" spans="1:5">
      <c r="A13" s="28"/>
      <c r="B13" s="17"/>
      <c r="C13" s="17"/>
      <c r="D13" s="17"/>
      <c r="E13" s="17"/>
    </row>
    <row r="14" spans="1:5">
      <c r="A14" s="28"/>
      <c r="B14" s="17"/>
      <c r="C14" s="17"/>
      <c r="D14" s="17"/>
      <c r="E14" s="17"/>
    </row>
    <row r="15" spans="1:5">
      <c r="A15" s="28"/>
      <c r="B15" s="17"/>
      <c r="C15" s="17"/>
      <c r="D15" s="17"/>
      <c r="E15" s="17"/>
    </row>
    <row r="16" spans="1:5" ht="60.75" customHeight="1">
      <c r="A16" s="7" t="s">
        <v>28</v>
      </c>
      <c r="B16" s="19"/>
      <c r="C16" s="19"/>
      <c r="D16" s="19"/>
      <c r="E16" s="19"/>
    </row>
    <row r="17" spans="1:5">
      <c r="A17" s="29"/>
      <c r="B17" s="19"/>
      <c r="C17" s="19"/>
      <c r="D17" s="19"/>
      <c r="E17" s="19"/>
    </row>
    <row r="18" spans="1:5">
      <c r="A18" s="29"/>
      <c r="B18" s="19"/>
      <c r="C18" s="19"/>
      <c r="D18" s="19"/>
      <c r="E18" s="19"/>
    </row>
    <row r="19" spans="1:5">
      <c r="A19" s="29"/>
      <c r="B19" s="19"/>
      <c r="C19" s="19"/>
      <c r="D19" s="19"/>
      <c r="E19" s="19"/>
    </row>
    <row r="20" spans="1:5">
      <c r="A20" s="121" t="s">
        <v>70</v>
      </c>
      <c r="B20" s="122"/>
      <c r="C20" s="122"/>
      <c r="D20" s="123"/>
      <c r="E20" s="19"/>
    </row>
    <row r="21" spans="1:5" ht="13.5" customHeight="1">
      <c r="A21" s="112" t="s">
        <v>75</v>
      </c>
      <c r="B21" s="113"/>
      <c r="C21" s="113"/>
      <c r="D21" s="113"/>
      <c r="E21" s="114"/>
    </row>
    <row r="22" spans="1:5" ht="12.75" customHeight="1">
      <c r="A22" s="115" t="s">
        <v>73</v>
      </c>
      <c r="B22" s="116"/>
      <c r="C22" s="116"/>
      <c r="D22" s="116"/>
      <c r="E22" s="117"/>
    </row>
    <row r="23" spans="1:5" ht="13.5" customHeight="1">
      <c r="A23" s="118" t="s">
        <v>74</v>
      </c>
      <c r="B23" s="119"/>
      <c r="C23" s="119"/>
      <c r="D23" s="119"/>
      <c r="E23" s="120"/>
    </row>
  </sheetData>
  <mergeCells count="15">
    <mergeCell ref="A4:B4"/>
    <mergeCell ref="C4:E4"/>
    <mergeCell ref="A5:B5"/>
    <mergeCell ref="C5:E5"/>
    <mergeCell ref="A2:B2"/>
    <mergeCell ref="C2:E2"/>
    <mergeCell ref="A3:B3"/>
    <mergeCell ref="C3:E3"/>
    <mergeCell ref="A21:E21"/>
    <mergeCell ref="A22:E22"/>
    <mergeCell ref="A23:E23"/>
    <mergeCell ref="A20:D20"/>
    <mergeCell ref="D6:E6"/>
    <mergeCell ref="A8:A10"/>
    <mergeCell ref="B8:B10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"/>
  <sheetViews>
    <sheetView workbookViewId="0">
      <selection activeCell="Q16" sqref="Q16"/>
    </sheetView>
  </sheetViews>
  <sheetFormatPr defaultRowHeight="12.75"/>
  <cols>
    <col min="1" max="1" width="13.85546875" customWidth="1"/>
    <col min="2" max="2" width="8.28515625" customWidth="1"/>
    <col min="3" max="3" width="20.7109375" customWidth="1"/>
    <col min="4" max="5" width="14.140625" customWidth="1"/>
    <col min="6" max="6" width="15.5703125" customWidth="1"/>
    <col min="7" max="8" width="10.5703125" customWidth="1"/>
    <col min="9" max="9" width="24.42578125" customWidth="1"/>
  </cols>
  <sheetData>
    <row r="2" spans="1:9">
      <c r="A2" s="130" t="s">
        <v>0</v>
      </c>
      <c r="B2" s="130"/>
      <c r="C2" s="131" t="s">
        <v>1</v>
      </c>
      <c r="D2" s="131"/>
      <c r="E2" s="131"/>
      <c r="F2" s="131"/>
      <c r="G2" s="131"/>
      <c r="H2" s="131"/>
      <c r="I2" s="131"/>
    </row>
    <row r="3" spans="1:9">
      <c r="A3" s="130" t="s">
        <v>2</v>
      </c>
      <c r="B3" s="130"/>
      <c r="C3" s="131" t="s">
        <v>278</v>
      </c>
      <c r="D3" s="131"/>
      <c r="E3" s="131"/>
      <c r="F3" s="131"/>
      <c r="G3" s="131"/>
      <c r="H3" s="131"/>
      <c r="I3" s="131"/>
    </row>
    <row r="4" spans="1:9">
      <c r="A4" s="130" t="s">
        <v>4</v>
      </c>
      <c r="B4" s="130"/>
      <c r="C4" s="131" t="s">
        <v>35</v>
      </c>
      <c r="D4" s="131"/>
      <c r="E4" s="131"/>
      <c r="F4" s="131"/>
      <c r="G4" s="131"/>
      <c r="H4" s="131"/>
      <c r="I4" s="131"/>
    </row>
    <row r="5" spans="1:9" ht="14.25" customHeight="1">
      <c r="A5" s="130" t="s">
        <v>6</v>
      </c>
      <c r="B5" s="130"/>
      <c r="C5" s="131" t="s">
        <v>36</v>
      </c>
      <c r="D5" s="131"/>
      <c r="E5" s="131"/>
      <c r="F5" s="131"/>
      <c r="G5" s="131"/>
      <c r="H5" s="131"/>
      <c r="I5" s="131"/>
    </row>
    <row r="6" spans="1:9">
      <c r="A6" s="142"/>
      <c r="B6" s="142"/>
      <c r="C6" s="142"/>
      <c r="D6" s="142"/>
      <c r="E6" s="142"/>
      <c r="F6" s="142"/>
      <c r="G6" s="142"/>
      <c r="H6" s="142"/>
      <c r="I6" s="31"/>
    </row>
    <row r="7" spans="1:9">
      <c r="A7" s="143"/>
      <c r="B7" s="143"/>
      <c r="C7" s="32" t="s">
        <v>37</v>
      </c>
      <c r="D7" s="32" t="s">
        <v>12</v>
      </c>
      <c r="E7" s="32" t="s">
        <v>38</v>
      </c>
      <c r="F7" s="32" t="s">
        <v>39</v>
      </c>
      <c r="G7" s="32" t="s">
        <v>40</v>
      </c>
      <c r="H7" s="32" t="s">
        <v>41</v>
      </c>
      <c r="I7" s="32" t="s">
        <v>42</v>
      </c>
    </row>
    <row r="8" spans="1:9" ht="42" customHeight="1">
      <c r="A8" s="140" t="s">
        <v>107</v>
      </c>
      <c r="B8" s="139"/>
      <c r="C8" s="35" t="s">
        <v>71</v>
      </c>
      <c r="D8" s="35" t="s">
        <v>44</v>
      </c>
      <c r="E8" s="35" t="s">
        <v>45</v>
      </c>
      <c r="F8" s="35" t="s">
        <v>46</v>
      </c>
      <c r="G8" s="35" t="s">
        <v>47</v>
      </c>
      <c r="H8" s="35" t="s">
        <v>48</v>
      </c>
      <c r="I8" s="35" t="s">
        <v>49</v>
      </c>
    </row>
    <row r="9" spans="1:9">
      <c r="A9" s="139"/>
      <c r="B9" s="139"/>
      <c r="C9" s="36"/>
      <c r="D9" s="36" t="s">
        <v>50</v>
      </c>
      <c r="E9" s="36" t="s">
        <v>51</v>
      </c>
      <c r="F9" s="36" t="s">
        <v>52</v>
      </c>
      <c r="G9" s="36" t="s">
        <v>53</v>
      </c>
      <c r="H9" s="36"/>
      <c r="I9" s="36"/>
    </row>
    <row r="10" spans="1:9" ht="16.5" customHeight="1">
      <c r="A10" s="139"/>
      <c r="B10" s="139"/>
      <c r="C10" s="37" t="s">
        <v>54</v>
      </c>
      <c r="D10" s="37" t="s">
        <v>55</v>
      </c>
      <c r="E10" s="37" t="s">
        <v>55</v>
      </c>
      <c r="F10" s="37" t="s">
        <v>55</v>
      </c>
      <c r="G10" s="37" t="s">
        <v>55</v>
      </c>
      <c r="H10" s="37" t="s">
        <v>56</v>
      </c>
      <c r="I10" s="37" t="s">
        <v>57</v>
      </c>
    </row>
    <row r="11" spans="1:9" s="30" customFormat="1" ht="13.5" thickBot="1">
      <c r="A11" s="141"/>
      <c r="B11" s="141"/>
      <c r="C11" s="34"/>
      <c r="D11" s="34"/>
      <c r="E11" s="34"/>
      <c r="F11" s="34"/>
      <c r="G11" s="34"/>
      <c r="H11" s="34"/>
      <c r="I11" s="34" t="s">
        <v>58</v>
      </c>
    </row>
    <row r="12" spans="1:9" ht="28.5" customHeight="1" thickTop="1">
      <c r="A12" s="138" t="s">
        <v>59</v>
      </c>
      <c r="B12" s="138"/>
      <c r="C12" s="39"/>
      <c r="D12" s="39"/>
      <c r="E12" s="39"/>
      <c r="F12" s="39"/>
      <c r="G12" s="39"/>
      <c r="H12" s="39"/>
      <c r="I12" s="39"/>
    </row>
    <row r="13" spans="1:9">
      <c r="A13" s="139" t="s">
        <v>60</v>
      </c>
      <c r="B13" s="19" t="s">
        <v>61</v>
      </c>
      <c r="C13" s="19"/>
      <c r="D13" s="19"/>
      <c r="E13" s="19"/>
      <c r="F13" s="19"/>
      <c r="G13" s="19"/>
      <c r="H13" s="19"/>
      <c r="I13" s="19"/>
    </row>
    <row r="14" spans="1:9">
      <c r="A14" s="139"/>
      <c r="B14" s="19" t="s">
        <v>62</v>
      </c>
      <c r="C14" s="19"/>
      <c r="D14" s="19"/>
      <c r="E14" s="19"/>
      <c r="F14" s="19"/>
      <c r="G14" s="19"/>
      <c r="H14" s="19"/>
      <c r="I14" s="19"/>
    </row>
    <row r="15" spans="1:9">
      <c r="A15" s="139"/>
      <c r="B15" s="19" t="s">
        <v>63</v>
      </c>
      <c r="C15" s="19"/>
      <c r="D15" s="19"/>
      <c r="E15" s="19"/>
      <c r="F15" s="19"/>
      <c r="G15" s="19"/>
      <c r="H15" s="19"/>
      <c r="I15" s="19"/>
    </row>
    <row r="16" spans="1:9">
      <c r="A16" s="139"/>
      <c r="B16" s="19" t="s">
        <v>64</v>
      </c>
      <c r="C16" s="19"/>
      <c r="D16" s="19"/>
      <c r="E16" s="19"/>
      <c r="F16" s="19"/>
      <c r="G16" s="19"/>
      <c r="H16" s="19"/>
      <c r="I16" s="19"/>
    </row>
    <row r="17" spans="1:9">
      <c r="A17" s="139"/>
      <c r="B17" s="19"/>
      <c r="C17" s="19"/>
      <c r="D17" s="19"/>
      <c r="E17" s="19"/>
      <c r="F17" s="19"/>
      <c r="G17" s="19"/>
      <c r="H17" s="19"/>
      <c r="I17" s="19"/>
    </row>
    <row r="18" spans="1:9">
      <c r="A18" s="139"/>
      <c r="B18" s="19"/>
      <c r="C18" s="19"/>
      <c r="D18" s="19"/>
      <c r="E18" s="19"/>
      <c r="F18" s="19"/>
      <c r="G18" s="19"/>
      <c r="H18" s="19"/>
      <c r="I18" s="19"/>
    </row>
    <row r="19" spans="1:9">
      <c r="A19" s="139"/>
      <c r="B19" s="19"/>
      <c r="C19" s="19"/>
      <c r="D19" s="19"/>
      <c r="E19" s="19"/>
      <c r="F19" s="19"/>
      <c r="G19" s="19"/>
      <c r="H19" s="19"/>
      <c r="I19" s="19"/>
    </row>
    <row r="20" spans="1:9">
      <c r="A20" s="137" t="s">
        <v>65</v>
      </c>
      <c r="B20" s="137"/>
      <c r="C20" s="5"/>
      <c r="D20" s="19"/>
      <c r="E20" s="19"/>
      <c r="F20" s="19"/>
      <c r="G20" s="19"/>
      <c r="H20" s="19"/>
      <c r="I20" s="19"/>
    </row>
    <row r="21" spans="1:9">
      <c r="A21" s="137" t="s">
        <v>66</v>
      </c>
      <c r="B21" s="137"/>
      <c r="C21" s="5"/>
      <c r="D21" s="19"/>
      <c r="E21" s="19"/>
      <c r="F21" s="19"/>
      <c r="G21" s="19"/>
      <c r="H21" s="19"/>
      <c r="I21" s="19"/>
    </row>
    <row r="22" spans="1:9">
      <c r="A22" s="137" t="s">
        <v>67</v>
      </c>
      <c r="B22" s="137"/>
      <c r="C22" s="5"/>
      <c r="D22" s="19"/>
      <c r="E22" s="19"/>
      <c r="F22" s="19"/>
      <c r="G22" s="19"/>
      <c r="H22" s="19"/>
      <c r="I22" s="19"/>
    </row>
    <row r="23" spans="1:9">
      <c r="A23" s="137" t="s">
        <v>68</v>
      </c>
      <c r="B23" s="137"/>
      <c r="C23" s="5"/>
      <c r="D23" s="19"/>
      <c r="E23" s="19"/>
      <c r="F23" s="19"/>
      <c r="G23" s="19"/>
      <c r="H23" s="19"/>
      <c r="I23" s="19"/>
    </row>
    <row r="24" spans="1:9">
      <c r="A24" s="137" t="s">
        <v>69</v>
      </c>
      <c r="B24" s="137"/>
      <c r="C24" s="5"/>
      <c r="D24" s="19"/>
      <c r="E24" s="19"/>
      <c r="F24" s="19"/>
      <c r="G24" s="19"/>
      <c r="H24" s="19"/>
      <c r="I24" s="19"/>
    </row>
    <row r="25" spans="1:9">
      <c r="A25" s="121" t="s">
        <v>70</v>
      </c>
      <c r="B25" s="122"/>
      <c r="C25" s="122"/>
      <c r="D25" s="122"/>
      <c r="E25" s="122"/>
      <c r="F25" s="122"/>
      <c r="G25" s="122"/>
      <c r="H25" s="123"/>
      <c r="I25" s="40"/>
    </row>
    <row r="26" spans="1:9" ht="12.75" customHeight="1">
      <c r="A26" s="112" t="s">
        <v>76</v>
      </c>
      <c r="B26" s="113"/>
      <c r="C26" s="113"/>
      <c r="D26" s="113"/>
      <c r="E26" s="113"/>
      <c r="F26" s="113"/>
      <c r="G26" s="113"/>
      <c r="H26" s="113"/>
      <c r="I26" s="114"/>
    </row>
    <row r="27" spans="1:9" ht="12.75" customHeight="1">
      <c r="A27" s="115" t="s">
        <v>77</v>
      </c>
      <c r="B27" s="116"/>
      <c r="C27" s="116"/>
      <c r="D27" s="116"/>
      <c r="E27" s="116"/>
      <c r="F27" s="116"/>
      <c r="G27" s="116"/>
      <c r="H27" s="116"/>
      <c r="I27" s="117"/>
    </row>
    <row r="28" spans="1:9" ht="12.75" customHeight="1">
      <c r="A28" s="115" t="s">
        <v>78</v>
      </c>
      <c r="B28" s="116"/>
      <c r="C28" s="116"/>
      <c r="D28" s="116"/>
      <c r="E28" s="116"/>
      <c r="F28" s="116"/>
      <c r="G28" s="116"/>
      <c r="H28" s="116"/>
      <c r="I28" s="117"/>
    </row>
    <row r="29" spans="1:9" ht="12.75" customHeight="1">
      <c r="A29" s="115" t="s">
        <v>79</v>
      </c>
      <c r="B29" s="116"/>
      <c r="C29" s="116"/>
      <c r="D29" s="116"/>
      <c r="E29" s="116"/>
      <c r="F29" s="116"/>
      <c r="G29" s="116"/>
      <c r="H29" s="116"/>
      <c r="I29" s="117"/>
    </row>
    <row r="30" spans="1:9" ht="27.75" customHeight="1">
      <c r="A30" s="118" t="s">
        <v>279</v>
      </c>
      <c r="B30" s="119"/>
      <c r="C30" s="119"/>
      <c r="D30" s="119"/>
      <c r="E30" s="119"/>
      <c r="F30" s="119"/>
      <c r="G30" s="119"/>
      <c r="H30" s="119"/>
      <c r="I30" s="120"/>
    </row>
  </sheetData>
  <mergeCells count="25">
    <mergeCell ref="A7:B7"/>
    <mergeCell ref="A4:B4"/>
    <mergeCell ref="C4:I4"/>
    <mergeCell ref="A5:B5"/>
    <mergeCell ref="C5:I5"/>
    <mergeCell ref="A6:C6"/>
    <mergeCell ref="A2:B2"/>
    <mergeCell ref="C2:I2"/>
    <mergeCell ref="A3:B3"/>
    <mergeCell ref="C3:I3"/>
    <mergeCell ref="D6:H6"/>
    <mergeCell ref="A20:B20"/>
    <mergeCell ref="A21:B21"/>
    <mergeCell ref="A12:B12"/>
    <mergeCell ref="A13:A19"/>
    <mergeCell ref="A8:B11"/>
    <mergeCell ref="A30:I30"/>
    <mergeCell ref="A24:B24"/>
    <mergeCell ref="A25:H25"/>
    <mergeCell ref="A22:B22"/>
    <mergeCell ref="A23:B23"/>
    <mergeCell ref="A26:I26"/>
    <mergeCell ref="A27:I27"/>
    <mergeCell ref="A28:I28"/>
    <mergeCell ref="A29:I29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workbookViewId="0">
      <selection activeCell="K12" sqref="K12"/>
    </sheetView>
  </sheetViews>
  <sheetFormatPr defaultRowHeight="12.75"/>
  <cols>
    <col min="1" max="1" width="23.28515625" customWidth="1"/>
    <col min="2" max="2" width="14.140625" customWidth="1"/>
    <col min="3" max="3" width="19.42578125" customWidth="1"/>
    <col min="4" max="4" width="19.140625" customWidth="1"/>
    <col min="5" max="5" width="19.7109375" customWidth="1"/>
    <col min="6" max="6" width="15.42578125" customWidth="1"/>
    <col min="7" max="7" width="20.85546875" customWidth="1"/>
  </cols>
  <sheetData>
    <row r="2" spans="1:7">
      <c r="A2" s="21" t="s">
        <v>0</v>
      </c>
      <c r="B2" s="131" t="s">
        <v>1</v>
      </c>
      <c r="C2" s="131"/>
      <c r="D2" s="131"/>
      <c r="E2" s="131"/>
      <c r="F2" s="131"/>
      <c r="G2" s="131"/>
    </row>
    <row r="3" spans="1:7">
      <c r="A3" s="21" t="s">
        <v>2</v>
      </c>
      <c r="B3" s="131" t="s">
        <v>280</v>
      </c>
      <c r="C3" s="131"/>
      <c r="D3" s="131"/>
      <c r="E3" s="131"/>
      <c r="F3" s="131"/>
      <c r="G3" s="131"/>
    </row>
    <row r="4" spans="1:7" ht="13.5" customHeight="1">
      <c r="A4" s="21" t="s">
        <v>4</v>
      </c>
      <c r="B4" s="131" t="s">
        <v>99</v>
      </c>
      <c r="C4" s="131"/>
      <c r="D4" s="131"/>
      <c r="E4" s="131"/>
      <c r="F4" s="131"/>
      <c r="G4" s="131"/>
    </row>
    <row r="5" spans="1:7">
      <c r="A5" s="21" t="s">
        <v>6</v>
      </c>
      <c r="B5" s="131" t="s">
        <v>80</v>
      </c>
      <c r="C5" s="131"/>
      <c r="D5" s="131"/>
      <c r="E5" s="131"/>
      <c r="F5" s="131"/>
      <c r="G5" s="131"/>
    </row>
    <row r="6" spans="1:7">
      <c r="A6" s="142" t="s">
        <v>8</v>
      </c>
      <c r="B6" s="142"/>
      <c r="C6" s="142"/>
      <c r="D6" s="142"/>
      <c r="E6" s="142"/>
      <c r="F6" s="142"/>
      <c r="G6" s="142"/>
    </row>
    <row r="7" spans="1:7">
      <c r="A7" s="35"/>
      <c r="B7" s="32" t="s">
        <v>37</v>
      </c>
      <c r="C7" s="32" t="s">
        <v>12</v>
      </c>
      <c r="D7" s="32" t="s">
        <v>13</v>
      </c>
      <c r="E7" s="32" t="s">
        <v>81</v>
      </c>
      <c r="F7" s="32" t="s">
        <v>15</v>
      </c>
      <c r="G7" s="32" t="s">
        <v>82</v>
      </c>
    </row>
    <row r="8" spans="1:7" ht="56.25" customHeight="1">
      <c r="A8" s="127" t="s">
        <v>273</v>
      </c>
      <c r="B8" s="35" t="s">
        <v>83</v>
      </c>
      <c r="C8" s="35" t="s">
        <v>84</v>
      </c>
      <c r="D8" s="35" t="s">
        <v>85</v>
      </c>
      <c r="E8" s="35" t="s">
        <v>86</v>
      </c>
      <c r="F8" s="35" t="s">
        <v>98</v>
      </c>
      <c r="G8" s="35" t="s">
        <v>87</v>
      </c>
    </row>
    <row r="9" spans="1:7" ht="15.75">
      <c r="A9" s="146"/>
      <c r="B9" s="36" t="s">
        <v>88</v>
      </c>
      <c r="C9" s="36" t="s">
        <v>89</v>
      </c>
      <c r="D9" s="36" t="s">
        <v>90</v>
      </c>
      <c r="E9" s="36" t="s">
        <v>91</v>
      </c>
      <c r="F9" s="36"/>
      <c r="G9" s="36" t="s">
        <v>92</v>
      </c>
    </row>
    <row r="10" spans="1:7">
      <c r="A10" s="146"/>
      <c r="B10" s="37" t="s">
        <v>93</v>
      </c>
      <c r="C10" s="37" t="s">
        <v>55</v>
      </c>
      <c r="D10" s="37" t="s">
        <v>94</v>
      </c>
      <c r="E10" s="37" t="s">
        <v>55</v>
      </c>
      <c r="F10" s="37" t="s">
        <v>95</v>
      </c>
      <c r="G10" s="37" t="s">
        <v>96</v>
      </c>
    </row>
    <row r="11" spans="1:7" ht="27.75" thickBot="1">
      <c r="A11" s="147"/>
      <c r="B11" s="41"/>
      <c r="C11" s="41"/>
      <c r="D11" s="41"/>
      <c r="E11" s="41"/>
      <c r="F11" s="41"/>
      <c r="G11" s="42" t="s">
        <v>281</v>
      </c>
    </row>
    <row r="12" spans="1:7" ht="13.5" thickTop="1">
      <c r="A12" s="38"/>
      <c r="B12" s="38"/>
      <c r="C12" s="39"/>
      <c r="D12" s="38"/>
      <c r="E12" s="38"/>
      <c r="F12" s="38"/>
      <c r="G12" s="38"/>
    </row>
    <row r="13" spans="1:7">
      <c r="A13" s="19"/>
      <c r="B13" s="19"/>
      <c r="C13" s="5"/>
      <c r="D13" s="19"/>
      <c r="E13" s="19"/>
      <c r="F13" s="19"/>
      <c r="G13" s="19"/>
    </row>
    <row r="14" spans="1:7">
      <c r="A14" s="19"/>
      <c r="B14" s="19"/>
      <c r="C14" s="5"/>
      <c r="D14" s="19"/>
      <c r="E14" s="19"/>
      <c r="F14" s="19"/>
      <c r="G14" s="19"/>
    </row>
    <row r="15" spans="1:7">
      <c r="A15" s="19"/>
      <c r="B15" s="19"/>
      <c r="C15" s="5"/>
      <c r="D15" s="19"/>
      <c r="E15" s="19"/>
      <c r="F15" s="19"/>
      <c r="G15" s="19"/>
    </row>
    <row r="16" spans="1:7" s="8" customFormat="1" ht="42.75" customHeight="1">
      <c r="A16" s="33" t="s">
        <v>97</v>
      </c>
      <c r="B16" s="33"/>
      <c r="C16" s="32"/>
      <c r="D16" s="33"/>
      <c r="E16" s="33"/>
      <c r="F16" s="33"/>
      <c r="G16" s="33"/>
    </row>
    <row r="17" spans="1:7">
      <c r="A17" s="121" t="s">
        <v>70</v>
      </c>
      <c r="B17" s="122"/>
      <c r="C17" s="122"/>
      <c r="D17" s="122"/>
      <c r="E17" s="122"/>
      <c r="F17" s="123"/>
      <c r="G17" s="40"/>
    </row>
    <row r="18" spans="1:7" ht="27" customHeight="1">
      <c r="A18" s="144" t="s">
        <v>272</v>
      </c>
      <c r="B18" s="145"/>
      <c r="C18" s="145"/>
      <c r="D18" s="145"/>
      <c r="E18" s="145"/>
      <c r="F18" s="145"/>
      <c r="G18" s="145"/>
    </row>
  </sheetData>
  <mergeCells count="8">
    <mergeCell ref="B2:G2"/>
    <mergeCell ref="B3:G3"/>
    <mergeCell ref="A17:F17"/>
    <mergeCell ref="A18:G18"/>
    <mergeCell ref="A6:G6"/>
    <mergeCell ref="A8:A11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N21" sqref="N21"/>
    </sheetView>
  </sheetViews>
  <sheetFormatPr defaultRowHeight="12.75"/>
  <cols>
    <col min="1" max="1" width="14.42578125" customWidth="1"/>
    <col min="2" max="2" width="8.42578125" customWidth="1"/>
    <col min="3" max="3" width="20.140625" customWidth="1"/>
    <col min="4" max="4" width="11.5703125" customWidth="1"/>
    <col min="5" max="5" width="14.85546875" customWidth="1"/>
    <col min="6" max="6" width="17.7109375" customWidth="1"/>
    <col min="7" max="8" width="11.140625" customWidth="1"/>
    <col min="9" max="9" width="23.28515625" customWidth="1"/>
  </cols>
  <sheetData>
    <row r="2" spans="1:9">
      <c r="A2" s="135" t="s">
        <v>0</v>
      </c>
      <c r="B2" s="135"/>
      <c r="C2" s="136" t="s">
        <v>1</v>
      </c>
      <c r="D2" s="136"/>
      <c r="E2" s="136"/>
      <c r="F2" s="136"/>
      <c r="G2" s="136"/>
      <c r="H2" s="136"/>
      <c r="I2" s="136"/>
    </row>
    <row r="3" spans="1:9">
      <c r="A3" s="135" t="s">
        <v>2</v>
      </c>
      <c r="B3" s="135"/>
      <c r="C3" s="136" t="s">
        <v>282</v>
      </c>
      <c r="D3" s="136"/>
      <c r="E3" s="136"/>
      <c r="F3" s="136"/>
      <c r="G3" s="136"/>
      <c r="H3" s="136"/>
      <c r="I3" s="136"/>
    </row>
    <row r="4" spans="1:9">
      <c r="A4" s="135" t="s">
        <v>4</v>
      </c>
      <c r="B4" s="135"/>
      <c r="C4" s="136" t="s">
        <v>99</v>
      </c>
      <c r="D4" s="136"/>
      <c r="E4" s="136"/>
      <c r="F4" s="136"/>
      <c r="G4" s="136"/>
      <c r="H4" s="136"/>
      <c r="I4" s="136"/>
    </row>
    <row r="5" spans="1:9" ht="14.25" customHeight="1">
      <c r="A5" s="135" t="s">
        <v>6</v>
      </c>
      <c r="B5" s="135"/>
      <c r="C5" s="136" t="s">
        <v>100</v>
      </c>
      <c r="D5" s="136"/>
      <c r="E5" s="136"/>
      <c r="F5" s="136"/>
      <c r="G5" s="136"/>
      <c r="H5" s="136"/>
      <c r="I5" s="136"/>
    </row>
    <row r="6" spans="1:9">
      <c r="A6" s="142" t="s">
        <v>8</v>
      </c>
      <c r="B6" s="142"/>
      <c r="C6" s="142"/>
      <c r="D6" s="142" t="s">
        <v>9</v>
      </c>
      <c r="E6" s="152"/>
      <c r="F6" s="152"/>
      <c r="G6" s="152"/>
      <c r="H6" s="152"/>
      <c r="I6" s="31"/>
    </row>
    <row r="7" spans="1:9">
      <c r="A7" s="159"/>
      <c r="B7" s="159"/>
      <c r="C7" s="5" t="s">
        <v>82</v>
      </c>
      <c r="D7" s="5" t="s">
        <v>101</v>
      </c>
      <c r="E7" s="5" t="s">
        <v>102</v>
      </c>
      <c r="F7" s="5" t="s">
        <v>103</v>
      </c>
      <c r="G7" s="5" t="s">
        <v>104</v>
      </c>
      <c r="H7" s="5" t="s">
        <v>105</v>
      </c>
      <c r="I7" s="5" t="s">
        <v>106</v>
      </c>
    </row>
    <row r="8" spans="1:9" ht="25.5" customHeight="1">
      <c r="A8" s="127" t="s">
        <v>107</v>
      </c>
      <c r="B8" s="127"/>
      <c r="C8" s="35" t="s">
        <v>108</v>
      </c>
      <c r="D8" s="157" t="s">
        <v>109</v>
      </c>
      <c r="E8" s="35" t="s">
        <v>110</v>
      </c>
      <c r="F8" s="35" t="s">
        <v>112</v>
      </c>
      <c r="G8" s="157" t="s">
        <v>114</v>
      </c>
      <c r="H8" s="157" t="s">
        <v>48</v>
      </c>
      <c r="I8" s="157" t="s">
        <v>115</v>
      </c>
    </row>
    <row r="9" spans="1:9" ht="14.25" customHeight="1">
      <c r="A9" s="127"/>
      <c r="B9" s="127"/>
      <c r="C9" s="43" t="s">
        <v>43</v>
      </c>
      <c r="D9" s="158"/>
      <c r="E9" s="43" t="s">
        <v>111</v>
      </c>
      <c r="F9" s="43" t="s">
        <v>113</v>
      </c>
      <c r="G9" s="158"/>
      <c r="H9" s="158"/>
      <c r="I9" s="158"/>
    </row>
    <row r="10" spans="1:9">
      <c r="A10" s="128"/>
      <c r="B10" s="128"/>
      <c r="C10" s="36"/>
      <c r="D10" s="36" t="s">
        <v>50</v>
      </c>
      <c r="E10" s="36" t="s">
        <v>51</v>
      </c>
      <c r="F10" s="36" t="s">
        <v>52</v>
      </c>
      <c r="G10" s="36" t="s">
        <v>53</v>
      </c>
      <c r="H10" s="36"/>
      <c r="I10" s="36"/>
    </row>
    <row r="11" spans="1:9" ht="16.5" customHeight="1">
      <c r="A11" s="128"/>
      <c r="B11" s="128"/>
      <c r="C11" s="37" t="s">
        <v>54</v>
      </c>
      <c r="D11" s="37" t="s">
        <v>55</v>
      </c>
      <c r="E11" s="37" t="s">
        <v>55</v>
      </c>
      <c r="F11" s="37" t="s">
        <v>55</v>
      </c>
      <c r="G11" s="37" t="s">
        <v>55</v>
      </c>
      <c r="H11" s="37" t="s">
        <v>56</v>
      </c>
      <c r="I11" s="37" t="s">
        <v>57</v>
      </c>
    </row>
    <row r="12" spans="1:9" s="45" customFormat="1" ht="30" customHeight="1" thickBot="1">
      <c r="A12" s="156"/>
      <c r="B12" s="156"/>
      <c r="C12" s="34" t="s">
        <v>283</v>
      </c>
      <c r="D12" s="34"/>
      <c r="E12" s="34"/>
      <c r="F12" s="34"/>
      <c r="G12" s="34"/>
      <c r="H12" s="34"/>
      <c r="I12" s="34" t="s">
        <v>116</v>
      </c>
    </row>
    <row r="13" spans="1:9" ht="29.25" customHeight="1" thickTop="1">
      <c r="A13" s="155" t="s">
        <v>274</v>
      </c>
      <c r="B13" s="155"/>
      <c r="C13" s="39" t="s">
        <v>117</v>
      </c>
      <c r="D13" s="38"/>
      <c r="E13" s="39"/>
      <c r="F13" s="39"/>
      <c r="G13" s="39"/>
      <c r="H13" s="39"/>
      <c r="I13" s="39"/>
    </row>
    <row r="14" spans="1:9">
      <c r="A14" s="139" t="s">
        <v>118</v>
      </c>
      <c r="B14" s="19" t="s">
        <v>61</v>
      </c>
      <c r="C14" s="19"/>
      <c r="D14" s="19"/>
      <c r="E14" s="19"/>
      <c r="F14" s="19"/>
      <c r="G14" s="19"/>
      <c r="H14" s="19"/>
      <c r="I14" s="19"/>
    </row>
    <row r="15" spans="1:9">
      <c r="A15" s="139"/>
      <c r="B15" s="19" t="s">
        <v>62</v>
      </c>
      <c r="C15" s="19"/>
      <c r="D15" s="19"/>
      <c r="E15" s="19"/>
      <c r="F15" s="19"/>
      <c r="G15" s="19"/>
      <c r="H15" s="19"/>
      <c r="I15" s="19"/>
    </row>
    <row r="16" spans="1:9">
      <c r="A16" s="139"/>
      <c r="B16" s="19" t="s">
        <v>63</v>
      </c>
      <c r="C16" s="19"/>
      <c r="D16" s="19"/>
      <c r="E16" s="19"/>
      <c r="F16" s="19"/>
      <c r="G16" s="19"/>
      <c r="H16" s="19"/>
      <c r="I16" s="19"/>
    </row>
    <row r="17" spans="1:9">
      <c r="A17" s="139"/>
      <c r="B17" s="19" t="s">
        <v>64</v>
      </c>
      <c r="C17" s="19"/>
      <c r="D17" s="19"/>
      <c r="E17" s="19"/>
      <c r="F17" s="19"/>
      <c r="G17" s="19"/>
      <c r="H17" s="19"/>
      <c r="I17" s="19"/>
    </row>
    <row r="18" spans="1:9">
      <c r="A18" s="139"/>
      <c r="B18" s="19" t="s">
        <v>119</v>
      </c>
      <c r="C18" s="19"/>
      <c r="D18" s="19"/>
      <c r="E18" s="19"/>
      <c r="F18" s="19"/>
      <c r="G18" s="19"/>
      <c r="H18" s="19"/>
      <c r="I18" s="19"/>
    </row>
    <row r="19" spans="1:9">
      <c r="A19" s="139"/>
      <c r="B19" s="19"/>
      <c r="C19" s="19"/>
      <c r="D19" s="19"/>
      <c r="E19" s="19"/>
      <c r="F19" s="19"/>
      <c r="G19" s="19"/>
      <c r="H19" s="19"/>
      <c r="I19" s="19"/>
    </row>
    <row r="20" spans="1:9">
      <c r="A20" s="139"/>
      <c r="B20" s="19"/>
      <c r="C20" s="19"/>
      <c r="D20" s="19"/>
      <c r="E20" s="19"/>
      <c r="F20" s="19"/>
      <c r="G20" s="19"/>
      <c r="H20" s="19"/>
      <c r="I20" s="19"/>
    </row>
    <row r="21" spans="1:9" ht="25.5">
      <c r="A21" s="139"/>
      <c r="B21" s="33" t="s">
        <v>120</v>
      </c>
      <c r="C21" s="19"/>
      <c r="D21" s="19"/>
      <c r="E21" s="19"/>
      <c r="F21" s="19"/>
      <c r="G21" s="19"/>
      <c r="H21" s="19"/>
      <c r="I21" s="19"/>
    </row>
    <row r="22" spans="1:9">
      <c r="A22" s="137" t="s">
        <v>69</v>
      </c>
      <c r="B22" s="137"/>
      <c r="C22" s="5"/>
      <c r="D22" s="19"/>
      <c r="E22" s="19"/>
      <c r="F22" s="19"/>
      <c r="G22" s="19"/>
      <c r="H22" s="19"/>
      <c r="I22" s="19"/>
    </row>
    <row r="23" spans="1:9">
      <c r="A23" s="121" t="s">
        <v>70</v>
      </c>
      <c r="B23" s="122"/>
      <c r="C23" s="122"/>
      <c r="D23" s="122"/>
      <c r="E23" s="122"/>
      <c r="F23" s="122"/>
      <c r="G23" s="122"/>
      <c r="H23" s="123"/>
      <c r="I23" s="19"/>
    </row>
    <row r="24" spans="1:9" ht="12.75" customHeight="1">
      <c r="A24" s="153" t="s">
        <v>76</v>
      </c>
      <c r="B24" s="154"/>
      <c r="C24" s="154"/>
      <c r="D24" s="154"/>
      <c r="E24" s="154"/>
      <c r="F24" s="154"/>
      <c r="G24" s="154"/>
      <c r="H24" s="154"/>
      <c r="I24" s="154"/>
    </row>
    <row r="25" spans="1:9" ht="12.75" customHeight="1">
      <c r="A25" s="148" t="s">
        <v>77</v>
      </c>
      <c r="B25" s="149"/>
      <c r="C25" s="149"/>
      <c r="D25" s="149"/>
      <c r="E25" s="149"/>
      <c r="F25" s="149"/>
      <c r="G25" s="149"/>
      <c r="H25" s="149"/>
      <c r="I25" s="149"/>
    </row>
    <row r="26" spans="1:9" ht="12.75" customHeight="1">
      <c r="A26" s="148" t="s">
        <v>78</v>
      </c>
      <c r="B26" s="149"/>
      <c r="C26" s="149"/>
      <c r="D26" s="149"/>
      <c r="E26" s="149"/>
      <c r="F26" s="149"/>
      <c r="G26" s="149"/>
      <c r="H26" s="149"/>
      <c r="I26" s="149"/>
    </row>
    <row r="27" spans="1:9" ht="12.75" customHeight="1">
      <c r="A27" s="148" t="s">
        <v>121</v>
      </c>
      <c r="B27" s="149"/>
      <c r="C27" s="149"/>
      <c r="D27" s="149"/>
      <c r="E27" s="149"/>
      <c r="F27" s="149"/>
      <c r="G27" s="149"/>
      <c r="H27" s="149"/>
      <c r="I27" s="149"/>
    </row>
    <row r="28" spans="1:9" ht="12.75" customHeight="1">
      <c r="A28" s="148" t="s">
        <v>122</v>
      </c>
      <c r="B28" s="149"/>
      <c r="C28" s="149"/>
      <c r="D28" s="149"/>
      <c r="E28" s="149"/>
      <c r="F28" s="149"/>
      <c r="G28" s="149"/>
      <c r="H28" s="149"/>
      <c r="I28" s="149"/>
    </row>
    <row r="29" spans="1:9" ht="22.5" customHeight="1">
      <c r="A29" s="150" t="s">
        <v>284</v>
      </c>
      <c r="B29" s="151"/>
      <c r="C29" s="151"/>
      <c r="D29" s="151"/>
      <c r="E29" s="151"/>
      <c r="F29" s="151"/>
      <c r="G29" s="151"/>
      <c r="H29" s="151"/>
      <c r="I29" s="151"/>
    </row>
  </sheetData>
  <mergeCells count="27">
    <mergeCell ref="A2:B2"/>
    <mergeCell ref="C2:I2"/>
    <mergeCell ref="A3:B3"/>
    <mergeCell ref="C3:I3"/>
    <mergeCell ref="I8:I9"/>
    <mergeCell ref="D8:D9"/>
    <mergeCell ref="A7:B7"/>
    <mergeCell ref="A4:B4"/>
    <mergeCell ref="C4:I4"/>
    <mergeCell ref="A5:B5"/>
    <mergeCell ref="C5:I5"/>
    <mergeCell ref="A28:I28"/>
    <mergeCell ref="A29:I29"/>
    <mergeCell ref="D6:H6"/>
    <mergeCell ref="A6:C6"/>
    <mergeCell ref="A8:B11"/>
    <mergeCell ref="A24:I24"/>
    <mergeCell ref="A25:I25"/>
    <mergeCell ref="A26:I26"/>
    <mergeCell ref="A27:I27"/>
    <mergeCell ref="A22:B22"/>
    <mergeCell ref="A23:H23"/>
    <mergeCell ref="A13:B13"/>
    <mergeCell ref="A14:A21"/>
    <mergeCell ref="A12:B12"/>
    <mergeCell ref="G8:G9"/>
    <mergeCell ref="H8:H9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C22" sqref="C22"/>
    </sheetView>
  </sheetViews>
  <sheetFormatPr defaultRowHeight="12.75"/>
  <cols>
    <col min="1" max="1" width="18.85546875" customWidth="1"/>
    <col min="2" max="4" width="22.5703125" customWidth="1"/>
    <col min="5" max="5" width="20.5703125" customWidth="1"/>
    <col min="6" max="6" width="22" customWidth="1"/>
  </cols>
  <sheetData>
    <row r="2" spans="1:6" s="45" customFormat="1">
      <c r="A2" s="22" t="s">
        <v>0</v>
      </c>
      <c r="B2" s="136" t="s">
        <v>1</v>
      </c>
      <c r="C2" s="136"/>
      <c r="D2" s="136"/>
      <c r="E2" s="136"/>
      <c r="F2" s="136"/>
    </row>
    <row r="3" spans="1:6" s="45" customFormat="1" ht="13.5" customHeight="1">
      <c r="A3" s="22" t="s">
        <v>2</v>
      </c>
      <c r="B3" s="136" t="s">
        <v>278</v>
      </c>
      <c r="C3" s="136"/>
      <c r="D3" s="136"/>
      <c r="E3" s="136"/>
      <c r="F3" s="136"/>
    </row>
    <row r="4" spans="1:6" s="45" customFormat="1" ht="13.5" customHeight="1">
      <c r="A4" s="22" t="s">
        <v>4</v>
      </c>
      <c r="B4" s="136" t="s">
        <v>35</v>
      </c>
      <c r="C4" s="136"/>
      <c r="D4" s="136"/>
      <c r="E4" s="136"/>
      <c r="F4" s="136"/>
    </row>
    <row r="5" spans="1:6" s="45" customFormat="1" ht="14.25" customHeight="1">
      <c r="A5" s="22" t="s">
        <v>6</v>
      </c>
      <c r="B5" s="136" t="s">
        <v>123</v>
      </c>
      <c r="C5" s="136"/>
      <c r="D5" s="136"/>
      <c r="E5" s="136"/>
      <c r="F5" s="136"/>
    </row>
    <row r="6" spans="1:6">
      <c r="A6" s="46"/>
      <c r="B6" s="164"/>
      <c r="C6" s="164"/>
      <c r="D6" s="164"/>
      <c r="E6" s="164"/>
      <c r="F6" s="164"/>
    </row>
    <row r="7" spans="1:6">
      <c r="A7" s="44"/>
      <c r="B7" s="5" t="s">
        <v>11</v>
      </c>
      <c r="C7" s="5" t="s">
        <v>12</v>
      </c>
      <c r="D7" s="5" t="s">
        <v>13</v>
      </c>
      <c r="E7" s="5" t="s">
        <v>14</v>
      </c>
      <c r="F7" s="5" t="s">
        <v>15</v>
      </c>
    </row>
    <row r="8" spans="1:6" ht="39.75" customHeight="1">
      <c r="A8" s="158" t="s">
        <v>107</v>
      </c>
      <c r="B8" s="35" t="s">
        <v>124</v>
      </c>
      <c r="C8" s="35" t="s">
        <v>125</v>
      </c>
      <c r="D8" s="35" t="s">
        <v>126</v>
      </c>
      <c r="E8" s="35" t="s">
        <v>48</v>
      </c>
      <c r="F8" s="35" t="s">
        <v>127</v>
      </c>
    </row>
    <row r="9" spans="1:6" s="45" customFormat="1">
      <c r="A9" s="160"/>
      <c r="B9" s="51"/>
      <c r="C9" s="51" t="s">
        <v>128</v>
      </c>
      <c r="D9" s="51" t="s">
        <v>53</v>
      </c>
      <c r="E9" s="51"/>
      <c r="F9" s="51"/>
    </row>
    <row r="10" spans="1:6" s="45" customFormat="1" ht="15.75">
      <c r="A10" s="160"/>
      <c r="B10" s="52" t="s">
        <v>129</v>
      </c>
      <c r="C10" s="52" t="s">
        <v>55</v>
      </c>
      <c r="D10" s="52" t="s">
        <v>55</v>
      </c>
      <c r="E10" s="52" t="s">
        <v>56</v>
      </c>
      <c r="F10" s="52" t="s">
        <v>57</v>
      </c>
    </row>
    <row r="11" spans="1:6" s="45" customFormat="1" ht="13.5" thickBot="1">
      <c r="A11" s="50"/>
      <c r="B11" s="34"/>
      <c r="C11" s="34"/>
      <c r="D11" s="34"/>
      <c r="E11" s="34"/>
      <c r="F11" s="34" t="s">
        <v>130</v>
      </c>
    </row>
    <row r="12" spans="1:6" s="45" customFormat="1" ht="14.25" customHeight="1" thickTop="1">
      <c r="A12" s="49" t="s">
        <v>275</v>
      </c>
      <c r="B12" s="49"/>
      <c r="C12" s="49"/>
      <c r="D12" s="49"/>
      <c r="E12" s="49"/>
      <c r="F12" s="49" t="s">
        <v>131</v>
      </c>
    </row>
    <row r="13" spans="1:6" s="45" customFormat="1">
      <c r="A13" s="29" t="s">
        <v>132</v>
      </c>
      <c r="B13" s="29"/>
      <c r="C13" s="29"/>
      <c r="D13" s="29"/>
      <c r="E13" s="29"/>
      <c r="F13" s="29"/>
    </row>
    <row r="14" spans="1:6" s="45" customFormat="1">
      <c r="A14" s="29" t="s">
        <v>133</v>
      </c>
      <c r="B14" s="29"/>
      <c r="C14" s="29"/>
      <c r="D14" s="29"/>
      <c r="E14" s="29"/>
      <c r="F14" s="29"/>
    </row>
    <row r="15" spans="1:6" s="45" customFormat="1" ht="13.5" customHeight="1">
      <c r="A15" s="29" t="s">
        <v>69</v>
      </c>
      <c r="B15" s="29"/>
      <c r="C15" s="29"/>
      <c r="D15" s="29"/>
      <c r="E15" s="29"/>
      <c r="F15" s="29"/>
    </row>
    <row r="16" spans="1:6" s="45" customFormat="1">
      <c r="A16" s="161" t="s">
        <v>134</v>
      </c>
      <c r="B16" s="162"/>
      <c r="C16" s="162"/>
      <c r="D16" s="162"/>
      <c r="E16" s="163"/>
      <c r="F16" s="29"/>
    </row>
  </sheetData>
  <mergeCells count="7">
    <mergeCell ref="B2:F2"/>
    <mergeCell ref="B3:F3"/>
    <mergeCell ref="A8:A10"/>
    <mergeCell ref="A16:E16"/>
    <mergeCell ref="B6:F6"/>
    <mergeCell ref="B4:F4"/>
    <mergeCell ref="B5:F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1"/>
  <sheetViews>
    <sheetView workbookViewId="0">
      <selection activeCell="D27" sqref="D27"/>
    </sheetView>
  </sheetViews>
  <sheetFormatPr defaultRowHeight="12.75"/>
  <cols>
    <col min="1" max="1" width="24" customWidth="1"/>
    <col min="2" max="4" width="28" customWidth="1"/>
  </cols>
  <sheetData>
    <row r="2" spans="1:4">
      <c r="A2" s="21" t="s">
        <v>0</v>
      </c>
      <c r="B2" s="131" t="s">
        <v>1</v>
      </c>
      <c r="C2" s="131"/>
      <c r="D2" s="131"/>
    </row>
    <row r="3" spans="1:4" ht="25.5" customHeight="1">
      <c r="A3" s="21" t="s">
        <v>2</v>
      </c>
      <c r="B3" s="131" t="s">
        <v>278</v>
      </c>
      <c r="C3" s="131"/>
      <c r="D3" s="131"/>
    </row>
    <row r="4" spans="1:4" ht="13.5" customHeight="1">
      <c r="A4" s="21" t="s">
        <v>4</v>
      </c>
      <c r="B4" s="131" t="s">
        <v>35</v>
      </c>
      <c r="C4" s="131"/>
      <c r="D4" s="131"/>
    </row>
    <row r="5" spans="1:4" ht="39.75" customHeight="1">
      <c r="A5" s="21" t="s">
        <v>6</v>
      </c>
      <c r="B5" s="131" t="s">
        <v>135</v>
      </c>
      <c r="C5" s="131"/>
      <c r="D5" s="131"/>
    </row>
    <row r="6" spans="1:4">
      <c r="A6" s="170"/>
      <c r="B6" s="170"/>
      <c r="C6" s="54"/>
      <c r="D6" s="54"/>
    </row>
    <row r="7" spans="1:4">
      <c r="A7" s="44"/>
      <c r="B7" s="5" t="s">
        <v>11</v>
      </c>
      <c r="C7" s="5" t="s">
        <v>12</v>
      </c>
      <c r="D7" s="5" t="s">
        <v>13</v>
      </c>
    </row>
    <row r="8" spans="1:4">
      <c r="A8" s="127" t="s">
        <v>107</v>
      </c>
      <c r="B8" s="35" t="s">
        <v>136</v>
      </c>
      <c r="C8" s="157" t="s">
        <v>138</v>
      </c>
      <c r="D8" s="157" t="s">
        <v>139</v>
      </c>
    </row>
    <row r="9" spans="1:4" s="45" customFormat="1" ht="14.25">
      <c r="A9" s="127"/>
      <c r="B9" s="51" t="s">
        <v>137</v>
      </c>
      <c r="C9" s="158"/>
      <c r="D9" s="158"/>
    </row>
    <row r="10" spans="1:4" s="45" customFormat="1" ht="15" customHeight="1">
      <c r="A10" s="55"/>
      <c r="B10" s="52" t="s">
        <v>54</v>
      </c>
      <c r="C10" s="52" t="s">
        <v>140</v>
      </c>
      <c r="D10" s="52" t="s">
        <v>141</v>
      </c>
    </row>
    <row r="11" spans="1:4" ht="15" thickBot="1">
      <c r="A11" s="56"/>
      <c r="B11" s="42"/>
      <c r="C11" s="42"/>
      <c r="D11" s="42" t="s">
        <v>142</v>
      </c>
    </row>
    <row r="12" spans="1:4" s="45" customFormat="1" ht="15" customHeight="1" thickTop="1">
      <c r="A12" s="49" t="s">
        <v>276</v>
      </c>
      <c r="B12" s="49"/>
      <c r="C12" s="49"/>
      <c r="D12" s="57" t="s">
        <v>131</v>
      </c>
    </row>
    <row r="13" spans="1:4" s="45" customFormat="1" ht="13.5" customHeight="1">
      <c r="A13" s="29" t="s">
        <v>65</v>
      </c>
      <c r="B13" s="29"/>
      <c r="C13" s="29"/>
      <c r="D13" s="29"/>
    </row>
    <row r="14" spans="1:4" s="45" customFormat="1" ht="13.5" customHeight="1">
      <c r="A14" s="29" t="s">
        <v>66</v>
      </c>
      <c r="B14" s="29"/>
      <c r="C14" s="29"/>
      <c r="D14" s="29"/>
    </row>
    <row r="15" spans="1:4" s="45" customFormat="1" ht="13.5" customHeight="1">
      <c r="A15" s="29" t="s">
        <v>67</v>
      </c>
      <c r="B15" s="29"/>
      <c r="C15" s="29"/>
      <c r="D15" s="29"/>
    </row>
    <row r="16" spans="1:4" s="45" customFormat="1" ht="13.5" customHeight="1">
      <c r="A16" s="29" t="s">
        <v>68</v>
      </c>
      <c r="B16" s="29"/>
      <c r="C16" s="29"/>
      <c r="D16" s="29"/>
    </row>
    <row r="17" spans="1:4" s="45" customFormat="1" ht="13.5" customHeight="1">
      <c r="A17" s="29" t="s">
        <v>69</v>
      </c>
      <c r="B17" s="29"/>
      <c r="C17" s="29"/>
      <c r="D17" s="29"/>
    </row>
    <row r="18" spans="1:4" s="45" customFormat="1">
      <c r="A18" s="161" t="s">
        <v>70</v>
      </c>
      <c r="B18" s="162"/>
      <c r="C18" s="163"/>
      <c r="D18" s="29"/>
    </row>
    <row r="19" spans="1:4" s="45" customFormat="1" ht="13.5" customHeight="1">
      <c r="A19" s="166" t="s">
        <v>285</v>
      </c>
      <c r="B19" s="167"/>
      <c r="C19" s="167"/>
      <c r="D19" s="167"/>
    </row>
    <row r="20" spans="1:4" s="45" customFormat="1" ht="15" customHeight="1">
      <c r="A20" s="168" t="s">
        <v>286</v>
      </c>
      <c r="B20" s="169"/>
      <c r="C20" s="169"/>
      <c r="D20" s="169"/>
    </row>
    <row r="21" spans="1:4">
      <c r="A21" s="53"/>
      <c r="B21" s="165"/>
      <c r="C21" s="165"/>
      <c r="D21" s="165"/>
    </row>
  </sheetData>
  <mergeCells count="12">
    <mergeCell ref="B4:D4"/>
    <mergeCell ref="B5:D5"/>
    <mergeCell ref="B2:D2"/>
    <mergeCell ref="B3:D3"/>
    <mergeCell ref="B21:D21"/>
    <mergeCell ref="A19:D19"/>
    <mergeCell ref="A20:D20"/>
    <mergeCell ref="A18:C18"/>
    <mergeCell ref="D8:D9"/>
    <mergeCell ref="A6:B6"/>
    <mergeCell ref="A8:A9"/>
    <mergeCell ref="C8:C9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E25" sqref="E25"/>
    </sheetView>
  </sheetViews>
  <sheetFormatPr defaultRowHeight="12.75"/>
  <cols>
    <col min="1" max="1" width="24.140625" customWidth="1"/>
    <col min="2" max="4" width="28.140625" customWidth="1"/>
  </cols>
  <sheetData>
    <row r="2" spans="1:4">
      <c r="A2" s="22" t="s">
        <v>0</v>
      </c>
      <c r="B2" s="136" t="s">
        <v>1</v>
      </c>
      <c r="C2" s="136"/>
      <c r="D2" s="136"/>
    </row>
    <row r="3" spans="1:4" ht="14.25" customHeight="1">
      <c r="A3" s="22" t="s">
        <v>2</v>
      </c>
      <c r="B3" s="136" t="s">
        <v>282</v>
      </c>
      <c r="C3" s="136"/>
      <c r="D3" s="136"/>
    </row>
    <row r="4" spans="1:4" ht="13.5" customHeight="1">
      <c r="A4" s="22" t="s">
        <v>4</v>
      </c>
      <c r="B4" s="136" t="s">
        <v>99</v>
      </c>
      <c r="C4" s="136"/>
      <c r="D4" s="136"/>
    </row>
    <row r="5" spans="1:4" ht="15" customHeight="1">
      <c r="A5" s="22" t="s">
        <v>6</v>
      </c>
      <c r="B5" s="136" t="s">
        <v>143</v>
      </c>
      <c r="C5" s="136"/>
      <c r="D5" s="136"/>
    </row>
    <row r="6" spans="1:4">
      <c r="A6" s="142"/>
      <c r="B6" s="142"/>
      <c r="C6" s="31"/>
      <c r="D6" s="31"/>
    </row>
    <row r="7" spans="1:4">
      <c r="A7" s="44"/>
      <c r="B7" s="5" t="s">
        <v>82</v>
      </c>
      <c r="C7" s="5" t="s">
        <v>101</v>
      </c>
      <c r="D7" s="5" t="s">
        <v>102</v>
      </c>
    </row>
    <row r="8" spans="1:4" ht="44.25" customHeight="1">
      <c r="A8" s="127" t="s">
        <v>107</v>
      </c>
      <c r="B8" s="35" t="s">
        <v>148</v>
      </c>
      <c r="C8" s="35" t="s">
        <v>144</v>
      </c>
      <c r="D8" s="35" t="s">
        <v>139</v>
      </c>
    </row>
    <row r="9" spans="1:4" ht="15.75">
      <c r="A9" s="174"/>
      <c r="B9" s="37" t="s">
        <v>54</v>
      </c>
      <c r="C9" s="37" t="s">
        <v>145</v>
      </c>
      <c r="D9" s="37" t="s">
        <v>141</v>
      </c>
    </row>
    <row r="10" spans="1:4" ht="15" thickBot="1">
      <c r="A10" s="175"/>
      <c r="B10" s="41"/>
      <c r="C10" s="41"/>
      <c r="D10" s="42" t="s">
        <v>146</v>
      </c>
    </row>
    <row r="11" spans="1:4" s="45" customFormat="1" ht="15.75" customHeight="1" thickTop="1">
      <c r="A11" s="49" t="s">
        <v>276</v>
      </c>
      <c r="B11" s="49"/>
      <c r="C11" s="49"/>
      <c r="D11" s="57"/>
    </row>
    <row r="12" spans="1:4" s="45" customFormat="1" ht="13.5" customHeight="1">
      <c r="A12" s="29" t="s">
        <v>69</v>
      </c>
      <c r="B12" s="29"/>
      <c r="C12" s="29"/>
      <c r="D12" s="29"/>
    </row>
    <row r="13" spans="1:4" s="45" customFormat="1">
      <c r="A13" s="161" t="s">
        <v>70</v>
      </c>
      <c r="B13" s="162"/>
      <c r="C13" s="163"/>
      <c r="D13" s="29"/>
    </row>
    <row r="14" spans="1:4" ht="14.25" customHeight="1">
      <c r="A14" s="153" t="s">
        <v>147</v>
      </c>
      <c r="B14" s="171"/>
      <c r="C14" s="171"/>
      <c r="D14" s="171"/>
    </row>
    <row r="15" spans="1:4" ht="14.25" customHeight="1">
      <c r="A15" s="148" t="s">
        <v>288</v>
      </c>
      <c r="B15" s="172"/>
      <c r="C15" s="172"/>
      <c r="D15" s="172"/>
    </row>
    <row r="16" spans="1:4" ht="14.25" customHeight="1">
      <c r="A16" s="150" t="s">
        <v>287</v>
      </c>
      <c r="B16" s="173"/>
      <c r="C16" s="173"/>
      <c r="D16" s="173"/>
    </row>
  </sheetData>
  <mergeCells count="10">
    <mergeCell ref="A14:D14"/>
    <mergeCell ref="A15:D15"/>
    <mergeCell ref="A16:D16"/>
    <mergeCell ref="A13:C13"/>
    <mergeCell ref="B2:D2"/>
    <mergeCell ref="B3:D3"/>
    <mergeCell ref="A8:A10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28" sqref="D28"/>
    </sheetView>
  </sheetViews>
  <sheetFormatPr defaultRowHeight="12.75"/>
  <cols>
    <col min="1" max="1" width="27.42578125" customWidth="1"/>
    <col min="2" max="4" width="30.42578125" customWidth="1"/>
  </cols>
  <sheetData>
    <row r="1" spans="1:4">
      <c r="A1" s="59"/>
      <c r="B1" s="59"/>
      <c r="C1" s="59"/>
      <c r="D1" s="59"/>
    </row>
    <row r="2" spans="1:4" ht="14.25" customHeight="1">
      <c r="A2" s="22" t="s">
        <v>0</v>
      </c>
      <c r="B2" s="136" t="s">
        <v>1</v>
      </c>
      <c r="C2" s="136"/>
      <c r="D2" s="136"/>
    </row>
    <row r="3" spans="1:4" ht="14.25" customHeight="1">
      <c r="A3" s="22" t="s">
        <v>2</v>
      </c>
      <c r="B3" s="136" t="s">
        <v>289</v>
      </c>
      <c r="C3" s="136"/>
      <c r="D3" s="136"/>
    </row>
    <row r="4" spans="1:4" ht="14.25" customHeight="1">
      <c r="A4" s="22" t="s">
        <v>4</v>
      </c>
      <c r="B4" s="136" t="s">
        <v>35</v>
      </c>
      <c r="C4" s="136"/>
      <c r="D4" s="136"/>
    </row>
    <row r="5" spans="1:4" ht="14.25" customHeight="1">
      <c r="A5" s="22" t="s">
        <v>6</v>
      </c>
      <c r="B5" s="136" t="s">
        <v>149</v>
      </c>
      <c r="C5" s="136"/>
      <c r="D5" s="136"/>
    </row>
    <row r="6" spans="1:4">
      <c r="A6" s="178"/>
      <c r="B6" s="178"/>
      <c r="C6" s="58"/>
      <c r="D6" s="58"/>
    </row>
    <row r="7" spans="1:4">
      <c r="A7" s="44"/>
      <c r="B7" s="5" t="s">
        <v>11</v>
      </c>
      <c r="C7" s="5" t="s">
        <v>12</v>
      </c>
      <c r="D7" s="5" t="s">
        <v>13</v>
      </c>
    </row>
    <row r="8" spans="1:4" ht="27">
      <c r="A8" s="127" t="s">
        <v>107</v>
      </c>
      <c r="B8" s="35" t="s">
        <v>150</v>
      </c>
      <c r="C8" s="35" t="s">
        <v>151</v>
      </c>
      <c r="D8" s="35" t="s">
        <v>152</v>
      </c>
    </row>
    <row r="9" spans="1:4" ht="15.75">
      <c r="A9" s="174"/>
      <c r="B9" s="37" t="s">
        <v>54</v>
      </c>
      <c r="C9" s="37" t="s">
        <v>153</v>
      </c>
      <c r="D9" s="37" t="s">
        <v>154</v>
      </c>
    </row>
    <row r="10" spans="1:4" ht="15" thickBot="1">
      <c r="A10" s="56"/>
      <c r="B10" s="41"/>
      <c r="C10" s="41"/>
      <c r="D10" s="42" t="s">
        <v>142</v>
      </c>
    </row>
    <row r="11" spans="1:4" ht="25.5" customHeight="1" thickTop="1">
      <c r="A11" s="38" t="s">
        <v>276</v>
      </c>
      <c r="B11" s="38"/>
      <c r="C11" s="38"/>
      <c r="D11" s="39"/>
    </row>
    <row r="12" spans="1:4" ht="13.5" customHeight="1">
      <c r="A12" s="19" t="s">
        <v>65</v>
      </c>
      <c r="B12" s="19"/>
      <c r="C12" s="19"/>
      <c r="D12" s="19"/>
    </row>
    <row r="13" spans="1:4" ht="13.5" customHeight="1">
      <c r="A13" s="19" t="s">
        <v>66</v>
      </c>
      <c r="B13" s="19"/>
      <c r="C13" s="19"/>
      <c r="D13" s="19"/>
    </row>
    <row r="14" spans="1:4" ht="13.5" customHeight="1">
      <c r="A14" s="19" t="s">
        <v>67</v>
      </c>
      <c r="B14" s="19"/>
      <c r="C14" s="19"/>
      <c r="D14" s="19"/>
    </row>
    <row r="15" spans="1:4" ht="13.5" customHeight="1">
      <c r="A15" s="19" t="s">
        <v>68</v>
      </c>
      <c r="B15" s="19"/>
      <c r="C15" s="19"/>
      <c r="D15" s="19"/>
    </row>
    <row r="16" spans="1:4" ht="13.5" customHeight="1">
      <c r="A16" s="19" t="s">
        <v>69</v>
      </c>
      <c r="B16" s="19"/>
      <c r="C16" s="19"/>
      <c r="D16" s="19"/>
    </row>
    <row r="17" spans="1:4">
      <c r="A17" s="121" t="s">
        <v>70</v>
      </c>
      <c r="B17" s="122"/>
      <c r="C17" s="123"/>
      <c r="D17" s="19"/>
    </row>
    <row r="18" spans="1:4" ht="12.75" customHeight="1">
      <c r="A18" s="153" t="s">
        <v>290</v>
      </c>
      <c r="B18" s="176"/>
      <c r="C18" s="176"/>
      <c r="D18" s="176"/>
    </row>
    <row r="19" spans="1:4" ht="12.75" customHeight="1">
      <c r="A19" s="150" t="s">
        <v>291</v>
      </c>
      <c r="B19" s="177"/>
      <c r="C19" s="177"/>
      <c r="D19" s="177"/>
    </row>
  </sheetData>
  <mergeCells count="9">
    <mergeCell ref="B2:D2"/>
    <mergeCell ref="B3:D3"/>
    <mergeCell ref="A8:A9"/>
    <mergeCell ref="A18:D18"/>
    <mergeCell ref="A19:D19"/>
    <mergeCell ref="A17:C17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17</vt:i4>
      </vt:variant>
    </vt:vector>
  </HeadingPairs>
  <TitlesOfParts>
    <vt:vector size="36" baseType="lpstr">
      <vt:lpstr>4B_CH4 emissions</vt:lpstr>
      <vt:lpstr>4B_N2O emission</vt:lpstr>
      <vt:lpstr>4C1_CO2_Incineration</vt:lpstr>
      <vt:lpstr>4C2_Amount_Waste_OpenBurned</vt:lpstr>
      <vt:lpstr>4C2_CO2_OpenBurning</vt:lpstr>
      <vt:lpstr>4C1_CO2_fossil_liquid</vt:lpstr>
      <vt:lpstr>4C1_CH4_Incineration</vt:lpstr>
      <vt:lpstr>4C2_CH4_OpenBurning</vt:lpstr>
      <vt:lpstr>4C1_N2O_Incineration</vt:lpstr>
      <vt:lpstr>4C2_N2O_OpenBurning</vt:lpstr>
      <vt:lpstr>4D1_TOW_DomesticWastewater</vt:lpstr>
      <vt:lpstr>4D1_CH4_EF_DomesticWastewater</vt:lpstr>
      <vt:lpstr>4D1_CH4_Domestic_Wastewater</vt:lpstr>
      <vt:lpstr>4D2_TOW_IndustryWastewater</vt:lpstr>
      <vt:lpstr>4D2_CH4_EF_IndustrialWastewater</vt:lpstr>
      <vt:lpstr>4D2_CH4_Industrial_Wastewater</vt:lpstr>
      <vt:lpstr>4D1_N_effluent</vt:lpstr>
      <vt:lpstr>4D1_Indirect_N2O</vt:lpstr>
      <vt:lpstr>Sheet1</vt:lpstr>
      <vt:lpstr>'4B_N2O emission'!Print_Area</vt:lpstr>
      <vt:lpstr>'4C1_CH4_Incineration'!Print_Area</vt:lpstr>
      <vt:lpstr>'4C1_CO2_fossil_liquid'!Print_Area</vt:lpstr>
      <vt:lpstr>'4C1_CO2_Incineration'!Print_Area</vt:lpstr>
      <vt:lpstr>'4C1_N2O_Incineration'!Print_Area</vt:lpstr>
      <vt:lpstr>'4C2_Amount_Waste_OpenBurned'!Print_Area</vt:lpstr>
      <vt:lpstr>'4C2_CH4_OpenBurning'!Print_Area</vt:lpstr>
      <vt:lpstr>'4C2_CO2_OpenBurning'!Print_Area</vt:lpstr>
      <vt:lpstr>'4C2_N2O_OpenBurning'!Print_Area</vt:lpstr>
      <vt:lpstr>'4D1_CH4_Domestic_Wastewater'!Print_Area</vt:lpstr>
      <vt:lpstr>'4D1_CH4_EF_DomesticWastewater'!Print_Area</vt:lpstr>
      <vt:lpstr>'4D1_Indirect_N2O'!Print_Area</vt:lpstr>
      <vt:lpstr>'4D1_N_effluent'!Print_Area</vt:lpstr>
      <vt:lpstr>'4D1_TOW_DomesticWastewater'!Print_Area</vt:lpstr>
      <vt:lpstr>'4D2_CH4_EF_IndustrialWastewater'!Print_Area</vt:lpstr>
      <vt:lpstr>'4D2_CH4_Industrial_Wastewater'!Print_Area</vt:lpstr>
      <vt:lpstr>'4D2_TOW_IndustryWastewater'!Print_Area</vt:lpstr>
    </vt:vector>
  </TitlesOfParts>
  <Company>IGES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Kyoko MIWA</dc:creator>
  <cp:lastModifiedBy>Iwied</cp:lastModifiedBy>
  <cp:lastPrinted>2007-03-22T06:01:43Z</cp:lastPrinted>
  <dcterms:created xsi:type="dcterms:W3CDTF">2007-03-22T01:36:09Z</dcterms:created>
  <dcterms:modified xsi:type="dcterms:W3CDTF">2017-09-27T07:23:26Z</dcterms:modified>
</cp:coreProperties>
</file>