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0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1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2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3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GIZ_GELAMAI\8_RAD GRK Revisi\Perhitungan BAU Baseline dan Mitigasi_Hitung Ulang\Pertanian\D_Gabung BAU dan SPE\"/>
    </mc:Choice>
  </mc:AlternateContent>
  <bookViews>
    <workbookView xWindow="0" yWindow="0" windowWidth="19200" windowHeight="7155" tabRatio="852" firstSheet="3" activeTab="3"/>
  </bookViews>
  <sheets>
    <sheet name="PASER" sheetId="1" r:id="rId1"/>
    <sheet name="KUKAR" sheetId="3" r:id="rId2"/>
    <sheet name="KUBAR" sheetId="4" r:id="rId3"/>
    <sheet name="KUTIM" sheetId="5" r:id="rId4"/>
    <sheet name="BERAU" sheetId="6" r:id="rId5"/>
    <sheet name="PPU" sheetId="7" r:id="rId6"/>
    <sheet name="SAMARINDA" sheetId="8" r:id="rId7"/>
    <sheet name="BALIKPAPAN" sheetId="9" r:id="rId8"/>
    <sheet name="BONTANG" sheetId="10" r:id="rId9"/>
    <sheet name="MAHULU" sheetId="11" r:id="rId10"/>
    <sheet name="Rekap-1" sheetId="2" r:id="rId11"/>
    <sheet name="Rekap-2" sheetId="12" r:id="rId12"/>
    <sheet name="Rekap-3" sheetId="13" r:id="rId13"/>
    <sheet name="Rekap 4" sheetId="14" r:id="rId14"/>
    <sheet name="Sheet2" sheetId="15" r:id="rId15"/>
  </sheets>
  <externalReferences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3" i="14" l="1"/>
  <c r="A32" i="14"/>
  <c r="D98" i="12" l="1"/>
  <c r="E98" i="12"/>
  <c r="F98" i="12" s="1"/>
  <c r="G98" i="12" s="1"/>
  <c r="H98" i="12" s="1"/>
  <c r="I98" i="12" s="1"/>
  <c r="J98" i="12" s="1"/>
  <c r="K98" i="12" s="1"/>
  <c r="L98" i="12" s="1"/>
  <c r="M98" i="12" s="1"/>
  <c r="N98" i="12" s="1"/>
  <c r="O98" i="12" s="1"/>
  <c r="P98" i="12" s="1"/>
  <c r="Q98" i="12" s="1"/>
  <c r="R98" i="12" s="1"/>
  <c r="S98" i="12" s="1"/>
  <c r="T98" i="12" s="1"/>
  <c r="U98" i="12" s="1"/>
  <c r="C98" i="12"/>
  <c r="B98" i="12"/>
  <c r="D81" i="12"/>
  <c r="E81" i="12"/>
  <c r="F81" i="12" s="1"/>
  <c r="G81" i="12" s="1"/>
  <c r="H81" i="12" s="1"/>
  <c r="I81" i="12" s="1"/>
  <c r="J81" i="12" s="1"/>
  <c r="K81" i="12" s="1"/>
  <c r="L81" i="12" s="1"/>
  <c r="M81" i="12" s="1"/>
  <c r="N81" i="12" s="1"/>
  <c r="O81" i="12" s="1"/>
  <c r="P81" i="12" s="1"/>
  <c r="Q81" i="12" s="1"/>
  <c r="R81" i="12" s="1"/>
  <c r="S81" i="12" s="1"/>
  <c r="T81" i="12" s="1"/>
  <c r="U81" i="12" s="1"/>
  <c r="C81" i="12"/>
  <c r="B81" i="12"/>
  <c r="M64" i="12"/>
  <c r="C64" i="12" l="1"/>
  <c r="D64" i="12"/>
  <c r="E64" i="12"/>
  <c r="F64" i="12"/>
  <c r="G64" i="12"/>
  <c r="H64" i="12"/>
  <c r="I64" i="12"/>
  <c r="J64" i="12"/>
  <c r="K64" i="12"/>
  <c r="L64" i="12"/>
  <c r="B64" i="12"/>
  <c r="M18" i="10" l="1"/>
  <c r="N18" i="10"/>
  <c r="O18" i="10"/>
  <c r="P18" i="10"/>
  <c r="Q18" i="10"/>
  <c r="R18" i="10"/>
  <c r="S18" i="10"/>
  <c r="T18" i="10"/>
  <c r="U18" i="10"/>
  <c r="M19" i="10"/>
  <c r="N19" i="10"/>
  <c r="O19" i="10"/>
  <c r="P19" i="10"/>
  <c r="Q19" i="10"/>
  <c r="R19" i="10"/>
  <c r="S19" i="10"/>
  <c r="T19" i="10"/>
  <c r="U19" i="10"/>
  <c r="M20" i="10"/>
  <c r="N20" i="10"/>
  <c r="O20" i="10"/>
  <c r="P20" i="10"/>
  <c r="Q20" i="10"/>
  <c r="R20" i="10"/>
  <c r="S20" i="10"/>
  <c r="T20" i="10"/>
  <c r="U20" i="10"/>
  <c r="M21" i="10"/>
  <c r="N21" i="10"/>
  <c r="O21" i="10"/>
  <c r="P21" i="10"/>
  <c r="Q21" i="10"/>
  <c r="R21" i="10"/>
  <c r="S21" i="10"/>
  <c r="T21" i="10"/>
  <c r="U21" i="10"/>
  <c r="M22" i="10"/>
  <c r="N22" i="10"/>
  <c r="O22" i="10"/>
  <c r="P22" i="10"/>
  <c r="Q22" i="10"/>
  <c r="R22" i="10"/>
  <c r="S22" i="10"/>
  <c r="T22" i="10"/>
  <c r="U22" i="10"/>
  <c r="M23" i="10"/>
  <c r="N23" i="10"/>
  <c r="O23" i="10"/>
  <c r="P23" i="10"/>
  <c r="Q23" i="10"/>
  <c r="R23" i="10"/>
  <c r="S23" i="10"/>
  <c r="T23" i="10"/>
  <c r="U23" i="10"/>
  <c r="M24" i="10"/>
  <c r="N24" i="10"/>
  <c r="O24" i="10"/>
  <c r="P24" i="10"/>
  <c r="Q24" i="10"/>
  <c r="R24" i="10"/>
  <c r="S24" i="10"/>
  <c r="T24" i="10"/>
  <c r="U24" i="10"/>
  <c r="L19" i="10"/>
  <c r="L20" i="10"/>
  <c r="L21" i="10"/>
  <c r="L22" i="10"/>
  <c r="L23" i="10"/>
  <c r="L24" i="10"/>
  <c r="L18" i="10"/>
  <c r="C18" i="10" l="1"/>
  <c r="D18" i="10"/>
  <c r="E18" i="10"/>
  <c r="F18" i="10"/>
  <c r="G18" i="10"/>
  <c r="H18" i="10"/>
  <c r="I18" i="10"/>
  <c r="J18" i="10"/>
  <c r="K18" i="10"/>
  <c r="C19" i="10"/>
  <c r="D19" i="10"/>
  <c r="E19" i="10"/>
  <c r="F19" i="10"/>
  <c r="G19" i="10"/>
  <c r="H19" i="10"/>
  <c r="I19" i="10"/>
  <c r="J19" i="10"/>
  <c r="K19" i="10"/>
  <c r="C20" i="10"/>
  <c r="D20" i="10"/>
  <c r="E20" i="10"/>
  <c r="F20" i="10"/>
  <c r="G20" i="10"/>
  <c r="H20" i="10"/>
  <c r="I20" i="10"/>
  <c r="J20" i="10"/>
  <c r="K20" i="10"/>
  <c r="C21" i="10"/>
  <c r="D21" i="10"/>
  <c r="E21" i="10"/>
  <c r="F21" i="10"/>
  <c r="G21" i="10"/>
  <c r="H21" i="10"/>
  <c r="I21" i="10"/>
  <c r="J21" i="10"/>
  <c r="K21" i="10"/>
  <c r="C22" i="10"/>
  <c r="D22" i="10"/>
  <c r="E22" i="10"/>
  <c r="F22" i="10"/>
  <c r="G22" i="10"/>
  <c r="H22" i="10"/>
  <c r="I22" i="10"/>
  <c r="J22" i="10"/>
  <c r="K22" i="10"/>
  <c r="C23" i="10"/>
  <c r="D23" i="10"/>
  <c r="E23" i="10"/>
  <c r="F23" i="10"/>
  <c r="G23" i="10"/>
  <c r="H23" i="10"/>
  <c r="I23" i="10"/>
  <c r="J23" i="10"/>
  <c r="K23" i="10"/>
  <c r="C24" i="10"/>
  <c r="D24" i="10"/>
  <c r="E24" i="10"/>
  <c r="F24" i="10"/>
  <c r="G24" i="10"/>
  <c r="H24" i="10"/>
  <c r="I24" i="10"/>
  <c r="J24" i="10"/>
  <c r="K24" i="10"/>
  <c r="B19" i="10"/>
  <c r="B20" i="10"/>
  <c r="B21" i="10"/>
  <c r="B22" i="10"/>
  <c r="B23" i="10"/>
  <c r="B24" i="10"/>
  <c r="B18" i="10"/>
  <c r="V19" i="10" l="1"/>
  <c r="V18" i="10"/>
  <c r="V23" i="10"/>
  <c r="V22" i="10"/>
  <c r="V21" i="10"/>
  <c r="V20" i="10"/>
  <c r="V24" i="10"/>
  <c r="E13" i="2" s="1"/>
  <c r="M6" i="10"/>
  <c r="N6" i="10"/>
  <c r="O6" i="10"/>
  <c r="P6" i="10"/>
  <c r="Q6" i="10"/>
  <c r="R6" i="10"/>
  <c r="S6" i="10"/>
  <c r="T6" i="10"/>
  <c r="U6" i="10"/>
  <c r="M7" i="10"/>
  <c r="N7" i="10"/>
  <c r="O7" i="10"/>
  <c r="P7" i="10"/>
  <c r="Q7" i="10"/>
  <c r="R7" i="10"/>
  <c r="S7" i="10"/>
  <c r="T7" i="10"/>
  <c r="U7" i="10"/>
  <c r="M8" i="10"/>
  <c r="N8" i="10"/>
  <c r="O8" i="10"/>
  <c r="P8" i="10"/>
  <c r="Q8" i="10"/>
  <c r="R8" i="10"/>
  <c r="S8" i="10"/>
  <c r="T8" i="10"/>
  <c r="U8" i="10"/>
  <c r="M9" i="10"/>
  <c r="N9" i="10"/>
  <c r="O9" i="10"/>
  <c r="P9" i="10"/>
  <c r="Q9" i="10"/>
  <c r="R9" i="10"/>
  <c r="S9" i="10"/>
  <c r="T9" i="10"/>
  <c r="U9" i="10"/>
  <c r="M10" i="10"/>
  <c r="N10" i="10"/>
  <c r="O10" i="10"/>
  <c r="P10" i="10"/>
  <c r="Q10" i="10"/>
  <c r="R10" i="10"/>
  <c r="S10" i="10"/>
  <c r="T10" i="10"/>
  <c r="U10" i="10"/>
  <c r="M11" i="10"/>
  <c r="N11" i="10"/>
  <c r="O11" i="10"/>
  <c r="P11" i="10"/>
  <c r="Q11" i="10"/>
  <c r="R11" i="10"/>
  <c r="S11" i="10"/>
  <c r="T11" i="10"/>
  <c r="U11" i="10"/>
  <c r="M12" i="10"/>
  <c r="N12" i="10"/>
  <c r="O12" i="10"/>
  <c r="P12" i="10"/>
  <c r="Q12" i="10"/>
  <c r="R12" i="10"/>
  <c r="S12" i="10"/>
  <c r="T12" i="10"/>
  <c r="U12" i="10"/>
  <c r="L7" i="10"/>
  <c r="L8" i="10"/>
  <c r="L9" i="10"/>
  <c r="L10" i="10"/>
  <c r="L11" i="10"/>
  <c r="L12" i="10"/>
  <c r="L6" i="10"/>
  <c r="T71" i="10" l="1"/>
  <c r="T25" i="14" s="1"/>
  <c r="U70" i="10"/>
  <c r="U11" i="14" s="1"/>
  <c r="M70" i="10"/>
  <c r="M11" i="14" s="1"/>
  <c r="T70" i="10"/>
  <c r="T11" i="14" s="1"/>
  <c r="N71" i="10"/>
  <c r="N25" i="14" s="1"/>
  <c r="U71" i="10"/>
  <c r="U25" i="14" s="1"/>
  <c r="M71" i="10"/>
  <c r="M25" i="14" s="1"/>
  <c r="L71" i="10"/>
  <c r="L25" i="14" s="1"/>
  <c r="R71" i="10"/>
  <c r="R25" i="14" s="1"/>
  <c r="S70" i="10"/>
  <c r="S11" i="14" s="1"/>
  <c r="L70" i="10"/>
  <c r="L11" i="14" s="1"/>
  <c r="Q71" i="10"/>
  <c r="Q25" i="14" s="1"/>
  <c r="R70" i="10"/>
  <c r="R11" i="14" s="1"/>
  <c r="P71" i="10"/>
  <c r="P25" i="14" s="1"/>
  <c r="Q70" i="10"/>
  <c r="Q11" i="14" s="1"/>
  <c r="O71" i="10"/>
  <c r="O25" i="14" s="1"/>
  <c r="P70" i="10"/>
  <c r="P11" i="14" s="1"/>
  <c r="S71" i="10"/>
  <c r="S25" i="14" s="1"/>
  <c r="O70" i="10"/>
  <c r="O11" i="14" s="1"/>
  <c r="N70" i="10"/>
  <c r="N11" i="14" s="1"/>
  <c r="B30" i="12"/>
  <c r="C6" i="10" l="1"/>
  <c r="D6" i="10"/>
  <c r="E6" i="10"/>
  <c r="F6" i="10"/>
  <c r="G6" i="10"/>
  <c r="H6" i="10"/>
  <c r="I6" i="10"/>
  <c r="J6" i="10"/>
  <c r="K6" i="10"/>
  <c r="C7" i="10"/>
  <c r="D7" i="10"/>
  <c r="E7" i="10"/>
  <c r="F7" i="10"/>
  <c r="G7" i="10"/>
  <c r="H7" i="10"/>
  <c r="I7" i="10"/>
  <c r="J7" i="10"/>
  <c r="K7" i="10"/>
  <c r="C8" i="10"/>
  <c r="D8" i="10"/>
  <c r="E8" i="10"/>
  <c r="F8" i="10"/>
  <c r="G8" i="10"/>
  <c r="H8" i="10"/>
  <c r="I8" i="10"/>
  <c r="J8" i="10"/>
  <c r="K8" i="10"/>
  <c r="C9" i="10"/>
  <c r="D9" i="10"/>
  <c r="E9" i="10"/>
  <c r="F9" i="10"/>
  <c r="G9" i="10"/>
  <c r="H9" i="10"/>
  <c r="I9" i="10"/>
  <c r="J9" i="10"/>
  <c r="K9" i="10"/>
  <c r="C10" i="10"/>
  <c r="D10" i="10"/>
  <c r="E10" i="10"/>
  <c r="F10" i="10"/>
  <c r="G10" i="10"/>
  <c r="H10" i="10"/>
  <c r="I10" i="10"/>
  <c r="J10" i="10"/>
  <c r="K10" i="10"/>
  <c r="C11" i="10"/>
  <c r="D11" i="10"/>
  <c r="E11" i="10"/>
  <c r="F11" i="10"/>
  <c r="G11" i="10"/>
  <c r="H11" i="10"/>
  <c r="I11" i="10"/>
  <c r="J11" i="10"/>
  <c r="K11" i="10"/>
  <c r="C12" i="10"/>
  <c r="D12" i="10"/>
  <c r="E12" i="10"/>
  <c r="F12" i="10"/>
  <c r="G12" i="10"/>
  <c r="H12" i="10"/>
  <c r="I12" i="10"/>
  <c r="J12" i="10"/>
  <c r="K12" i="10"/>
  <c r="B7" i="10"/>
  <c r="B8" i="10"/>
  <c r="B9" i="10"/>
  <c r="B10" i="10"/>
  <c r="B11" i="10"/>
  <c r="B12" i="10"/>
  <c r="B6" i="10"/>
  <c r="B71" i="10" l="1"/>
  <c r="B25" i="14" s="1"/>
  <c r="I71" i="10"/>
  <c r="I25" i="14" s="1"/>
  <c r="E71" i="10"/>
  <c r="E25" i="14" s="1"/>
  <c r="J70" i="10"/>
  <c r="J11" i="14" s="1"/>
  <c r="H71" i="10"/>
  <c r="H25" i="14" s="1"/>
  <c r="I70" i="10"/>
  <c r="I11" i="14" s="1"/>
  <c r="B70" i="10"/>
  <c r="B11" i="14" s="1"/>
  <c r="G71" i="10"/>
  <c r="G25" i="14" s="1"/>
  <c r="H70" i="10"/>
  <c r="H11" i="14" s="1"/>
  <c r="F71" i="10"/>
  <c r="F25" i="14" s="1"/>
  <c r="G70" i="10"/>
  <c r="G11" i="14" s="1"/>
  <c r="F70" i="10"/>
  <c r="F11" i="14" s="1"/>
  <c r="D71" i="10"/>
  <c r="D25" i="14" s="1"/>
  <c r="K71" i="10"/>
  <c r="K25" i="14" s="1"/>
  <c r="C71" i="10"/>
  <c r="C25" i="14" s="1"/>
  <c r="D70" i="10"/>
  <c r="D11" i="14" s="1"/>
  <c r="E70" i="10"/>
  <c r="E11" i="14" s="1"/>
  <c r="J71" i="10"/>
  <c r="J25" i="14" s="1"/>
  <c r="K70" i="10"/>
  <c r="K11" i="14" s="1"/>
  <c r="C70" i="10"/>
  <c r="C11" i="14" s="1"/>
  <c r="V7" i="10"/>
  <c r="V6" i="10"/>
  <c r="V11" i="10"/>
  <c r="V10" i="10"/>
  <c r="V9" i="10"/>
  <c r="V8" i="10"/>
  <c r="V12" i="10"/>
  <c r="C30" i="10"/>
  <c r="D30" i="10"/>
  <c r="E30" i="10"/>
  <c r="F30" i="10"/>
  <c r="G30" i="10"/>
  <c r="H30" i="10"/>
  <c r="I30" i="10"/>
  <c r="J30" i="10"/>
  <c r="K30" i="10"/>
  <c r="L30" i="10"/>
  <c r="C31" i="10"/>
  <c r="D31" i="10"/>
  <c r="E31" i="10"/>
  <c r="F31" i="10"/>
  <c r="G31" i="10"/>
  <c r="H31" i="10"/>
  <c r="I31" i="10"/>
  <c r="J31" i="10"/>
  <c r="K31" i="10"/>
  <c r="L31" i="10"/>
  <c r="C32" i="10"/>
  <c r="D32" i="10"/>
  <c r="E32" i="10"/>
  <c r="F32" i="10"/>
  <c r="G32" i="10"/>
  <c r="H32" i="10"/>
  <c r="I32" i="10"/>
  <c r="J32" i="10"/>
  <c r="K32" i="10"/>
  <c r="L32" i="10"/>
  <c r="C33" i="10"/>
  <c r="D33" i="10"/>
  <c r="E33" i="10"/>
  <c r="F33" i="10"/>
  <c r="G33" i="10"/>
  <c r="H33" i="10"/>
  <c r="I33" i="10"/>
  <c r="J33" i="10"/>
  <c r="K33" i="10"/>
  <c r="L33" i="10"/>
  <c r="C34" i="10"/>
  <c r="D34" i="10"/>
  <c r="E34" i="10"/>
  <c r="F34" i="10"/>
  <c r="G34" i="10"/>
  <c r="H34" i="10"/>
  <c r="I34" i="10"/>
  <c r="J34" i="10"/>
  <c r="K34" i="10"/>
  <c r="L34" i="10"/>
  <c r="C35" i="10"/>
  <c r="D35" i="10"/>
  <c r="E35" i="10"/>
  <c r="F35" i="10"/>
  <c r="G35" i="10"/>
  <c r="H35" i="10"/>
  <c r="I35" i="10"/>
  <c r="J35" i="10"/>
  <c r="K35" i="10"/>
  <c r="L35" i="10"/>
  <c r="C36" i="10"/>
  <c r="C63" i="12" s="1"/>
  <c r="D36" i="10"/>
  <c r="D63" i="12" s="1"/>
  <c r="E36" i="10"/>
  <c r="E63" i="12" s="1"/>
  <c r="F36" i="10"/>
  <c r="F63" i="12" s="1"/>
  <c r="G36" i="10"/>
  <c r="G63" i="12" s="1"/>
  <c r="H36" i="10"/>
  <c r="H63" i="12" s="1"/>
  <c r="I36" i="10"/>
  <c r="I63" i="12" s="1"/>
  <c r="J36" i="10"/>
  <c r="J63" i="12" s="1"/>
  <c r="K36" i="10"/>
  <c r="K63" i="12" s="1"/>
  <c r="L36" i="10"/>
  <c r="L63" i="12" s="1"/>
  <c r="B31" i="10"/>
  <c r="B32" i="10"/>
  <c r="B33" i="10"/>
  <c r="B34" i="10"/>
  <c r="B35" i="10"/>
  <c r="B36" i="10"/>
  <c r="B30" i="10"/>
  <c r="M36" i="10" l="1"/>
  <c r="C28" i="2" s="1"/>
  <c r="B63" i="12"/>
  <c r="M63" i="12" s="1"/>
  <c r="B97" i="12" s="1"/>
  <c r="X13" i="10"/>
  <c r="X14" i="10" s="1"/>
  <c r="C13" i="2"/>
  <c r="W13" i="10"/>
  <c r="W14" i="10" s="1"/>
  <c r="Y13" i="10"/>
  <c r="Y14" i="10" s="1"/>
  <c r="C30" i="9"/>
  <c r="D30" i="9"/>
  <c r="E30" i="9"/>
  <c r="F30" i="9"/>
  <c r="G30" i="9"/>
  <c r="H30" i="9"/>
  <c r="I30" i="9"/>
  <c r="J30" i="9"/>
  <c r="K30" i="9"/>
  <c r="L30" i="9"/>
  <c r="C31" i="9"/>
  <c r="D31" i="9"/>
  <c r="E31" i="9"/>
  <c r="F31" i="9"/>
  <c r="G31" i="9"/>
  <c r="H31" i="9"/>
  <c r="I31" i="9"/>
  <c r="J31" i="9"/>
  <c r="K31" i="9"/>
  <c r="L31" i="9"/>
  <c r="C32" i="9"/>
  <c r="D32" i="9"/>
  <c r="E32" i="9"/>
  <c r="F32" i="9"/>
  <c r="G32" i="9"/>
  <c r="H32" i="9"/>
  <c r="I32" i="9"/>
  <c r="J32" i="9"/>
  <c r="K32" i="9"/>
  <c r="L32" i="9"/>
  <c r="C33" i="9"/>
  <c r="D33" i="9"/>
  <c r="E33" i="9"/>
  <c r="F33" i="9"/>
  <c r="G33" i="9"/>
  <c r="H33" i="9"/>
  <c r="I33" i="9"/>
  <c r="J33" i="9"/>
  <c r="K33" i="9"/>
  <c r="L33" i="9"/>
  <c r="C34" i="9"/>
  <c r="D34" i="9"/>
  <c r="E34" i="9"/>
  <c r="F34" i="9"/>
  <c r="G34" i="9"/>
  <c r="H34" i="9"/>
  <c r="I34" i="9"/>
  <c r="J34" i="9"/>
  <c r="K34" i="9"/>
  <c r="L34" i="9"/>
  <c r="C35" i="9"/>
  <c r="D35" i="9"/>
  <c r="E35" i="9"/>
  <c r="F35" i="9"/>
  <c r="G35" i="9"/>
  <c r="H35" i="9"/>
  <c r="I35" i="9"/>
  <c r="J35" i="9"/>
  <c r="K35" i="9"/>
  <c r="L35" i="9"/>
  <c r="C36" i="9"/>
  <c r="C62" i="12" s="1"/>
  <c r="D36" i="9"/>
  <c r="D62" i="12" s="1"/>
  <c r="E36" i="9"/>
  <c r="E62" i="12" s="1"/>
  <c r="F36" i="9"/>
  <c r="F62" i="12" s="1"/>
  <c r="G36" i="9"/>
  <c r="G62" i="12" s="1"/>
  <c r="H36" i="9"/>
  <c r="H62" i="12" s="1"/>
  <c r="I36" i="9"/>
  <c r="I62" i="12" s="1"/>
  <c r="J36" i="9"/>
  <c r="J62" i="12" s="1"/>
  <c r="K36" i="9"/>
  <c r="K62" i="12" s="1"/>
  <c r="L36" i="9"/>
  <c r="L62" i="12" s="1"/>
  <c r="B31" i="9"/>
  <c r="B32" i="9"/>
  <c r="B33" i="9"/>
  <c r="B34" i="9"/>
  <c r="B35" i="9"/>
  <c r="B36" i="9"/>
  <c r="B30" i="9"/>
  <c r="B62" i="12" l="1"/>
  <c r="M62" i="12" s="1"/>
  <c r="M36" i="9"/>
  <c r="C27" i="2" s="1"/>
  <c r="C30" i="8"/>
  <c r="D30" i="8"/>
  <c r="E30" i="8"/>
  <c r="F30" i="8"/>
  <c r="G30" i="8"/>
  <c r="H30" i="8"/>
  <c r="I30" i="8"/>
  <c r="J30" i="8"/>
  <c r="K30" i="8"/>
  <c r="L30" i="8"/>
  <c r="C31" i="8"/>
  <c r="D31" i="8"/>
  <c r="E31" i="8"/>
  <c r="F31" i="8"/>
  <c r="G31" i="8"/>
  <c r="H31" i="8"/>
  <c r="I31" i="8"/>
  <c r="J31" i="8"/>
  <c r="K31" i="8"/>
  <c r="L31" i="8"/>
  <c r="C32" i="8"/>
  <c r="D32" i="8"/>
  <c r="E32" i="8"/>
  <c r="F32" i="8"/>
  <c r="G32" i="8"/>
  <c r="H32" i="8"/>
  <c r="I32" i="8"/>
  <c r="J32" i="8"/>
  <c r="K32" i="8"/>
  <c r="L32" i="8"/>
  <c r="C33" i="8"/>
  <c r="D33" i="8"/>
  <c r="E33" i="8"/>
  <c r="F33" i="8"/>
  <c r="G33" i="8"/>
  <c r="H33" i="8"/>
  <c r="I33" i="8"/>
  <c r="J33" i="8"/>
  <c r="K33" i="8"/>
  <c r="L33" i="8"/>
  <c r="C34" i="8"/>
  <c r="D34" i="8"/>
  <c r="E34" i="8"/>
  <c r="F34" i="8"/>
  <c r="G34" i="8"/>
  <c r="H34" i="8"/>
  <c r="I34" i="8"/>
  <c r="J34" i="8"/>
  <c r="K34" i="8"/>
  <c r="L34" i="8"/>
  <c r="C35" i="8"/>
  <c r="D35" i="8"/>
  <c r="E35" i="8"/>
  <c r="F35" i="8"/>
  <c r="G35" i="8"/>
  <c r="H35" i="8"/>
  <c r="I35" i="8"/>
  <c r="J35" i="8"/>
  <c r="K35" i="8"/>
  <c r="L35" i="8"/>
  <c r="C36" i="8"/>
  <c r="C61" i="12" s="1"/>
  <c r="D36" i="8"/>
  <c r="D61" i="12" s="1"/>
  <c r="E36" i="8"/>
  <c r="E61" i="12" s="1"/>
  <c r="F36" i="8"/>
  <c r="F61" i="12" s="1"/>
  <c r="G36" i="8"/>
  <c r="G61" i="12" s="1"/>
  <c r="H36" i="8"/>
  <c r="H61" i="12" s="1"/>
  <c r="I36" i="8"/>
  <c r="I61" i="12" s="1"/>
  <c r="J36" i="8"/>
  <c r="J61" i="12" s="1"/>
  <c r="K36" i="8"/>
  <c r="K61" i="12" s="1"/>
  <c r="L36" i="8"/>
  <c r="L61" i="12" s="1"/>
  <c r="B31" i="8"/>
  <c r="B32" i="8"/>
  <c r="B33" i="8"/>
  <c r="B34" i="8"/>
  <c r="B35" i="8"/>
  <c r="B36" i="8"/>
  <c r="B30" i="8"/>
  <c r="B61" i="12" l="1"/>
  <c r="M61" i="12" s="1"/>
  <c r="M36" i="8"/>
  <c r="C26" i="2" s="1"/>
  <c r="C30" i="7"/>
  <c r="D30" i="7"/>
  <c r="E30" i="7"/>
  <c r="F30" i="7"/>
  <c r="G30" i="7"/>
  <c r="H30" i="7"/>
  <c r="I30" i="7"/>
  <c r="J30" i="7"/>
  <c r="K30" i="7"/>
  <c r="L30" i="7"/>
  <c r="C31" i="7"/>
  <c r="D31" i="7"/>
  <c r="E31" i="7"/>
  <c r="F31" i="7"/>
  <c r="G31" i="7"/>
  <c r="H31" i="7"/>
  <c r="I31" i="7"/>
  <c r="J31" i="7"/>
  <c r="K31" i="7"/>
  <c r="L31" i="7"/>
  <c r="C32" i="7"/>
  <c r="D32" i="7"/>
  <c r="E32" i="7"/>
  <c r="F32" i="7"/>
  <c r="G32" i="7"/>
  <c r="H32" i="7"/>
  <c r="I32" i="7"/>
  <c r="J32" i="7"/>
  <c r="K32" i="7"/>
  <c r="L32" i="7"/>
  <c r="C33" i="7"/>
  <c r="D33" i="7"/>
  <c r="E33" i="7"/>
  <c r="F33" i="7"/>
  <c r="G33" i="7"/>
  <c r="H33" i="7"/>
  <c r="I33" i="7"/>
  <c r="J33" i="7"/>
  <c r="K33" i="7"/>
  <c r="L33" i="7"/>
  <c r="C34" i="7"/>
  <c r="D34" i="7"/>
  <c r="E34" i="7"/>
  <c r="F34" i="7"/>
  <c r="G34" i="7"/>
  <c r="H34" i="7"/>
  <c r="I34" i="7"/>
  <c r="J34" i="7"/>
  <c r="K34" i="7"/>
  <c r="L34" i="7"/>
  <c r="C35" i="7"/>
  <c r="D35" i="7"/>
  <c r="E35" i="7"/>
  <c r="F35" i="7"/>
  <c r="G35" i="7"/>
  <c r="H35" i="7"/>
  <c r="I35" i="7"/>
  <c r="J35" i="7"/>
  <c r="K35" i="7"/>
  <c r="L35" i="7"/>
  <c r="C36" i="7"/>
  <c r="C60" i="12" s="1"/>
  <c r="D36" i="7"/>
  <c r="D60" i="12" s="1"/>
  <c r="E36" i="7"/>
  <c r="E60" i="12" s="1"/>
  <c r="F36" i="7"/>
  <c r="F60" i="12" s="1"/>
  <c r="G36" i="7"/>
  <c r="G60" i="12" s="1"/>
  <c r="H36" i="7"/>
  <c r="H60" i="12" s="1"/>
  <c r="I36" i="7"/>
  <c r="I60" i="12" s="1"/>
  <c r="J36" i="7"/>
  <c r="J60" i="12" s="1"/>
  <c r="K36" i="7"/>
  <c r="K60" i="12" s="1"/>
  <c r="L36" i="7"/>
  <c r="L60" i="12" s="1"/>
  <c r="B31" i="7"/>
  <c r="B32" i="7"/>
  <c r="B33" i="7"/>
  <c r="B34" i="7"/>
  <c r="B35" i="7"/>
  <c r="B36" i="7"/>
  <c r="B30" i="7"/>
  <c r="B60" i="12" l="1"/>
  <c r="M60" i="12" s="1"/>
  <c r="M36" i="7"/>
  <c r="C25" i="2" s="1"/>
  <c r="C30" i="6"/>
  <c r="D30" i="6"/>
  <c r="E30" i="6"/>
  <c r="F30" i="6"/>
  <c r="G30" i="6"/>
  <c r="H30" i="6"/>
  <c r="I30" i="6"/>
  <c r="J30" i="6"/>
  <c r="K30" i="6"/>
  <c r="L30" i="6"/>
  <c r="C31" i="6"/>
  <c r="D31" i="6"/>
  <c r="E31" i="6"/>
  <c r="F31" i="6"/>
  <c r="G31" i="6"/>
  <c r="H31" i="6"/>
  <c r="I31" i="6"/>
  <c r="J31" i="6"/>
  <c r="K31" i="6"/>
  <c r="L31" i="6"/>
  <c r="C32" i="6"/>
  <c r="D32" i="6"/>
  <c r="E32" i="6"/>
  <c r="F32" i="6"/>
  <c r="G32" i="6"/>
  <c r="H32" i="6"/>
  <c r="I32" i="6"/>
  <c r="J32" i="6"/>
  <c r="K32" i="6"/>
  <c r="L32" i="6"/>
  <c r="C33" i="6"/>
  <c r="D33" i="6"/>
  <c r="E33" i="6"/>
  <c r="F33" i="6"/>
  <c r="G33" i="6"/>
  <c r="H33" i="6"/>
  <c r="I33" i="6"/>
  <c r="J33" i="6"/>
  <c r="K33" i="6"/>
  <c r="L33" i="6"/>
  <c r="C34" i="6"/>
  <c r="D34" i="6"/>
  <c r="E34" i="6"/>
  <c r="F34" i="6"/>
  <c r="G34" i="6"/>
  <c r="H34" i="6"/>
  <c r="I34" i="6"/>
  <c r="J34" i="6"/>
  <c r="K34" i="6"/>
  <c r="L34" i="6"/>
  <c r="C35" i="6"/>
  <c r="D35" i="6"/>
  <c r="E35" i="6"/>
  <c r="F35" i="6"/>
  <c r="G35" i="6"/>
  <c r="H35" i="6"/>
  <c r="I35" i="6"/>
  <c r="J35" i="6"/>
  <c r="K35" i="6"/>
  <c r="L35" i="6"/>
  <c r="C36" i="6"/>
  <c r="C59" i="12" s="1"/>
  <c r="D36" i="6"/>
  <c r="D59" i="12" s="1"/>
  <c r="E36" i="6"/>
  <c r="E59" i="12" s="1"/>
  <c r="F36" i="6"/>
  <c r="F59" i="12" s="1"/>
  <c r="G36" i="6"/>
  <c r="G59" i="12" s="1"/>
  <c r="H36" i="6"/>
  <c r="H59" i="12" s="1"/>
  <c r="I36" i="6"/>
  <c r="I59" i="12" s="1"/>
  <c r="J36" i="6"/>
  <c r="J59" i="12" s="1"/>
  <c r="K36" i="6"/>
  <c r="K59" i="12" s="1"/>
  <c r="L36" i="6"/>
  <c r="L59" i="12" s="1"/>
  <c r="B31" i="6"/>
  <c r="B32" i="6"/>
  <c r="B33" i="6"/>
  <c r="B34" i="6"/>
  <c r="B35" i="6"/>
  <c r="B36" i="6"/>
  <c r="B30" i="6"/>
  <c r="B59" i="12" l="1"/>
  <c r="M59" i="12" s="1"/>
  <c r="M36" i="6"/>
  <c r="C24" i="2" s="1"/>
  <c r="C30" i="5"/>
  <c r="D30" i="5"/>
  <c r="E30" i="5"/>
  <c r="F30" i="5"/>
  <c r="G30" i="5"/>
  <c r="H30" i="5"/>
  <c r="I30" i="5"/>
  <c r="J30" i="5"/>
  <c r="K30" i="5"/>
  <c r="L30" i="5"/>
  <c r="C31" i="5"/>
  <c r="D31" i="5"/>
  <c r="E31" i="5"/>
  <c r="F31" i="5"/>
  <c r="G31" i="5"/>
  <c r="H31" i="5"/>
  <c r="I31" i="5"/>
  <c r="J31" i="5"/>
  <c r="K31" i="5"/>
  <c r="L31" i="5"/>
  <c r="C32" i="5"/>
  <c r="D32" i="5"/>
  <c r="E32" i="5"/>
  <c r="F32" i="5"/>
  <c r="G32" i="5"/>
  <c r="H32" i="5"/>
  <c r="I32" i="5"/>
  <c r="J32" i="5"/>
  <c r="K32" i="5"/>
  <c r="L32" i="5"/>
  <c r="C33" i="5"/>
  <c r="D33" i="5"/>
  <c r="E33" i="5"/>
  <c r="F33" i="5"/>
  <c r="G33" i="5"/>
  <c r="H33" i="5"/>
  <c r="I33" i="5"/>
  <c r="J33" i="5"/>
  <c r="K33" i="5"/>
  <c r="L33" i="5"/>
  <c r="C34" i="5"/>
  <c r="D34" i="5"/>
  <c r="E34" i="5"/>
  <c r="F34" i="5"/>
  <c r="G34" i="5"/>
  <c r="H34" i="5"/>
  <c r="I34" i="5"/>
  <c r="J34" i="5"/>
  <c r="K34" i="5"/>
  <c r="L34" i="5"/>
  <c r="C35" i="5"/>
  <c r="D35" i="5"/>
  <c r="E35" i="5"/>
  <c r="F35" i="5"/>
  <c r="G35" i="5"/>
  <c r="H35" i="5"/>
  <c r="I35" i="5"/>
  <c r="J35" i="5"/>
  <c r="K35" i="5"/>
  <c r="L35" i="5"/>
  <c r="C36" i="5"/>
  <c r="C58" i="12" s="1"/>
  <c r="D36" i="5"/>
  <c r="D58" i="12" s="1"/>
  <c r="E36" i="5"/>
  <c r="E58" i="12" s="1"/>
  <c r="F36" i="5"/>
  <c r="F58" i="12" s="1"/>
  <c r="G36" i="5"/>
  <c r="G58" i="12" s="1"/>
  <c r="H36" i="5"/>
  <c r="H58" i="12" s="1"/>
  <c r="I36" i="5"/>
  <c r="I58" i="12" s="1"/>
  <c r="J36" i="5"/>
  <c r="J58" i="12" s="1"/>
  <c r="K36" i="5"/>
  <c r="K58" i="12" s="1"/>
  <c r="L36" i="5"/>
  <c r="L58" i="12" s="1"/>
  <c r="B31" i="5"/>
  <c r="B32" i="5"/>
  <c r="B33" i="5"/>
  <c r="B34" i="5"/>
  <c r="B35" i="5"/>
  <c r="B36" i="5"/>
  <c r="B30" i="5"/>
  <c r="B58" i="12" l="1"/>
  <c r="M58" i="12" s="1"/>
  <c r="M36" i="5"/>
  <c r="C23" i="2" s="1"/>
  <c r="C30" i="3"/>
  <c r="D30" i="3"/>
  <c r="E30" i="3"/>
  <c r="F30" i="3"/>
  <c r="G30" i="3"/>
  <c r="H30" i="3"/>
  <c r="I30" i="3"/>
  <c r="J30" i="3"/>
  <c r="K30" i="3"/>
  <c r="L30" i="3"/>
  <c r="C31" i="3"/>
  <c r="D31" i="3"/>
  <c r="E31" i="3"/>
  <c r="F31" i="3"/>
  <c r="G31" i="3"/>
  <c r="H31" i="3"/>
  <c r="I31" i="3"/>
  <c r="J31" i="3"/>
  <c r="K31" i="3"/>
  <c r="L31" i="3"/>
  <c r="C32" i="3"/>
  <c r="D32" i="3"/>
  <c r="E32" i="3"/>
  <c r="F32" i="3"/>
  <c r="G32" i="3"/>
  <c r="H32" i="3"/>
  <c r="I32" i="3"/>
  <c r="J32" i="3"/>
  <c r="K32" i="3"/>
  <c r="L32" i="3"/>
  <c r="C33" i="3"/>
  <c r="D33" i="3"/>
  <c r="E33" i="3"/>
  <c r="F33" i="3"/>
  <c r="G33" i="3"/>
  <c r="H33" i="3"/>
  <c r="I33" i="3"/>
  <c r="J33" i="3"/>
  <c r="K33" i="3"/>
  <c r="L33" i="3"/>
  <c r="C34" i="3"/>
  <c r="D34" i="3"/>
  <c r="E34" i="3"/>
  <c r="F34" i="3"/>
  <c r="G34" i="3"/>
  <c r="H34" i="3"/>
  <c r="I34" i="3"/>
  <c r="J34" i="3"/>
  <c r="K34" i="3"/>
  <c r="L34" i="3"/>
  <c r="C35" i="3"/>
  <c r="D35" i="3"/>
  <c r="E35" i="3"/>
  <c r="F35" i="3"/>
  <c r="G35" i="3"/>
  <c r="H35" i="3"/>
  <c r="I35" i="3"/>
  <c r="J35" i="3"/>
  <c r="K35" i="3"/>
  <c r="L35" i="3"/>
  <c r="C36" i="3"/>
  <c r="C56" i="12" s="1"/>
  <c r="D36" i="3"/>
  <c r="D56" i="12" s="1"/>
  <c r="E36" i="3"/>
  <c r="E56" i="12" s="1"/>
  <c r="F36" i="3"/>
  <c r="F56" i="12" s="1"/>
  <c r="G36" i="3"/>
  <c r="G56" i="12" s="1"/>
  <c r="H36" i="3"/>
  <c r="H56" i="12" s="1"/>
  <c r="I36" i="3"/>
  <c r="I56" i="12" s="1"/>
  <c r="J36" i="3"/>
  <c r="J56" i="12" s="1"/>
  <c r="K36" i="3"/>
  <c r="K56" i="12" s="1"/>
  <c r="L36" i="3"/>
  <c r="L56" i="12" s="1"/>
  <c r="B31" i="3"/>
  <c r="B32" i="3"/>
  <c r="B33" i="3"/>
  <c r="B34" i="3"/>
  <c r="B35" i="3"/>
  <c r="B36" i="3"/>
  <c r="B30" i="3"/>
  <c r="B56" i="12" l="1"/>
  <c r="M56" i="12" s="1"/>
  <c r="M36" i="3"/>
  <c r="C21" i="2" s="1"/>
  <c r="L36" i="4"/>
  <c r="L57" i="12" s="1"/>
  <c r="K36" i="4"/>
  <c r="K57" i="12" s="1"/>
  <c r="J36" i="4"/>
  <c r="J57" i="12" s="1"/>
  <c r="I36" i="4"/>
  <c r="I57" i="12" s="1"/>
  <c r="H36" i="4"/>
  <c r="H57" i="12" s="1"/>
  <c r="G36" i="4"/>
  <c r="G57" i="12" s="1"/>
  <c r="F36" i="4"/>
  <c r="F57" i="12" s="1"/>
  <c r="E36" i="4"/>
  <c r="E57" i="12" s="1"/>
  <c r="D36" i="4"/>
  <c r="D57" i="12" s="1"/>
  <c r="C36" i="4"/>
  <c r="C57" i="12" s="1"/>
  <c r="B36" i="4"/>
  <c r="L35" i="4"/>
  <c r="K35" i="4"/>
  <c r="J35" i="4"/>
  <c r="I35" i="4"/>
  <c r="H35" i="4"/>
  <c r="G35" i="4"/>
  <c r="F35" i="4"/>
  <c r="E35" i="4"/>
  <c r="D35" i="4"/>
  <c r="C35" i="4"/>
  <c r="B35" i="4"/>
  <c r="L34" i="4"/>
  <c r="K34" i="4"/>
  <c r="J34" i="4"/>
  <c r="I34" i="4"/>
  <c r="H34" i="4"/>
  <c r="G34" i="4"/>
  <c r="F34" i="4"/>
  <c r="E34" i="4"/>
  <c r="D34" i="4"/>
  <c r="C34" i="4"/>
  <c r="B34" i="4"/>
  <c r="L33" i="4"/>
  <c r="K33" i="4"/>
  <c r="J33" i="4"/>
  <c r="I33" i="4"/>
  <c r="H33" i="4"/>
  <c r="G33" i="4"/>
  <c r="F33" i="4"/>
  <c r="E33" i="4"/>
  <c r="D33" i="4"/>
  <c r="C33" i="4"/>
  <c r="B33" i="4"/>
  <c r="L32" i="4"/>
  <c r="K32" i="4"/>
  <c r="J32" i="4"/>
  <c r="I32" i="4"/>
  <c r="H32" i="4"/>
  <c r="G32" i="4"/>
  <c r="F32" i="4"/>
  <c r="E32" i="4"/>
  <c r="D32" i="4"/>
  <c r="C32" i="4"/>
  <c r="B32" i="4"/>
  <c r="L31" i="4"/>
  <c r="K31" i="4"/>
  <c r="J31" i="4"/>
  <c r="I31" i="4"/>
  <c r="H31" i="4"/>
  <c r="G31" i="4"/>
  <c r="F31" i="4"/>
  <c r="E31" i="4"/>
  <c r="D31" i="4"/>
  <c r="C31" i="4"/>
  <c r="B31" i="4"/>
  <c r="L30" i="4"/>
  <c r="K30" i="4"/>
  <c r="J30" i="4"/>
  <c r="I30" i="4"/>
  <c r="H30" i="4"/>
  <c r="G30" i="4"/>
  <c r="F30" i="4"/>
  <c r="E30" i="4"/>
  <c r="D30" i="4"/>
  <c r="C30" i="4"/>
  <c r="B30" i="4"/>
  <c r="B57" i="12" l="1"/>
  <c r="M57" i="12" s="1"/>
  <c r="M36" i="4"/>
  <c r="C22" i="2" s="1"/>
  <c r="C30" i="1"/>
  <c r="C6" i="13" s="1"/>
  <c r="D30" i="1"/>
  <c r="D6" i="13" s="1"/>
  <c r="E30" i="1"/>
  <c r="E6" i="13" s="1"/>
  <c r="F30" i="1"/>
  <c r="F6" i="13" s="1"/>
  <c r="G30" i="1"/>
  <c r="G6" i="13" s="1"/>
  <c r="H30" i="1"/>
  <c r="H6" i="13" s="1"/>
  <c r="I30" i="1"/>
  <c r="I6" i="13" s="1"/>
  <c r="J30" i="1"/>
  <c r="J6" i="13" s="1"/>
  <c r="K30" i="1"/>
  <c r="K6" i="13" s="1"/>
  <c r="L30" i="1"/>
  <c r="L6" i="13" s="1"/>
  <c r="C31" i="1"/>
  <c r="C7" i="13" s="1"/>
  <c r="D31" i="1"/>
  <c r="D7" i="13" s="1"/>
  <c r="E31" i="1"/>
  <c r="E7" i="13" s="1"/>
  <c r="F31" i="1"/>
  <c r="F7" i="13" s="1"/>
  <c r="G31" i="1"/>
  <c r="G7" i="13" s="1"/>
  <c r="H31" i="1"/>
  <c r="H7" i="13" s="1"/>
  <c r="I31" i="1"/>
  <c r="I7" i="13" s="1"/>
  <c r="J31" i="1"/>
  <c r="J7" i="13" s="1"/>
  <c r="K31" i="1"/>
  <c r="K7" i="13" s="1"/>
  <c r="L31" i="1"/>
  <c r="L7" i="13" s="1"/>
  <c r="C32" i="1"/>
  <c r="C8" i="13" s="1"/>
  <c r="D32" i="1"/>
  <c r="D8" i="13" s="1"/>
  <c r="E32" i="1"/>
  <c r="E8" i="13" s="1"/>
  <c r="F32" i="1"/>
  <c r="F8" i="13" s="1"/>
  <c r="G32" i="1"/>
  <c r="G8" i="13" s="1"/>
  <c r="H32" i="1"/>
  <c r="H8" i="13" s="1"/>
  <c r="I32" i="1"/>
  <c r="I8" i="13" s="1"/>
  <c r="J32" i="1"/>
  <c r="J8" i="13" s="1"/>
  <c r="K32" i="1"/>
  <c r="K8" i="13" s="1"/>
  <c r="L32" i="1"/>
  <c r="L8" i="13" s="1"/>
  <c r="C33" i="1"/>
  <c r="C9" i="13" s="1"/>
  <c r="D33" i="1"/>
  <c r="D9" i="13" s="1"/>
  <c r="E33" i="1"/>
  <c r="E9" i="13" s="1"/>
  <c r="F33" i="1"/>
  <c r="F9" i="13" s="1"/>
  <c r="G33" i="1"/>
  <c r="G9" i="13" s="1"/>
  <c r="H33" i="1"/>
  <c r="H9" i="13" s="1"/>
  <c r="I33" i="1"/>
  <c r="I9" i="13" s="1"/>
  <c r="J33" i="1"/>
  <c r="J9" i="13" s="1"/>
  <c r="K33" i="1"/>
  <c r="K9" i="13" s="1"/>
  <c r="L33" i="1"/>
  <c r="L9" i="13" s="1"/>
  <c r="C34" i="1"/>
  <c r="C10" i="13" s="1"/>
  <c r="D34" i="1"/>
  <c r="D10" i="13" s="1"/>
  <c r="E34" i="1"/>
  <c r="E10" i="13" s="1"/>
  <c r="F34" i="1"/>
  <c r="F10" i="13" s="1"/>
  <c r="G34" i="1"/>
  <c r="G10" i="13" s="1"/>
  <c r="H34" i="1"/>
  <c r="H10" i="13" s="1"/>
  <c r="I34" i="1"/>
  <c r="I10" i="13" s="1"/>
  <c r="J34" i="1"/>
  <c r="J10" i="13" s="1"/>
  <c r="K34" i="1"/>
  <c r="K10" i="13" s="1"/>
  <c r="L34" i="1"/>
  <c r="L10" i="13" s="1"/>
  <c r="C35" i="1"/>
  <c r="C11" i="13" s="1"/>
  <c r="D35" i="1"/>
  <c r="D11" i="13" s="1"/>
  <c r="E35" i="1"/>
  <c r="E11" i="13" s="1"/>
  <c r="F35" i="1"/>
  <c r="F11" i="13" s="1"/>
  <c r="G35" i="1"/>
  <c r="G11" i="13" s="1"/>
  <c r="H35" i="1"/>
  <c r="H11" i="13" s="1"/>
  <c r="I35" i="1"/>
  <c r="I11" i="13" s="1"/>
  <c r="J35" i="1"/>
  <c r="J11" i="13" s="1"/>
  <c r="K35" i="1"/>
  <c r="K11" i="13" s="1"/>
  <c r="L35" i="1"/>
  <c r="L11" i="13" s="1"/>
  <c r="C36" i="1"/>
  <c r="C55" i="12" s="1"/>
  <c r="C65" i="12" s="1"/>
  <c r="D36" i="1"/>
  <c r="D55" i="12" s="1"/>
  <c r="D65" i="12" s="1"/>
  <c r="E36" i="1"/>
  <c r="E55" i="12" s="1"/>
  <c r="E65" i="12" s="1"/>
  <c r="F36" i="1"/>
  <c r="F55" i="12" s="1"/>
  <c r="F65" i="12" s="1"/>
  <c r="G36" i="1"/>
  <c r="G55" i="12" s="1"/>
  <c r="G65" i="12" s="1"/>
  <c r="H36" i="1"/>
  <c r="H55" i="12" s="1"/>
  <c r="H65" i="12" s="1"/>
  <c r="I36" i="1"/>
  <c r="I55" i="12" s="1"/>
  <c r="I65" i="12" s="1"/>
  <c r="J36" i="1"/>
  <c r="J55" i="12" s="1"/>
  <c r="J65" i="12" s="1"/>
  <c r="K36" i="1"/>
  <c r="K55" i="12" s="1"/>
  <c r="K65" i="12" s="1"/>
  <c r="L36" i="1"/>
  <c r="L55" i="12" s="1"/>
  <c r="L65" i="12" s="1"/>
  <c r="B31" i="1"/>
  <c r="B7" i="13" s="1"/>
  <c r="B32" i="1"/>
  <c r="B8" i="13" s="1"/>
  <c r="B33" i="1"/>
  <c r="B9" i="13" s="1"/>
  <c r="B34" i="1"/>
  <c r="B10" i="13" s="1"/>
  <c r="B35" i="1"/>
  <c r="B11" i="13" s="1"/>
  <c r="B36" i="1"/>
  <c r="B30" i="1"/>
  <c r="B6" i="13" s="1"/>
  <c r="B15" i="13" l="1"/>
  <c r="B16" i="13"/>
  <c r="E16" i="13"/>
  <c r="L16" i="13"/>
  <c r="D16" i="13"/>
  <c r="G15" i="13"/>
  <c r="G12" i="13"/>
  <c r="C16" i="13"/>
  <c r="L12" i="13"/>
  <c r="L15" i="13"/>
  <c r="I16" i="13"/>
  <c r="K12" i="13"/>
  <c r="K15" i="13"/>
  <c r="C12" i="13"/>
  <c r="C15" i="13"/>
  <c r="H16" i="13"/>
  <c r="J12" i="13"/>
  <c r="J15" i="13"/>
  <c r="B12" i="13"/>
  <c r="F15" i="13"/>
  <c r="F12" i="13"/>
  <c r="K16" i="13"/>
  <c r="E12" i="13"/>
  <c r="E15" i="13"/>
  <c r="J16" i="13"/>
  <c r="D15" i="13"/>
  <c r="D12" i="13"/>
  <c r="G16" i="13"/>
  <c r="I12" i="13"/>
  <c r="I15" i="13"/>
  <c r="F16" i="13"/>
  <c r="H12" i="13"/>
  <c r="H15" i="13"/>
  <c r="B55" i="12"/>
  <c r="M55" i="12" s="1"/>
  <c r="M36" i="1"/>
  <c r="C20" i="2" s="1"/>
  <c r="U31" i="12"/>
  <c r="T31" i="12"/>
  <c r="S31" i="12"/>
  <c r="R31" i="12"/>
  <c r="Q31" i="12"/>
  <c r="P31" i="12"/>
  <c r="O31" i="12"/>
  <c r="N31" i="12"/>
  <c r="M31" i="12"/>
  <c r="L31" i="12"/>
  <c r="K31" i="12"/>
  <c r="J31" i="12"/>
  <c r="I31" i="12"/>
  <c r="H31" i="12"/>
  <c r="G31" i="12"/>
  <c r="F31" i="12"/>
  <c r="E31" i="12"/>
  <c r="D31" i="12"/>
  <c r="C31" i="12"/>
  <c r="B31" i="12"/>
  <c r="U30" i="12"/>
  <c r="T30" i="12"/>
  <c r="S30" i="12"/>
  <c r="R30" i="12"/>
  <c r="Q30" i="12"/>
  <c r="P30" i="12"/>
  <c r="O30" i="12"/>
  <c r="N30" i="12"/>
  <c r="M30" i="12"/>
  <c r="L30" i="12"/>
  <c r="K30" i="12"/>
  <c r="J30" i="12"/>
  <c r="I30" i="12"/>
  <c r="H30" i="12"/>
  <c r="G30" i="12"/>
  <c r="F30" i="12"/>
  <c r="E30" i="12"/>
  <c r="D30" i="12"/>
  <c r="C30" i="12"/>
  <c r="C97" i="12" s="1"/>
  <c r="D15" i="12"/>
  <c r="E15" i="12"/>
  <c r="F15" i="12"/>
  <c r="G15" i="12"/>
  <c r="H15" i="12"/>
  <c r="I15" i="12"/>
  <c r="J15" i="12"/>
  <c r="K15" i="12"/>
  <c r="L15" i="12"/>
  <c r="M15" i="12"/>
  <c r="N15" i="12"/>
  <c r="O15" i="12"/>
  <c r="P15" i="12"/>
  <c r="Q15" i="12"/>
  <c r="R15" i="12"/>
  <c r="S15" i="12"/>
  <c r="T15" i="12"/>
  <c r="U15" i="12"/>
  <c r="C15" i="12"/>
  <c r="C14" i="12"/>
  <c r="D14" i="12"/>
  <c r="E14" i="12"/>
  <c r="F14" i="12"/>
  <c r="G14" i="12"/>
  <c r="H14" i="12"/>
  <c r="I14" i="12"/>
  <c r="J14" i="12"/>
  <c r="K14" i="12"/>
  <c r="L14" i="12"/>
  <c r="M14" i="12"/>
  <c r="N14" i="12"/>
  <c r="O14" i="12"/>
  <c r="P14" i="12"/>
  <c r="Q14" i="12"/>
  <c r="R14" i="12"/>
  <c r="S14" i="12"/>
  <c r="T14" i="12"/>
  <c r="U14" i="12"/>
  <c r="B14" i="12"/>
  <c r="B80" i="12" s="1"/>
  <c r="B65" i="12" l="1"/>
  <c r="M65" i="12" s="1"/>
  <c r="C30" i="2"/>
  <c r="D20" i="2" s="1"/>
  <c r="C80" i="12"/>
  <c r="D80" i="12" s="1"/>
  <c r="E80" i="12" s="1"/>
  <c r="F80" i="12" s="1"/>
  <c r="G80" i="12" s="1"/>
  <c r="H80" i="12" s="1"/>
  <c r="I80" i="12" s="1"/>
  <c r="J80" i="12" s="1"/>
  <c r="K80" i="12" s="1"/>
  <c r="L80" i="12" s="1"/>
  <c r="M80" i="12" s="1"/>
  <c r="N80" i="12" s="1"/>
  <c r="O80" i="12" s="1"/>
  <c r="P80" i="12" s="1"/>
  <c r="Q80" i="12" s="1"/>
  <c r="R80" i="12" s="1"/>
  <c r="S80" i="12" s="1"/>
  <c r="T80" i="12" s="1"/>
  <c r="U80" i="12" s="1"/>
  <c r="D97" i="12"/>
  <c r="E97" i="12" s="1"/>
  <c r="F97" i="12" s="1"/>
  <c r="G97" i="12" s="1"/>
  <c r="H97" i="12" s="1"/>
  <c r="I97" i="12" s="1"/>
  <c r="J97" i="12" s="1"/>
  <c r="K97" i="12" s="1"/>
  <c r="L97" i="12" s="1"/>
  <c r="M97" i="12" s="1"/>
  <c r="N97" i="12" s="1"/>
  <c r="O97" i="12" s="1"/>
  <c r="P97" i="12" s="1"/>
  <c r="Q97" i="12" s="1"/>
  <c r="R97" i="12" s="1"/>
  <c r="S97" i="12" s="1"/>
  <c r="T97" i="12" s="1"/>
  <c r="U97" i="12" s="1"/>
  <c r="M6" i="9"/>
  <c r="N6" i="9"/>
  <c r="O6" i="9"/>
  <c r="P6" i="9"/>
  <c r="Q6" i="9"/>
  <c r="R6" i="9"/>
  <c r="S6" i="9"/>
  <c r="T6" i="9"/>
  <c r="U6" i="9"/>
  <c r="M7" i="9"/>
  <c r="N7" i="9"/>
  <c r="O7" i="9"/>
  <c r="O70" i="9" s="1"/>
  <c r="O24" i="14" s="1"/>
  <c r="P7" i="9"/>
  <c r="Q7" i="9"/>
  <c r="R7" i="9"/>
  <c r="S7" i="9"/>
  <c r="T7" i="9"/>
  <c r="U7" i="9"/>
  <c r="M8" i="9"/>
  <c r="N8" i="9"/>
  <c r="O8" i="9"/>
  <c r="P8" i="9"/>
  <c r="Q8" i="9"/>
  <c r="R8" i="9"/>
  <c r="S8" i="9"/>
  <c r="T8" i="9"/>
  <c r="U8" i="9"/>
  <c r="M9" i="9"/>
  <c r="N9" i="9"/>
  <c r="O9" i="9"/>
  <c r="P9" i="9"/>
  <c r="Q9" i="9"/>
  <c r="R9" i="9"/>
  <c r="S9" i="9"/>
  <c r="T9" i="9"/>
  <c r="U9" i="9"/>
  <c r="M10" i="9"/>
  <c r="N10" i="9"/>
  <c r="O10" i="9"/>
  <c r="P10" i="9"/>
  <c r="Q10" i="9"/>
  <c r="R10" i="9"/>
  <c r="S10" i="9"/>
  <c r="T10" i="9"/>
  <c r="U10" i="9"/>
  <c r="M11" i="9"/>
  <c r="N11" i="9"/>
  <c r="O11" i="9"/>
  <c r="P11" i="9"/>
  <c r="R11" i="9"/>
  <c r="S11" i="9"/>
  <c r="T11" i="9"/>
  <c r="M12" i="9"/>
  <c r="M13" i="12" s="1"/>
  <c r="N12" i="9"/>
  <c r="N13" i="12" s="1"/>
  <c r="O12" i="9"/>
  <c r="O13" i="12" s="1"/>
  <c r="P12" i="9"/>
  <c r="P13" i="12" s="1"/>
  <c r="Q12" i="9"/>
  <c r="Q13" i="12" s="1"/>
  <c r="R12" i="9"/>
  <c r="R13" i="12" s="1"/>
  <c r="S12" i="9"/>
  <c r="S13" i="12" s="1"/>
  <c r="U12" i="9"/>
  <c r="U13" i="12" s="1"/>
  <c r="L7" i="9"/>
  <c r="L8" i="9"/>
  <c r="L9" i="9"/>
  <c r="L10" i="9"/>
  <c r="L11" i="9"/>
  <c r="L12" i="9"/>
  <c r="L13" i="12" s="1"/>
  <c r="L6" i="9"/>
  <c r="M18" i="9"/>
  <c r="N18" i="9"/>
  <c r="O18" i="9"/>
  <c r="P18" i="9"/>
  <c r="Q18" i="9"/>
  <c r="R18" i="9"/>
  <c r="S18" i="9"/>
  <c r="T18" i="9"/>
  <c r="U18" i="9"/>
  <c r="M19" i="9"/>
  <c r="N19" i="9"/>
  <c r="O19" i="9"/>
  <c r="P19" i="9"/>
  <c r="Q19" i="9"/>
  <c r="R19" i="9"/>
  <c r="S19" i="9"/>
  <c r="T19" i="9"/>
  <c r="U19" i="9"/>
  <c r="M20" i="9"/>
  <c r="N20" i="9"/>
  <c r="O20" i="9"/>
  <c r="P20" i="9"/>
  <c r="Q20" i="9"/>
  <c r="R20" i="9"/>
  <c r="S20" i="9"/>
  <c r="T20" i="9"/>
  <c r="U20" i="9"/>
  <c r="M21" i="9"/>
  <c r="N21" i="9"/>
  <c r="O21" i="9"/>
  <c r="P21" i="9"/>
  <c r="Q21" i="9"/>
  <c r="R21" i="9"/>
  <c r="S21" i="9"/>
  <c r="T21" i="9"/>
  <c r="U21" i="9"/>
  <c r="M22" i="9"/>
  <c r="N22" i="9"/>
  <c r="O22" i="9"/>
  <c r="P22" i="9"/>
  <c r="Q22" i="9"/>
  <c r="R22" i="9"/>
  <c r="S22" i="9"/>
  <c r="T22" i="9"/>
  <c r="U22" i="9"/>
  <c r="M23" i="9"/>
  <c r="N23" i="9"/>
  <c r="O23" i="9"/>
  <c r="P23" i="9"/>
  <c r="Q23" i="9"/>
  <c r="R23" i="9"/>
  <c r="S23" i="9"/>
  <c r="T23" i="9"/>
  <c r="U23" i="9"/>
  <c r="M24" i="9"/>
  <c r="M29" i="12" s="1"/>
  <c r="N24" i="9"/>
  <c r="N29" i="12" s="1"/>
  <c r="O24" i="9"/>
  <c r="O29" i="12" s="1"/>
  <c r="P24" i="9"/>
  <c r="P29" i="12" s="1"/>
  <c r="Q24" i="9"/>
  <c r="Q29" i="12" s="1"/>
  <c r="R24" i="9"/>
  <c r="R29" i="12" s="1"/>
  <c r="S24" i="9"/>
  <c r="S29" i="12" s="1"/>
  <c r="T24" i="9"/>
  <c r="T29" i="12" s="1"/>
  <c r="U24" i="9"/>
  <c r="U29" i="12" s="1"/>
  <c r="L24" i="9"/>
  <c r="L29" i="12" s="1"/>
  <c r="L19" i="9"/>
  <c r="L20" i="9"/>
  <c r="L21" i="9"/>
  <c r="L22" i="9"/>
  <c r="L23" i="9"/>
  <c r="L18" i="9"/>
  <c r="L70" i="9" l="1"/>
  <c r="L24" i="14" s="1"/>
  <c r="S69" i="9"/>
  <c r="S10" i="14" s="1"/>
  <c r="R69" i="9"/>
  <c r="R10" i="14" s="1"/>
  <c r="S70" i="9"/>
  <c r="S24" i="14" s="1"/>
  <c r="T69" i="9"/>
  <c r="T10" i="14" s="1"/>
  <c r="P69" i="9"/>
  <c r="P10" i="14" s="1"/>
  <c r="L69" i="9"/>
  <c r="L10" i="14" s="1"/>
  <c r="N70" i="9"/>
  <c r="N24" i="14" s="1"/>
  <c r="O69" i="9"/>
  <c r="O10" i="14" s="1"/>
  <c r="U70" i="9"/>
  <c r="U24" i="14" s="1"/>
  <c r="M70" i="9"/>
  <c r="M24" i="14" s="1"/>
  <c r="N69" i="9"/>
  <c r="N10" i="14" s="1"/>
  <c r="T70" i="9"/>
  <c r="T24" i="14" s="1"/>
  <c r="M69" i="9"/>
  <c r="M10" i="14" s="1"/>
  <c r="Q70" i="9"/>
  <c r="Q24" i="14" s="1"/>
  <c r="R70" i="9"/>
  <c r="R24" i="14" s="1"/>
  <c r="P70" i="9"/>
  <c r="P24" i="14" s="1"/>
  <c r="D26" i="2"/>
  <c r="D27" i="2"/>
  <c r="D25" i="2"/>
  <c r="D28" i="2"/>
  <c r="D24" i="2"/>
  <c r="D23" i="2"/>
  <c r="D21" i="2"/>
  <c r="D22" i="2"/>
  <c r="Q11" i="9"/>
  <c r="Q69" i="9" s="1"/>
  <c r="Q10" i="14" s="1"/>
  <c r="T12" i="9"/>
  <c r="T13" i="12" s="1"/>
  <c r="U11" i="9"/>
  <c r="U69" i="9" s="1"/>
  <c r="U10" i="14" s="1"/>
  <c r="C6" i="9"/>
  <c r="D6" i="9"/>
  <c r="E6" i="9"/>
  <c r="F6" i="9"/>
  <c r="G6" i="9"/>
  <c r="H6" i="9"/>
  <c r="I6" i="9"/>
  <c r="J6" i="9"/>
  <c r="K6" i="9"/>
  <c r="C7" i="9"/>
  <c r="D7" i="9"/>
  <c r="E7" i="9"/>
  <c r="F7" i="9"/>
  <c r="G7" i="9"/>
  <c r="H7" i="9"/>
  <c r="I7" i="9"/>
  <c r="J7" i="9"/>
  <c r="K7" i="9"/>
  <c r="C8" i="9"/>
  <c r="D8" i="9"/>
  <c r="E8" i="9"/>
  <c r="F8" i="9"/>
  <c r="G8" i="9"/>
  <c r="H8" i="9"/>
  <c r="I8" i="9"/>
  <c r="J8" i="9"/>
  <c r="K8" i="9"/>
  <c r="C9" i="9"/>
  <c r="D9" i="9"/>
  <c r="E9" i="9"/>
  <c r="F9" i="9"/>
  <c r="G9" i="9"/>
  <c r="H9" i="9"/>
  <c r="I9" i="9"/>
  <c r="J9" i="9"/>
  <c r="K9" i="9"/>
  <c r="C10" i="9"/>
  <c r="D10" i="9"/>
  <c r="E10" i="9"/>
  <c r="F10" i="9"/>
  <c r="G10" i="9"/>
  <c r="H10" i="9"/>
  <c r="I10" i="9"/>
  <c r="J10" i="9"/>
  <c r="K10" i="9"/>
  <c r="C11" i="9"/>
  <c r="D11" i="9"/>
  <c r="E11" i="9"/>
  <c r="F11" i="9"/>
  <c r="G11" i="9"/>
  <c r="H11" i="9"/>
  <c r="I11" i="9"/>
  <c r="J11" i="9"/>
  <c r="K11" i="9"/>
  <c r="C12" i="9"/>
  <c r="C13" i="12" s="1"/>
  <c r="D12" i="9"/>
  <c r="D13" i="12" s="1"/>
  <c r="E12" i="9"/>
  <c r="E13" i="12" s="1"/>
  <c r="F12" i="9"/>
  <c r="F13" i="12" s="1"/>
  <c r="G12" i="9"/>
  <c r="G13" i="12" s="1"/>
  <c r="H12" i="9"/>
  <c r="H13" i="12" s="1"/>
  <c r="I12" i="9"/>
  <c r="I13" i="12" s="1"/>
  <c r="J12" i="9"/>
  <c r="J13" i="12" s="1"/>
  <c r="K12" i="9"/>
  <c r="K13" i="12" s="1"/>
  <c r="B7" i="9"/>
  <c r="B8" i="9"/>
  <c r="B9" i="9"/>
  <c r="B10" i="9"/>
  <c r="B11" i="9"/>
  <c r="B12" i="9"/>
  <c r="B6" i="9"/>
  <c r="C18" i="9"/>
  <c r="D18" i="9"/>
  <c r="E18" i="9"/>
  <c r="F18" i="9"/>
  <c r="G18" i="9"/>
  <c r="H18" i="9"/>
  <c r="I18" i="9"/>
  <c r="J18" i="9"/>
  <c r="K18" i="9"/>
  <c r="C19" i="9"/>
  <c r="D19" i="9"/>
  <c r="E19" i="9"/>
  <c r="F19" i="9"/>
  <c r="G19" i="9"/>
  <c r="H19" i="9"/>
  <c r="I19" i="9"/>
  <c r="J19" i="9"/>
  <c r="K19" i="9"/>
  <c r="C20" i="9"/>
  <c r="D20" i="9"/>
  <c r="E20" i="9"/>
  <c r="F20" i="9"/>
  <c r="G20" i="9"/>
  <c r="H20" i="9"/>
  <c r="I20" i="9"/>
  <c r="J20" i="9"/>
  <c r="K20" i="9"/>
  <c r="C21" i="9"/>
  <c r="D21" i="9"/>
  <c r="E21" i="9"/>
  <c r="F21" i="9"/>
  <c r="G21" i="9"/>
  <c r="H21" i="9"/>
  <c r="I21" i="9"/>
  <c r="J21" i="9"/>
  <c r="K21" i="9"/>
  <c r="C22" i="9"/>
  <c r="D22" i="9"/>
  <c r="E22" i="9"/>
  <c r="F22" i="9"/>
  <c r="G22" i="9"/>
  <c r="H22" i="9"/>
  <c r="I22" i="9"/>
  <c r="J22" i="9"/>
  <c r="K22" i="9"/>
  <c r="C23" i="9"/>
  <c r="D23" i="9"/>
  <c r="E23" i="9"/>
  <c r="F23" i="9"/>
  <c r="G23" i="9"/>
  <c r="H23" i="9"/>
  <c r="I23" i="9"/>
  <c r="J23" i="9"/>
  <c r="K23" i="9"/>
  <c r="C24" i="9"/>
  <c r="C29" i="12" s="1"/>
  <c r="D24" i="9"/>
  <c r="D29" i="12" s="1"/>
  <c r="E24" i="9"/>
  <c r="E29" i="12" s="1"/>
  <c r="F24" i="9"/>
  <c r="F29" i="12" s="1"/>
  <c r="G24" i="9"/>
  <c r="G29" i="12" s="1"/>
  <c r="H24" i="9"/>
  <c r="H29" i="12" s="1"/>
  <c r="I24" i="9"/>
  <c r="I29" i="12" s="1"/>
  <c r="J24" i="9"/>
  <c r="J29" i="12" s="1"/>
  <c r="K24" i="9"/>
  <c r="K29" i="12" s="1"/>
  <c r="B19" i="9"/>
  <c r="B20" i="9"/>
  <c r="B21" i="9"/>
  <c r="B22" i="9"/>
  <c r="B23" i="9"/>
  <c r="B24" i="9"/>
  <c r="B18" i="9"/>
  <c r="E69" i="9" l="1"/>
  <c r="E10" i="14" s="1"/>
  <c r="B70" i="9"/>
  <c r="B24" i="14" s="1"/>
  <c r="D70" i="9"/>
  <c r="D24" i="14" s="1"/>
  <c r="D69" i="9"/>
  <c r="D10" i="14" s="1"/>
  <c r="H70" i="9"/>
  <c r="H24" i="14" s="1"/>
  <c r="I69" i="9"/>
  <c r="I10" i="14" s="1"/>
  <c r="B69" i="9"/>
  <c r="B10" i="14" s="1"/>
  <c r="G70" i="9"/>
  <c r="G24" i="14" s="1"/>
  <c r="H69" i="9"/>
  <c r="H10" i="14" s="1"/>
  <c r="F70" i="9"/>
  <c r="F24" i="14" s="1"/>
  <c r="G69" i="9"/>
  <c r="G10" i="14" s="1"/>
  <c r="E70" i="9"/>
  <c r="E24" i="14" s="1"/>
  <c r="F69" i="9"/>
  <c r="F10" i="14" s="1"/>
  <c r="C70" i="9"/>
  <c r="C24" i="14" s="1"/>
  <c r="J70" i="9"/>
  <c r="J24" i="14" s="1"/>
  <c r="K69" i="9"/>
  <c r="K10" i="14" s="1"/>
  <c r="C69" i="9"/>
  <c r="C10" i="14" s="1"/>
  <c r="K70" i="9"/>
  <c r="K24" i="14" s="1"/>
  <c r="I70" i="9"/>
  <c r="I24" i="14" s="1"/>
  <c r="J69" i="9"/>
  <c r="J10" i="14" s="1"/>
  <c r="B29" i="12"/>
  <c r="B96" i="12" s="1"/>
  <c r="C96" i="12" s="1"/>
  <c r="D96" i="12" s="1"/>
  <c r="E96" i="12" s="1"/>
  <c r="F96" i="12" s="1"/>
  <c r="G96" i="12" s="1"/>
  <c r="H96" i="12" s="1"/>
  <c r="I96" i="12" s="1"/>
  <c r="J96" i="12" s="1"/>
  <c r="K96" i="12" s="1"/>
  <c r="L96" i="12" s="1"/>
  <c r="M96" i="12" s="1"/>
  <c r="N96" i="12" s="1"/>
  <c r="O96" i="12" s="1"/>
  <c r="P96" i="12" s="1"/>
  <c r="Q96" i="12" s="1"/>
  <c r="R96" i="12" s="1"/>
  <c r="S96" i="12" s="1"/>
  <c r="T96" i="12" s="1"/>
  <c r="U96" i="12" s="1"/>
  <c r="V24" i="9"/>
  <c r="E12" i="2" s="1"/>
  <c r="V18" i="9"/>
  <c r="V11" i="9"/>
  <c r="V10" i="9"/>
  <c r="V23" i="9"/>
  <c r="V9" i="9"/>
  <c r="V8" i="9"/>
  <c r="V7" i="9"/>
  <c r="V20" i="9"/>
  <c r="V22" i="9"/>
  <c r="V21" i="9"/>
  <c r="V19" i="9"/>
  <c r="V6" i="9"/>
  <c r="B13" i="12"/>
  <c r="B79" i="12" s="1"/>
  <c r="C79" i="12" s="1"/>
  <c r="D79" i="12" s="1"/>
  <c r="E79" i="12" s="1"/>
  <c r="F79" i="12" s="1"/>
  <c r="G79" i="12" s="1"/>
  <c r="H79" i="12" s="1"/>
  <c r="I79" i="12" s="1"/>
  <c r="J79" i="12" s="1"/>
  <c r="K79" i="12" s="1"/>
  <c r="L79" i="12" s="1"/>
  <c r="M79" i="12" s="1"/>
  <c r="N79" i="12" s="1"/>
  <c r="O79" i="12" s="1"/>
  <c r="P79" i="12" s="1"/>
  <c r="Q79" i="12" s="1"/>
  <c r="R79" i="12" s="1"/>
  <c r="S79" i="12" s="1"/>
  <c r="T79" i="12" s="1"/>
  <c r="U79" i="12" s="1"/>
  <c r="V12" i="9"/>
  <c r="X13" i="9" l="1"/>
  <c r="X14" i="9" s="1"/>
  <c r="W13" i="9"/>
  <c r="W14" i="9" s="1"/>
  <c r="Y13" i="9"/>
  <c r="Y14" i="9" s="1"/>
  <c r="M6" i="8"/>
  <c r="N6" i="8"/>
  <c r="O6" i="8"/>
  <c r="P6" i="8"/>
  <c r="Q6" i="8"/>
  <c r="R6" i="8"/>
  <c r="S6" i="8"/>
  <c r="T6" i="8"/>
  <c r="U6" i="8"/>
  <c r="M7" i="8"/>
  <c r="N7" i="8"/>
  <c r="O7" i="8"/>
  <c r="P7" i="8"/>
  <c r="Q7" i="8"/>
  <c r="R7" i="8"/>
  <c r="S7" i="8"/>
  <c r="T7" i="8"/>
  <c r="U7" i="8"/>
  <c r="M8" i="8"/>
  <c r="N8" i="8"/>
  <c r="O8" i="8"/>
  <c r="P8" i="8"/>
  <c r="Q8" i="8"/>
  <c r="R8" i="8"/>
  <c r="S8" i="8"/>
  <c r="T8" i="8"/>
  <c r="U8" i="8"/>
  <c r="M9" i="8"/>
  <c r="N9" i="8"/>
  <c r="O9" i="8"/>
  <c r="P9" i="8"/>
  <c r="Q9" i="8"/>
  <c r="R9" i="8"/>
  <c r="S9" i="8"/>
  <c r="T9" i="8"/>
  <c r="U9" i="8"/>
  <c r="M10" i="8"/>
  <c r="N10" i="8"/>
  <c r="O10" i="8"/>
  <c r="P10" i="8"/>
  <c r="Q10" i="8"/>
  <c r="R10" i="8"/>
  <c r="S10" i="8"/>
  <c r="T10" i="8"/>
  <c r="U10" i="8"/>
  <c r="M11" i="8"/>
  <c r="N11" i="8"/>
  <c r="O11" i="8"/>
  <c r="P11" i="8"/>
  <c r="Q11" i="8"/>
  <c r="R11" i="8"/>
  <c r="S11" i="8"/>
  <c r="T11" i="8"/>
  <c r="U11" i="8"/>
  <c r="M12" i="8"/>
  <c r="M12" i="12" s="1"/>
  <c r="N12" i="8"/>
  <c r="N12" i="12" s="1"/>
  <c r="O12" i="8"/>
  <c r="O12" i="12" s="1"/>
  <c r="P12" i="8"/>
  <c r="P12" i="12" s="1"/>
  <c r="Q12" i="8"/>
  <c r="Q12" i="12" s="1"/>
  <c r="R12" i="8"/>
  <c r="R12" i="12" s="1"/>
  <c r="S12" i="8"/>
  <c r="S12" i="12" s="1"/>
  <c r="T12" i="8"/>
  <c r="T12" i="12" s="1"/>
  <c r="U12" i="8"/>
  <c r="U12" i="12" s="1"/>
  <c r="L7" i="8"/>
  <c r="L8" i="8"/>
  <c r="L9" i="8"/>
  <c r="L10" i="8"/>
  <c r="L11" i="8"/>
  <c r="L12" i="8"/>
  <c r="L12" i="12" s="1"/>
  <c r="L6" i="8"/>
  <c r="M18" i="8"/>
  <c r="N18" i="8"/>
  <c r="O18" i="8"/>
  <c r="P18" i="8"/>
  <c r="Q18" i="8"/>
  <c r="R18" i="8"/>
  <c r="S18" i="8"/>
  <c r="T18" i="8"/>
  <c r="U18" i="8"/>
  <c r="M19" i="8"/>
  <c r="N19" i="8"/>
  <c r="O19" i="8"/>
  <c r="P19" i="8"/>
  <c r="Q19" i="8"/>
  <c r="R19" i="8"/>
  <c r="S19" i="8"/>
  <c r="T19" i="8"/>
  <c r="U19" i="8"/>
  <c r="M20" i="8"/>
  <c r="N20" i="8"/>
  <c r="O20" i="8"/>
  <c r="P20" i="8"/>
  <c r="Q20" i="8"/>
  <c r="R20" i="8"/>
  <c r="S20" i="8"/>
  <c r="T20" i="8"/>
  <c r="U20" i="8"/>
  <c r="M21" i="8"/>
  <c r="N21" i="8"/>
  <c r="O21" i="8"/>
  <c r="P21" i="8"/>
  <c r="Q21" i="8"/>
  <c r="R21" i="8"/>
  <c r="S21" i="8"/>
  <c r="T21" i="8"/>
  <c r="U21" i="8"/>
  <c r="M22" i="8"/>
  <c r="N22" i="8"/>
  <c r="O22" i="8"/>
  <c r="P22" i="8"/>
  <c r="Q22" i="8"/>
  <c r="R22" i="8"/>
  <c r="S22" i="8"/>
  <c r="T22" i="8"/>
  <c r="U22" i="8"/>
  <c r="M23" i="8"/>
  <c r="N23" i="8"/>
  <c r="O23" i="8"/>
  <c r="P23" i="8"/>
  <c r="Q23" i="8"/>
  <c r="R23" i="8"/>
  <c r="S23" i="8"/>
  <c r="T23" i="8"/>
  <c r="U23" i="8"/>
  <c r="M24" i="8"/>
  <c r="M28" i="12" s="1"/>
  <c r="N24" i="8"/>
  <c r="N28" i="12" s="1"/>
  <c r="O24" i="8"/>
  <c r="O28" i="12" s="1"/>
  <c r="P24" i="8"/>
  <c r="P28" i="12" s="1"/>
  <c r="Q24" i="8"/>
  <c r="Q28" i="12" s="1"/>
  <c r="R24" i="8"/>
  <c r="R28" i="12" s="1"/>
  <c r="S24" i="8"/>
  <c r="S28" i="12" s="1"/>
  <c r="T24" i="8"/>
  <c r="T28" i="12" s="1"/>
  <c r="U24" i="8"/>
  <c r="U28" i="12" s="1"/>
  <c r="L19" i="8"/>
  <c r="L20" i="8"/>
  <c r="L21" i="8"/>
  <c r="L22" i="8"/>
  <c r="L23" i="8"/>
  <c r="L24" i="8"/>
  <c r="L28" i="12" s="1"/>
  <c r="L18" i="8"/>
  <c r="P70" i="8" l="1"/>
  <c r="P23" i="14" s="1"/>
  <c r="Q69" i="8"/>
  <c r="Q9" i="14" s="1"/>
  <c r="P69" i="8"/>
  <c r="P9" i="14" s="1"/>
  <c r="O69" i="8"/>
  <c r="O9" i="14" s="1"/>
  <c r="R70" i="8"/>
  <c r="R23" i="14" s="1"/>
  <c r="N70" i="8"/>
  <c r="N23" i="14" s="1"/>
  <c r="N69" i="8"/>
  <c r="N9" i="14" s="1"/>
  <c r="T70" i="8"/>
  <c r="T23" i="14" s="1"/>
  <c r="U69" i="8"/>
  <c r="U9" i="14" s="1"/>
  <c r="M69" i="8"/>
  <c r="M9" i="14" s="1"/>
  <c r="L70" i="8"/>
  <c r="L23" i="14" s="1"/>
  <c r="S70" i="8"/>
  <c r="S23" i="14" s="1"/>
  <c r="T69" i="8"/>
  <c r="T9" i="14" s="1"/>
  <c r="O70" i="8"/>
  <c r="O23" i="14" s="1"/>
  <c r="M70" i="8"/>
  <c r="M23" i="14" s="1"/>
  <c r="S69" i="8"/>
  <c r="S9" i="14" s="1"/>
  <c r="U70" i="8"/>
  <c r="U23" i="14" s="1"/>
  <c r="L69" i="8"/>
  <c r="L9" i="14" s="1"/>
  <c r="Q70" i="8"/>
  <c r="Q23" i="14" s="1"/>
  <c r="R69" i="8"/>
  <c r="R9" i="14" s="1"/>
  <c r="C6" i="8"/>
  <c r="D6" i="8"/>
  <c r="E6" i="8"/>
  <c r="F6" i="8"/>
  <c r="G6" i="8"/>
  <c r="H6" i="8"/>
  <c r="I6" i="8"/>
  <c r="J6" i="8"/>
  <c r="K6" i="8"/>
  <c r="C7" i="8"/>
  <c r="D7" i="8"/>
  <c r="E7" i="8"/>
  <c r="F7" i="8"/>
  <c r="G7" i="8"/>
  <c r="H7" i="8"/>
  <c r="I7" i="8"/>
  <c r="J7" i="8"/>
  <c r="K7" i="8"/>
  <c r="C8" i="8"/>
  <c r="D8" i="8"/>
  <c r="E8" i="8"/>
  <c r="F8" i="8"/>
  <c r="G8" i="8"/>
  <c r="H8" i="8"/>
  <c r="I8" i="8"/>
  <c r="J8" i="8"/>
  <c r="K8" i="8"/>
  <c r="C9" i="8"/>
  <c r="D9" i="8"/>
  <c r="E9" i="8"/>
  <c r="F9" i="8"/>
  <c r="G9" i="8"/>
  <c r="H9" i="8"/>
  <c r="I9" i="8"/>
  <c r="J9" i="8"/>
  <c r="K9" i="8"/>
  <c r="C10" i="8"/>
  <c r="D10" i="8"/>
  <c r="E10" i="8"/>
  <c r="F10" i="8"/>
  <c r="G10" i="8"/>
  <c r="H10" i="8"/>
  <c r="I10" i="8"/>
  <c r="J10" i="8"/>
  <c r="K10" i="8"/>
  <c r="C11" i="8"/>
  <c r="D11" i="8"/>
  <c r="E11" i="8"/>
  <c r="F11" i="8"/>
  <c r="G11" i="8"/>
  <c r="H11" i="8"/>
  <c r="I11" i="8"/>
  <c r="J11" i="8"/>
  <c r="K11" i="8"/>
  <c r="C12" i="8"/>
  <c r="C12" i="12" s="1"/>
  <c r="D12" i="8"/>
  <c r="D12" i="12" s="1"/>
  <c r="E12" i="8"/>
  <c r="E12" i="12" s="1"/>
  <c r="F12" i="8"/>
  <c r="F12" i="12" s="1"/>
  <c r="G12" i="8"/>
  <c r="G12" i="12" s="1"/>
  <c r="H12" i="8"/>
  <c r="H12" i="12" s="1"/>
  <c r="I12" i="8"/>
  <c r="I12" i="12" s="1"/>
  <c r="J12" i="8"/>
  <c r="J12" i="12" s="1"/>
  <c r="K12" i="8"/>
  <c r="K12" i="12" s="1"/>
  <c r="B7" i="8"/>
  <c r="B8" i="8"/>
  <c r="B9" i="8"/>
  <c r="B10" i="8"/>
  <c r="B11" i="8"/>
  <c r="B12" i="8"/>
  <c r="B6" i="8"/>
  <c r="C18" i="8"/>
  <c r="D18" i="8"/>
  <c r="E18" i="8"/>
  <c r="F18" i="8"/>
  <c r="G18" i="8"/>
  <c r="H18" i="8"/>
  <c r="I18" i="8"/>
  <c r="J18" i="8"/>
  <c r="K18" i="8"/>
  <c r="C19" i="8"/>
  <c r="D19" i="8"/>
  <c r="E19" i="8"/>
  <c r="F19" i="8"/>
  <c r="G19" i="8"/>
  <c r="H19" i="8"/>
  <c r="I19" i="8"/>
  <c r="J19" i="8"/>
  <c r="K19" i="8"/>
  <c r="C20" i="8"/>
  <c r="D20" i="8"/>
  <c r="E20" i="8"/>
  <c r="F20" i="8"/>
  <c r="G20" i="8"/>
  <c r="H20" i="8"/>
  <c r="I20" i="8"/>
  <c r="J20" i="8"/>
  <c r="K20" i="8"/>
  <c r="C21" i="8"/>
  <c r="D21" i="8"/>
  <c r="E21" i="8"/>
  <c r="F21" i="8"/>
  <c r="G21" i="8"/>
  <c r="H21" i="8"/>
  <c r="I21" i="8"/>
  <c r="J21" i="8"/>
  <c r="K21" i="8"/>
  <c r="C22" i="8"/>
  <c r="D22" i="8"/>
  <c r="E22" i="8"/>
  <c r="F22" i="8"/>
  <c r="G22" i="8"/>
  <c r="H22" i="8"/>
  <c r="I22" i="8"/>
  <c r="J22" i="8"/>
  <c r="K22" i="8"/>
  <c r="C23" i="8"/>
  <c r="D23" i="8"/>
  <c r="E23" i="8"/>
  <c r="F23" i="8"/>
  <c r="G23" i="8"/>
  <c r="H23" i="8"/>
  <c r="I23" i="8"/>
  <c r="J23" i="8"/>
  <c r="K23" i="8"/>
  <c r="C24" i="8"/>
  <c r="C28" i="12" s="1"/>
  <c r="D24" i="8"/>
  <c r="D28" i="12" s="1"/>
  <c r="E24" i="8"/>
  <c r="E28" i="12" s="1"/>
  <c r="F24" i="8"/>
  <c r="F28" i="12" s="1"/>
  <c r="G24" i="8"/>
  <c r="G28" i="12" s="1"/>
  <c r="H24" i="8"/>
  <c r="H28" i="12" s="1"/>
  <c r="I24" i="8"/>
  <c r="I28" i="12" s="1"/>
  <c r="J24" i="8"/>
  <c r="J28" i="12" s="1"/>
  <c r="K24" i="8"/>
  <c r="K28" i="12" s="1"/>
  <c r="B19" i="8"/>
  <c r="B20" i="8"/>
  <c r="B21" i="8"/>
  <c r="B22" i="8"/>
  <c r="B23" i="8"/>
  <c r="B24" i="8"/>
  <c r="B18" i="8"/>
  <c r="J69" i="8" l="1"/>
  <c r="J9" i="14" s="1"/>
  <c r="I69" i="8"/>
  <c r="I9" i="14" s="1"/>
  <c r="B69" i="8"/>
  <c r="B9" i="14" s="1"/>
  <c r="K70" i="8"/>
  <c r="K23" i="14" s="1"/>
  <c r="C70" i="8"/>
  <c r="C23" i="14" s="1"/>
  <c r="J70" i="8"/>
  <c r="J23" i="14" s="1"/>
  <c r="K69" i="8"/>
  <c r="K9" i="14" s="1"/>
  <c r="C69" i="8"/>
  <c r="C9" i="14" s="1"/>
  <c r="B70" i="8"/>
  <c r="B23" i="14" s="1"/>
  <c r="I70" i="8"/>
  <c r="I23" i="14" s="1"/>
  <c r="G70" i="8"/>
  <c r="G23" i="14" s="1"/>
  <c r="H69" i="8"/>
  <c r="H9" i="14" s="1"/>
  <c r="F70" i="8"/>
  <c r="F23" i="14" s="1"/>
  <c r="G69" i="8"/>
  <c r="G9" i="14" s="1"/>
  <c r="E70" i="8"/>
  <c r="E23" i="14" s="1"/>
  <c r="F69" i="8"/>
  <c r="F9" i="14" s="1"/>
  <c r="D70" i="8"/>
  <c r="D23" i="14" s="1"/>
  <c r="E69" i="8"/>
  <c r="E9" i="14" s="1"/>
  <c r="H70" i="8"/>
  <c r="H23" i="14" s="1"/>
  <c r="D69" i="8"/>
  <c r="D9" i="14" s="1"/>
  <c r="V22" i="8"/>
  <c r="V8" i="8"/>
  <c r="V21" i="8"/>
  <c r="V7" i="8"/>
  <c r="V20" i="8"/>
  <c r="V19" i="8"/>
  <c r="V6" i="8"/>
  <c r="B12" i="12"/>
  <c r="B78" i="12" s="1"/>
  <c r="C78" i="12" s="1"/>
  <c r="D78" i="12" s="1"/>
  <c r="E78" i="12" s="1"/>
  <c r="F78" i="12" s="1"/>
  <c r="G78" i="12" s="1"/>
  <c r="H78" i="12" s="1"/>
  <c r="I78" i="12" s="1"/>
  <c r="J78" i="12" s="1"/>
  <c r="K78" i="12" s="1"/>
  <c r="L78" i="12" s="1"/>
  <c r="M78" i="12" s="1"/>
  <c r="N78" i="12" s="1"/>
  <c r="O78" i="12" s="1"/>
  <c r="P78" i="12" s="1"/>
  <c r="Q78" i="12" s="1"/>
  <c r="R78" i="12" s="1"/>
  <c r="S78" i="12" s="1"/>
  <c r="T78" i="12" s="1"/>
  <c r="U78" i="12" s="1"/>
  <c r="V12" i="8"/>
  <c r="V18" i="8"/>
  <c r="V11" i="8"/>
  <c r="V24" i="8"/>
  <c r="E11" i="2" s="1"/>
  <c r="V10" i="8"/>
  <c r="V23" i="8"/>
  <c r="V9" i="8"/>
  <c r="B28" i="12"/>
  <c r="B95" i="12" s="1"/>
  <c r="C95" i="12" s="1"/>
  <c r="D95" i="12" s="1"/>
  <c r="E95" i="12" s="1"/>
  <c r="F95" i="12" s="1"/>
  <c r="G95" i="12" s="1"/>
  <c r="H95" i="12" s="1"/>
  <c r="I95" i="12" s="1"/>
  <c r="J95" i="12" s="1"/>
  <c r="K95" i="12" s="1"/>
  <c r="L95" i="12" s="1"/>
  <c r="M95" i="12" s="1"/>
  <c r="N95" i="12" s="1"/>
  <c r="O95" i="12" s="1"/>
  <c r="P95" i="12" s="1"/>
  <c r="Q95" i="12" s="1"/>
  <c r="R95" i="12" s="1"/>
  <c r="S95" i="12" s="1"/>
  <c r="T95" i="12" s="1"/>
  <c r="U95" i="12" s="1"/>
  <c r="C12" i="2"/>
  <c r="M6" i="7"/>
  <c r="N6" i="7"/>
  <c r="O6" i="7"/>
  <c r="P6" i="7"/>
  <c r="Q6" i="7"/>
  <c r="R6" i="7"/>
  <c r="S6" i="7"/>
  <c r="T6" i="7"/>
  <c r="U6" i="7"/>
  <c r="M7" i="7"/>
  <c r="N7" i="7"/>
  <c r="O7" i="7"/>
  <c r="P7" i="7"/>
  <c r="Q7" i="7"/>
  <c r="R7" i="7"/>
  <c r="S7" i="7"/>
  <c r="T7" i="7"/>
  <c r="U7" i="7"/>
  <c r="M8" i="7"/>
  <c r="N8" i="7"/>
  <c r="O8" i="7"/>
  <c r="P8" i="7"/>
  <c r="Q8" i="7"/>
  <c r="R8" i="7"/>
  <c r="S8" i="7"/>
  <c r="T8" i="7"/>
  <c r="U8" i="7"/>
  <c r="M9" i="7"/>
  <c r="N9" i="7"/>
  <c r="O9" i="7"/>
  <c r="P9" i="7"/>
  <c r="Q9" i="7"/>
  <c r="R9" i="7"/>
  <c r="S9" i="7"/>
  <c r="T9" i="7"/>
  <c r="U9" i="7"/>
  <c r="M10" i="7"/>
  <c r="N10" i="7"/>
  <c r="O10" i="7"/>
  <c r="P10" i="7"/>
  <c r="Q10" i="7"/>
  <c r="R10" i="7"/>
  <c r="S10" i="7"/>
  <c r="T10" i="7"/>
  <c r="U10" i="7"/>
  <c r="M11" i="7"/>
  <c r="N11" i="7"/>
  <c r="O11" i="7"/>
  <c r="P11" i="7"/>
  <c r="Q11" i="7"/>
  <c r="R11" i="7"/>
  <c r="S11" i="7"/>
  <c r="T11" i="7"/>
  <c r="U11" i="7"/>
  <c r="M12" i="7"/>
  <c r="M11" i="12" s="1"/>
  <c r="N12" i="7"/>
  <c r="N11" i="12" s="1"/>
  <c r="O12" i="7"/>
  <c r="O11" i="12" s="1"/>
  <c r="P12" i="7"/>
  <c r="P11" i="12" s="1"/>
  <c r="Q12" i="7"/>
  <c r="Q11" i="12" s="1"/>
  <c r="R12" i="7"/>
  <c r="R11" i="12" s="1"/>
  <c r="S12" i="7"/>
  <c r="S11" i="12" s="1"/>
  <c r="T12" i="7"/>
  <c r="T11" i="12" s="1"/>
  <c r="U12" i="7"/>
  <c r="U11" i="12" s="1"/>
  <c r="L7" i="7"/>
  <c r="L8" i="7"/>
  <c r="L9" i="7"/>
  <c r="L10" i="7"/>
  <c r="L11" i="7"/>
  <c r="L12" i="7"/>
  <c r="L11" i="12" s="1"/>
  <c r="L6" i="7"/>
  <c r="M18" i="7"/>
  <c r="N18" i="7"/>
  <c r="O18" i="7"/>
  <c r="P18" i="7"/>
  <c r="Q18" i="7"/>
  <c r="R18" i="7"/>
  <c r="S18" i="7"/>
  <c r="T18" i="7"/>
  <c r="U18" i="7"/>
  <c r="M19" i="7"/>
  <c r="N19" i="7"/>
  <c r="O19" i="7"/>
  <c r="P19" i="7"/>
  <c r="Q19" i="7"/>
  <c r="R19" i="7"/>
  <c r="S19" i="7"/>
  <c r="T19" i="7"/>
  <c r="U19" i="7"/>
  <c r="M20" i="7"/>
  <c r="N20" i="7"/>
  <c r="O20" i="7"/>
  <c r="P20" i="7"/>
  <c r="Q20" i="7"/>
  <c r="R20" i="7"/>
  <c r="S20" i="7"/>
  <c r="T20" i="7"/>
  <c r="U20" i="7"/>
  <c r="M21" i="7"/>
  <c r="N21" i="7"/>
  <c r="O21" i="7"/>
  <c r="P21" i="7"/>
  <c r="Q21" i="7"/>
  <c r="R21" i="7"/>
  <c r="S21" i="7"/>
  <c r="T21" i="7"/>
  <c r="U21" i="7"/>
  <c r="M22" i="7"/>
  <c r="N22" i="7"/>
  <c r="O22" i="7"/>
  <c r="P22" i="7"/>
  <c r="Q22" i="7"/>
  <c r="R22" i="7"/>
  <c r="S22" i="7"/>
  <c r="T22" i="7"/>
  <c r="U22" i="7"/>
  <c r="M23" i="7"/>
  <c r="N23" i="7"/>
  <c r="O23" i="7"/>
  <c r="P23" i="7"/>
  <c r="Q23" i="7"/>
  <c r="R23" i="7"/>
  <c r="S23" i="7"/>
  <c r="T23" i="7"/>
  <c r="U23" i="7"/>
  <c r="M24" i="7"/>
  <c r="M27" i="12" s="1"/>
  <c r="N24" i="7"/>
  <c r="N27" i="12" s="1"/>
  <c r="O24" i="7"/>
  <c r="O27" i="12" s="1"/>
  <c r="P24" i="7"/>
  <c r="P27" i="12" s="1"/>
  <c r="Q24" i="7"/>
  <c r="Q27" i="12" s="1"/>
  <c r="R24" i="7"/>
  <c r="R27" i="12" s="1"/>
  <c r="S24" i="7"/>
  <c r="S27" i="12" s="1"/>
  <c r="T24" i="7"/>
  <c r="T27" i="12" s="1"/>
  <c r="U24" i="7"/>
  <c r="U27" i="12" s="1"/>
  <c r="L19" i="7"/>
  <c r="L20" i="7"/>
  <c r="L21" i="7"/>
  <c r="L22" i="7"/>
  <c r="L23" i="7"/>
  <c r="L24" i="7"/>
  <c r="L27" i="12" s="1"/>
  <c r="L18" i="7"/>
  <c r="U70" i="7" l="1"/>
  <c r="U8" i="14" s="1"/>
  <c r="M70" i="7"/>
  <c r="M8" i="14" s="1"/>
  <c r="N71" i="7"/>
  <c r="N22" i="14" s="1"/>
  <c r="O70" i="7"/>
  <c r="O8" i="14" s="1"/>
  <c r="N70" i="7"/>
  <c r="N8" i="14" s="1"/>
  <c r="U71" i="7"/>
  <c r="U22" i="14" s="1"/>
  <c r="M71" i="7"/>
  <c r="M22" i="14" s="1"/>
  <c r="T71" i="7"/>
  <c r="T22" i="14" s="1"/>
  <c r="L71" i="7"/>
  <c r="L22" i="14" s="1"/>
  <c r="S71" i="7"/>
  <c r="S22" i="14" s="1"/>
  <c r="T70" i="7"/>
  <c r="T8" i="14" s="1"/>
  <c r="R71" i="7"/>
  <c r="R22" i="14" s="1"/>
  <c r="S70" i="7"/>
  <c r="S8" i="14" s="1"/>
  <c r="L70" i="7"/>
  <c r="L8" i="14" s="1"/>
  <c r="Q71" i="7"/>
  <c r="Q22" i="14" s="1"/>
  <c r="R70" i="7"/>
  <c r="R8" i="14" s="1"/>
  <c r="P71" i="7"/>
  <c r="P22" i="14" s="1"/>
  <c r="Q70" i="7"/>
  <c r="Q8" i="14" s="1"/>
  <c r="O71" i="7"/>
  <c r="O22" i="14" s="1"/>
  <c r="P70" i="7"/>
  <c r="P8" i="14" s="1"/>
  <c r="W13" i="8"/>
  <c r="W14" i="8" s="1"/>
  <c r="Y13" i="8"/>
  <c r="Y14" i="8" s="1"/>
  <c r="X13" i="8"/>
  <c r="X14" i="8" s="1"/>
  <c r="C11" i="2"/>
  <c r="C6" i="7"/>
  <c r="D6" i="7"/>
  <c r="E6" i="7"/>
  <c r="F6" i="7"/>
  <c r="G6" i="7"/>
  <c r="H6" i="7"/>
  <c r="I6" i="7"/>
  <c r="J6" i="7"/>
  <c r="K6" i="7"/>
  <c r="C7" i="7"/>
  <c r="D7" i="7"/>
  <c r="E7" i="7"/>
  <c r="F7" i="7"/>
  <c r="G7" i="7"/>
  <c r="H7" i="7"/>
  <c r="I7" i="7"/>
  <c r="J7" i="7"/>
  <c r="K7" i="7"/>
  <c r="C8" i="7"/>
  <c r="D8" i="7"/>
  <c r="E8" i="7"/>
  <c r="F8" i="7"/>
  <c r="G8" i="7"/>
  <c r="H8" i="7"/>
  <c r="I8" i="7"/>
  <c r="J8" i="7"/>
  <c r="K8" i="7"/>
  <c r="C9" i="7"/>
  <c r="D9" i="7"/>
  <c r="E9" i="7"/>
  <c r="F9" i="7"/>
  <c r="G9" i="7"/>
  <c r="H9" i="7"/>
  <c r="I9" i="7"/>
  <c r="J9" i="7"/>
  <c r="K9" i="7"/>
  <c r="C10" i="7"/>
  <c r="D10" i="7"/>
  <c r="E10" i="7"/>
  <c r="F10" i="7"/>
  <c r="G10" i="7"/>
  <c r="H10" i="7"/>
  <c r="I10" i="7"/>
  <c r="J10" i="7"/>
  <c r="K10" i="7"/>
  <c r="C11" i="7"/>
  <c r="D11" i="7"/>
  <c r="E11" i="7"/>
  <c r="F11" i="7"/>
  <c r="G11" i="7"/>
  <c r="H11" i="7"/>
  <c r="I11" i="7"/>
  <c r="J11" i="7"/>
  <c r="K11" i="7"/>
  <c r="C12" i="7"/>
  <c r="C11" i="12" s="1"/>
  <c r="D12" i="7"/>
  <c r="D11" i="12" s="1"/>
  <c r="E12" i="7"/>
  <c r="E11" i="12" s="1"/>
  <c r="F12" i="7"/>
  <c r="F11" i="12" s="1"/>
  <c r="G12" i="7"/>
  <c r="G11" i="12" s="1"/>
  <c r="H12" i="7"/>
  <c r="H11" i="12" s="1"/>
  <c r="I12" i="7"/>
  <c r="I11" i="12" s="1"/>
  <c r="J12" i="7"/>
  <c r="J11" i="12" s="1"/>
  <c r="K12" i="7"/>
  <c r="K11" i="12" s="1"/>
  <c r="B7" i="7"/>
  <c r="B8" i="7"/>
  <c r="B9" i="7"/>
  <c r="B10" i="7"/>
  <c r="B11" i="7"/>
  <c r="B12" i="7"/>
  <c r="B6" i="7"/>
  <c r="C18" i="7"/>
  <c r="D18" i="7"/>
  <c r="E18" i="7"/>
  <c r="F18" i="7"/>
  <c r="G18" i="7"/>
  <c r="H18" i="7"/>
  <c r="I18" i="7"/>
  <c r="J18" i="7"/>
  <c r="K18" i="7"/>
  <c r="C19" i="7"/>
  <c r="D19" i="7"/>
  <c r="E19" i="7"/>
  <c r="F19" i="7"/>
  <c r="G19" i="7"/>
  <c r="H19" i="7"/>
  <c r="I19" i="7"/>
  <c r="J19" i="7"/>
  <c r="K19" i="7"/>
  <c r="C20" i="7"/>
  <c r="D20" i="7"/>
  <c r="E20" i="7"/>
  <c r="F20" i="7"/>
  <c r="G20" i="7"/>
  <c r="H20" i="7"/>
  <c r="I20" i="7"/>
  <c r="J20" i="7"/>
  <c r="K20" i="7"/>
  <c r="C21" i="7"/>
  <c r="D21" i="7"/>
  <c r="E21" i="7"/>
  <c r="F21" i="7"/>
  <c r="G21" i="7"/>
  <c r="H21" i="7"/>
  <c r="I21" i="7"/>
  <c r="J21" i="7"/>
  <c r="K21" i="7"/>
  <c r="C22" i="7"/>
  <c r="D22" i="7"/>
  <c r="E22" i="7"/>
  <c r="F22" i="7"/>
  <c r="G22" i="7"/>
  <c r="H22" i="7"/>
  <c r="I22" i="7"/>
  <c r="J22" i="7"/>
  <c r="K22" i="7"/>
  <c r="C23" i="7"/>
  <c r="D23" i="7"/>
  <c r="E23" i="7"/>
  <c r="F23" i="7"/>
  <c r="G23" i="7"/>
  <c r="H23" i="7"/>
  <c r="I23" i="7"/>
  <c r="J23" i="7"/>
  <c r="K23" i="7"/>
  <c r="C24" i="7"/>
  <c r="D24" i="7"/>
  <c r="D27" i="12" s="1"/>
  <c r="E24" i="7"/>
  <c r="E27" i="12" s="1"/>
  <c r="F24" i="7"/>
  <c r="F27" i="12" s="1"/>
  <c r="G24" i="7"/>
  <c r="G27" i="12" s="1"/>
  <c r="H24" i="7"/>
  <c r="H27" i="12" s="1"/>
  <c r="I24" i="7"/>
  <c r="I27" i="12" s="1"/>
  <c r="J24" i="7"/>
  <c r="J27" i="12" s="1"/>
  <c r="K24" i="7"/>
  <c r="K27" i="12" s="1"/>
  <c r="B19" i="7"/>
  <c r="B20" i="7"/>
  <c r="B21" i="7"/>
  <c r="B22" i="7"/>
  <c r="B23" i="7"/>
  <c r="B24" i="7"/>
  <c r="B18" i="7"/>
  <c r="F70" i="7" l="1"/>
  <c r="F8" i="14" s="1"/>
  <c r="F71" i="7"/>
  <c r="F22" i="14" s="1"/>
  <c r="G70" i="7"/>
  <c r="G8" i="14" s="1"/>
  <c r="E70" i="7"/>
  <c r="E8" i="14" s="1"/>
  <c r="E71" i="7"/>
  <c r="E22" i="14" s="1"/>
  <c r="D71" i="7"/>
  <c r="D22" i="14" s="1"/>
  <c r="K71" i="7"/>
  <c r="K22" i="14" s="1"/>
  <c r="C71" i="7"/>
  <c r="C22" i="14" s="1"/>
  <c r="D70" i="7"/>
  <c r="D8" i="14" s="1"/>
  <c r="J71" i="7"/>
  <c r="J22" i="14" s="1"/>
  <c r="K70" i="7"/>
  <c r="K8" i="14" s="1"/>
  <c r="C70" i="7"/>
  <c r="C8" i="14" s="1"/>
  <c r="B71" i="7"/>
  <c r="B22" i="14" s="1"/>
  <c r="I71" i="7"/>
  <c r="I22" i="14" s="1"/>
  <c r="J70" i="7"/>
  <c r="J8" i="14" s="1"/>
  <c r="H71" i="7"/>
  <c r="H22" i="14" s="1"/>
  <c r="I70" i="7"/>
  <c r="I8" i="14" s="1"/>
  <c r="B70" i="7"/>
  <c r="B8" i="14" s="1"/>
  <c r="G71" i="7"/>
  <c r="G22" i="14" s="1"/>
  <c r="H70" i="7"/>
  <c r="H8" i="14" s="1"/>
  <c r="V10" i="7"/>
  <c r="V8" i="7"/>
  <c r="V7" i="7"/>
  <c r="V20" i="7"/>
  <c r="V19" i="7"/>
  <c r="V6" i="7"/>
  <c r="B11" i="12"/>
  <c r="B77" i="12" s="1"/>
  <c r="C77" i="12" s="1"/>
  <c r="V12" i="7"/>
  <c r="V18" i="7"/>
  <c r="V11" i="7"/>
  <c r="B27" i="12"/>
  <c r="B94" i="12" s="1"/>
  <c r="V24" i="7"/>
  <c r="E10" i="2" s="1"/>
  <c r="V23" i="7"/>
  <c r="V9" i="7"/>
  <c r="V22" i="7"/>
  <c r="V21" i="7"/>
  <c r="C27" i="12"/>
  <c r="M6" i="6"/>
  <c r="N6" i="6"/>
  <c r="O6" i="6"/>
  <c r="P6" i="6"/>
  <c r="Q6" i="6"/>
  <c r="R6" i="6"/>
  <c r="S6" i="6"/>
  <c r="T6" i="6"/>
  <c r="U6" i="6"/>
  <c r="M7" i="6"/>
  <c r="N7" i="6"/>
  <c r="O7" i="6"/>
  <c r="P7" i="6"/>
  <c r="Q7" i="6"/>
  <c r="R7" i="6"/>
  <c r="S7" i="6"/>
  <c r="T7" i="6"/>
  <c r="U7" i="6"/>
  <c r="M8" i="6"/>
  <c r="N8" i="6"/>
  <c r="O8" i="6"/>
  <c r="P8" i="6"/>
  <c r="Q8" i="6"/>
  <c r="R8" i="6"/>
  <c r="S8" i="6"/>
  <c r="T8" i="6"/>
  <c r="U8" i="6"/>
  <c r="M9" i="6"/>
  <c r="N9" i="6"/>
  <c r="O9" i="6"/>
  <c r="P9" i="6"/>
  <c r="Q9" i="6"/>
  <c r="R9" i="6"/>
  <c r="S9" i="6"/>
  <c r="T9" i="6"/>
  <c r="U9" i="6"/>
  <c r="M10" i="6"/>
  <c r="N10" i="6"/>
  <c r="O10" i="6"/>
  <c r="P10" i="6"/>
  <c r="Q10" i="6"/>
  <c r="R10" i="6"/>
  <c r="S10" i="6"/>
  <c r="T10" i="6"/>
  <c r="U10" i="6"/>
  <c r="M11" i="6"/>
  <c r="N11" i="6"/>
  <c r="O11" i="6"/>
  <c r="P11" i="6"/>
  <c r="Q11" i="6"/>
  <c r="R11" i="6"/>
  <c r="S11" i="6"/>
  <c r="T11" i="6"/>
  <c r="U11" i="6"/>
  <c r="M12" i="6"/>
  <c r="M10" i="12" s="1"/>
  <c r="N12" i="6"/>
  <c r="N10" i="12" s="1"/>
  <c r="O12" i="6"/>
  <c r="O10" i="12" s="1"/>
  <c r="P12" i="6"/>
  <c r="P10" i="12" s="1"/>
  <c r="Q12" i="6"/>
  <c r="Q10" i="12" s="1"/>
  <c r="R12" i="6"/>
  <c r="R10" i="12" s="1"/>
  <c r="S12" i="6"/>
  <c r="S10" i="12" s="1"/>
  <c r="T12" i="6"/>
  <c r="T10" i="12" s="1"/>
  <c r="U12" i="6"/>
  <c r="U10" i="12" s="1"/>
  <c r="L7" i="6"/>
  <c r="L8" i="6"/>
  <c r="L9" i="6"/>
  <c r="L10" i="6"/>
  <c r="L11" i="6"/>
  <c r="L12" i="6"/>
  <c r="L10" i="12" s="1"/>
  <c r="L6" i="6"/>
  <c r="M18" i="6"/>
  <c r="N18" i="6"/>
  <c r="O18" i="6"/>
  <c r="P18" i="6"/>
  <c r="Q18" i="6"/>
  <c r="R18" i="6"/>
  <c r="S18" i="6"/>
  <c r="T18" i="6"/>
  <c r="U18" i="6"/>
  <c r="M19" i="6"/>
  <c r="N19" i="6"/>
  <c r="O19" i="6"/>
  <c r="P19" i="6"/>
  <c r="Q19" i="6"/>
  <c r="R19" i="6"/>
  <c r="S19" i="6"/>
  <c r="T19" i="6"/>
  <c r="U19" i="6"/>
  <c r="M20" i="6"/>
  <c r="N20" i="6"/>
  <c r="O20" i="6"/>
  <c r="P20" i="6"/>
  <c r="Q20" i="6"/>
  <c r="R20" i="6"/>
  <c r="S20" i="6"/>
  <c r="T20" i="6"/>
  <c r="U20" i="6"/>
  <c r="M21" i="6"/>
  <c r="N21" i="6"/>
  <c r="O21" i="6"/>
  <c r="P21" i="6"/>
  <c r="Q21" i="6"/>
  <c r="R21" i="6"/>
  <c r="S21" i="6"/>
  <c r="T21" i="6"/>
  <c r="U21" i="6"/>
  <c r="M22" i="6"/>
  <c r="N22" i="6"/>
  <c r="O22" i="6"/>
  <c r="P22" i="6"/>
  <c r="Q22" i="6"/>
  <c r="R22" i="6"/>
  <c r="S22" i="6"/>
  <c r="T22" i="6"/>
  <c r="U22" i="6"/>
  <c r="M23" i="6"/>
  <c r="N23" i="6"/>
  <c r="O23" i="6"/>
  <c r="P23" i="6"/>
  <c r="Q23" i="6"/>
  <c r="R23" i="6"/>
  <c r="S23" i="6"/>
  <c r="T23" i="6"/>
  <c r="U23" i="6"/>
  <c r="M24" i="6"/>
  <c r="M26" i="12" s="1"/>
  <c r="N24" i="6"/>
  <c r="N26" i="12" s="1"/>
  <c r="O24" i="6"/>
  <c r="O26" i="12" s="1"/>
  <c r="P24" i="6"/>
  <c r="P26" i="12" s="1"/>
  <c r="Q24" i="6"/>
  <c r="Q26" i="12" s="1"/>
  <c r="R24" i="6"/>
  <c r="R26" i="12" s="1"/>
  <c r="S24" i="6"/>
  <c r="S26" i="12" s="1"/>
  <c r="T24" i="6"/>
  <c r="T26" i="12" s="1"/>
  <c r="U24" i="6"/>
  <c r="U26" i="12" s="1"/>
  <c r="L19" i="6"/>
  <c r="L20" i="6"/>
  <c r="L21" i="6"/>
  <c r="L22" i="6"/>
  <c r="L23" i="6"/>
  <c r="L24" i="6"/>
  <c r="L26" i="12" s="1"/>
  <c r="L18" i="6"/>
  <c r="R72" i="6" l="1"/>
  <c r="R21" i="14" s="1"/>
  <c r="S71" i="6"/>
  <c r="S7" i="14" s="1"/>
  <c r="L71" i="6"/>
  <c r="L7" i="14" s="1"/>
  <c r="R71" i="6"/>
  <c r="R7" i="14" s="1"/>
  <c r="Q71" i="6"/>
  <c r="Q7" i="14" s="1"/>
  <c r="Q72" i="6"/>
  <c r="Q21" i="14" s="1"/>
  <c r="P72" i="6"/>
  <c r="P21" i="14" s="1"/>
  <c r="O72" i="6"/>
  <c r="O21" i="14" s="1"/>
  <c r="P71" i="6"/>
  <c r="P7" i="14" s="1"/>
  <c r="N72" i="6"/>
  <c r="N21" i="14" s="1"/>
  <c r="O71" i="6"/>
  <c r="O7" i="14" s="1"/>
  <c r="U72" i="6"/>
  <c r="U21" i="14" s="1"/>
  <c r="M72" i="6"/>
  <c r="M21" i="14" s="1"/>
  <c r="N71" i="6"/>
  <c r="N7" i="14" s="1"/>
  <c r="T72" i="6"/>
  <c r="T21" i="14" s="1"/>
  <c r="U71" i="6"/>
  <c r="U7" i="14" s="1"/>
  <c r="M71" i="6"/>
  <c r="M7" i="14" s="1"/>
  <c r="L72" i="6"/>
  <c r="L21" i="14" s="1"/>
  <c r="S72" i="6"/>
  <c r="S21" i="14" s="1"/>
  <c r="T71" i="6"/>
  <c r="T7" i="14" s="1"/>
  <c r="C94" i="12"/>
  <c r="D94" i="12" s="1"/>
  <c r="E94" i="12" s="1"/>
  <c r="F94" i="12" s="1"/>
  <c r="G94" i="12" s="1"/>
  <c r="H94" i="12" s="1"/>
  <c r="I94" i="12" s="1"/>
  <c r="J94" i="12" s="1"/>
  <c r="K94" i="12" s="1"/>
  <c r="L94" i="12" s="1"/>
  <c r="M94" i="12" s="1"/>
  <c r="N94" i="12" s="1"/>
  <c r="O94" i="12" s="1"/>
  <c r="P94" i="12" s="1"/>
  <c r="Q94" i="12" s="1"/>
  <c r="R94" i="12" s="1"/>
  <c r="S94" i="12" s="1"/>
  <c r="T94" i="12" s="1"/>
  <c r="U94" i="12" s="1"/>
  <c r="D77" i="12"/>
  <c r="E77" i="12" s="1"/>
  <c r="F77" i="12" s="1"/>
  <c r="G77" i="12" s="1"/>
  <c r="H77" i="12" s="1"/>
  <c r="I77" i="12" s="1"/>
  <c r="J77" i="12" s="1"/>
  <c r="K77" i="12" s="1"/>
  <c r="L77" i="12" s="1"/>
  <c r="M77" i="12" s="1"/>
  <c r="N77" i="12" s="1"/>
  <c r="O77" i="12" s="1"/>
  <c r="P77" i="12" s="1"/>
  <c r="Q77" i="12" s="1"/>
  <c r="R77" i="12" s="1"/>
  <c r="S77" i="12" s="1"/>
  <c r="T77" i="12" s="1"/>
  <c r="U77" i="12" s="1"/>
  <c r="W13" i="7"/>
  <c r="W14" i="7" s="1"/>
  <c r="X13" i="7"/>
  <c r="X14" i="7" s="1"/>
  <c r="Y13" i="7"/>
  <c r="Y14" i="7" s="1"/>
  <c r="C10" i="2"/>
  <c r="C6" i="6"/>
  <c r="D6" i="6"/>
  <c r="E6" i="6"/>
  <c r="F6" i="6"/>
  <c r="G6" i="6"/>
  <c r="H6" i="6"/>
  <c r="I6" i="6"/>
  <c r="J6" i="6"/>
  <c r="K6" i="6"/>
  <c r="C7" i="6"/>
  <c r="D7" i="6"/>
  <c r="E7" i="6"/>
  <c r="F7" i="6"/>
  <c r="G7" i="6"/>
  <c r="H7" i="6"/>
  <c r="I7" i="6"/>
  <c r="J7" i="6"/>
  <c r="K7" i="6"/>
  <c r="C8" i="6"/>
  <c r="D8" i="6"/>
  <c r="E8" i="6"/>
  <c r="F8" i="6"/>
  <c r="G8" i="6"/>
  <c r="H8" i="6"/>
  <c r="I8" i="6"/>
  <c r="J8" i="6"/>
  <c r="K8" i="6"/>
  <c r="C9" i="6"/>
  <c r="D9" i="6"/>
  <c r="E9" i="6"/>
  <c r="F9" i="6"/>
  <c r="G9" i="6"/>
  <c r="H9" i="6"/>
  <c r="I9" i="6"/>
  <c r="J9" i="6"/>
  <c r="K9" i="6"/>
  <c r="C10" i="6"/>
  <c r="D10" i="6"/>
  <c r="E10" i="6"/>
  <c r="F10" i="6"/>
  <c r="G10" i="6"/>
  <c r="H10" i="6"/>
  <c r="I10" i="6"/>
  <c r="J10" i="6"/>
  <c r="K10" i="6"/>
  <c r="C11" i="6"/>
  <c r="D11" i="6"/>
  <c r="E11" i="6"/>
  <c r="F11" i="6"/>
  <c r="G11" i="6"/>
  <c r="H11" i="6"/>
  <c r="I11" i="6"/>
  <c r="J11" i="6"/>
  <c r="K11" i="6"/>
  <c r="C12" i="6"/>
  <c r="C10" i="12" s="1"/>
  <c r="D12" i="6"/>
  <c r="D10" i="12" s="1"/>
  <c r="E12" i="6"/>
  <c r="E10" i="12" s="1"/>
  <c r="F12" i="6"/>
  <c r="F10" i="12" s="1"/>
  <c r="G12" i="6"/>
  <c r="G10" i="12" s="1"/>
  <c r="H12" i="6"/>
  <c r="H10" i="12" s="1"/>
  <c r="I12" i="6"/>
  <c r="I10" i="12" s="1"/>
  <c r="J12" i="6"/>
  <c r="J10" i="12" s="1"/>
  <c r="K12" i="6"/>
  <c r="K10" i="12" s="1"/>
  <c r="B7" i="6"/>
  <c r="B8" i="6"/>
  <c r="B9" i="6"/>
  <c r="B10" i="6"/>
  <c r="B11" i="6"/>
  <c r="B12" i="6"/>
  <c r="B10" i="12" s="1"/>
  <c r="B76" i="12" s="1"/>
  <c r="B6" i="6"/>
  <c r="B71" i="6" l="1"/>
  <c r="B7" i="14" s="1"/>
  <c r="G71" i="6"/>
  <c r="G7" i="14" s="1"/>
  <c r="G72" i="6"/>
  <c r="G21" i="14" s="1"/>
  <c r="H71" i="6"/>
  <c r="H7" i="14" s="1"/>
  <c r="F71" i="6"/>
  <c r="F7" i="14" s="1"/>
  <c r="F72" i="6"/>
  <c r="F21" i="14" s="1"/>
  <c r="E72" i="6"/>
  <c r="E21" i="14" s="1"/>
  <c r="D72" i="6"/>
  <c r="D21" i="14" s="1"/>
  <c r="E71" i="6"/>
  <c r="E7" i="14" s="1"/>
  <c r="K72" i="6"/>
  <c r="K21" i="14" s="1"/>
  <c r="C72" i="6"/>
  <c r="C21" i="14" s="1"/>
  <c r="D71" i="6"/>
  <c r="D7" i="14" s="1"/>
  <c r="J72" i="6"/>
  <c r="J21" i="14" s="1"/>
  <c r="K71" i="6"/>
  <c r="K7" i="14" s="1"/>
  <c r="C71" i="6"/>
  <c r="C7" i="14" s="1"/>
  <c r="B72" i="6"/>
  <c r="B21" i="14" s="1"/>
  <c r="I72" i="6"/>
  <c r="I21" i="14" s="1"/>
  <c r="J71" i="6"/>
  <c r="J7" i="14" s="1"/>
  <c r="H72" i="6"/>
  <c r="H21" i="14" s="1"/>
  <c r="I71" i="6"/>
  <c r="I7" i="14" s="1"/>
  <c r="C76" i="12"/>
  <c r="D76" i="12" s="1"/>
  <c r="E76" i="12" s="1"/>
  <c r="F76" i="12" s="1"/>
  <c r="G76" i="12" s="1"/>
  <c r="H76" i="12" s="1"/>
  <c r="I76" i="12" s="1"/>
  <c r="J76" i="12" s="1"/>
  <c r="K76" i="12" s="1"/>
  <c r="L76" i="12" s="1"/>
  <c r="M76" i="12" s="1"/>
  <c r="N76" i="12" s="1"/>
  <c r="O76" i="12" s="1"/>
  <c r="P76" i="12" s="1"/>
  <c r="Q76" i="12" s="1"/>
  <c r="R76" i="12" s="1"/>
  <c r="S76" i="12" s="1"/>
  <c r="T76" i="12" s="1"/>
  <c r="U76" i="12" s="1"/>
  <c r="V6" i="6"/>
  <c r="V11" i="6"/>
  <c r="V10" i="6"/>
  <c r="V9" i="6"/>
  <c r="V8" i="6"/>
  <c r="V7" i="6"/>
  <c r="C19" i="6"/>
  <c r="D19" i="6"/>
  <c r="E19" i="6"/>
  <c r="F19" i="6"/>
  <c r="G19" i="6"/>
  <c r="H19" i="6"/>
  <c r="I19" i="6"/>
  <c r="J19" i="6"/>
  <c r="K19" i="6"/>
  <c r="C20" i="6"/>
  <c r="D20" i="6"/>
  <c r="E20" i="6"/>
  <c r="F20" i="6"/>
  <c r="G20" i="6"/>
  <c r="H20" i="6"/>
  <c r="I20" i="6"/>
  <c r="J20" i="6"/>
  <c r="K20" i="6"/>
  <c r="C21" i="6"/>
  <c r="D21" i="6"/>
  <c r="E21" i="6"/>
  <c r="F21" i="6"/>
  <c r="G21" i="6"/>
  <c r="H21" i="6"/>
  <c r="I21" i="6"/>
  <c r="J21" i="6"/>
  <c r="K21" i="6"/>
  <c r="B19" i="6"/>
  <c r="B20" i="6"/>
  <c r="B21" i="6"/>
  <c r="V21" i="6" l="1"/>
  <c r="V20" i="6"/>
  <c r="V19" i="6"/>
  <c r="V12" i="6"/>
  <c r="E22" i="6"/>
  <c r="X13" i="6" l="1"/>
  <c r="X14" i="6" s="1"/>
  <c r="C9" i="2"/>
  <c r="J22" i="6"/>
  <c r="G22" i="6"/>
  <c r="H22" i="6"/>
  <c r="D22" i="6"/>
  <c r="I22" i="6"/>
  <c r="K22" i="6"/>
  <c r="E18" i="6"/>
  <c r="B18" i="6"/>
  <c r="C22" i="6" l="1"/>
  <c r="J18" i="6"/>
  <c r="G18" i="6"/>
  <c r="I18" i="6"/>
  <c r="F22" i="6"/>
  <c r="D18" i="6"/>
  <c r="E24" i="6"/>
  <c r="E26" i="12" s="1"/>
  <c r="B23" i="6" l="1"/>
  <c r="F23" i="6"/>
  <c r="D24" i="6"/>
  <c r="D26" i="12" s="1"/>
  <c r="E23" i="6"/>
  <c r="D23" i="6"/>
  <c r="C23" i="6"/>
  <c r="K18" i="6"/>
  <c r="F24" i="6" l="1"/>
  <c r="F26" i="12" s="1"/>
  <c r="F18" i="6"/>
  <c r="C18" i="6"/>
  <c r="B22" i="6"/>
  <c r="V22" i="6" s="1"/>
  <c r="C24" i="6"/>
  <c r="C26" i="12" s="1"/>
  <c r="H18" i="6"/>
  <c r="V18" i="6" l="1"/>
  <c r="G24" i="6"/>
  <c r="G26" i="12" s="1"/>
  <c r="J23" i="6"/>
  <c r="H23" i="6"/>
  <c r="K24" i="6"/>
  <c r="K26" i="12" s="1"/>
  <c r="I24" i="6"/>
  <c r="I26" i="12" s="1"/>
  <c r="B24" i="6"/>
  <c r="B26" i="12" s="1"/>
  <c r="B93" i="12" s="1"/>
  <c r="C93" i="12" s="1"/>
  <c r="D93" i="12" s="1"/>
  <c r="E93" i="12" s="1"/>
  <c r="F93" i="12" s="1"/>
  <c r="M6" i="5"/>
  <c r="N6" i="5"/>
  <c r="O6" i="5"/>
  <c r="P6" i="5"/>
  <c r="Q6" i="5"/>
  <c r="R6" i="5"/>
  <c r="S6" i="5"/>
  <c r="T6" i="5"/>
  <c r="U6" i="5"/>
  <c r="U70" i="5" s="1"/>
  <c r="U6" i="14" s="1"/>
  <c r="M7" i="5"/>
  <c r="N7" i="5"/>
  <c r="O7" i="5"/>
  <c r="P7" i="5"/>
  <c r="Q7" i="5"/>
  <c r="R7" i="5"/>
  <c r="S7" i="5"/>
  <c r="T7" i="5"/>
  <c r="T71" i="5" s="1"/>
  <c r="T20" i="14" s="1"/>
  <c r="U7" i="5"/>
  <c r="M8" i="5"/>
  <c r="N8" i="5"/>
  <c r="O8" i="5"/>
  <c r="P8" i="5"/>
  <c r="Q8" i="5"/>
  <c r="R8" i="5"/>
  <c r="S8" i="5"/>
  <c r="T8" i="5"/>
  <c r="U8" i="5"/>
  <c r="M9" i="5"/>
  <c r="N9" i="5"/>
  <c r="O9" i="5"/>
  <c r="P9" i="5"/>
  <c r="Q9" i="5"/>
  <c r="R9" i="5"/>
  <c r="S9" i="5"/>
  <c r="T9" i="5"/>
  <c r="U9" i="5"/>
  <c r="M10" i="5"/>
  <c r="N10" i="5"/>
  <c r="O10" i="5"/>
  <c r="P10" i="5"/>
  <c r="Q10" i="5"/>
  <c r="R10" i="5"/>
  <c r="S10" i="5"/>
  <c r="T10" i="5"/>
  <c r="U10" i="5"/>
  <c r="M11" i="5"/>
  <c r="N11" i="5"/>
  <c r="O11" i="5"/>
  <c r="P11" i="5"/>
  <c r="Q11" i="5"/>
  <c r="R11" i="5"/>
  <c r="S11" i="5"/>
  <c r="T11" i="5"/>
  <c r="U11" i="5"/>
  <c r="M12" i="5"/>
  <c r="M9" i="12" s="1"/>
  <c r="N12" i="5"/>
  <c r="N9" i="12" s="1"/>
  <c r="O12" i="5"/>
  <c r="O9" i="12" s="1"/>
  <c r="P12" i="5"/>
  <c r="P9" i="12" s="1"/>
  <c r="Q12" i="5"/>
  <c r="Q9" i="12" s="1"/>
  <c r="R12" i="5"/>
  <c r="R9" i="12" s="1"/>
  <c r="S12" i="5"/>
  <c r="S9" i="12" s="1"/>
  <c r="T12" i="5"/>
  <c r="T9" i="12" s="1"/>
  <c r="U12" i="5"/>
  <c r="U9" i="12" s="1"/>
  <c r="L7" i="5"/>
  <c r="L8" i="5"/>
  <c r="L9" i="5"/>
  <c r="L10" i="5"/>
  <c r="L11" i="5"/>
  <c r="L12" i="5"/>
  <c r="L9" i="12" s="1"/>
  <c r="L6" i="5"/>
  <c r="S70" i="5" l="1"/>
  <c r="S6" i="14" s="1"/>
  <c r="M70" i="5"/>
  <c r="M6" i="14" s="1"/>
  <c r="T70" i="5"/>
  <c r="T6" i="14" s="1"/>
  <c r="L70" i="5"/>
  <c r="L6" i="14" s="1"/>
  <c r="U71" i="5"/>
  <c r="U20" i="14" s="1"/>
  <c r="M71" i="5"/>
  <c r="M20" i="14" s="1"/>
  <c r="S71" i="5"/>
  <c r="S20" i="14" s="1"/>
  <c r="R71" i="5"/>
  <c r="R20" i="14" s="1"/>
  <c r="Q71" i="5"/>
  <c r="Q20" i="14" s="1"/>
  <c r="R70" i="5"/>
  <c r="R6" i="14" s="1"/>
  <c r="P71" i="5"/>
  <c r="P20" i="14" s="1"/>
  <c r="Q70" i="5"/>
  <c r="Q6" i="14" s="1"/>
  <c r="O71" i="5"/>
  <c r="O20" i="14" s="1"/>
  <c r="P70" i="5"/>
  <c r="P6" i="14" s="1"/>
  <c r="N71" i="5"/>
  <c r="N20" i="14" s="1"/>
  <c r="O70" i="5"/>
  <c r="O6" i="14" s="1"/>
  <c r="L71" i="5"/>
  <c r="L20" i="14" s="1"/>
  <c r="N70" i="5"/>
  <c r="N6" i="14" s="1"/>
  <c r="G93" i="12"/>
  <c r="J24" i="6"/>
  <c r="J26" i="12" s="1"/>
  <c r="H24" i="6"/>
  <c r="H26" i="12" s="1"/>
  <c r="G23" i="6"/>
  <c r="K23" i="6"/>
  <c r="I23" i="6"/>
  <c r="M18" i="5"/>
  <c r="N18" i="5"/>
  <c r="O18" i="5"/>
  <c r="P18" i="5"/>
  <c r="Q18" i="5"/>
  <c r="R18" i="5"/>
  <c r="S18" i="5"/>
  <c r="T18" i="5"/>
  <c r="U18" i="5"/>
  <c r="M19" i="5"/>
  <c r="N19" i="5"/>
  <c r="O19" i="5"/>
  <c r="P19" i="5"/>
  <c r="Q19" i="5"/>
  <c r="R19" i="5"/>
  <c r="S19" i="5"/>
  <c r="T19" i="5"/>
  <c r="U19" i="5"/>
  <c r="M20" i="5"/>
  <c r="N20" i="5"/>
  <c r="O20" i="5"/>
  <c r="P20" i="5"/>
  <c r="Q20" i="5"/>
  <c r="R20" i="5"/>
  <c r="S20" i="5"/>
  <c r="T20" i="5"/>
  <c r="U20" i="5"/>
  <c r="M21" i="5"/>
  <c r="N21" i="5"/>
  <c r="O21" i="5"/>
  <c r="P21" i="5"/>
  <c r="Q21" i="5"/>
  <c r="R21" i="5"/>
  <c r="S21" i="5"/>
  <c r="T21" i="5"/>
  <c r="U21" i="5"/>
  <c r="M22" i="5"/>
  <c r="N22" i="5"/>
  <c r="O22" i="5"/>
  <c r="P22" i="5"/>
  <c r="Q22" i="5"/>
  <c r="R22" i="5"/>
  <c r="S22" i="5"/>
  <c r="T22" i="5"/>
  <c r="U22" i="5"/>
  <c r="M23" i="5"/>
  <c r="N23" i="5"/>
  <c r="O23" i="5"/>
  <c r="P23" i="5"/>
  <c r="Q23" i="5"/>
  <c r="R23" i="5"/>
  <c r="S23" i="5"/>
  <c r="T23" i="5"/>
  <c r="U23" i="5"/>
  <c r="M24" i="5"/>
  <c r="M25" i="12" s="1"/>
  <c r="N24" i="5"/>
  <c r="N25" i="12" s="1"/>
  <c r="O24" i="5"/>
  <c r="O25" i="12" s="1"/>
  <c r="P24" i="5"/>
  <c r="P25" i="12" s="1"/>
  <c r="Q24" i="5"/>
  <c r="Q25" i="12" s="1"/>
  <c r="R24" i="5"/>
  <c r="R25" i="12" s="1"/>
  <c r="S24" i="5"/>
  <c r="S25" i="12" s="1"/>
  <c r="T24" i="5"/>
  <c r="T25" i="12" s="1"/>
  <c r="U24" i="5"/>
  <c r="U25" i="12" s="1"/>
  <c r="L19" i="5"/>
  <c r="L20" i="5"/>
  <c r="L21" i="5"/>
  <c r="L22" i="5"/>
  <c r="L23" i="5"/>
  <c r="L24" i="5"/>
  <c r="L25" i="12" s="1"/>
  <c r="L18" i="5"/>
  <c r="H93" i="12" l="1"/>
  <c r="I93" i="12" s="1"/>
  <c r="J93" i="12" s="1"/>
  <c r="K93" i="12" s="1"/>
  <c r="L93" i="12" s="1"/>
  <c r="M93" i="12" s="1"/>
  <c r="N93" i="12" s="1"/>
  <c r="O93" i="12" s="1"/>
  <c r="P93" i="12" s="1"/>
  <c r="Q93" i="12" s="1"/>
  <c r="R93" i="12" s="1"/>
  <c r="S93" i="12" s="1"/>
  <c r="T93" i="12" s="1"/>
  <c r="U93" i="12" s="1"/>
  <c r="V23" i="6"/>
  <c r="V24" i="6"/>
  <c r="W13" i="6" s="1"/>
  <c r="C6" i="5"/>
  <c r="D6" i="5"/>
  <c r="E6" i="5"/>
  <c r="F6" i="5"/>
  <c r="G6" i="5"/>
  <c r="H6" i="5"/>
  <c r="I6" i="5"/>
  <c r="J6" i="5"/>
  <c r="K6" i="5"/>
  <c r="C7" i="5"/>
  <c r="D7" i="5"/>
  <c r="E7" i="5"/>
  <c r="F7" i="5"/>
  <c r="G7" i="5"/>
  <c r="H7" i="5"/>
  <c r="I7" i="5"/>
  <c r="J7" i="5"/>
  <c r="K7" i="5"/>
  <c r="C8" i="5"/>
  <c r="D8" i="5"/>
  <c r="E8" i="5"/>
  <c r="F8" i="5"/>
  <c r="G8" i="5"/>
  <c r="H8" i="5"/>
  <c r="I8" i="5"/>
  <c r="J8" i="5"/>
  <c r="K8" i="5"/>
  <c r="C9" i="5"/>
  <c r="D9" i="5"/>
  <c r="E9" i="5"/>
  <c r="F9" i="5"/>
  <c r="G9" i="5"/>
  <c r="H9" i="5"/>
  <c r="I9" i="5"/>
  <c r="J9" i="5"/>
  <c r="K9" i="5"/>
  <c r="C10" i="5"/>
  <c r="D10" i="5"/>
  <c r="E10" i="5"/>
  <c r="F10" i="5"/>
  <c r="G10" i="5"/>
  <c r="H10" i="5"/>
  <c r="I10" i="5"/>
  <c r="J10" i="5"/>
  <c r="K10" i="5"/>
  <c r="C11" i="5"/>
  <c r="D11" i="5"/>
  <c r="E11" i="5"/>
  <c r="F11" i="5"/>
  <c r="G11" i="5"/>
  <c r="H11" i="5"/>
  <c r="I11" i="5"/>
  <c r="J11" i="5"/>
  <c r="K11" i="5"/>
  <c r="C12" i="5"/>
  <c r="C9" i="12" s="1"/>
  <c r="D12" i="5"/>
  <c r="D9" i="12" s="1"/>
  <c r="E12" i="5"/>
  <c r="E9" i="12" s="1"/>
  <c r="F12" i="5"/>
  <c r="F9" i="12" s="1"/>
  <c r="G12" i="5"/>
  <c r="G9" i="12" s="1"/>
  <c r="H12" i="5"/>
  <c r="H9" i="12" s="1"/>
  <c r="I12" i="5"/>
  <c r="I9" i="12" s="1"/>
  <c r="J12" i="5"/>
  <c r="J9" i="12" s="1"/>
  <c r="K12" i="5"/>
  <c r="K9" i="12" s="1"/>
  <c r="B7" i="5"/>
  <c r="B8" i="5"/>
  <c r="B9" i="5"/>
  <c r="B10" i="5"/>
  <c r="B11" i="5"/>
  <c r="B12" i="5"/>
  <c r="B6" i="5"/>
  <c r="F70" i="5" l="1"/>
  <c r="F6" i="14" s="1"/>
  <c r="B70" i="5"/>
  <c r="G71" i="5"/>
  <c r="G20" i="14" s="1"/>
  <c r="E70" i="5"/>
  <c r="E6" i="14" s="1"/>
  <c r="D70" i="5"/>
  <c r="D6" i="14" s="1"/>
  <c r="E71" i="5"/>
  <c r="E20" i="14" s="1"/>
  <c r="K71" i="5"/>
  <c r="K20" i="14" s="1"/>
  <c r="J71" i="5"/>
  <c r="J20" i="14" s="1"/>
  <c r="K70" i="5"/>
  <c r="K6" i="14" s="1"/>
  <c r="C70" i="5"/>
  <c r="C6" i="14" s="1"/>
  <c r="B71" i="5"/>
  <c r="B20" i="14" s="1"/>
  <c r="I71" i="5"/>
  <c r="I20" i="14" s="1"/>
  <c r="J70" i="5"/>
  <c r="J6" i="14" s="1"/>
  <c r="H71" i="5"/>
  <c r="H20" i="14" s="1"/>
  <c r="I70" i="5"/>
  <c r="I6" i="14" s="1"/>
  <c r="B6" i="14"/>
  <c r="H70" i="5"/>
  <c r="H6" i="14" s="1"/>
  <c r="D71" i="5"/>
  <c r="D20" i="14" s="1"/>
  <c r="C71" i="5"/>
  <c r="C20" i="14" s="1"/>
  <c r="F71" i="5"/>
  <c r="F20" i="14" s="1"/>
  <c r="G70" i="5"/>
  <c r="G6" i="14" s="1"/>
  <c r="V11" i="5"/>
  <c r="V6" i="5"/>
  <c r="B9" i="12"/>
  <c r="B75" i="12" s="1"/>
  <c r="C75" i="12" s="1"/>
  <c r="D75" i="12" s="1"/>
  <c r="V12" i="5"/>
  <c r="C8" i="2" s="1"/>
  <c r="V9" i="5"/>
  <c r="V8" i="5"/>
  <c r="V7" i="5"/>
  <c r="V10" i="5"/>
  <c r="Y13" i="6"/>
  <c r="Y14" i="6" s="1"/>
  <c r="E9" i="2"/>
  <c r="W14" i="6"/>
  <c r="C18" i="5"/>
  <c r="D18" i="5"/>
  <c r="E18" i="5"/>
  <c r="F18" i="5"/>
  <c r="G18" i="5"/>
  <c r="H18" i="5"/>
  <c r="I18" i="5"/>
  <c r="J18" i="5"/>
  <c r="K18" i="5"/>
  <c r="C19" i="5"/>
  <c r="D19" i="5"/>
  <c r="E19" i="5"/>
  <c r="F19" i="5"/>
  <c r="G19" i="5"/>
  <c r="H19" i="5"/>
  <c r="I19" i="5"/>
  <c r="J19" i="5"/>
  <c r="K19" i="5"/>
  <c r="C20" i="5"/>
  <c r="D20" i="5"/>
  <c r="E20" i="5"/>
  <c r="F20" i="5"/>
  <c r="G20" i="5"/>
  <c r="H20" i="5"/>
  <c r="I20" i="5"/>
  <c r="J20" i="5"/>
  <c r="K20" i="5"/>
  <c r="C21" i="5"/>
  <c r="D21" i="5"/>
  <c r="E21" i="5"/>
  <c r="F21" i="5"/>
  <c r="G21" i="5"/>
  <c r="H21" i="5"/>
  <c r="I21" i="5"/>
  <c r="J21" i="5"/>
  <c r="K21" i="5"/>
  <c r="C22" i="5"/>
  <c r="D22" i="5"/>
  <c r="E22" i="5"/>
  <c r="F22" i="5"/>
  <c r="G22" i="5"/>
  <c r="H22" i="5"/>
  <c r="I22" i="5"/>
  <c r="J22" i="5"/>
  <c r="K22" i="5"/>
  <c r="C23" i="5"/>
  <c r="D23" i="5"/>
  <c r="E23" i="5"/>
  <c r="F23" i="5"/>
  <c r="H23" i="5"/>
  <c r="I23" i="5"/>
  <c r="J23" i="5"/>
  <c r="K23" i="5"/>
  <c r="C24" i="5"/>
  <c r="C25" i="12" s="1"/>
  <c r="D24" i="5"/>
  <c r="D25" i="12" s="1"/>
  <c r="E24" i="5"/>
  <c r="E25" i="12" s="1"/>
  <c r="F24" i="5"/>
  <c r="F25" i="12" s="1"/>
  <c r="G24" i="5"/>
  <c r="G25" i="12" s="1"/>
  <c r="H24" i="5"/>
  <c r="H25" i="12" s="1"/>
  <c r="I24" i="5"/>
  <c r="I25" i="12" s="1"/>
  <c r="K24" i="5"/>
  <c r="K25" i="12" s="1"/>
  <c r="B19" i="5"/>
  <c r="B20" i="5"/>
  <c r="B21" i="5"/>
  <c r="B22" i="5"/>
  <c r="B23" i="5"/>
  <c r="B24" i="5"/>
  <c r="B18" i="5"/>
  <c r="E75" i="12" l="1"/>
  <c r="F75" i="12" s="1"/>
  <c r="G75" i="12" s="1"/>
  <c r="H75" i="12" s="1"/>
  <c r="I75" i="12" s="1"/>
  <c r="J75" i="12" s="1"/>
  <c r="K75" i="12" s="1"/>
  <c r="L75" i="12" s="1"/>
  <c r="M75" i="12" s="1"/>
  <c r="N75" i="12" s="1"/>
  <c r="O75" i="12" s="1"/>
  <c r="P75" i="12" s="1"/>
  <c r="Q75" i="12" s="1"/>
  <c r="R75" i="12" s="1"/>
  <c r="S75" i="12" s="1"/>
  <c r="T75" i="12" s="1"/>
  <c r="U75" i="12" s="1"/>
  <c r="B25" i="12"/>
  <c r="B92" i="12" s="1"/>
  <c r="V18" i="5"/>
  <c r="V22" i="5"/>
  <c r="V21" i="5"/>
  <c r="V20" i="5"/>
  <c r="V19" i="5"/>
  <c r="J24" i="5"/>
  <c r="J25" i="12" s="1"/>
  <c r="G23" i="5"/>
  <c r="V23" i="5" s="1"/>
  <c r="M6" i="4"/>
  <c r="N6" i="4"/>
  <c r="O6" i="4"/>
  <c r="P6" i="4"/>
  <c r="Q6" i="4"/>
  <c r="R6" i="4"/>
  <c r="S6" i="4"/>
  <c r="T6" i="4"/>
  <c r="U6" i="4"/>
  <c r="M7" i="4"/>
  <c r="N7" i="4"/>
  <c r="O7" i="4"/>
  <c r="P7" i="4"/>
  <c r="Q7" i="4"/>
  <c r="R7" i="4"/>
  <c r="S7" i="4"/>
  <c r="T7" i="4"/>
  <c r="U7" i="4"/>
  <c r="M8" i="4"/>
  <c r="N8" i="4"/>
  <c r="O8" i="4"/>
  <c r="P8" i="4"/>
  <c r="Q8" i="4"/>
  <c r="R8" i="4"/>
  <c r="S8" i="4"/>
  <c r="T8" i="4"/>
  <c r="U8" i="4"/>
  <c r="M9" i="4"/>
  <c r="N9" i="4"/>
  <c r="O9" i="4"/>
  <c r="P9" i="4"/>
  <c r="Q9" i="4"/>
  <c r="R9" i="4"/>
  <c r="S9" i="4"/>
  <c r="T9" i="4"/>
  <c r="U9" i="4"/>
  <c r="M10" i="4"/>
  <c r="N10" i="4"/>
  <c r="O10" i="4"/>
  <c r="P10" i="4"/>
  <c r="Q10" i="4"/>
  <c r="R10" i="4"/>
  <c r="S10" i="4"/>
  <c r="T10" i="4"/>
  <c r="U10" i="4"/>
  <c r="M11" i="4"/>
  <c r="N11" i="4"/>
  <c r="O11" i="4"/>
  <c r="P11" i="4"/>
  <c r="Q11" i="4"/>
  <c r="R11" i="4"/>
  <c r="S11" i="4"/>
  <c r="T11" i="4"/>
  <c r="U11" i="4"/>
  <c r="M12" i="4"/>
  <c r="M8" i="12" s="1"/>
  <c r="N12" i="4"/>
  <c r="N8" i="12" s="1"/>
  <c r="O12" i="4"/>
  <c r="O8" i="12" s="1"/>
  <c r="P12" i="4"/>
  <c r="P8" i="12" s="1"/>
  <c r="Q12" i="4"/>
  <c r="Q8" i="12" s="1"/>
  <c r="R12" i="4"/>
  <c r="R8" i="12" s="1"/>
  <c r="S12" i="4"/>
  <c r="S8" i="12" s="1"/>
  <c r="T12" i="4"/>
  <c r="T8" i="12" s="1"/>
  <c r="U12" i="4"/>
  <c r="U8" i="12" s="1"/>
  <c r="L7" i="4"/>
  <c r="L8" i="4"/>
  <c r="L9" i="4"/>
  <c r="L10" i="4"/>
  <c r="L11" i="4"/>
  <c r="L12" i="4"/>
  <c r="L8" i="12" s="1"/>
  <c r="L6" i="4"/>
  <c r="N69" i="4" l="1"/>
  <c r="N19" i="14" s="1"/>
  <c r="O68" i="4"/>
  <c r="O5" i="14" s="1"/>
  <c r="Q69" i="4"/>
  <c r="Q19" i="14" s="1"/>
  <c r="U68" i="4"/>
  <c r="U5" i="14" s="1"/>
  <c r="M68" i="4"/>
  <c r="M5" i="14" s="1"/>
  <c r="N68" i="4"/>
  <c r="N5" i="14" s="1"/>
  <c r="U69" i="4"/>
  <c r="U19" i="14" s="1"/>
  <c r="L68" i="4"/>
  <c r="L5" i="14" s="1"/>
  <c r="R68" i="4"/>
  <c r="R5" i="14" s="1"/>
  <c r="P69" i="4"/>
  <c r="P19" i="14" s="1"/>
  <c r="Q68" i="4"/>
  <c r="Q5" i="14" s="1"/>
  <c r="O69" i="4"/>
  <c r="O19" i="14" s="1"/>
  <c r="P68" i="4"/>
  <c r="P5" i="14" s="1"/>
  <c r="M69" i="4"/>
  <c r="M19" i="14" s="1"/>
  <c r="T68" i="4"/>
  <c r="T5" i="14" s="1"/>
  <c r="T69" i="4"/>
  <c r="T19" i="14" s="1"/>
  <c r="L69" i="4"/>
  <c r="L19" i="14" s="1"/>
  <c r="S69" i="4"/>
  <c r="S19" i="14" s="1"/>
  <c r="R69" i="4"/>
  <c r="R19" i="14" s="1"/>
  <c r="S68" i="4"/>
  <c r="S5" i="14" s="1"/>
  <c r="C92" i="12"/>
  <c r="D92" i="12" s="1"/>
  <c r="E92" i="12" s="1"/>
  <c r="F92" i="12" s="1"/>
  <c r="G92" i="12" s="1"/>
  <c r="H92" i="12" s="1"/>
  <c r="I92" i="12" s="1"/>
  <c r="J92" i="12" s="1"/>
  <c r="K92" i="12" s="1"/>
  <c r="L92" i="12" s="1"/>
  <c r="M92" i="12" s="1"/>
  <c r="N92" i="12" s="1"/>
  <c r="O92" i="12" s="1"/>
  <c r="P92" i="12" s="1"/>
  <c r="Q92" i="12" s="1"/>
  <c r="R92" i="12" s="1"/>
  <c r="S92" i="12" s="1"/>
  <c r="T92" i="12" s="1"/>
  <c r="U92" i="12" s="1"/>
  <c r="X13" i="5"/>
  <c r="X14" i="5" s="1"/>
  <c r="Y13" i="5"/>
  <c r="Y14" i="5" s="1"/>
  <c r="V24" i="5"/>
  <c r="W13" i="5" s="1"/>
  <c r="W14" i="5" s="1"/>
  <c r="M18" i="4"/>
  <c r="N18" i="4"/>
  <c r="O18" i="4"/>
  <c r="P18" i="4"/>
  <c r="Q18" i="4"/>
  <c r="R18" i="4"/>
  <c r="S18" i="4"/>
  <c r="T18" i="4"/>
  <c r="U18" i="4"/>
  <c r="M19" i="4"/>
  <c r="N19" i="4"/>
  <c r="O19" i="4"/>
  <c r="P19" i="4"/>
  <c r="Q19" i="4"/>
  <c r="R19" i="4"/>
  <c r="S19" i="4"/>
  <c r="T19" i="4"/>
  <c r="U19" i="4"/>
  <c r="M20" i="4"/>
  <c r="N20" i="4"/>
  <c r="O20" i="4"/>
  <c r="P20" i="4"/>
  <c r="Q20" i="4"/>
  <c r="R20" i="4"/>
  <c r="S20" i="4"/>
  <c r="T20" i="4"/>
  <c r="U20" i="4"/>
  <c r="M21" i="4"/>
  <c r="N21" i="4"/>
  <c r="O21" i="4"/>
  <c r="P21" i="4"/>
  <c r="Q21" i="4"/>
  <c r="R21" i="4"/>
  <c r="S21" i="4"/>
  <c r="T21" i="4"/>
  <c r="U21" i="4"/>
  <c r="M22" i="4"/>
  <c r="N22" i="4"/>
  <c r="O22" i="4"/>
  <c r="P22" i="4"/>
  <c r="Q22" i="4"/>
  <c r="R22" i="4"/>
  <c r="S22" i="4"/>
  <c r="T22" i="4"/>
  <c r="U22" i="4"/>
  <c r="M23" i="4"/>
  <c r="N23" i="4"/>
  <c r="O23" i="4"/>
  <c r="P23" i="4"/>
  <c r="Q23" i="4"/>
  <c r="R23" i="4"/>
  <c r="S23" i="4"/>
  <c r="T23" i="4"/>
  <c r="U23" i="4"/>
  <c r="M24" i="4"/>
  <c r="M24" i="12" s="1"/>
  <c r="N24" i="4"/>
  <c r="N24" i="12" s="1"/>
  <c r="O24" i="4"/>
  <c r="O24" i="12" s="1"/>
  <c r="P24" i="4"/>
  <c r="P24" i="12" s="1"/>
  <c r="Q24" i="4"/>
  <c r="Q24" i="12" s="1"/>
  <c r="R24" i="4"/>
  <c r="R24" i="12" s="1"/>
  <c r="S24" i="4"/>
  <c r="S24" i="12" s="1"/>
  <c r="T24" i="4"/>
  <c r="T24" i="12" s="1"/>
  <c r="U24" i="4"/>
  <c r="U24" i="12" s="1"/>
  <c r="L19" i="4"/>
  <c r="L20" i="4"/>
  <c r="L21" i="4"/>
  <c r="L22" i="4"/>
  <c r="L23" i="4"/>
  <c r="L24" i="4"/>
  <c r="L24" i="12" s="1"/>
  <c r="L18" i="4"/>
  <c r="E8" i="2" l="1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8" i="4"/>
  <c r="D8" i="4"/>
  <c r="E8" i="4"/>
  <c r="F8" i="4"/>
  <c r="G8" i="4"/>
  <c r="H8" i="4"/>
  <c r="I8" i="4"/>
  <c r="J8" i="4"/>
  <c r="K8" i="4"/>
  <c r="C9" i="4"/>
  <c r="D9" i="4"/>
  <c r="E9" i="4"/>
  <c r="F9" i="4"/>
  <c r="G9" i="4"/>
  <c r="H9" i="4"/>
  <c r="I9" i="4"/>
  <c r="J9" i="4"/>
  <c r="K9" i="4"/>
  <c r="C10" i="4"/>
  <c r="D10" i="4"/>
  <c r="E10" i="4"/>
  <c r="F10" i="4"/>
  <c r="G10" i="4"/>
  <c r="H10" i="4"/>
  <c r="I10" i="4"/>
  <c r="J10" i="4"/>
  <c r="K10" i="4"/>
  <c r="C11" i="4"/>
  <c r="D11" i="4"/>
  <c r="E11" i="4"/>
  <c r="F11" i="4"/>
  <c r="G11" i="4"/>
  <c r="H11" i="4"/>
  <c r="I11" i="4"/>
  <c r="J11" i="4"/>
  <c r="K11" i="4"/>
  <c r="C12" i="4"/>
  <c r="C8" i="12" s="1"/>
  <c r="D12" i="4"/>
  <c r="D8" i="12" s="1"/>
  <c r="E12" i="4"/>
  <c r="E8" i="12" s="1"/>
  <c r="F12" i="4"/>
  <c r="F8" i="12" s="1"/>
  <c r="G12" i="4"/>
  <c r="G8" i="12" s="1"/>
  <c r="H12" i="4"/>
  <c r="H8" i="12" s="1"/>
  <c r="I12" i="4"/>
  <c r="I8" i="12" s="1"/>
  <c r="J12" i="4"/>
  <c r="J8" i="12" s="1"/>
  <c r="K12" i="4"/>
  <c r="K8" i="12" s="1"/>
  <c r="B7" i="4"/>
  <c r="B8" i="4"/>
  <c r="B9" i="4"/>
  <c r="B10" i="4"/>
  <c r="B11" i="4"/>
  <c r="B12" i="4"/>
  <c r="B6" i="4"/>
  <c r="G68" i="4" l="1"/>
  <c r="G5" i="14" s="1"/>
  <c r="F69" i="4"/>
  <c r="F19" i="14" s="1"/>
  <c r="F68" i="4"/>
  <c r="F5" i="14" s="1"/>
  <c r="E68" i="4"/>
  <c r="E5" i="14" s="1"/>
  <c r="E69" i="4"/>
  <c r="E19" i="14" s="1"/>
  <c r="D69" i="4"/>
  <c r="D19" i="14" s="1"/>
  <c r="K69" i="4"/>
  <c r="K19" i="14" s="1"/>
  <c r="C69" i="4"/>
  <c r="C19" i="14" s="1"/>
  <c r="D68" i="4"/>
  <c r="D5" i="14" s="1"/>
  <c r="J69" i="4"/>
  <c r="J19" i="14" s="1"/>
  <c r="K68" i="4"/>
  <c r="K5" i="14" s="1"/>
  <c r="C68" i="4"/>
  <c r="C5" i="14" s="1"/>
  <c r="B69" i="4"/>
  <c r="B19" i="14" s="1"/>
  <c r="I69" i="4"/>
  <c r="I19" i="14" s="1"/>
  <c r="J68" i="4"/>
  <c r="J5" i="14" s="1"/>
  <c r="H69" i="4"/>
  <c r="H19" i="14" s="1"/>
  <c r="I68" i="4"/>
  <c r="I5" i="14" s="1"/>
  <c r="B68" i="4"/>
  <c r="B5" i="14" s="1"/>
  <c r="G69" i="4"/>
  <c r="G19" i="14" s="1"/>
  <c r="H68" i="4"/>
  <c r="H5" i="14" s="1"/>
  <c r="V6" i="4"/>
  <c r="B8" i="12"/>
  <c r="B74" i="12" s="1"/>
  <c r="C74" i="12" s="1"/>
  <c r="D74" i="12" s="1"/>
  <c r="E74" i="12" s="1"/>
  <c r="F74" i="12" s="1"/>
  <c r="G74" i="12" s="1"/>
  <c r="H74" i="12" s="1"/>
  <c r="I74" i="12" s="1"/>
  <c r="J74" i="12" s="1"/>
  <c r="K74" i="12" s="1"/>
  <c r="L74" i="12" s="1"/>
  <c r="M74" i="12" s="1"/>
  <c r="N74" i="12" s="1"/>
  <c r="O74" i="12" s="1"/>
  <c r="P74" i="12" s="1"/>
  <c r="Q74" i="12" s="1"/>
  <c r="R74" i="12" s="1"/>
  <c r="S74" i="12" s="1"/>
  <c r="T74" i="12" s="1"/>
  <c r="U74" i="12" s="1"/>
  <c r="V12" i="4"/>
  <c r="C7" i="2" s="1"/>
  <c r="V10" i="4"/>
  <c r="V9" i="4"/>
  <c r="V8" i="4"/>
  <c r="V11" i="4"/>
  <c r="V7" i="4"/>
  <c r="C18" i="4"/>
  <c r="D18" i="4"/>
  <c r="E18" i="4"/>
  <c r="F18" i="4"/>
  <c r="G18" i="4"/>
  <c r="H18" i="4"/>
  <c r="I18" i="4"/>
  <c r="J18" i="4"/>
  <c r="K18" i="4"/>
  <c r="C19" i="4"/>
  <c r="D19" i="4"/>
  <c r="E19" i="4"/>
  <c r="F19" i="4"/>
  <c r="G19" i="4"/>
  <c r="H19" i="4"/>
  <c r="I19" i="4"/>
  <c r="J19" i="4"/>
  <c r="K19" i="4"/>
  <c r="C20" i="4"/>
  <c r="D20" i="4"/>
  <c r="E20" i="4"/>
  <c r="F20" i="4"/>
  <c r="G20" i="4"/>
  <c r="H20" i="4"/>
  <c r="I20" i="4"/>
  <c r="J20" i="4"/>
  <c r="K20" i="4"/>
  <c r="C21" i="4"/>
  <c r="D21" i="4"/>
  <c r="E21" i="4"/>
  <c r="F21" i="4"/>
  <c r="G21" i="4"/>
  <c r="H21" i="4"/>
  <c r="I21" i="4"/>
  <c r="J21" i="4"/>
  <c r="K21" i="4"/>
  <c r="C22" i="4"/>
  <c r="D22" i="4"/>
  <c r="E22" i="4"/>
  <c r="F22" i="4"/>
  <c r="G22" i="4"/>
  <c r="H22" i="4"/>
  <c r="I22" i="4"/>
  <c r="J22" i="4"/>
  <c r="K22" i="4"/>
  <c r="C23" i="4"/>
  <c r="D23" i="4"/>
  <c r="E23" i="4"/>
  <c r="F23" i="4"/>
  <c r="G23" i="4"/>
  <c r="H23" i="4"/>
  <c r="I23" i="4"/>
  <c r="J23" i="4"/>
  <c r="K23" i="4"/>
  <c r="C24" i="4"/>
  <c r="C24" i="12" s="1"/>
  <c r="D24" i="4"/>
  <c r="D24" i="12" s="1"/>
  <c r="E24" i="4"/>
  <c r="E24" i="12" s="1"/>
  <c r="F24" i="4"/>
  <c r="F24" i="12" s="1"/>
  <c r="G24" i="4"/>
  <c r="G24" i="12" s="1"/>
  <c r="H24" i="4"/>
  <c r="H24" i="12" s="1"/>
  <c r="I24" i="4"/>
  <c r="I24" i="12" s="1"/>
  <c r="J24" i="4"/>
  <c r="J24" i="12" s="1"/>
  <c r="K24" i="4"/>
  <c r="K24" i="12" s="1"/>
  <c r="B19" i="4"/>
  <c r="B20" i="4"/>
  <c r="B21" i="4"/>
  <c r="B22" i="4"/>
  <c r="B23" i="4"/>
  <c r="B24" i="4"/>
  <c r="B18" i="4"/>
  <c r="V24" i="4" l="1"/>
  <c r="W13" i="4" s="1"/>
  <c r="W14" i="4" s="1"/>
  <c r="V18" i="4"/>
  <c r="V23" i="4"/>
  <c r="V22" i="4"/>
  <c r="V21" i="4"/>
  <c r="V20" i="4"/>
  <c r="V19" i="4"/>
  <c r="B24" i="12"/>
  <c r="B91" i="12" s="1"/>
  <c r="C91" i="12" s="1"/>
  <c r="D91" i="12" s="1"/>
  <c r="E91" i="12" s="1"/>
  <c r="F91" i="12" s="1"/>
  <c r="G91" i="12" s="1"/>
  <c r="H91" i="12" s="1"/>
  <c r="I91" i="12" s="1"/>
  <c r="J91" i="12" s="1"/>
  <c r="K91" i="12" s="1"/>
  <c r="L91" i="12" s="1"/>
  <c r="M91" i="12" s="1"/>
  <c r="N91" i="12" s="1"/>
  <c r="O91" i="12" s="1"/>
  <c r="P91" i="12" s="1"/>
  <c r="Q91" i="12" s="1"/>
  <c r="R91" i="12" s="1"/>
  <c r="S91" i="12" s="1"/>
  <c r="T91" i="12" s="1"/>
  <c r="U91" i="12" s="1"/>
  <c r="M6" i="1"/>
  <c r="N6" i="1"/>
  <c r="O6" i="1"/>
  <c r="P6" i="1"/>
  <c r="Q6" i="1"/>
  <c r="R6" i="1"/>
  <c r="S6" i="1"/>
  <c r="T6" i="1"/>
  <c r="U6" i="1"/>
  <c r="M7" i="1"/>
  <c r="N7" i="1"/>
  <c r="O7" i="1"/>
  <c r="P7" i="1"/>
  <c r="Q7" i="1"/>
  <c r="R7" i="1"/>
  <c r="S7" i="1"/>
  <c r="T7" i="1"/>
  <c r="U7" i="1"/>
  <c r="M8" i="1"/>
  <c r="N8" i="1"/>
  <c r="O8" i="1"/>
  <c r="P8" i="1"/>
  <c r="Q8" i="1"/>
  <c r="R8" i="1"/>
  <c r="S8" i="1"/>
  <c r="T8" i="1"/>
  <c r="U8" i="1"/>
  <c r="M9" i="1"/>
  <c r="N9" i="1"/>
  <c r="O9" i="1"/>
  <c r="P9" i="1"/>
  <c r="Q9" i="1"/>
  <c r="R9" i="1"/>
  <c r="S9" i="1"/>
  <c r="T9" i="1"/>
  <c r="U9" i="1"/>
  <c r="M10" i="1"/>
  <c r="N10" i="1"/>
  <c r="O10" i="1"/>
  <c r="P10" i="1"/>
  <c r="Q10" i="1"/>
  <c r="R10" i="1"/>
  <c r="S10" i="1"/>
  <c r="T10" i="1"/>
  <c r="U10" i="1"/>
  <c r="M11" i="1"/>
  <c r="N11" i="1"/>
  <c r="O11" i="1"/>
  <c r="P11" i="1"/>
  <c r="Q11" i="1"/>
  <c r="R11" i="1"/>
  <c r="S11" i="1"/>
  <c r="T11" i="1"/>
  <c r="U11" i="1"/>
  <c r="M12" i="1"/>
  <c r="M6" i="12" s="1"/>
  <c r="N12" i="1"/>
  <c r="N6" i="12" s="1"/>
  <c r="O12" i="1"/>
  <c r="O6" i="12" s="1"/>
  <c r="P12" i="1"/>
  <c r="P6" i="12" s="1"/>
  <c r="Q12" i="1"/>
  <c r="Q6" i="12" s="1"/>
  <c r="R12" i="1"/>
  <c r="R6" i="12" s="1"/>
  <c r="S12" i="1"/>
  <c r="S6" i="12" s="1"/>
  <c r="T12" i="1"/>
  <c r="T6" i="12" s="1"/>
  <c r="U12" i="1"/>
  <c r="U6" i="12" s="1"/>
  <c r="L7" i="1"/>
  <c r="L8" i="1"/>
  <c r="L9" i="1"/>
  <c r="L10" i="1"/>
  <c r="L11" i="1"/>
  <c r="L12" i="1"/>
  <c r="L6" i="12" s="1"/>
  <c r="L6" i="1"/>
  <c r="P71" i="1" l="1"/>
  <c r="P3" i="14" s="1"/>
  <c r="N72" i="1"/>
  <c r="N17" i="14" s="1"/>
  <c r="O71" i="1"/>
  <c r="O3" i="14" s="1"/>
  <c r="U72" i="1"/>
  <c r="U17" i="14" s="1"/>
  <c r="M72" i="1"/>
  <c r="M17" i="14" s="1"/>
  <c r="N71" i="1"/>
  <c r="N3" i="14" s="1"/>
  <c r="T72" i="1"/>
  <c r="T17" i="14" s="1"/>
  <c r="U71" i="1"/>
  <c r="U3" i="14" s="1"/>
  <c r="M71" i="1"/>
  <c r="M3" i="14" s="1"/>
  <c r="R71" i="1"/>
  <c r="R3" i="14" s="1"/>
  <c r="P72" i="1"/>
  <c r="P17" i="14" s="1"/>
  <c r="O72" i="1"/>
  <c r="O17" i="14" s="1"/>
  <c r="L71" i="1"/>
  <c r="L3" i="14" s="1"/>
  <c r="Q72" i="1"/>
  <c r="Q17" i="14" s="1"/>
  <c r="Q71" i="1"/>
  <c r="Q3" i="14" s="1"/>
  <c r="L72" i="1"/>
  <c r="L17" i="14" s="1"/>
  <c r="S72" i="1"/>
  <c r="S17" i="14" s="1"/>
  <c r="T71" i="1"/>
  <c r="T3" i="14" s="1"/>
  <c r="R72" i="1"/>
  <c r="R17" i="14" s="1"/>
  <c r="S71" i="1"/>
  <c r="S3" i="14" s="1"/>
  <c r="X13" i="4"/>
  <c r="X14" i="4" s="1"/>
  <c r="Q53" i="1"/>
  <c r="R52" i="1"/>
  <c r="S51" i="1"/>
  <c r="T50" i="1"/>
  <c r="U49" i="1"/>
  <c r="N48" i="1"/>
  <c r="M49" i="1"/>
  <c r="P53" i="1"/>
  <c r="Q52" i="1"/>
  <c r="R51" i="1"/>
  <c r="S50" i="1"/>
  <c r="T49" i="1"/>
  <c r="U48" i="1"/>
  <c r="U53" i="1"/>
  <c r="N52" i="1"/>
  <c r="O51" i="1"/>
  <c r="P50" i="1"/>
  <c r="Q49" i="1"/>
  <c r="R48" i="1"/>
  <c r="M53" i="1"/>
  <c r="O53" i="1"/>
  <c r="P52" i="1"/>
  <c r="Q51" i="1"/>
  <c r="R50" i="1"/>
  <c r="S49" i="1"/>
  <c r="T48" i="1"/>
  <c r="M48" i="1"/>
  <c r="N53" i="1"/>
  <c r="O52" i="1"/>
  <c r="P51" i="1"/>
  <c r="Q50" i="1"/>
  <c r="R49" i="1"/>
  <c r="S48" i="1"/>
  <c r="U52" i="1"/>
  <c r="O50" i="1"/>
  <c r="P49" i="1"/>
  <c r="Q48" i="1"/>
  <c r="M52" i="1"/>
  <c r="S53" i="1"/>
  <c r="U51" i="1"/>
  <c r="N50" i="1"/>
  <c r="O49" i="1"/>
  <c r="P48" i="1"/>
  <c r="M51" i="1"/>
  <c r="R53" i="1"/>
  <c r="S52" i="1"/>
  <c r="T51" i="1"/>
  <c r="U50" i="1"/>
  <c r="N49" i="1"/>
  <c r="O48" i="1"/>
  <c r="T53" i="1"/>
  <c r="N51" i="1"/>
  <c r="T52" i="1"/>
  <c r="M50" i="1"/>
  <c r="E7" i="2"/>
  <c r="Y13" i="4"/>
  <c r="Y14" i="4" s="1"/>
  <c r="M18" i="1"/>
  <c r="N18" i="1"/>
  <c r="O18" i="1"/>
  <c r="P18" i="1"/>
  <c r="Q18" i="1"/>
  <c r="R18" i="1"/>
  <c r="S18" i="1"/>
  <c r="T18" i="1"/>
  <c r="U18" i="1"/>
  <c r="M19" i="1"/>
  <c r="N19" i="1"/>
  <c r="O19" i="1"/>
  <c r="P19" i="1"/>
  <c r="Q19" i="1"/>
  <c r="R19" i="1"/>
  <c r="S19" i="1"/>
  <c r="T19" i="1"/>
  <c r="U19" i="1"/>
  <c r="M20" i="1"/>
  <c r="N20" i="1"/>
  <c r="O20" i="1"/>
  <c r="P20" i="1"/>
  <c r="Q20" i="1"/>
  <c r="R20" i="1"/>
  <c r="S20" i="1"/>
  <c r="T20" i="1"/>
  <c r="U20" i="1"/>
  <c r="M21" i="1"/>
  <c r="N21" i="1"/>
  <c r="O21" i="1"/>
  <c r="P21" i="1"/>
  <c r="Q21" i="1"/>
  <c r="R21" i="1"/>
  <c r="S21" i="1"/>
  <c r="T21" i="1"/>
  <c r="U21" i="1"/>
  <c r="M22" i="1"/>
  <c r="N22" i="1"/>
  <c r="O22" i="1"/>
  <c r="P22" i="1"/>
  <c r="Q22" i="1"/>
  <c r="R22" i="1"/>
  <c r="S22" i="1"/>
  <c r="T22" i="1"/>
  <c r="U22" i="1"/>
  <c r="M23" i="1"/>
  <c r="N23" i="1"/>
  <c r="O23" i="1"/>
  <c r="P23" i="1"/>
  <c r="R23" i="1"/>
  <c r="T23" i="1"/>
  <c r="M24" i="1"/>
  <c r="M22" i="12" s="1"/>
  <c r="N24" i="1"/>
  <c r="N22" i="12" s="1"/>
  <c r="O24" i="1"/>
  <c r="O22" i="12" s="1"/>
  <c r="P24" i="1"/>
  <c r="P22" i="12" s="1"/>
  <c r="Q24" i="1"/>
  <c r="Q22" i="12" s="1"/>
  <c r="R24" i="1"/>
  <c r="R22" i="12" s="1"/>
  <c r="S24" i="1"/>
  <c r="S22" i="12" s="1"/>
  <c r="U24" i="1"/>
  <c r="U22" i="12" s="1"/>
  <c r="L19" i="1"/>
  <c r="L20" i="1"/>
  <c r="L21" i="1"/>
  <c r="L22" i="1"/>
  <c r="L23" i="1"/>
  <c r="L24" i="1"/>
  <c r="L22" i="12" s="1"/>
  <c r="L18" i="1"/>
  <c r="M60" i="1" l="1"/>
  <c r="M65" i="1"/>
  <c r="N64" i="1"/>
  <c r="O63" i="1"/>
  <c r="P62" i="1"/>
  <c r="Q61" i="1"/>
  <c r="N54" i="1"/>
  <c r="S63" i="1"/>
  <c r="N60" i="1"/>
  <c r="P54" i="1"/>
  <c r="P65" i="1"/>
  <c r="Q64" i="1"/>
  <c r="R63" i="1"/>
  <c r="S62" i="1"/>
  <c r="T61" i="1"/>
  <c r="U60" i="1"/>
  <c r="R64" i="1"/>
  <c r="U54" i="1"/>
  <c r="R54" i="1"/>
  <c r="U61" i="1"/>
  <c r="R60" i="1"/>
  <c r="T62" i="1"/>
  <c r="M62" i="1"/>
  <c r="M61" i="1"/>
  <c r="M54" i="1"/>
  <c r="M64" i="1"/>
  <c r="O65" i="1"/>
  <c r="P64" i="1"/>
  <c r="Q63" i="1"/>
  <c r="R62" i="1"/>
  <c r="S61" i="1"/>
  <c r="T60" i="1"/>
  <c r="O54" i="1"/>
  <c r="T54" i="1"/>
  <c r="M63" i="1"/>
  <c r="N65" i="1"/>
  <c r="O64" i="1"/>
  <c r="P63" i="1"/>
  <c r="Q62" i="1"/>
  <c r="R61" i="1"/>
  <c r="S60" i="1"/>
  <c r="S54" i="1"/>
  <c r="U64" i="1"/>
  <c r="N63" i="1"/>
  <c r="P61" i="1"/>
  <c r="U63" i="1"/>
  <c r="N62" i="1"/>
  <c r="P60" i="1"/>
  <c r="S64" i="1"/>
  <c r="T63" i="1"/>
  <c r="U62" i="1"/>
  <c r="N61" i="1"/>
  <c r="O60" i="1"/>
  <c r="Q54" i="1"/>
  <c r="O62" i="1"/>
  <c r="Q60" i="1"/>
  <c r="T64" i="1"/>
  <c r="O61" i="1"/>
  <c r="Q23" i="1"/>
  <c r="R65" i="1" s="1"/>
  <c r="T24" i="1"/>
  <c r="T22" i="12" s="1"/>
  <c r="U23" i="1"/>
  <c r="U65" i="1" s="1"/>
  <c r="S23" i="1"/>
  <c r="T65" i="1" s="1"/>
  <c r="F7" i="2"/>
  <c r="F8" i="2"/>
  <c r="F9" i="2"/>
  <c r="F10" i="2"/>
  <c r="F11" i="2"/>
  <c r="F12" i="2"/>
  <c r="F13" i="2"/>
  <c r="F14" i="2"/>
  <c r="C18" i="1"/>
  <c r="D18" i="1"/>
  <c r="E18" i="1"/>
  <c r="F18" i="1"/>
  <c r="G18" i="1"/>
  <c r="H18" i="1"/>
  <c r="I18" i="1"/>
  <c r="J18" i="1"/>
  <c r="K18" i="1"/>
  <c r="L60" i="1" s="1"/>
  <c r="C19" i="1"/>
  <c r="D19" i="1"/>
  <c r="E19" i="1"/>
  <c r="F19" i="1"/>
  <c r="G19" i="1"/>
  <c r="H19" i="1"/>
  <c r="I19" i="1"/>
  <c r="J19" i="1"/>
  <c r="K19" i="1"/>
  <c r="L61" i="1" s="1"/>
  <c r="C20" i="1"/>
  <c r="D20" i="1"/>
  <c r="E20" i="1"/>
  <c r="F20" i="1"/>
  <c r="G20" i="1"/>
  <c r="H20" i="1"/>
  <c r="I20" i="1"/>
  <c r="J20" i="1"/>
  <c r="K20" i="1"/>
  <c r="L62" i="1" s="1"/>
  <c r="C21" i="1"/>
  <c r="D21" i="1"/>
  <c r="E21" i="1"/>
  <c r="F21" i="1"/>
  <c r="G21" i="1"/>
  <c r="H21" i="1"/>
  <c r="I21" i="1"/>
  <c r="J21" i="1"/>
  <c r="K21" i="1"/>
  <c r="L63" i="1" s="1"/>
  <c r="C22" i="1"/>
  <c r="D22" i="1"/>
  <c r="E22" i="1"/>
  <c r="F22" i="1"/>
  <c r="G22" i="1"/>
  <c r="H22" i="1"/>
  <c r="I22" i="1"/>
  <c r="J22" i="1"/>
  <c r="K22" i="1"/>
  <c r="L64" i="1" s="1"/>
  <c r="C23" i="1"/>
  <c r="D23" i="1"/>
  <c r="E23" i="1"/>
  <c r="F23" i="1"/>
  <c r="G23" i="1"/>
  <c r="H23" i="1"/>
  <c r="I23" i="1"/>
  <c r="J23" i="1"/>
  <c r="K23" i="1"/>
  <c r="L65" i="1" s="1"/>
  <c r="C24" i="1"/>
  <c r="C22" i="12" s="1"/>
  <c r="D24" i="1"/>
  <c r="D22" i="12" s="1"/>
  <c r="E24" i="1"/>
  <c r="E22" i="12" s="1"/>
  <c r="F24" i="1"/>
  <c r="F22" i="12" s="1"/>
  <c r="G24" i="1"/>
  <c r="G22" i="12" s="1"/>
  <c r="H24" i="1"/>
  <c r="H22" i="12" s="1"/>
  <c r="I24" i="1"/>
  <c r="I22" i="12" s="1"/>
  <c r="J24" i="1"/>
  <c r="J22" i="12" s="1"/>
  <c r="K24" i="1"/>
  <c r="K22" i="12" s="1"/>
  <c r="B19" i="1"/>
  <c r="B20" i="1"/>
  <c r="B21" i="1"/>
  <c r="B22" i="1"/>
  <c r="B23" i="1"/>
  <c r="B24" i="1"/>
  <c r="B18" i="1"/>
  <c r="F65" i="1" l="1"/>
  <c r="G64" i="1"/>
  <c r="H63" i="1"/>
  <c r="I62" i="1"/>
  <c r="J61" i="1"/>
  <c r="K60" i="1"/>
  <c r="R66" i="1"/>
  <c r="U66" i="1"/>
  <c r="M66" i="1"/>
  <c r="J64" i="1"/>
  <c r="F60" i="1"/>
  <c r="E61" i="1"/>
  <c r="I65" i="1"/>
  <c r="D62" i="1"/>
  <c r="K63" i="1"/>
  <c r="N66" i="1"/>
  <c r="E65" i="1"/>
  <c r="H62" i="1"/>
  <c r="E64" i="1"/>
  <c r="G62" i="1"/>
  <c r="I60" i="1"/>
  <c r="C64" i="1"/>
  <c r="B64" i="1"/>
  <c r="Q65" i="1"/>
  <c r="Q66" i="1" s="1"/>
  <c r="B63" i="1"/>
  <c r="C63" i="1"/>
  <c r="H65" i="1"/>
  <c r="I64" i="1"/>
  <c r="J63" i="1"/>
  <c r="K62" i="1"/>
  <c r="D61" i="1"/>
  <c r="E60" i="1"/>
  <c r="B62" i="1"/>
  <c r="C62" i="1"/>
  <c r="G65" i="1"/>
  <c r="H64" i="1"/>
  <c r="I63" i="1"/>
  <c r="J62" i="1"/>
  <c r="K61" i="1"/>
  <c r="L66" i="1"/>
  <c r="D60" i="1"/>
  <c r="S65" i="1"/>
  <c r="S66" i="1" s="1"/>
  <c r="F64" i="1"/>
  <c r="I61" i="1"/>
  <c r="F63" i="1"/>
  <c r="K65" i="1"/>
  <c r="F62" i="1"/>
  <c r="O66" i="1"/>
  <c r="B61" i="1"/>
  <c r="C61" i="1"/>
  <c r="G63" i="1"/>
  <c r="J60" i="1"/>
  <c r="C60" i="1"/>
  <c r="B60" i="1"/>
  <c r="D65" i="1"/>
  <c r="H61" i="1"/>
  <c r="P66" i="1"/>
  <c r="D64" i="1"/>
  <c r="E63" i="1"/>
  <c r="G61" i="1"/>
  <c r="H60" i="1"/>
  <c r="B65" i="1"/>
  <c r="C65" i="1"/>
  <c r="J65" i="1"/>
  <c r="K64" i="1"/>
  <c r="D63" i="1"/>
  <c r="E62" i="1"/>
  <c r="F61" i="1"/>
  <c r="G60" i="1"/>
  <c r="T66" i="1"/>
  <c r="V21" i="1"/>
  <c r="V23" i="1"/>
  <c r="V22" i="1"/>
  <c r="V19" i="1"/>
  <c r="V18" i="1"/>
  <c r="V20" i="1"/>
  <c r="B22" i="12"/>
  <c r="B89" i="12" s="1"/>
  <c r="V24" i="1"/>
  <c r="E5" i="2" s="1"/>
  <c r="C6" i="1"/>
  <c r="D6" i="1"/>
  <c r="E6" i="1"/>
  <c r="F6" i="1"/>
  <c r="G6" i="1"/>
  <c r="H6" i="1"/>
  <c r="I6" i="1"/>
  <c r="J6" i="1"/>
  <c r="K6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C6" i="12" s="1"/>
  <c r="D12" i="1"/>
  <c r="D6" i="12" s="1"/>
  <c r="E12" i="1"/>
  <c r="E6" i="12" s="1"/>
  <c r="F12" i="1"/>
  <c r="F6" i="12" s="1"/>
  <c r="G12" i="1"/>
  <c r="G6" i="12" s="1"/>
  <c r="H12" i="1"/>
  <c r="H6" i="12" s="1"/>
  <c r="I12" i="1"/>
  <c r="I6" i="12" s="1"/>
  <c r="J12" i="1"/>
  <c r="J6" i="12" s="1"/>
  <c r="K12" i="1"/>
  <c r="K6" i="12" s="1"/>
  <c r="B7" i="1"/>
  <c r="B8" i="1"/>
  <c r="B9" i="1"/>
  <c r="B10" i="1"/>
  <c r="B11" i="1"/>
  <c r="B12" i="1"/>
  <c r="B6" i="1"/>
  <c r="J72" i="1" l="1"/>
  <c r="J17" i="14" s="1"/>
  <c r="C71" i="1"/>
  <c r="C3" i="14" s="1"/>
  <c r="I72" i="1"/>
  <c r="I17" i="14" s="1"/>
  <c r="H72" i="1"/>
  <c r="H17" i="14" s="1"/>
  <c r="I71" i="1"/>
  <c r="I3" i="14" s="1"/>
  <c r="B71" i="1"/>
  <c r="B3" i="14" s="1"/>
  <c r="L53" i="1"/>
  <c r="G72" i="1"/>
  <c r="G17" i="14" s="1"/>
  <c r="H71" i="1"/>
  <c r="H3" i="14" s="1"/>
  <c r="L52" i="1"/>
  <c r="F72" i="1"/>
  <c r="F17" i="14" s="1"/>
  <c r="G71" i="1"/>
  <c r="G3" i="14" s="1"/>
  <c r="L49" i="1"/>
  <c r="K72" i="1"/>
  <c r="K17" i="14" s="1"/>
  <c r="C72" i="1"/>
  <c r="C17" i="14" s="1"/>
  <c r="L48" i="1"/>
  <c r="K71" i="1"/>
  <c r="K3" i="14" s="1"/>
  <c r="B72" i="1"/>
  <c r="B17" i="14" s="1"/>
  <c r="J71" i="1"/>
  <c r="J3" i="14" s="1"/>
  <c r="L51" i="1"/>
  <c r="E72" i="1"/>
  <c r="E17" i="14" s="1"/>
  <c r="F71" i="1"/>
  <c r="F3" i="14" s="1"/>
  <c r="D71" i="1"/>
  <c r="D3" i="14" s="1"/>
  <c r="L50" i="1"/>
  <c r="D72" i="1"/>
  <c r="D17" i="14" s="1"/>
  <c r="E71" i="1"/>
  <c r="E3" i="14" s="1"/>
  <c r="J52" i="1"/>
  <c r="F48" i="1"/>
  <c r="K66" i="1"/>
  <c r="V61" i="1"/>
  <c r="I53" i="1"/>
  <c r="K51" i="1"/>
  <c r="D50" i="1"/>
  <c r="E49" i="1"/>
  <c r="D53" i="1"/>
  <c r="G50" i="1"/>
  <c r="H49" i="1"/>
  <c r="I48" i="1"/>
  <c r="F66" i="1"/>
  <c r="E52" i="1"/>
  <c r="F51" i="1"/>
  <c r="I52" i="1"/>
  <c r="K50" i="1"/>
  <c r="E48" i="1"/>
  <c r="I51" i="1"/>
  <c r="B48" i="1"/>
  <c r="C48" i="1"/>
  <c r="J66" i="1"/>
  <c r="V64" i="1"/>
  <c r="K53" i="1"/>
  <c r="D52" i="1"/>
  <c r="E51" i="1"/>
  <c r="F50" i="1"/>
  <c r="G49" i="1"/>
  <c r="H48" i="1"/>
  <c r="B53" i="1"/>
  <c r="C53" i="1"/>
  <c r="J53" i="1"/>
  <c r="K52" i="1"/>
  <c r="D51" i="1"/>
  <c r="E50" i="1"/>
  <c r="F49" i="1"/>
  <c r="G48" i="1"/>
  <c r="I66" i="1"/>
  <c r="C51" i="1"/>
  <c r="B51" i="1"/>
  <c r="H53" i="1"/>
  <c r="J51" i="1"/>
  <c r="D49" i="1"/>
  <c r="G53" i="1"/>
  <c r="J50" i="1"/>
  <c r="D66" i="1"/>
  <c r="V63" i="1"/>
  <c r="C49" i="1"/>
  <c r="B49" i="1"/>
  <c r="G52" i="1"/>
  <c r="I50" i="1"/>
  <c r="K48" i="1"/>
  <c r="V65" i="1"/>
  <c r="E66" i="1"/>
  <c r="B52" i="1"/>
  <c r="C52" i="1"/>
  <c r="C50" i="1"/>
  <c r="B50" i="1"/>
  <c r="H52" i="1"/>
  <c r="K49" i="1"/>
  <c r="D48" i="1"/>
  <c r="V62" i="1"/>
  <c r="F53" i="1"/>
  <c r="H51" i="1"/>
  <c r="J49" i="1"/>
  <c r="V60" i="1"/>
  <c r="B66" i="1"/>
  <c r="E53" i="1"/>
  <c r="F52" i="1"/>
  <c r="G51" i="1"/>
  <c r="H50" i="1"/>
  <c r="I49" i="1"/>
  <c r="J48" i="1"/>
  <c r="C89" i="12"/>
  <c r="G66" i="1"/>
  <c r="H66" i="1"/>
  <c r="C66" i="1"/>
  <c r="B6" i="12"/>
  <c r="B72" i="12" s="1"/>
  <c r="V12" i="1"/>
  <c r="W13" i="1" s="1"/>
  <c r="W14" i="1" s="1"/>
  <c r="V7" i="1"/>
  <c r="V6" i="1"/>
  <c r="V11" i="1"/>
  <c r="V10" i="1"/>
  <c r="V9" i="1"/>
  <c r="V8" i="1"/>
  <c r="G7" i="2"/>
  <c r="G8" i="2"/>
  <c r="G9" i="2"/>
  <c r="G10" i="2"/>
  <c r="G11" i="2"/>
  <c r="G12" i="2"/>
  <c r="G13" i="2"/>
  <c r="G14" i="2"/>
  <c r="M18" i="3"/>
  <c r="N18" i="3"/>
  <c r="O18" i="3"/>
  <c r="P18" i="3"/>
  <c r="Q18" i="3"/>
  <c r="R18" i="3"/>
  <c r="S18" i="3"/>
  <c r="T18" i="3"/>
  <c r="U18" i="3"/>
  <c r="M19" i="3"/>
  <c r="N19" i="3"/>
  <c r="O19" i="3"/>
  <c r="P19" i="3"/>
  <c r="Q19" i="3"/>
  <c r="R19" i="3"/>
  <c r="S19" i="3"/>
  <c r="T19" i="3"/>
  <c r="U19" i="3"/>
  <c r="M20" i="3"/>
  <c r="N20" i="3"/>
  <c r="O20" i="3"/>
  <c r="P20" i="3"/>
  <c r="Q20" i="3"/>
  <c r="R20" i="3"/>
  <c r="S20" i="3"/>
  <c r="T20" i="3"/>
  <c r="U20" i="3"/>
  <c r="M21" i="3"/>
  <c r="N21" i="3"/>
  <c r="O21" i="3"/>
  <c r="P21" i="3"/>
  <c r="Q21" i="3"/>
  <c r="R21" i="3"/>
  <c r="S21" i="3"/>
  <c r="T21" i="3"/>
  <c r="U21" i="3"/>
  <c r="M22" i="3"/>
  <c r="N22" i="3"/>
  <c r="O22" i="3"/>
  <c r="P22" i="3"/>
  <c r="Q22" i="3"/>
  <c r="R22" i="3"/>
  <c r="S22" i="3"/>
  <c r="T22" i="3"/>
  <c r="U22" i="3"/>
  <c r="M23" i="3"/>
  <c r="N23" i="3"/>
  <c r="O23" i="3"/>
  <c r="P23" i="3"/>
  <c r="Q23" i="3"/>
  <c r="R23" i="3"/>
  <c r="S23" i="3"/>
  <c r="T23" i="3"/>
  <c r="U23" i="3"/>
  <c r="M24" i="3"/>
  <c r="M23" i="12" s="1"/>
  <c r="M32" i="12" s="1"/>
  <c r="N24" i="3"/>
  <c r="N23" i="12" s="1"/>
  <c r="N32" i="12" s="1"/>
  <c r="O24" i="3"/>
  <c r="O23" i="12" s="1"/>
  <c r="O32" i="12" s="1"/>
  <c r="P24" i="3"/>
  <c r="P23" i="12" s="1"/>
  <c r="P32" i="12" s="1"/>
  <c r="Q24" i="3"/>
  <c r="Q23" i="12" s="1"/>
  <c r="Q32" i="12" s="1"/>
  <c r="R24" i="3"/>
  <c r="R23" i="12" s="1"/>
  <c r="R32" i="12" s="1"/>
  <c r="S24" i="3"/>
  <c r="S23" i="12" s="1"/>
  <c r="S32" i="12" s="1"/>
  <c r="T24" i="3"/>
  <c r="T23" i="12" s="1"/>
  <c r="T32" i="12" s="1"/>
  <c r="U24" i="3"/>
  <c r="U23" i="12" s="1"/>
  <c r="U32" i="12" s="1"/>
  <c r="L19" i="3"/>
  <c r="L20" i="3"/>
  <c r="L21" i="3"/>
  <c r="L22" i="3"/>
  <c r="L23" i="3"/>
  <c r="L24" i="3"/>
  <c r="L23" i="12" s="1"/>
  <c r="L32" i="12" s="1"/>
  <c r="L18" i="3"/>
  <c r="L54" i="1" l="1"/>
  <c r="F54" i="1"/>
  <c r="V66" i="1"/>
  <c r="I54" i="1"/>
  <c r="K54" i="1"/>
  <c r="G54" i="1"/>
  <c r="H54" i="1"/>
  <c r="D89" i="12"/>
  <c r="E89" i="12" s="1"/>
  <c r="V50" i="1"/>
  <c r="C54" i="1"/>
  <c r="J54" i="1"/>
  <c r="V48" i="1"/>
  <c r="B54" i="1"/>
  <c r="V49" i="1"/>
  <c r="C72" i="12"/>
  <c r="V51" i="1"/>
  <c r="V52" i="1"/>
  <c r="E54" i="1"/>
  <c r="D54" i="1"/>
  <c r="V53" i="1"/>
  <c r="X13" i="1"/>
  <c r="X14" i="1" s="1"/>
  <c r="C5" i="2"/>
  <c r="Y13" i="1"/>
  <c r="Y14" i="1" s="1"/>
  <c r="C18" i="3"/>
  <c r="D18" i="3"/>
  <c r="E18" i="3"/>
  <c r="F18" i="3"/>
  <c r="G18" i="3"/>
  <c r="H18" i="3"/>
  <c r="I18" i="3"/>
  <c r="J18" i="3"/>
  <c r="K18" i="3"/>
  <c r="C19" i="3"/>
  <c r="D19" i="3"/>
  <c r="E19" i="3"/>
  <c r="F19" i="3"/>
  <c r="G19" i="3"/>
  <c r="H19" i="3"/>
  <c r="I19" i="3"/>
  <c r="J19" i="3"/>
  <c r="K19" i="3"/>
  <c r="C20" i="3"/>
  <c r="D20" i="3"/>
  <c r="E20" i="3"/>
  <c r="F20" i="3"/>
  <c r="G20" i="3"/>
  <c r="H20" i="3"/>
  <c r="I20" i="3"/>
  <c r="J20" i="3"/>
  <c r="K20" i="3"/>
  <c r="C21" i="3"/>
  <c r="D21" i="3"/>
  <c r="E21" i="3"/>
  <c r="F21" i="3"/>
  <c r="G21" i="3"/>
  <c r="H21" i="3"/>
  <c r="I21" i="3"/>
  <c r="J21" i="3"/>
  <c r="K21" i="3"/>
  <c r="C22" i="3"/>
  <c r="D22" i="3"/>
  <c r="E22" i="3"/>
  <c r="F22" i="3"/>
  <c r="G22" i="3"/>
  <c r="H22" i="3"/>
  <c r="I22" i="3"/>
  <c r="J22" i="3"/>
  <c r="K22" i="3"/>
  <c r="C23" i="3"/>
  <c r="D23" i="3"/>
  <c r="E23" i="3"/>
  <c r="F23" i="3"/>
  <c r="G23" i="3"/>
  <c r="H23" i="3"/>
  <c r="I23" i="3"/>
  <c r="J23" i="3"/>
  <c r="K23" i="3"/>
  <c r="C24" i="3"/>
  <c r="C23" i="12" s="1"/>
  <c r="C32" i="12" s="1"/>
  <c r="D24" i="3"/>
  <c r="D23" i="12" s="1"/>
  <c r="D32" i="12" s="1"/>
  <c r="E24" i="3"/>
  <c r="E23" i="12" s="1"/>
  <c r="E32" i="12" s="1"/>
  <c r="F24" i="3"/>
  <c r="F23" i="12" s="1"/>
  <c r="F32" i="12" s="1"/>
  <c r="G24" i="3"/>
  <c r="G23" i="12" s="1"/>
  <c r="G32" i="12" s="1"/>
  <c r="H24" i="3"/>
  <c r="H23" i="12" s="1"/>
  <c r="H32" i="12" s="1"/>
  <c r="I24" i="3"/>
  <c r="I23" i="12" s="1"/>
  <c r="I32" i="12" s="1"/>
  <c r="J24" i="3"/>
  <c r="J23" i="12" s="1"/>
  <c r="J32" i="12" s="1"/>
  <c r="K24" i="3"/>
  <c r="K23" i="12" s="1"/>
  <c r="K32" i="12" s="1"/>
  <c r="B19" i="3"/>
  <c r="B20" i="3"/>
  <c r="B21" i="3"/>
  <c r="B22" i="3"/>
  <c r="B23" i="3"/>
  <c r="B24" i="3"/>
  <c r="B18" i="3"/>
  <c r="V54" i="1" l="1"/>
  <c r="X55" i="1"/>
  <c r="X56" i="1" s="1"/>
  <c r="F89" i="12"/>
  <c r="D72" i="12"/>
  <c r="Y55" i="1"/>
  <c r="Y56" i="1" s="1"/>
  <c r="F5" i="2"/>
  <c r="V22" i="3"/>
  <c r="V18" i="3"/>
  <c r="V24" i="3"/>
  <c r="E6" i="2" s="1"/>
  <c r="E15" i="2" s="1"/>
  <c r="V23" i="3"/>
  <c r="V20" i="3"/>
  <c r="V21" i="3"/>
  <c r="V19" i="3"/>
  <c r="B23" i="12"/>
  <c r="M6" i="3"/>
  <c r="N6" i="3"/>
  <c r="O6" i="3"/>
  <c r="P6" i="3"/>
  <c r="Q6" i="3"/>
  <c r="R6" i="3"/>
  <c r="S6" i="3"/>
  <c r="T6" i="3"/>
  <c r="U6" i="3"/>
  <c r="M7" i="3"/>
  <c r="N7" i="3"/>
  <c r="O7" i="3"/>
  <c r="P7" i="3"/>
  <c r="Q7" i="3"/>
  <c r="R7" i="3"/>
  <c r="S7" i="3"/>
  <c r="T7" i="3"/>
  <c r="U7" i="3"/>
  <c r="M8" i="3"/>
  <c r="M7" i="15" s="1"/>
  <c r="N8" i="3"/>
  <c r="N7" i="15" s="1"/>
  <c r="O8" i="3"/>
  <c r="O7" i="15" s="1"/>
  <c r="P8" i="3"/>
  <c r="P7" i="15" s="1"/>
  <c r="Q8" i="3"/>
  <c r="Q7" i="15" s="1"/>
  <c r="R8" i="3"/>
  <c r="R7" i="15" s="1"/>
  <c r="S8" i="3"/>
  <c r="S7" i="15" s="1"/>
  <c r="T8" i="3"/>
  <c r="T7" i="15" s="1"/>
  <c r="U8" i="3"/>
  <c r="U7" i="15" s="1"/>
  <c r="M9" i="3"/>
  <c r="M8" i="15" s="1"/>
  <c r="N9" i="3"/>
  <c r="N8" i="15" s="1"/>
  <c r="O9" i="3"/>
  <c r="O8" i="15" s="1"/>
  <c r="P9" i="3"/>
  <c r="P8" i="15" s="1"/>
  <c r="Q9" i="3"/>
  <c r="Q8" i="15" s="1"/>
  <c r="R9" i="3"/>
  <c r="R8" i="15" s="1"/>
  <c r="S9" i="3"/>
  <c r="S8" i="15" s="1"/>
  <c r="T9" i="3"/>
  <c r="T8" i="15" s="1"/>
  <c r="U9" i="3"/>
  <c r="U8" i="15" s="1"/>
  <c r="M10" i="3"/>
  <c r="M9" i="15" s="1"/>
  <c r="N10" i="3"/>
  <c r="N9" i="15" s="1"/>
  <c r="O10" i="3"/>
  <c r="O9" i="15" s="1"/>
  <c r="P10" i="3"/>
  <c r="P9" i="15" s="1"/>
  <c r="Q10" i="3"/>
  <c r="Q9" i="15" s="1"/>
  <c r="R10" i="3"/>
  <c r="R9" i="15" s="1"/>
  <c r="S10" i="3"/>
  <c r="S9" i="15" s="1"/>
  <c r="T10" i="3"/>
  <c r="T9" i="15" s="1"/>
  <c r="U10" i="3"/>
  <c r="U9" i="15" s="1"/>
  <c r="M11" i="3"/>
  <c r="M10" i="15" s="1"/>
  <c r="N11" i="3"/>
  <c r="N10" i="15" s="1"/>
  <c r="O11" i="3"/>
  <c r="O10" i="15" s="1"/>
  <c r="P11" i="3"/>
  <c r="P10" i="15" s="1"/>
  <c r="Q11" i="3"/>
  <c r="Q10" i="15" s="1"/>
  <c r="R11" i="3"/>
  <c r="R10" i="15" s="1"/>
  <c r="S11" i="3"/>
  <c r="S10" i="15" s="1"/>
  <c r="T11" i="3"/>
  <c r="T10" i="15" s="1"/>
  <c r="U11" i="3"/>
  <c r="U10" i="15" s="1"/>
  <c r="M12" i="3"/>
  <c r="M7" i="12" s="1"/>
  <c r="M16" i="12" s="1"/>
  <c r="N12" i="3"/>
  <c r="N7" i="12" s="1"/>
  <c r="N16" i="12" s="1"/>
  <c r="O12" i="3"/>
  <c r="O7" i="12" s="1"/>
  <c r="O16" i="12" s="1"/>
  <c r="P12" i="3"/>
  <c r="P7" i="12" s="1"/>
  <c r="P16" i="12" s="1"/>
  <c r="Q12" i="3"/>
  <c r="Q7" i="12" s="1"/>
  <c r="Q16" i="12" s="1"/>
  <c r="R12" i="3"/>
  <c r="R7" i="12" s="1"/>
  <c r="R16" i="12" s="1"/>
  <c r="S12" i="3"/>
  <c r="S7" i="12" s="1"/>
  <c r="S16" i="12" s="1"/>
  <c r="T12" i="3"/>
  <c r="T7" i="12" s="1"/>
  <c r="T16" i="12" s="1"/>
  <c r="U12" i="3"/>
  <c r="U7" i="12" s="1"/>
  <c r="U16" i="12" s="1"/>
  <c r="L7" i="3"/>
  <c r="L8" i="3"/>
  <c r="L7" i="15" s="1"/>
  <c r="L9" i="3"/>
  <c r="L8" i="15" s="1"/>
  <c r="L10" i="3"/>
  <c r="L9" i="15" s="1"/>
  <c r="L11" i="3"/>
  <c r="L10" i="15" s="1"/>
  <c r="L12" i="3"/>
  <c r="L7" i="12" s="1"/>
  <c r="L16" i="12" s="1"/>
  <c r="L6" i="3"/>
  <c r="U71" i="3" l="1"/>
  <c r="U18" i="14" s="1"/>
  <c r="U27" i="14" s="1"/>
  <c r="U33" i="14" s="1"/>
  <c r="U38" i="14" s="1"/>
  <c r="U6" i="15"/>
  <c r="U70" i="3"/>
  <c r="U4" i="14" s="1"/>
  <c r="U13" i="14" s="1"/>
  <c r="U32" i="14" s="1"/>
  <c r="U5" i="15"/>
  <c r="L71" i="3"/>
  <c r="L18" i="14" s="1"/>
  <c r="L27" i="14" s="1"/>
  <c r="L33" i="14" s="1"/>
  <c r="L38" i="14" s="1"/>
  <c r="L6" i="15"/>
  <c r="S71" i="3"/>
  <c r="S18" i="14" s="1"/>
  <c r="S27" i="14" s="1"/>
  <c r="S33" i="14" s="1"/>
  <c r="S38" i="14" s="1"/>
  <c r="S6" i="15"/>
  <c r="R71" i="3"/>
  <c r="R18" i="14" s="1"/>
  <c r="R27" i="14" s="1"/>
  <c r="R33" i="14" s="1"/>
  <c r="R38" i="14" s="1"/>
  <c r="R6" i="15"/>
  <c r="S70" i="3"/>
  <c r="S4" i="14" s="1"/>
  <c r="S13" i="14" s="1"/>
  <c r="S32" i="14" s="1"/>
  <c r="S5" i="15"/>
  <c r="L70" i="3"/>
  <c r="L4" i="14" s="1"/>
  <c r="L13" i="14" s="1"/>
  <c r="L32" i="14" s="1"/>
  <c r="L5" i="15"/>
  <c r="Q71" i="3"/>
  <c r="Q18" i="14" s="1"/>
  <c r="Q27" i="14" s="1"/>
  <c r="Q33" i="14" s="1"/>
  <c r="Q38" i="14" s="1"/>
  <c r="Q6" i="15"/>
  <c r="R70" i="3"/>
  <c r="R4" i="14" s="1"/>
  <c r="R13" i="14" s="1"/>
  <c r="R32" i="14" s="1"/>
  <c r="R5" i="15"/>
  <c r="R11" i="15" s="1"/>
  <c r="P71" i="3"/>
  <c r="P18" i="14" s="1"/>
  <c r="P27" i="14" s="1"/>
  <c r="P33" i="14" s="1"/>
  <c r="P38" i="14" s="1"/>
  <c r="P6" i="15"/>
  <c r="Q70" i="3"/>
  <c r="Q4" i="14" s="1"/>
  <c r="Q13" i="14" s="1"/>
  <c r="Q32" i="14" s="1"/>
  <c r="Q5" i="15"/>
  <c r="N70" i="3"/>
  <c r="N4" i="14" s="1"/>
  <c r="N13" i="14" s="1"/>
  <c r="N32" i="14" s="1"/>
  <c r="N5" i="15"/>
  <c r="M70" i="3"/>
  <c r="M4" i="14" s="1"/>
  <c r="M13" i="14" s="1"/>
  <c r="M32" i="14" s="1"/>
  <c r="M5" i="15"/>
  <c r="T70" i="3"/>
  <c r="T4" i="14" s="1"/>
  <c r="T13" i="14" s="1"/>
  <c r="T32" i="14" s="1"/>
  <c r="T5" i="15"/>
  <c r="O71" i="3"/>
  <c r="O18" i="14" s="1"/>
  <c r="O27" i="14" s="1"/>
  <c r="O33" i="14" s="1"/>
  <c r="O38" i="14" s="1"/>
  <c r="O6" i="15"/>
  <c r="P70" i="3"/>
  <c r="P4" i="14" s="1"/>
  <c r="P13" i="14" s="1"/>
  <c r="P32" i="14" s="1"/>
  <c r="P5" i="15"/>
  <c r="M71" i="3"/>
  <c r="M18" i="14" s="1"/>
  <c r="M27" i="14" s="1"/>
  <c r="M33" i="14" s="1"/>
  <c r="M38" i="14" s="1"/>
  <c r="M6" i="15"/>
  <c r="T71" i="3"/>
  <c r="T18" i="14" s="1"/>
  <c r="T27" i="14" s="1"/>
  <c r="T33" i="14" s="1"/>
  <c r="T38" i="14" s="1"/>
  <c r="T6" i="15"/>
  <c r="N71" i="3"/>
  <c r="N18" i="14" s="1"/>
  <c r="N27" i="14" s="1"/>
  <c r="N33" i="14" s="1"/>
  <c r="N38" i="14" s="1"/>
  <c r="N6" i="15"/>
  <c r="O70" i="3"/>
  <c r="O4" i="14" s="1"/>
  <c r="O13" i="14" s="1"/>
  <c r="O32" i="14" s="1"/>
  <c r="O5" i="15"/>
  <c r="G5" i="2"/>
  <c r="M49" i="3"/>
  <c r="R51" i="3"/>
  <c r="M48" i="3"/>
  <c r="S50" i="3"/>
  <c r="N52" i="3"/>
  <c r="P50" i="3"/>
  <c r="S47" i="3"/>
  <c r="T49" i="3"/>
  <c r="M47" i="3"/>
  <c r="Q49" i="3"/>
  <c r="Q52" i="3"/>
  <c r="U48" i="3"/>
  <c r="N47" i="3"/>
  <c r="O51" i="3"/>
  <c r="R48" i="3"/>
  <c r="P52" i="3"/>
  <c r="Q51" i="3"/>
  <c r="R50" i="3"/>
  <c r="S49" i="3"/>
  <c r="T48" i="3"/>
  <c r="U47" i="3"/>
  <c r="B32" i="12"/>
  <c r="O35" i="12" s="1"/>
  <c r="B90" i="12"/>
  <c r="O52" i="3"/>
  <c r="P51" i="3"/>
  <c r="Q50" i="3"/>
  <c r="R49" i="3"/>
  <c r="S48" i="3"/>
  <c r="T47" i="3"/>
  <c r="U52" i="3"/>
  <c r="N51" i="3"/>
  <c r="T52" i="3"/>
  <c r="O49" i="3"/>
  <c r="Q47" i="3"/>
  <c r="W55" i="1"/>
  <c r="W56" i="1" s="1"/>
  <c r="M51" i="3"/>
  <c r="S52" i="3"/>
  <c r="T51" i="3"/>
  <c r="U50" i="3"/>
  <c r="N49" i="3"/>
  <c r="O48" i="3"/>
  <c r="P47" i="3"/>
  <c r="O50" i="3"/>
  <c r="P49" i="3"/>
  <c r="Q48" i="3"/>
  <c r="R47" i="3"/>
  <c r="E72" i="12"/>
  <c r="M52" i="3"/>
  <c r="U51" i="3"/>
  <c r="N50" i="3"/>
  <c r="P48" i="3"/>
  <c r="M50" i="3"/>
  <c r="R52" i="3"/>
  <c r="S51" i="3"/>
  <c r="T50" i="3"/>
  <c r="U49" i="3"/>
  <c r="N48" i="3"/>
  <c r="O47" i="3"/>
  <c r="G89" i="12"/>
  <c r="C6" i="3"/>
  <c r="D6" i="3"/>
  <c r="E6" i="3"/>
  <c r="F6" i="3"/>
  <c r="G6" i="3"/>
  <c r="H6" i="3"/>
  <c r="I6" i="3"/>
  <c r="J6" i="3"/>
  <c r="K6" i="3"/>
  <c r="C7" i="3"/>
  <c r="D7" i="3"/>
  <c r="E7" i="3"/>
  <c r="F7" i="3"/>
  <c r="G7" i="3"/>
  <c r="H7" i="3"/>
  <c r="I7" i="3"/>
  <c r="J7" i="3"/>
  <c r="K7" i="3"/>
  <c r="C8" i="3"/>
  <c r="C7" i="15" s="1"/>
  <c r="D8" i="3"/>
  <c r="D7" i="15" s="1"/>
  <c r="E8" i="3"/>
  <c r="E7" i="15" s="1"/>
  <c r="F8" i="3"/>
  <c r="F7" i="15" s="1"/>
  <c r="G8" i="3"/>
  <c r="G7" i="15" s="1"/>
  <c r="H8" i="3"/>
  <c r="H7" i="15" s="1"/>
  <c r="I8" i="3"/>
  <c r="I7" i="15" s="1"/>
  <c r="J8" i="3"/>
  <c r="J7" i="15" s="1"/>
  <c r="K8" i="3"/>
  <c r="C9" i="3"/>
  <c r="C8" i="15" s="1"/>
  <c r="D9" i="3"/>
  <c r="D8" i="15" s="1"/>
  <c r="E9" i="3"/>
  <c r="E8" i="15" s="1"/>
  <c r="F9" i="3"/>
  <c r="F8" i="15" s="1"/>
  <c r="G9" i="3"/>
  <c r="G8" i="15" s="1"/>
  <c r="H9" i="3"/>
  <c r="H8" i="15" s="1"/>
  <c r="I9" i="3"/>
  <c r="I8" i="15" s="1"/>
  <c r="J9" i="3"/>
  <c r="J8" i="15" s="1"/>
  <c r="K9" i="3"/>
  <c r="C10" i="3"/>
  <c r="C9" i="15" s="1"/>
  <c r="D10" i="3"/>
  <c r="D9" i="15" s="1"/>
  <c r="E10" i="3"/>
  <c r="E9" i="15" s="1"/>
  <c r="F10" i="3"/>
  <c r="F9" i="15" s="1"/>
  <c r="G10" i="3"/>
  <c r="G9" i="15" s="1"/>
  <c r="H10" i="3"/>
  <c r="H9" i="15" s="1"/>
  <c r="I10" i="3"/>
  <c r="I9" i="15" s="1"/>
  <c r="J10" i="3"/>
  <c r="J9" i="15" s="1"/>
  <c r="K10" i="3"/>
  <c r="C11" i="3"/>
  <c r="C10" i="15" s="1"/>
  <c r="D11" i="3"/>
  <c r="D10" i="15" s="1"/>
  <c r="E11" i="3"/>
  <c r="E10" i="15" s="1"/>
  <c r="F11" i="3"/>
  <c r="F10" i="15" s="1"/>
  <c r="G11" i="3"/>
  <c r="G10" i="15" s="1"/>
  <c r="H11" i="3"/>
  <c r="H10" i="15" s="1"/>
  <c r="I11" i="3"/>
  <c r="I10" i="15" s="1"/>
  <c r="J11" i="3"/>
  <c r="J10" i="15" s="1"/>
  <c r="K11" i="3"/>
  <c r="C12" i="3"/>
  <c r="C7" i="12" s="1"/>
  <c r="C16" i="12" s="1"/>
  <c r="D12" i="3"/>
  <c r="D7" i="12" s="1"/>
  <c r="D16" i="12" s="1"/>
  <c r="E12" i="3"/>
  <c r="E7" i="12" s="1"/>
  <c r="E16" i="12" s="1"/>
  <c r="F12" i="3"/>
  <c r="F7" i="12" s="1"/>
  <c r="F16" i="12" s="1"/>
  <c r="G12" i="3"/>
  <c r="G7" i="12" s="1"/>
  <c r="G16" i="12" s="1"/>
  <c r="H12" i="3"/>
  <c r="H7" i="12" s="1"/>
  <c r="H16" i="12" s="1"/>
  <c r="I12" i="3"/>
  <c r="I7" i="12" s="1"/>
  <c r="I16" i="12" s="1"/>
  <c r="J12" i="3"/>
  <c r="J7" i="12" s="1"/>
  <c r="J16" i="12" s="1"/>
  <c r="K12" i="3"/>
  <c r="K7" i="12" s="1"/>
  <c r="K16" i="12" s="1"/>
  <c r="B7" i="3"/>
  <c r="B8" i="3"/>
  <c r="B7" i="15" s="1"/>
  <c r="B9" i="3"/>
  <c r="B8" i="15" s="1"/>
  <c r="B10" i="3"/>
  <c r="B9" i="15" s="1"/>
  <c r="B11" i="3"/>
  <c r="B10" i="15" s="1"/>
  <c r="B12" i="3"/>
  <c r="B6" i="3"/>
  <c r="L11" i="15" l="1"/>
  <c r="Q11" i="15"/>
  <c r="S11" i="15"/>
  <c r="U11" i="15"/>
  <c r="M37" i="14"/>
  <c r="M34" i="14"/>
  <c r="L50" i="3"/>
  <c r="K8" i="15"/>
  <c r="E71" i="3"/>
  <c r="E18" i="14" s="1"/>
  <c r="E27" i="14" s="1"/>
  <c r="E33" i="14" s="1"/>
  <c r="E38" i="14" s="1"/>
  <c r="E6" i="15"/>
  <c r="F70" i="3"/>
  <c r="F4" i="14" s="1"/>
  <c r="F13" i="14" s="1"/>
  <c r="F32" i="14" s="1"/>
  <c r="F5" i="15"/>
  <c r="O11" i="15"/>
  <c r="P11" i="15"/>
  <c r="N11" i="15"/>
  <c r="P34" i="14"/>
  <c r="P37" i="14"/>
  <c r="N37" i="14"/>
  <c r="N34" i="14"/>
  <c r="T34" i="14"/>
  <c r="T37" i="14"/>
  <c r="L51" i="3"/>
  <c r="K9" i="15"/>
  <c r="F71" i="3"/>
  <c r="F18" i="14" s="1"/>
  <c r="F27" i="14" s="1"/>
  <c r="F33" i="14" s="1"/>
  <c r="F38" i="14" s="1"/>
  <c r="F6" i="15"/>
  <c r="G70" i="3"/>
  <c r="G4" i="14" s="1"/>
  <c r="G13" i="14" s="1"/>
  <c r="G32" i="14" s="1"/>
  <c r="G5" i="15"/>
  <c r="L49" i="3"/>
  <c r="K7" i="15"/>
  <c r="D71" i="3"/>
  <c r="D18" i="14" s="1"/>
  <c r="D27" i="14" s="1"/>
  <c r="D33" i="14" s="1"/>
  <c r="D38" i="14" s="1"/>
  <c r="D6" i="15"/>
  <c r="E70" i="3"/>
  <c r="E4" i="14" s="1"/>
  <c r="E13" i="14" s="1"/>
  <c r="E32" i="14" s="1"/>
  <c r="E5" i="15"/>
  <c r="O34" i="14"/>
  <c r="O37" i="14"/>
  <c r="L48" i="3"/>
  <c r="K71" i="3"/>
  <c r="K18" i="14" s="1"/>
  <c r="K27" i="14" s="1"/>
  <c r="K33" i="14" s="1"/>
  <c r="K38" i="14" s="1"/>
  <c r="K6" i="15"/>
  <c r="C71" i="3"/>
  <c r="C18" i="14" s="1"/>
  <c r="C27" i="14" s="1"/>
  <c r="C33" i="14" s="1"/>
  <c r="C38" i="14" s="1"/>
  <c r="C6" i="15"/>
  <c r="D70" i="3"/>
  <c r="D4" i="14" s="1"/>
  <c r="D13" i="14" s="1"/>
  <c r="D32" i="14" s="1"/>
  <c r="D5" i="15"/>
  <c r="J71" i="3"/>
  <c r="J18" i="14" s="1"/>
  <c r="J27" i="14" s="1"/>
  <c r="J33" i="14" s="1"/>
  <c r="J38" i="14" s="1"/>
  <c r="J6" i="15"/>
  <c r="L47" i="3"/>
  <c r="K70" i="3"/>
  <c r="K4" i="14" s="1"/>
  <c r="K13" i="14" s="1"/>
  <c r="K32" i="14" s="1"/>
  <c r="K5" i="15"/>
  <c r="C70" i="3"/>
  <c r="C4" i="14" s="1"/>
  <c r="C13" i="14" s="1"/>
  <c r="C32" i="14" s="1"/>
  <c r="C5" i="15"/>
  <c r="Q34" i="14"/>
  <c r="Q37" i="14"/>
  <c r="L37" i="14"/>
  <c r="L34" i="14"/>
  <c r="B71" i="3"/>
  <c r="B18" i="14" s="1"/>
  <c r="B27" i="14" s="1"/>
  <c r="B33" i="14" s="1"/>
  <c r="B38" i="14" s="1"/>
  <c r="B6" i="15"/>
  <c r="I71" i="3"/>
  <c r="I18" i="14" s="1"/>
  <c r="I27" i="14" s="1"/>
  <c r="I33" i="14" s="1"/>
  <c r="I38" i="14" s="1"/>
  <c r="I6" i="15"/>
  <c r="J70" i="3"/>
  <c r="J4" i="14" s="1"/>
  <c r="J13" i="14" s="1"/>
  <c r="J32" i="14" s="1"/>
  <c r="J5" i="15"/>
  <c r="T11" i="15"/>
  <c r="S37" i="14"/>
  <c r="S34" i="14"/>
  <c r="U34" i="14"/>
  <c r="U37" i="14"/>
  <c r="B70" i="3"/>
  <c r="B4" i="14" s="1"/>
  <c r="B13" i="14" s="1"/>
  <c r="B32" i="14" s="1"/>
  <c r="B5" i="15"/>
  <c r="L52" i="3"/>
  <c r="K10" i="15"/>
  <c r="G71" i="3"/>
  <c r="G18" i="14" s="1"/>
  <c r="G27" i="14" s="1"/>
  <c r="G33" i="14" s="1"/>
  <c r="G38" i="14" s="1"/>
  <c r="G6" i="15"/>
  <c r="H70" i="3"/>
  <c r="H4" i="14" s="1"/>
  <c r="H13" i="14" s="1"/>
  <c r="H32" i="14" s="1"/>
  <c r="H5" i="15"/>
  <c r="H11" i="15" s="1"/>
  <c r="M11" i="15"/>
  <c r="H71" i="3"/>
  <c r="H18" i="14" s="1"/>
  <c r="H27" i="14" s="1"/>
  <c r="H33" i="14" s="1"/>
  <c r="H38" i="14" s="1"/>
  <c r="H6" i="15"/>
  <c r="I70" i="3"/>
  <c r="I4" i="14" s="1"/>
  <c r="I13" i="14" s="1"/>
  <c r="I32" i="14" s="1"/>
  <c r="I5" i="15"/>
  <c r="R34" i="14"/>
  <c r="R37" i="14"/>
  <c r="D52" i="3"/>
  <c r="E51" i="3"/>
  <c r="F50" i="3"/>
  <c r="G49" i="3"/>
  <c r="H48" i="3"/>
  <c r="I47" i="3"/>
  <c r="N53" i="3"/>
  <c r="I52" i="3"/>
  <c r="J51" i="3"/>
  <c r="K50" i="3"/>
  <c r="D49" i="3"/>
  <c r="E48" i="3"/>
  <c r="F47" i="3"/>
  <c r="M53" i="3"/>
  <c r="S53" i="3"/>
  <c r="Q53" i="3"/>
  <c r="J50" i="3"/>
  <c r="B47" i="3"/>
  <c r="C47" i="3"/>
  <c r="O53" i="3"/>
  <c r="K52" i="3"/>
  <c r="D51" i="3"/>
  <c r="E50" i="3"/>
  <c r="F49" i="3"/>
  <c r="G48" i="3"/>
  <c r="H47" i="3"/>
  <c r="T53" i="3"/>
  <c r="U53" i="3"/>
  <c r="B52" i="3"/>
  <c r="C52" i="3"/>
  <c r="J52" i="3"/>
  <c r="K51" i="3"/>
  <c r="D50" i="3"/>
  <c r="E49" i="3"/>
  <c r="F48" i="3"/>
  <c r="G47" i="3"/>
  <c r="P53" i="3"/>
  <c r="B51" i="3"/>
  <c r="C51" i="3"/>
  <c r="H52" i="3"/>
  <c r="K49" i="3"/>
  <c r="E47" i="3"/>
  <c r="C49" i="3"/>
  <c r="B49" i="3"/>
  <c r="G52" i="3"/>
  <c r="I50" i="3"/>
  <c r="K48" i="3"/>
  <c r="D47" i="3"/>
  <c r="C48" i="3"/>
  <c r="B48" i="3"/>
  <c r="F52" i="3"/>
  <c r="J48" i="3"/>
  <c r="B50" i="3"/>
  <c r="C50" i="3"/>
  <c r="I51" i="3"/>
  <c r="D48" i="3"/>
  <c r="F72" i="12"/>
  <c r="H51" i="3"/>
  <c r="J49" i="3"/>
  <c r="R53" i="3"/>
  <c r="G51" i="3"/>
  <c r="H50" i="3"/>
  <c r="I49" i="3"/>
  <c r="K47" i="3"/>
  <c r="E52" i="3"/>
  <c r="F51" i="3"/>
  <c r="G50" i="3"/>
  <c r="H49" i="3"/>
  <c r="I48" i="3"/>
  <c r="J47" i="3"/>
  <c r="H89" i="12"/>
  <c r="C90" i="12"/>
  <c r="B99" i="12"/>
  <c r="V11" i="3"/>
  <c r="V9" i="3"/>
  <c r="V8" i="3"/>
  <c r="V6" i="3"/>
  <c r="V12" i="3"/>
  <c r="W13" i="3" s="1"/>
  <c r="W14" i="3" s="1"/>
  <c r="V10" i="3"/>
  <c r="V7" i="3"/>
  <c r="B7" i="12"/>
  <c r="L53" i="3" l="1"/>
  <c r="G11" i="15"/>
  <c r="C11" i="15"/>
  <c r="E11" i="15"/>
  <c r="I37" i="14"/>
  <c r="I34" i="14"/>
  <c r="F11" i="15"/>
  <c r="J11" i="15"/>
  <c r="F37" i="14"/>
  <c r="F34" i="14"/>
  <c r="B11" i="15"/>
  <c r="J34" i="14"/>
  <c r="J37" i="14"/>
  <c r="D11" i="15"/>
  <c r="G34" i="14"/>
  <c r="G37" i="14"/>
  <c r="B37" i="14"/>
  <c r="B34" i="14"/>
  <c r="D34" i="14"/>
  <c r="D37" i="14"/>
  <c r="C37" i="14"/>
  <c r="C34" i="14"/>
  <c r="E34" i="14"/>
  <c r="E37" i="14"/>
  <c r="H37" i="14"/>
  <c r="H34" i="14"/>
  <c r="K11" i="15"/>
  <c r="K37" i="14"/>
  <c r="K34" i="14"/>
  <c r="I11" i="15"/>
  <c r="I53" i="3"/>
  <c r="G53" i="3"/>
  <c r="F53" i="3"/>
  <c r="X13" i="3"/>
  <c r="X14" i="3" s="1"/>
  <c r="D53" i="3"/>
  <c r="K53" i="3"/>
  <c r="B16" i="12"/>
  <c r="O34" i="12" s="1"/>
  <c r="O36" i="12" s="1"/>
  <c r="P36" i="12" s="1"/>
  <c r="B73" i="12"/>
  <c r="D90" i="12"/>
  <c r="C99" i="12"/>
  <c r="I89" i="12"/>
  <c r="G72" i="12"/>
  <c r="E53" i="3"/>
  <c r="H53" i="3"/>
  <c r="C53" i="3"/>
  <c r="J53" i="3"/>
  <c r="B53" i="3"/>
  <c r="Y13" i="3"/>
  <c r="Y14" i="3" s="1"/>
  <c r="C6" i="2"/>
  <c r="D99" i="12" l="1"/>
  <c r="E90" i="12"/>
  <c r="C73" i="12"/>
  <c r="B82" i="12"/>
  <c r="H72" i="12"/>
  <c r="J89" i="12"/>
  <c r="C15" i="2"/>
  <c r="F16" i="2" s="1"/>
  <c r="H16" i="2" s="1"/>
  <c r="F6" i="2"/>
  <c r="I72" i="12" l="1"/>
  <c r="D73" i="12"/>
  <c r="C82" i="12"/>
  <c r="F90" i="12"/>
  <c r="E99" i="12"/>
  <c r="K89" i="12"/>
  <c r="D11" i="2"/>
  <c r="D12" i="2"/>
  <c r="D14" i="2"/>
  <c r="D5" i="2"/>
  <c r="D7" i="2"/>
  <c r="D13" i="2"/>
  <c r="D6" i="2"/>
  <c r="F15" i="2"/>
  <c r="D9" i="2"/>
  <c r="D10" i="2"/>
  <c r="D8" i="2"/>
  <c r="G6" i="2"/>
  <c r="H13" i="2" l="1"/>
  <c r="H5" i="2"/>
  <c r="L89" i="12"/>
  <c r="G90" i="12"/>
  <c r="F99" i="12"/>
  <c r="E73" i="12"/>
  <c r="D82" i="12"/>
  <c r="J72" i="12"/>
  <c r="H10" i="2"/>
  <c r="H8" i="2"/>
  <c r="H11" i="2"/>
  <c r="H9" i="2"/>
  <c r="H6" i="2"/>
  <c r="H12" i="2"/>
  <c r="H7" i="2"/>
  <c r="H14" i="2"/>
  <c r="H90" i="12" l="1"/>
  <c r="G99" i="12"/>
  <c r="M89" i="12"/>
  <c r="K72" i="12"/>
  <c r="F73" i="12"/>
  <c r="E82" i="12"/>
  <c r="G73" i="12" l="1"/>
  <c r="F82" i="12"/>
  <c r="L72" i="12"/>
  <c r="I90" i="12"/>
  <c r="H99" i="12"/>
  <c r="N89" i="12"/>
  <c r="J90" i="12" l="1"/>
  <c r="I99" i="12"/>
  <c r="M72" i="12"/>
  <c r="H73" i="12"/>
  <c r="G82" i="12"/>
  <c r="O89" i="12"/>
  <c r="K90" i="12" l="1"/>
  <c r="J99" i="12"/>
  <c r="P89" i="12"/>
  <c r="I73" i="12"/>
  <c r="H82" i="12"/>
  <c r="N72" i="12"/>
  <c r="L90" i="12" l="1"/>
  <c r="K99" i="12"/>
  <c r="O72" i="12"/>
  <c r="J73" i="12"/>
  <c r="J82" i="12" s="1"/>
  <c r="I82" i="12"/>
  <c r="Q89" i="12"/>
  <c r="R89" i="12" l="1"/>
  <c r="M90" i="12"/>
  <c r="L99" i="12"/>
  <c r="K73" i="12"/>
  <c r="P72" i="12"/>
  <c r="S89" i="12" l="1"/>
  <c r="Q72" i="12"/>
  <c r="L73" i="12"/>
  <c r="K82" i="12"/>
  <c r="N90" i="12"/>
  <c r="M99" i="12"/>
  <c r="O90" i="12" l="1"/>
  <c r="N99" i="12"/>
  <c r="M73" i="12"/>
  <c r="L82" i="12"/>
  <c r="R72" i="12"/>
  <c r="T89" i="12"/>
  <c r="P90" i="12" l="1"/>
  <c r="O99" i="12"/>
  <c r="U89" i="12"/>
  <c r="S72" i="12"/>
  <c r="N73" i="12"/>
  <c r="M82" i="12"/>
  <c r="Q90" i="12" l="1"/>
  <c r="P99" i="12"/>
  <c r="O73" i="12"/>
  <c r="N82" i="12"/>
  <c r="T72" i="12"/>
  <c r="U72" i="12" l="1"/>
  <c r="P73" i="12"/>
  <c r="O82" i="12"/>
  <c r="R90" i="12"/>
  <c r="Q99" i="12"/>
  <c r="S90" i="12" l="1"/>
  <c r="R99" i="12"/>
  <c r="Q73" i="12"/>
  <c r="P82" i="12"/>
  <c r="R73" i="12" l="1"/>
  <c r="Q82" i="12"/>
  <c r="T90" i="12"/>
  <c r="S99" i="12"/>
  <c r="U90" i="12" l="1"/>
  <c r="U99" i="12" s="1"/>
  <c r="T99" i="12"/>
  <c r="S73" i="12"/>
  <c r="R82" i="12"/>
  <c r="T73" i="12" l="1"/>
  <c r="S82" i="12"/>
  <c r="K103" i="12"/>
  <c r="U73" i="12" l="1"/>
  <c r="U82" i="12" s="1"/>
  <c r="T82" i="12"/>
  <c r="K102" i="12" l="1"/>
  <c r="K104" i="12" s="1"/>
  <c r="L104" i="12" s="1"/>
</calcChain>
</file>

<file path=xl/sharedStrings.xml><?xml version="1.0" encoding="utf-8"?>
<sst xmlns="http://schemas.openxmlformats.org/spreadsheetml/2006/main" count="650" uniqueCount="65">
  <si>
    <t>Jenis Emisi</t>
  </si>
  <si>
    <t>Jumlah emisi per tahun (ton CO2 eq/tahun)</t>
  </si>
  <si>
    <t>KABUPATEN PASER</t>
  </si>
  <si>
    <t>Lahan sawah</t>
  </si>
  <si>
    <t>Peternakan CH4 (entetik dan manure)</t>
  </si>
  <si>
    <t>Peternakan N2O (manure management)</t>
  </si>
  <si>
    <t>Kapur pertanian-CO2</t>
  </si>
  <si>
    <t>Pupuk Urea-CO2</t>
  </si>
  <si>
    <t>Direct N2O</t>
  </si>
  <si>
    <t>TOTAL</t>
  </si>
  <si>
    <t>BAU Forward Looking</t>
  </si>
  <si>
    <t>Mitigation Action</t>
  </si>
  <si>
    <t>PASER</t>
  </si>
  <si>
    <t>KUBAR</t>
  </si>
  <si>
    <t>KUKAR</t>
  </si>
  <si>
    <t>KUTIM</t>
  </si>
  <si>
    <t>BERAU</t>
  </si>
  <si>
    <t>PPU</t>
  </si>
  <si>
    <t>SAMARINDA</t>
  </si>
  <si>
    <t>BALIKPAPAN</t>
  </si>
  <si>
    <t>BONTANG</t>
  </si>
  <si>
    <t>MAHULU</t>
  </si>
  <si>
    <t>FL</t>
  </si>
  <si>
    <t>SPE</t>
  </si>
  <si>
    <t>Penurunan</t>
  </si>
  <si>
    <t>%</t>
  </si>
  <si>
    <t>KABUPATEN KUTAI KERTANEGARA</t>
  </si>
  <si>
    <t>KABUPATEN KUTAI BARAT</t>
  </si>
  <si>
    <t>KABUPATEN KUTAI TIMUR</t>
  </si>
  <si>
    <t>KABUPATEN BERAU</t>
  </si>
  <si>
    <t>KABUPATEN PENAJAM PASER UTARA</t>
  </si>
  <si>
    <t>KABUPATEN MAHULU</t>
  </si>
  <si>
    <t>Kabupaten/Kota</t>
  </si>
  <si>
    <t>Paser</t>
  </si>
  <si>
    <t>Kukar</t>
  </si>
  <si>
    <t>Kubar</t>
  </si>
  <si>
    <t>Kutim</t>
  </si>
  <si>
    <t>Berau</t>
  </si>
  <si>
    <t>Samarinda</t>
  </si>
  <si>
    <t>Balikpapan</t>
  </si>
  <si>
    <t>Bontang</t>
  </si>
  <si>
    <t>Mahulu</t>
  </si>
  <si>
    <t>TOTAL BAU</t>
  </si>
  <si>
    <t>Mitigasi Action</t>
  </si>
  <si>
    <t>TOTAL SPE</t>
  </si>
  <si>
    <t>Historical</t>
  </si>
  <si>
    <t>Jumlah emisi per tahun (CO2 eq/tahun)</t>
  </si>
  <si>
    <t>KOTA BALIKPAPAN</t>
  </si>
  <si>
    <t>KOTA SAMARINDA</t>
  </si>
  <si>
    <t>KOTA BONTANG</t>
  </si>
  <si>
    <t>BAU FL</t>
  </si>
  <si>
    <t>% Penurunan</t>
  </si>
  <si>
    <t>TOTAL HISTORIS</t>
  </si>
  <si>
    <t>BAU Forward Looking CUMMULATIVE</t>
  </si>
  <si>
    <t>Mitigation Action CUMMULATIVE</t>
  </si>
  <si>
    <t>2011-2030 (single year)</t>
  </si>
  <si>
    <t>2000-2010 (single year)</t>
  </si>
  <si>
    <t>Emisi dari Kegiatan Pertanian</t>
  </si>
  <si>
    <t>Emisi dari Kegiatan Peternakan</t>
  </si>
  <si>
    <t>BAU</t>
  </si>
  <si>
    <t>Pertanian</t>
  </si>
  <si>
    <t>Peternakan</t>
  </si>
  <si>
    <t>PERTANIAN</t>
  </si>
  <si>
    <t>PETERNAKAN</t>
  </si>
  <si>
    <t>BAU Baseline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</si>
</sst>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0.0%"/>
    <numFmt numFmtId="165" formatCode="0.000%"/>
    <numFmt numFmtId="166" formatCode="_-* #,##0_-;\-* #,##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9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/>
    <xf numFmtId="0" fontId="0" fillId="3" borderId="0" xfId="0" applyFill="1"/>
    <xf numFmtId="0" fontId="0" fillId="4" borderId="0" xfId="0" applyFill="1"/>
    <xf numFmtId="0" fontId="0" fillId="0" borderId="0" xfId="0" applyAlignment="1">
      <alignment horizontal="center" vertical="center"/>
    </xf>
    <xf numFmtId="43" fontId="0" fillId="0" borderId="1" xfId="1" applyFont="1" applyBorder="1"/>
    <xf numFmtId="43" fontId="0" fillId="0" borderId="0" xfId="0" applyNumberFormat="1"/>
    <xf numFmtId="43" fontId="0" fillId="0" borderId="1" xfId="1" applyNumberFormat="1" applyFont="1" applyBorder="1"/>
    <xf numFmtId="164" fontId="0" fillId="0" borderId="0" xfId="2" applyNumberFormat="1" applyFont="1"/>
    <xf numFmtId="0" fontId="0" fillId="2" borderId="1" xfId="0" applyFill="1" applyBorder="1" applyAlignment="1">
      <alignment horizontal="center" vertical="center"/>
    </xf>
    <xf numFmtId="43" fontId="0" fillId="0" borderId="1" xfId="1" applyFont="1" applyBorder="1" applyAlignment="1">
      <alignment horizontal="center" vertical="center"/>
    </xf>
    <xf numFmtId="10" fontId="0" fillId="0" borderId="0" xfId="2" applyNumberFormat="1" applyFont="1"/>
    <xf numFmtId="0" fontId="0" fillId="0" borderId="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43" fontId="0" fillId="0" borderId="1" xfId="1" applyFont="1" applyBorder="1" applyAlignment="1">
      <alignment vertical="center"/>
    </xf>
    <xf numFmtId="0" fontId="0" fillId="0" borderId="0" xfId="0" applyFill="1" applyBorder="1" applyAlignment="1">
      <alignment vertical="center"/>
    </xf>
    <xf numFmtId="43" fontId="0" fillId="0" borderId="1" xfId="0" applyNumberFormat="1" applyBorder="1" applyAlignment="1">
      <alignment vertical="center"/>
    </xf>
    <xf numFmtId="165" fontId="0" fillId="0" borderId="0" xfId="2" applyNumberFormat="1" applyFont="1"/>
    <xf numFmtId="0" fontId="0" fillId="4" borderId="0" xfId="0" applyFill="1" applyAlignment="1">
      <alignment vertical="center"/>
    </xf>
    <xf numFmtId="43" fontId="0" fillId="4" borderId="0" xfId="0" applyNumberFormat="1" applyFill="1" applyAlignment="1">
      <alignment vertical="center"/>
    </xf>
    <xf numFmtId="0" fontId="0" fillId="2" borderId="1" xfId="0" applyFill="1" applyBorder="1" applyAlignment="1">
      <alignment horizontal="center" vertical="center"/>
    </xf>
    <xf numFmtId="43" fontId="0" fillId="0" borderId="1" xfId="0" applyNumberFormat="1" applyBorder="1"/>
    <xf numFmtId="43" fontId="0" fillId="0" borderId="0" xfId="0" applyNumberFormat="1" applyAlignment="1">
      <alignment vertical="center"/>
    </xf>
    <xf numFmtId="10" fontId="0" fillId="0" borderId="0" xfId="2" applyNumberFormat="1" applyFont="1" applyAlignment="1">
      <alignment vertical="center"/>
    </xf>
    <xf numFmtId="164" fontId="0" fillId="4" borderId="0" xfId="2" applyNumberFormat="1" applyFont="1" applyFill="1" applyAlignment="1">
      <alignment vertical="center"/>
    </xf>
    <xf numFmtId="43" fontId="0" fillId="4" borderId="0" xfId="2" applyNumberFormat="1" applyFont="1" applyFill="1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66" fontId="0" fillId="0" borderId="0" xfId="0" applyNumberFormat="1"/>
    <xf numFmtId="166" fontId="0" fillId="0" borderId="0" xfId="1" applyNumberFormat="1" applyFont="1"/>
    <xf numFmtId="43" fontId="0" fillId="0" borderId="0" xfId="1" applyNumberFormat="1" applyFont="1"/>
    <xf numFmtId="166" fontId="0" fillId="0" borderId="1" xfId="0" applyNumberFormat="1" applyBorder="1"/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3.xml"/><Relationship Id="rId26" Type="http://schemas.openxmlformats.org/officeDocument/2006/relationships/externalLink" Target="externalLinks/externalLink11.xml"/><Relationship Id="rId39" Type="http://schemas.openxmlformats.org/officeDocument/2006/relationships/externalLink" Target="externalLinks/externalLink24.xml"/><Relationship Id="rId21" Type="http://schemas.openxmlformats.org/officeDocument/2006/relationships/externalLink" Target="externalLinks/externalLink6.xml"/><Relationship Id="rId34" Type="http://schemas.openxmlformats.org/officeDocument/2006/relationships/externalLink" Target="externalLinks/externalLink19.xml"/><Relationship Id="rId42" Type="http://schemas.openxmlformats.org/officeDocument/2006/relationships/externalLink" Target="externalLinks/externalLink27.xml"/><Relationship Id="rId47" Type="http://schemas.openxmlformats.org/officeDocument/2006/relationships/externalLink" Target="externalLinks/externalLink32.xml"/><Relationship Id="rId50" Type="http://schemas.openxmlformats.org/officeDocument/2006/relationships/externalLink" Target="externalLinks/externalLink35.xml"/><Relationship Id="rId55" Type="http://schemas.openxmlformats.org/officeDocument/2006/relationships/externalLink" Target="externalLinks/externalLink40.xml"/><Relationship Id="rId63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externalLink" Target="externalLinks/externalLink5.xml"/><Relationship Id="rId29" Type="http://schemas.openxmlformats.org/officeDocument/2006/relationships/externalLink" Target="externalLinks/externalLink14.xml"/><Relationship Id="rId41" Type="http://schemas.openxmlformats.org/officeDocument/2006/relationships/externalLink" Target="externalLinks/externalLink26.xml"/><Relationship Id="rId54" Type="http://schemas.openxmlformats.org/officeDocument/2006/relationships/externalLink" Target="externalLinks/externalLink39.xml"/><Relationship Id="rId62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9.xml"/><Relationship Id="rId32" Type="http://schemas.openxmlformats.org/officeDocument/2006/relationships/externalLink" Target="externalLinks/externalLink17.xml"/><Relationship Id="rId37" Type="http://schemas.openxmlformats.org/officeDocument/2006/relationships/externalLink" Target="externalLinks/externalLink22.xml"/><Relationship Id="rId40" Type="http://schemas.openxmlformats.org/officeDocument/2006/relationships/externalLink" Target="externalLinks/externalLink25.xml"/><Relationship Id="rId45" Type="http://schemas.openxmlformats.org/officeDocument/2006/relationships/externalLink" Target="externalLinks/externalLink30.xml"/><Relationship Id="rId53" Type="http://schemas.openxmlformats.org/officeDocument/2006/relationships/externalLink" Target="externalLinks/externalLink38.xml"/><Relationship Id="rId58" Type="http://schemas.openxmlformats.org/officeDocument/2006/relationships/externalLink" Target="externalLinks/externalLink4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8.xml"/><Relationship Id="rId28" Type="http://schemas.openxmlformats.org/officeDocument/2006/relationships/externalLink" Target="externalLinks/externalLink13.xml"/><Relationship Id="rId36" Type="http://schemas.openxmlformats.org/officeDocument/2006/relationships/externalLink" Target="externalLinks/externalLink21.xml"/><Relationship Id="rId49" Type="http://schemas.openxmlformats.org/officeDocument/2006/relationships/externalLink" Target="externalLinks/externalLink34.xml"/><Relationship Id="rId57" Type="http://schemas.openxmlformats.org/officeDocument/2006/relationships/externalLink" Target="externalLinks/externalLink42.xml"/><Relationship Id="rId61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4.xml"/><Relationship Id="rId31" Type="http://schemas.openxmlformats.org/officeDocument/2006/relationships/externalLink" Target="externalLinks/externalLink16.xml"/><Relationship Id="rId44" Type="http://schemas.openxmlformats.org/officeDocument/2006/relationships/externalLink" Target="externalLinks/externalLink29.xml"/><Relationship Id="rId52" Type="http://schemas.openxmlformats.org/officeDocument/2006/relationships/externalLink" Target="externalLinks/externalLink37.xml"/><Relationship Id="rId60" Type="http://schemas.openxmlformats.org/officeDocument/2006/relationships/externalLink" Target="externalLinks/externalLink4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7.xml"/><Relationship Id="rId27" Type="http://schemas.openxmlformats.org/officeDocument/2006/relationships/externalLink" Target="externalLinks/externalLink12.xml"/><Relationship Id="rId30" Type="http://schemas.openxmlformats.org/officeDocument/2006/relationships/externalLink" Target="externalLinks/externalLink15.xml"/><Relationship Id="rId35" Type="http://schemas.openxmlformats.org/officeDocument/2006/relationships/externalLink" Target="externalLinks/externalLink20.xml"/><Relationship Id="rId43" Type="http://schemas.openxmlformats.org/officeDocument/2006/relationships/externalLink" Target="externalLinks/externalLink28.xml"/><Relationship Id="rId48" Type="http://schemas.openxmlformats.org/officeDocument/2006/relationships/externalLink" Target="externalLinks/externalLink33.xml"/><Relationship Id="rId56" Type="http://schemas.openxmlformats.org/officeDocument/2006/relationships/externalLink" Target="externalLinks/externalLink41.xml"/><Relationship Id="rId64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externalLink" Target="externalLinks/externalLink36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5" Type="http://schemas.openxmlformats.org/officeDocument/2006/relationships/externalLink" Target="externalLinks/externalLink10.xml"/><Relationship Id="rId33" Type="http://schemas.openxmlformats.org/officeDocument/2006/relationships/externalLink" Target="externalLinks/externalLink18.xml"/><Relationship Id="rId38" Type="http://schemas.openxmlformats.org/officeDocument/2006/relationships/externalLink" Target="externalLinks/externalLink23.xml"/><Relationship Id="rId46" Type="http://schemas.openxmlformats.org/officeDocument/2006/relationships/externalLink" Target="externalLinks/externalLink31.xml"/><Relationship Id="rId59" Type="http://schemas.openxmlformats.org/officeDocument/2006/relationships/externalLink" Target="externalLinks/externalLink4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PASER!$A$3</c:f>
              <c:strCache>
                <c:ptCount val="1"/>
                <c:pt idx="0">
                  <c:v>BAU Forward Looking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PASER!$B$5:$U$5</c:f>
              <c:numCache>
                <c:formatCode>General</c:formatCode>
                <c:ptCount val="2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  <c:pt idx="15">
                  <c:v>2026</c:v>
                </c:pt>
                <c:pt idx="16">
                  <c:v>2027</c:v>
                </c:pt>
                <c:pt idx="17">
                  <c:v>2028</c:v>
                </c:pt>
                <c:pt idx="18">
                  <c:v>2029</c:v>
                </c:pt>
                <c:pt idx="19">
                  <c:v>2030</c:v>
                </c:pt>
              </c:numCache>
            </c:numRef>
          </c:cat>
          <c:val>
            <c:numRef>
              <c:f>PASER!$B$12:$U$12</c:f>
              <c:numCache>
                <c:formatCode>_(* #,##0.00_);_(* \(#,##0.00\);_(* "-"??_);_(@_)</c:formatCode>
                <c:ptCount val="20"/>
                <c:pt idx="0">
                  <c:v>32237.998967314245</c:v>
                </c:pt>
                <c:pt idx="1">
                  <c:v>37732.189572228373</c:v>
                </c:pt>
                <c:pt idx="2">
                  <c:v>38156.575935979541</c:v>
                </c:pt>
                <c:pt idx="3">
                  <c:v>40164.455599385969</c:v>
                </c:pt>
                <c:pt idx="4">
                  <c:v>43182.78154252797</c:v>
                </c:pt>
                <c:pt idx="5">
                  <c:v>45935.156491092581</c:v>
                </c:pt>
                <c:pt idx="6">
                  <c:v>54616.710472242085</c:v>
                </c:pt>
                <c:pt idx="7">
                  <c:v>60034.235850804231</c:v>
                </c:pt>
                <c:pt idx="8">
                  <c:v>65917.696505185799</c:v>
                </c:pt>
                <c:pt idx="9">
                  <c:v>72065.312447027594</c:v>
                </c:pt>
                <c:pt idx="10">
                  <c:v>77884.274504899207</c:v>
                </c:pt>
                <c:pt idx="11">
                  <c:v>87719.560453164187</c:v>
                </c:pt>
                <c:pt idx="12">
                  <c:v>95666.365168109551</c:v>
                </c:pt>
                <c:pt idx="13">
                  <c:v>103853.94046068512</c:v>
                </c:pt>
                <c:pt idx="14">
                  <c:v>112353.29165042008</c:v>
                </c:pt>
                <c:pt idx="15">
                  <c:v>121170.55376473721</c:v>
                </c:pt>
                <c:pt idx="16">
                  <c:v>130312.38923035581</c:v>
                </c:pt>
                <c:pt idx="17">
                  <c:v>139786.03786344134</c:v>
                </c:pt>
                <c:pt idx="18">
                  <c:v>149334.96080243259</c:v>
                </c:pt>
                <c:pt idx="19">
                  <c:v>159760.95678142944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PASER!$A$15</c:f>
              <c:strCache>
                <c:ptCount val="1"/>
                <c:pt idx="0">
                  <c:v>Mitigation Action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PASER!$B$5:$U$5</c:f>
              <c:numCache>
                <c:formatCode>General</c:formatCode>
                <c:ptCount val="2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  <c:pt idx="15">
                  <c:v>2026</c:v>
                </c:pt>
                <c:pt idx="16">
                  <c:v>2027</c:v>
                </c:pt>
                <c:pt idx="17">
                  <c:v>2028</c:v>
                </c:pt>
                <c:pt idx="18">
                  <c:v>2029</c:v>
                </c:pt>
                <c:pt idx="19">
                  <c:v>2030</c:v>
                </c:pt>
              </c:numCache>
            </c:numRef>
          </c:cat>
          <c:val>
            <c:numRef>
              <c:f>PASER!$B$24:$U$24</c:f>
              <c:numCache>
                <c:formatCode>_(* #,##0.00_);_(* \(#,##0.00\);_(* "-"??_);_(@_)</c:formatCode>
                <c:ptCount val="20"/>
                <c:pt idx="0">
                  <c:v>32237.997193364259</c:v>
                </c:pt>
                <c:pt idx="1">
                  <c:v>37732.187613694325</c:v>
                </c:pt>
                <c:pt idx="2">
                  <c:v>38156.574051998745</c:v>
                </c:pt>
                <c:pt idx="3">
                  <c:v>40164.453971807903</c:v>
                </c:pt>
                <c:pt idx="4">
                  <c:v>43182.779703883607</c:v>
                </c:pt>
                <c:pt idx="5">
                  <c:v>45935.154502586105</c:v>
                </c:pt>
                <c:pt idx="6">
                  <c:v>43282.272028610656</c:v>
                </c:pt>
                <c:pt idx="7">
                  <c:v>47845.07607964101</c:v>
                </c:pt>
                <c:pt idx="8">
                  <c:v>52850.431223612679</c:v>
                </c:pt>
                <c:pt idx="9">
                  <c:v>58098.16622251545</c:v>
                </c:pt>
                <c:pt idx="10">
                  <c:v>63165.363156049469</c:v>
                </c:pt>
                <c:pt idx="11">
                  <c:v>69780.362850685255</c:v>
                </c:pt>
                <c:pt idx="12">
                  <c:v>75749.823672030107</c:v>
                </c:pt>
                <c:pt idx="13">
                  <c:v>81790.132466969939</c:v>
                </c:pt>
                <c:pt idx="14">
                  <c:v>87970.48579547253</c:v>
                </c:pt>
                <c:pt idx="15">
                  <c:v>94295.098695258625</c:v>
                </c:pt>
                <c:pt idx="16">
                  <c:v>100768.5955918915</c:v>
                </c:pt>
                <c:pt idx="17">
                  <c:v>107396.05307843247</c:v>
                </c:pt>
                <c:pt idx="18">
                  <c:v>113918.6359384032</c:v>
                </c:pt>
                <c:pt idx="19">
                  <c:v>121140.64125477309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9014936"/>
        <c:axId val="289015328"/>
      </c:lineChart>
      <c:catAx>
        <c:axId val="289014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015328"/>
        <c:crosses val="autoZero"/>
        <c:auto val="1"/>
        <c:lblAlgn val="ctr"/>
        <c:lblOffset val="100"/>
        <c:noMultiLvlLbl val="0"/>
      </c:catAx>
      <c:valAx>
        <c:axId val="28901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014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BONTANG!$A$3</c:f>
              <c:strCache>
                <c:ptCount val="1"/>
                <c:pt idx="0">
                  <c:v>BAU Forward Looking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BONTANG!$B$5:$U$5</c:f>
              <c:numCache>
                <c:formatCode>General</c:formatCode>
                <c:ptCount val="2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  <c:pt idx="15">
                  <c:v>2026</c:v>
                </c:pt>
                <c:pt idx="16">
                  <c:v>2027</c:v>
                </c:pt>
                <c:pt idx="17">
                  <c:v>2028</c:v>
                </c:pt>
                <c:pt idx="18">
                  <c:v>2029</c:v>
                </c:pt>
                <c:pt idx="19">
                  <c:v>2030</c:v>
                </c:pt>
              </c:numCache>
            </c:numRef>
          </c:cat>
          <c:val>
            <c:numRef>
              <c:f>BONTANG!$B$12:$U$12</c:f>
              <c:numCache>
                <c:formatCode>_(* #,##0.00_);_(* \(#,##0.00\);_(* "-"??_);_(@_)</c:formatCode>
                <c:ptCount val="20"/>
                <c:pt idx="0">
                  <c:v>2010.8468028764535</c:v>
                </c:pt>
                <c:pt idx="1">
                  <c:v>1132.6724105673425</c:v>
                </c:pt>
                <c:pt idx="2">
                  <c:v>3034.6132403616257</c:v>
                </c:pt>
                <c:pt idx="3">
                  <c:v>3602.382065714095</c:v>
                </c:pt>
                <c:pt idx="4">
                  <c:v>3711.5954781642486</c:v>
                </c:pt>
                <c:pt idx="5">
                  <c:v>1077.0304393610347</c:v>
                </c:pt>
                <c:pt idx="6">
                  <c:v>1395.9127053720135</c:v>
                </c:pt>
                <c:pt idx="7">
                  <c:v>1651.3830862282421</c:v>
                </c:pt>
                <c:pt idx="8">
                  <c:v>1953.6126129950026</c:v>
                </c:pt>
                <c:pt idx="9">
                  <c:v>2256.0282243131614</c:v>
                </c:pt>
                <c:pt idx="10">
                  <c:v>2558.6712309531104</c:v>
                </c:pt>
                <c:pt idx="11">
                  <c:v>2861.5921146763121</c:v>
                </c:pt>
                <c:pt idx="12">
                  <c:v>3164.8525641952237</c:v>
                </c:pt>
                <c:pt idx="13">
                  <c:v>3468.5279631165163</c:v>
                </c:pt>
                <c:pt idx="14">
                  <c:v>3772.7104302074954</c:v>
                </c:pt>
                <c:pt idx="15">
                  <c:v>4077.5125346018444</c:v>
                </c:pt>
                <c:pt idx="16">
                  <c:v>4383.071835780921</c:v>
                </c:pt>
                <c:pt idx="17">
                  <c:v>4689.556431430914</c:v>
                </c:pt>
                <c:pt idx="18">
                  <c:v>4997.171736924387</c:v>
                </c:pt>
                <c:pt idx="19">
                  <c:v>5408.0748745079272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BONTANG!$A$15</c:f>
              <c:strCache>
                <c:ptCount val="1"/>
                <c:pt idx="0">
                  <c:v>Mitigation Action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BONTANG!$B$5:$U$5</c:f>
              <c:numCache>
                <c:formatCode>General</c:formatCode>
                <c:ptCount val="2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  <c:pt idx="15">
                  <c:v>2026</c:v>
                </c:pt>
                <c:pt idx="16">
                  <c:v>2027</c:v>
                </c:pt>
                <c:pt idx="17">
                  <c:v>2028</c:v>
                </c:pt>
                <c:pt idx="18">
                  <c:v>2029</c:v>
                </c:pt>
                <c:pt idx="19">
                  <c:v>2030</c:v>
                </c:pt>
              </c:numCache>
            </c:numRef>
          </c:cat>
          <c:val>
            <c:numRef>
              <c:f>BONTANG!$B$24:$U$24</c:f>
              <c:numCache>
                <c:formatCode>_(* #,##0.00_);_(* \(#,##0.00\);_(* "-"??_);_(@_)</c:formatCode>
                <c:ptCount val="20"/>
                <c:pt idx="0">
                  <c:v>2010.8467947806612</c:v>
                </c:pt>
                <c:pt idx="1">
                  <c:v>1132.6724051701478</c:v>
                </c:pt>
                <c:pt idx="2">
                  <c:v>3034.6132377709723</c:v>
                </c:pt>
                <c:pt idx="3">
                  <c:v>3602.3820590215732</c:v>
                </c:pt>
                <c:pt idx="4">
                  <c:v>3711.5954746020998</c:v>
                </c:pt>
                <c:pt idx="5">
                  <c:v>1077.0304393610347</c:v>
                </c:pt>
                <c:pt idx="6">
                  <c:v>1387.2101847856861</c:v>
                </c:pt>
                <c:pt idx="7">
                  <c:v>1640.9960488793631</c:v>
                </c:pt>
                <c:pt idx="8">
                  <c:v>1941.2116031945584</c:v>
                </c:pt>
                <c:pt idx="9">
                  <c:v>2241.5322978095628</c:v>
                </c:pt>
                <c:pt idx="10">
                  <c:v>2541.9786455968529</c:v>
                </c:pt>
                <c:pt idx="11">
                  <c:v>2836.9404503406381</c:v>
                </c:pt>
                <c:pt idx="12">
                  <c:v>3136.6170999925594</c:v>
                </c:pt>
                <c:pt idx="13">
                  <c:v>3436.2937496444906</c:v>
                </c:pt>
                <c:pt idx="14">
                  <c:v>3735.9703992964119</c:v>
                </c:pt>
                <c:pt idx="15">
                  <c:v>4035.6470489483331</c:v>
                </c:pt>
                <c:pt idx="16">
                  <c:v>4335.3236986002639</c:v>
                </c:pt>
                <c:pt idx="17">
                  <c:v>4635.0003482521861</c:v>
                </c:pt>
                <c:pt idx="18">
                  <c:v>4934.6769979041173</c:v>
                </c:pt>
                <c:pt idx="19">
                  <c:v>5274.2770377963743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1414608"/>
        <c:axId val="291415000"/>
      </c:lineChart>
      <c:catAx>
        <c:axId val="29141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415000"/>
        <c:crosses val="autoZero"/>
        <c:auto val="1"/>
        <c:lblAlgn val="ctr"/>
        <c:lblOffset val="100"/>
        <c:noMultiLvlLbl val="0"/>
      </c:catAx>
      <c:valAx>
        <c:axId val="291415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414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'Rekap-1'!$B$5:$B$13</c:f>
              <c:strCache>
                <c:ptCount val="9"/>
                <c:pt idx="0">
                  <c:v>PASER</c:v>
                </c:pt>
                <c:pt idx="1">
                  <c:v>KUKAR</c:v>
                </c:pt>
                <c:pt idx="2">
                  <c:v>KUBAR</c:v>
                </c:pt>
                <c:pt idx="3">
                  <c:v>KUTIM</c:v>
                </c:pt>
                <c:pt idx="4">
                  <c:v>BERAU</c:v>
                </c:pt>
                <c:pt idx="5">
                  <c:v>PPU</c:v>
                </c:pt>
                <c:pt idx="6">
                  <c:v>SAMARINDA</c:v>
                </c:pt>
                <c:pt idx="7">
                  <c:v>BALIKPAPAN</c:v>
                </c:pt>
                <c:pt idx="8">
                  <c:v>BONTANG</c:v>
                </c:pt>
              </c:strCache>
            </c:strRef>
          </c:cat>
          <c:val>
            <c:numRef>
              <c:f>'Rekap-1'!$C$5:$C$13</c:f>
              <c:numCache>
                <c:formatCode>_(* #,##0.00_);_(* \(#,##0.00\);_(* "-"??_);_(@_)</c:formatCode>
                <c:ptCount val="9"/>
                <c:pt idx="0">
                  <c:v>1667885.4440634628</c:v>
                </c:pt>
                <c:pt idx="1">
                  <c:v>3103867.1712354897</c:v>
                </c:pt>
                <c:pt idx="2">
                  <c:v>594437.79849051451</c:v>
                </c:pt>
                <c:pt idx="3">
                  <c:v>2921215.311679869</c:v>
                </c:pt>
                <c:pt idx="4">
                  <c:v>1028492.7445194829</c:v>
                </c:pt>
                <c:pt idx="5">
                  <c:v>968345.68576945039</c:v>
                </c:pt>
                <c:pt idx="6">
                  <c:v>534783.53477941151</c:v>
                </c:pt>
                <c:pt idx="7">
                  <c:v>1372.7303463721159</c:v>
                </c:pt>
                <c:pt idx="8">
                  <c:v>61207.818782347873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89018464"/>
        <c:axId val="289018072"/>
        <c:axId val="0"/>
      </c:bar3DChart>
      <c:catAx>
        <c:axId val="289018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018072"/>
        <c:crosses val="autoZero"/>
        <c:auto val="1"/>
        <c:lblAlgn val="ctr"/>
        <c:lblOffset val="100"/>
        <c:noMultiLvlLbl val="0"/>
      </c:catAx>
      <c:valAx>
        <c:axId val="289018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018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'Rekap-1'!$B$5:$B$13</c:f>
              <c:strCache>
                <c:ptCount val="9"/>
                <c:pt idx="0">
                  <c:v>PASER</c:v>
                </c:pt>
                <c:pt idx="1">
                  <c:v>KUKAR</c:v>
                </c:pt>
                <c:pt idx="2">
                  <c:v>KUBAR</c:v>
                </c:pt>
                <c:pt idx="3">
                  <c:v>KUTIM</c:v>
                </c:pt>
                <c:pt idx="4">
                  <c:v>BERAU</c:v>
                </c:pt>
                <c:pt idx="5">
                  <c:v>PPU</c:v>
                </c:pt>
                <c:pt idx="6">
                  <c:v>SAMARINDA</c:v>
                </c:pt>
                <c:pt idx="7">
                  <c:v>BALIKPAPAN</c:v>
                </c:pt>
                <c:pt idx="8">
                  <c:v>BONTANG</c:v>
                </c:pt>
              </c:strCache>
            </c:strRef>
          </c:cat>
          <c:val>
            <c:numRef>
              <c:f>'Rekap-1'!$H$5:$H$13</c:f>
              <c:numCache>
                <c:formatCode>0.00%</c:formatCode>
                <c:ptCount val="9"/>
                <c:pt idx="0">
                  <c:v>9.3689988706339031E-2</c:v>
                </c:pt>
                <c:pt idx="1">
                  <c:v>0.26904832255628186</c:v>
                </c:pt>
                <c:pt idx="2">
                  <c:v>1.7088704703015441E-2</c:v>
                </c:pt>
                <c:pt idx="3">
                  <c:v>0.56333710550821325</c:v>
                </c:pt>
                <c:pt idx="4">
                  <c:v>6.9061474306623905E-2</c:v>
                </c:pt>
                <c:pt idx="5">
                  <c:v>5.4526287652370269E-2</c:v>
                </c:pt>
                <c:pt idx="6">
                  <c:v>2.7871665507511918E-2</c:v>
                </c:pt>
                <c:pt idx="7">
                  <c:v>-9.4780986653993482E-2</c:v>
                </c:pt>
                <c:pt idx="8">
                  <c:v>1.5743771363768884E-4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92808536"/>
        <c:axId val="292808928"/>
        <c:axId val="0"/>
      </c:bar3DChart>
      <c:catAx>
        <c:axId val="292808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808928"/>
        <c:crosses val="autoZero"/>
        <c:auto val="1"/>
        <c:lblAlgn val="ctr"/>
        <c:lblOffset val="100"/>
        <c:noMultiLvlLbl val="0"/>
      </c:catAx>
      <c:valAx>
        <c:axId val="29280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808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Emisi Historis berdasarkan Kab/Kota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'Rekap-1'!$B$20:$B$28</c:f>
              <c:strCache>
                <c:ptCount val="9"/>
                <c:pt idx="0">
                  <c:v>PASER</c:v>
                </c:pt>
                <c:pt idx="1">
                  <c:v>KUKAR</c:v>
                </c:pt>
                <c:pt idx="2">
                  <c:v>KUBAR</c:v>
                </c:pt>
                <c:pt idx="3">
                  <c:v>KUTIM</c:v>
                </c:pt>
                <c:pt idx="4">
                  <c:v>BERAU</c:v>
                </c:pt>
                <c:pt idx="5">
                  <c:v>PPU</c:v>
                </c:pt>
                <c:pt idx="6">
                  <c:v>SAMARINDA</c:v>
                </c:pt>
                <c:pt idx="7">
                  <c:v>BALIKPAPAN</c:v>
                </c:pt>
                <c:pt idx="8">
                  <c:v>BONTANG</c:v>
                </c:pt>
              </c:strCache>
            </c:strRef>
          </c:cat>
          <c:val>
            <c:numRef>
              <c:f>'Rekap-1'!$D$20:$D$28</c:f>
              <c:numCache>
                <c:formatCode>0.0%</c:formatCode>
                <c:ptCount val="9"/>
                <c:pt idx="0">
                  <c:v>0.12032308914783202</c:v>
                </c:pt>
                <c:pt idx="1">
                  <c:v>0.39607616780554711</c:v>
                </c:pt>
                <c:pt idx="2">
                  <c:v>9.2398210109033777E-2</c:v>
                </c:pt>
                <c:pt idx="3">
                  <c:v>0.10734966675318715</c:v>
                </c:pt>
                <c:pt idx="4">
                  <c:v>6.7850239414505298E-2</c:v>
                </c:pt>
                <c:pt idx="5">
                  <c:v>9.9263338002121032E-2</c:v>
                </c:pt>
                <c:pt idx="6">
                  <c:v>8.7936179987786134E-2</c:v>
                </c:pt>
                <c:pt idx="7">
                  <c:v>2.4876952974378183E-2</c:v>
                </c:pt>
                <c:pt idx="8">
                  <c:v>3.9261558056091252E-3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92809712"/>
        <c:axId val="292810104"/>
        <c:axId val="0"/>
      </c:bar3DChart>
      <c:catAx>
        <c:axId val="292809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810104"/>
        <c:crosses val="autoZero"/>
        <c:auto val="1"/>
        <c:lblAlgn val="ctr"/>
        <c:lblOffset val="100"/>
        <c:noMultiLvlLbl val="0"/>
      </c:catAx>
      <c:valAx>
        <c:axId val="292810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809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'Rekap-2'!$A$3</c:f>
              <c:strCache>
                <c:ptCount val="1"/>
                <c:pt idx="0">
                  <c:v>BAU Forward Looking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'Rekap-2'!$B$21:$U$21</c:f>
              <c:numCache>
                <c:formatCode>General</c:formatCode>
                <c:ptCount val="2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  <c:pt idx="15">
                  <c:v>2026</c:v>
                </c:pt>
                <c:pt idx="16">
                  <c:v>2027</c:v>
                </c:pt>
                <c:pt idx="17">
                  <c:v>2028</c:v>
                </c:pt>
                <c:pt idx="18">
                  <c:v>2029</c:v>
                </c:pt>
                <c:pt idx="19">
                  <c:v>2030</c:v>
                </c:pt>
              </c:numCache>
            </c:numRef>
          </c:cat>
          <c:val>
            <c:numRef>
              <c:f>'Rekap-2'!$B$16:$U$16</c:f>
              <c:numCache>
                <c:formatCode>_(* #,##0.00_);_(* \(#,##0.00\);_(* "-"??_);_(@_)</c:formatCode>
                <c:ptCount val="20"/>
                <c:pt idx="0">
                  <c:v>308144.26086627477</c:v>
                </c:pt>
                <c:pt idx="1">
                  <c:v>326593.03980652045</c:v>
                </c:pt>
                <c:pt idx="2">
                  <c:v>345618.79348292301</c:v>
                </c:pt>
                <c:pt idx="3">
                  <c:v>366813.24063982535</c:v>
                </c:pt>
                <c:pt idx="4">
                  <c:v>384939.63157417328</c:v>
                </c:pt>
                <c:pt idx="5">
                  <c:v>393078.84257539758</c:v>
                </c:pt>
                <c:pt idx="6">
                  <c:v>421825.96427338396</c:v>
                </c:pt>
                <c:pt idx="7">
                  <c:v>446359.30232290545</c:v>
                </c:pt>
                <c:pt idx="8">
                  <c:v>471723.32345925266</c:v>
                </c:pt>
                <c:pt idx="9">
                  <c:v>500051.00770454708</c:v>
                </c:pt>
                <c:pt idx="10">
                  <c:v>528322.9564110185</c:v>
                </c:pt>
                <c:pt idx="11">
                  <c:v>560491.480716135</c:v>
                </c:pt>
                <c:pt idx="12">
                  <c:v>594488.3335899153</c:v>
                </c:pt>
                <c:pt idx="13">
                  <c:v>628992.50191613345</c:v>
                </c:pt>
                <c:pt idx="14">
                  <c:v>665112.81874609471</c:v>
                </c:pt>
                <c:pt idx="15">
                  <c:v>703371.99888881308</c:v>
                </c:pt>
                <c:pt idx="16">
                  <c:v>743496.73522525339</c:v>
                </c:pt>
                <c:pt idx="17">
                  <c:v>785859.50589388283</c:v>
                </c:pt>
                <c:pt idx="18">
                  <c:v>828924.54312316689</c:v>
                </c:pt>
                <c:pt idx="19">
                  <c:v>877399.95845078432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'Rekap-2'!$A$19</c:f>
              <c:strCache>
                <c:ptCount val="1"/>
                <c:pt idx="0">
                  <c:v>Mitigasi Action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'Rekap-2'!$B$21:$U$21</c:f>
              <c:numCache>
                <c:formatCode>General</c:formatCode>
                <c:ptCount val="2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  <c:pt idx="15">
                  <c:v>2026</c:v>
                </c:pt>
                <c:pt idx="16">
                  <c:v>2027</c:v>
                </c:pt>
                <c:pt idx="17">
                  <c:v>2028</c:v>
                </c:pt>
                <c:pt idx="18">
                  <c:v>2029</c:v>
                </c:pt>
                <c:pt idx="19">
                  <c:v>2030</c:v>
                </c:pt>
              </c:numCache>
            </c:numRef>
          </c:cat>
          <c:val>
            <c:numRef>
              <c:f>'Rekap-2'!$B$32:$U$32</c:f>
              <c:numCache>
                <c:formatCode>_(* #,##0.00_);_(* \(#,##0.00\);_(* "-"??_);_(@_)</c:formatCode>
                <c:ptCount val="20"/>
                <c:pt idx="0">
                  <c:v>292846.83821382531</c:v>
                </c:pt>
                <c:pt idx="1">
                  <c:v>301433.56352065073</c:v>
                </c:pt>
                <c:pt idx="2">
                  <c:v>315731.97071544867</c:v>
                </c:pt>
                <c:pt idx="3">
                  <c:v>326121.09136743791</c:v>
                </c:pt>
                <c:pt idx="4">
                  <c:v>340167.66587765125</c:v>
                </c:pt>
                <c:pt idx="5">
                  <c:v>337680.70733508311</c:v>
                </c:pt>
                <c:pt idx="6">
                  <c:v>274022.00635443087</c:v>
                </c:pt>
                <c:pt idx="7">
                  <c:v>290827.86569061264</c:v>
                </c:pt>
                <c:pt idx="8">
                  <c:v>307894.27852686448</c:v>
                </c:pt>
                <c:pt idx="9">
                  <c:v>327884.81875780196</c:v>
                </c:pt>
                <c:pt idx="10">
                  <c:v>349196.97450461681</c:v>
                </c:pt>
                <c:pt idx="11">
                  <c:v>367864.33974585321</c:v>
                </c:pt>
                <c:pt idx="12">
                  <c:v>389354.95060405828</c:v>
                </c:pt>
                <c:pt idx="13">
                  <c:v>409758.53781606501</c:v>
                </c:pt>
                <c:pt idx="14">
                  <c:v>430470.1323805548</c:v>
                </c:pt>
                <c:pt idx="15">
                  <c:v>451536.98830659903</c:v>
                </c:pt>
                <c:pt idx="16">
                  <c:v>473923.11668250256</c:v>
                </c:pt>
                <c:pt idx="17">
                  <c:v>497009.40145251155</c:v>
                </c:pt>
                <c:pt idx="18">
                  <c:v>518605.51099692169</c:v>
                </c:pt>
                <c:pt idx="19">
                  <c:v>544607.8615148518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2810888"/>
        <c:axId val="292811280"/>
      </c:lineChart>
      <c:catAx>
        <c:axId val="292810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811280"/>
        <c:crosses val="autoZero"/>
        <c:auto val="1"/>
        <c:lblAlgn val="ctr"/>
        <c:lblOffset val="100"/>
        <c:noMultiLvlLbl val="0"/>
      </c:catAx>
      <c:valAx>
        <c:axId val="29281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810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'Rekap-2'!$A$52</c:f>
              <c:strCache>
                <c:ptCount val="1"/>
                <c:pt idx="0">
                  <c:v>Historical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'Rekap-2'!$B$54:$L$54</c:f>
              <c:numCache>
                <c:formatCode>General</c:formatCode>
                <c:ptCount val="1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</c:numCache>
            </c:numRef>
          </c:cat>
          <c:val>
            <c:numRef>
              <c:f>'Rekap-2'!$B$65:$L$65</c:f>
              <c:numCache>
                <c:formatCode>_(* #,##0.00_);_(* \(#,##0.00\);_(* "-"??_);_(@_)</c:formatCode>
                <c:ptCount val="11"/>
                <c:pt idx="0">
                  <c:v>223430.05081062487</c:v>
                </c:pt>
                <c:pt idx="1">
                  <c:v>202863.49456346643</c:v>
                </c:pt>
                <c:pt idx="2">
                  <c:v>227938.37969429282</c:v>
                </c:pt>
                <c:pt idx="3">
                  <c:v>207200.82004150344</c:v>
                </c:pt>
                <c:pt idx="4">
                  <c:v>239972.93015544506</c:v>
                </c:pt>
                <c:pt idx="5">
                  <c:v>221353.49624717698</c:v>
                </c:pt>
                <c:pt idx="6">
                  <c:v>227215.96566729023</c:v>
                </c:pt>
                <c:pt idx="7">
                  <c:v>243595.30183745763</c:v>
                </c:pt>
                <c:pt idx="8">
                  <c:v>271034.34592931974</c:v>
                </c:pt>
                <c:pt idx="9">
                  <c:v>271952.33334621013</c:v>
                </c:pt>
                <c:pt idx="10">
                  <c:v>291929.77284859325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2812064"/>
        <c:axId val="292812456"/>
      </c:lineChart>
      <c:catAx>
        <c:axId val="292812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812456"/>
        <c:crosses val="autoZero"/>
        <c:auto val="1"/>
        <c:lblAlgn val="ctr"/>
        <c:lblOffset val="100"/>
        <c:noMultiLvlLbl val="0"/>
      </c:catAx>
      <c:valAx>
        <c:axId val="292812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812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'Rekap-2'!$A$69</c:f>
              <c:strCache>
                <c:ptCount val="1"/>
                <c:pt idx="0">
                  <c:v>BAU Forward Looking CUMMULATIVE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'Rekap-2'!$B$88:$U$88</c:f>
              <c:numCache>
                <c:formatCode>General</c:formatCode>
                <c:ptCount val="2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  <c:pt idx="15">
                  <c:v>2026</c:v>
                </c:pt>
                <c:pt idx="16">
                  <c:v>2027</c:v>
                </c:pt>
                <c:pt idx="17">
                  <c:v>2028</c:v>
                </c:pt>
                <c:pt idx="18">
                  <c:v>2029</c:v>
                </c:pt>
                <c:pt idx="19">
                  <c:v>2030</c:v>
                </c:pt>
              </c:numCache>
            </c:numRef>
          </c:cat>
          <c:val>
            <c:numRef>
              <c:f>'Rekap-2'!$B$82:$U$82</c:f>
              <c:numCache>
                <c:formatCode>_(* #,##0.00_);_(* \(#,##0.00\);_(* "-"??_);_(@_)</c:formatCode>
                <c:ptCount val="20"/>
                <c:pt idx="0">
                  <c:v>2936631.1520076552</c:v>
                </c:pt>
                <c:pt idx="1">
                  <c:v>3263224.1918141758</c:v>
                </c:pt>
                <c:pt idx="2">
                  <c:v>3608842.9852970992</c:v>
                </c:pt>
                <c:pt idx="3">
                  <c:v>3975656.2259369241</c:v>
                </c:pt>
                <c:pt idx="4">
                  <c:v>4360595.8575110985</c:v>
                </c:pt>
                <c:pt idx="5">
                  <c:v>4753674.7000864949</c:v>
                </c:pt>
                <c:pt idx="6">
                  <c:v>5175500.6643598787</c:v>
                </c:pt>
                <c:pt idx="7">
                  <c:v>5621859.9666827833</c:v>
                </c:pt>
                <c:pt idx="8">
                  <c:v>6093583.290142037</c:v>
                </c:pt>
                <c:pt idx="9">
                  <c:v>6593634.2978465855</c:v>
                </c:pt>
                <c:pt idx="10">
                  <c:v>7121957.2542576026</c:v>
                </c:pt>
                <c:pt idx="11">
                  <c:v>7682448.734973737</c:v>
                </c:pt>
                <c:pt idx="12">
                  <c:v>8276937.0685636541</c:v>
                </c:pt>
                <c:pt idx="13">
                  <c:v>8905929.570479786</c:v>
                </c:pt>
                <c:pt idx="14">
                  <c:v>9571042.3892258815</c:v>
                </c:pt>
                <c:pt idx="15">
                  <c:v>10274414.388114695</c:v>
                </c:pt>
                <c:pt idx="16">
                  <c:v>11017911.123339947</c:v>
                </c:pt>
                <c:pt idx="17">
                  <c:v>11803770.629233833</c:v>
                </c:pt>
                <c:pt idx="18">
                  <c:v>12632695.172356995</c:v>
                </c:pt>
                <c:pt idx="19">
                  <c:v>13510095.130807783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'Rekap-2'!$A$86</c:f>
              <c:strCache>
                <c:ptCount val="1"/>
                <c:pt idx="0">
                  <c:v>Mitigation Action CUMMULATIVE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'Rekap-2'!$B$88:$U$88</c:f>
              <c:numCache>
                <c:formatCode>General</c:formatCode>
                <c:ptCount val="2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  <c:pt idx="15">
                  <c:v>2026</c:v>
                </c:pt>
                <c:pt idx="16">
                  <c:v>2027</c:v>
                </c:pt>
                <c:pt idx="17">
                  <c:v>2028</c:v>
                </c:pt>
                <c:pt idx="18">
                  <c:v>2029</c:v>
                </c:pt>
                <c:pt idx="19">
                  <c:v>2030</c:v>
                </c:pt>
              </c:numCache>
            </c:numRef>
          </c:cat>
          <c:val>
            <c:numRef>
              <c:f>'Rekap-2'!$B$99:$U$99</c:f>
              <c:numCache>
                <c:formatCode>_(* #,##0.00_);_(* \(#,##0.00\);_(* "-"??_);_(@_)</c:formatCode>
                <c:ptCount val="20"/>
                <c:pt idx="0">
                  <c:v>2921333.7293552058</c:v>
                </c:pt>
                <c:pt idx="1">
                  <c:v>3222767.2928758566</c:v>
                </c:pt>
                <c:pt idx="2">
                  <c:v>3538499.2635913049</c:v>
                </c:pt>
                <c:pt idx="3">
                  <c:v>3864620.3549587433</c:v>
                </c:pt>
                <c:pt idx="4">
                  <c:v>4204788.0208363943</c:v>
                </c:pt>
                <c:pt idx="5">
                  <c:v>4542468.7281714771</c:v>
                </c:pt>
                <c:pt idx="6">
                  <c:v>4816490.7345259078</c:v>
                </c:pt>
                <c:pt idx="7">
                  <c:v>5107318.600216521</c:v>
                </c:pt>
                <c:pt idx="8">
                  <c:v>5415212.8787433859</c:v>
                </c:pt>
                <c:pt idx="9">
                  <c:v>5743097.6975011872</c:v>
                </c:pt>
                <c:pt idx="10">
                  <c:v>6092294.6720058043</c:v>
                </c:pt>
                <c:pt idx="11">
                  <c:v>6460159.0117516574</c:v>
                </c:pt>
                <c:pt idx="12">
                  <c:v>6849513.9623557143</c:v>
                </c:pt>
                <c:pt idx="13">
                  <c:v>7259272.5001717797</c:v>
                </c:pt>
                <c:pt idx="14">
                  <c:v>7689742.632552335</c:v>
                </c:pt>
                <c:pt idx="15">
                  <c:v>8141279.6208589356</c:v>
                </c:pt>
                <c:pt idx="16">
                  <c:v>8615202.737541439</c:v>
                </c:pt>
                <c:pt idx="17">
                  <c:v>9112212.1389939468</c:v>
                </c:pt>
                <c:pt idx="18">
                  <c:v>9630817.6499908697</c:v>
                </c:pt>
                <c:pt idx="19">
                  <c:v>10175425.511505723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2813240"/>
        <c:axId val="292813632"/>
      </c:lineChart>
      <c:catAx>
        <c:axId val="292813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813632"/>
        <c:crosses val="autoZero"/>
        <c:auto val="1"/>
        <c:lblAlgn val="ctr"/>
        <c:lblOffset val="100"/>
        <c:noMultiLvlLbl val="0"/>
      </c:catAx>
      <c:valAx>
        <c:axId val="29281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813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'Rekap-3'!$A$15</c:f>
              <c:strCache>
                <c:ptCount val="1"/>
                <c:pt idx="0">
                  <c:v>Emisi dari Kegiatan Pertanian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'Rekap-3'!$B$5:$L$5</c:f>
              <c:numCache>
                <c:formatCode>General</c:formatCode>
                <c:ptCount val="1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</c:numCache>
            </c:numRef>
          </c:cat>
          <c:val>
            <c:numRef>
              <c:f>'Rekap-3'!$B$15:$L$15</c:f>
              <c:numCache>
                <c:formatCode>_(* #,##0.00_);_(* \(#,##0.00\);_(* "-"??_);_(@_)</c:formatCode>
                <c:ptCount val="11"/>
                <c:pt idx="0">
                  <c:v>137838.28917496628</c:v>
                </c:pt>
                <c:pt idx="1">
                  <c:v>112798.11765406591</c:v>
                </c:pt>
                <c:pt idx="2">
                  <c:v>129152.99213117232</c:v>
                </c:pt>
                <c:pt idx="3">
                  <c:v>127660.92098553154</c:v>
                </c:pt>
                <c:pt idx="4">
                  <c:v>141071.58734539073</c:v>
                </c:pt>
                <c:pt idx="5">
                  <c:v>133355.09153348501</c:v>
                </c:pt>
                <c:pt idx="6">
                  <c:v>136737.50462491467</c:v>
                </c:pt>
                <c:pt idx="7">
                  <c:v>145894.3206294585</c:v>
                </c:pt>
                <c:pt idx="8">
                  <c:v>165417.51944056718</c:v>
                </c:pt>
                <c:pt idx="9">
                  <c:v>151107.41002187648</c:v>
                </c:pt>
                <c:pt idx="10">
                  <c:v>163707.2905091705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'Rekap-3'!$A$16</c:f>
              <c:strCache>
                <c:ptCount val="1"/>
                <c:pt idx="0">
                  <c:v>Emisi dari Kegiatan Peternakan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'Rekap-3'!$B$5:$L$5</c:f>
              <c:numCache>
                <c:formatCode>General</c:formatCode>
                <c:ptCount val="1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</c:numCache>
            </c:numRef>
          </c:cat>
          <c:val>
            <c:numRef>
              <c:f>'Rekap-3'!$B$16:$L$16</c:f>
              <c:numCache>
                <c:formatCode>_(* #,##0.00_);_(* \(#,##0.00\);_(* "-"??_);_(@_)</c:formatCode>
                <c:ptCount val="11"/>
                <c:pt idx="0">
                  <c:v>85591.761635658564</c:v>
                </c:pt>
                <c:pt idx="1">
                  <c:v>90065.37690940054</c:v>
                </c:pt>
                <c:pt idx="2">
                  <c:v>98785.387563120545</c:v>
                </c:pt>
                <c:pt idx="3">
                  <c:v>79539.899055971924</c:v>
                </c:pt>
                <c:pt idx="4">
                  <c:v>98901.342810054281</c:v>
                </c:pt>
                <c:pt idx="5">
                  <c:v>87998.404713692013</c:v>
                </c:pt>
                <c:pt idx="6">
                  <c:v>90478.461042375551</c:v>
                </c:pt>
                <c:pt idx="7">
                  <c:v>97700.981207999139</c:v>
                </c:pt>
                <c:pt idx="8">
                  <c:v>105616.8264887525</c:v>
                </c:pt>
                <c:pt idx="9">
                  <c:v>120844.92332433369</c:v>
                </c:pt>
                <c:pt idx="10">
                  <c:v>128222.48233942279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2814416"/>
        <c:axId val="292814808"/>
      </c:lineChart>
      <c:catAx>
        <c:axId val="292814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814808"/>
        <c:crosses val="autoZero"/>
        <c:auto val="1"/>
        <c:lblAlgn val="ctr"/>
        <c:lblOffset val="100"/>
        <c:noMultiLvlLbl val="0"/>
      </c:catAx>
      <c:valAx>
        <c:axId val="292814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814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'Rekap 4'!$A$32</c:f>
              <c:strCache>
                <c:ptCount val="1"/>
                <c:pt idx="0">
                  <c:v>PERTANIAN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'Rekap 4'!$B$31:$U$31</c:f>
              <c:numCache>
                <c:formatCode>General</c:formatCode>
                <c:ptCount val="2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  <c:pt idx="15">
                  <c:v>2026</c:v>
                </c:pt>
                <c:pt idx="16">
                  <c:v>2027</c:v>
                </c:pt>
                <c:pt idx="17">
                  <c:v>2028</c:v>
                </c:pt>
                <c:pt idx="18">
                  <c:v>2029</c:v>
                </c:pt>
                <c:pt idx="19">
                  <c:v>2030</c:v>
                </c:pt>
              </c:numCache>
            </c:numRef>
          </c:cat>
          <c:val>
            <c:numRef>
              <c:f>'Rekap 4'!$B$37:$U$37</c:f>
              <c:numCache>
                <c:formatCode>_(* #,##0.00_);_(* \(#,##0.00\);_(* "-"??_);_(@_)</c:formatCode>
                <c:ptCount val="20"/>
                <c:pt idx="0">
                  <c:v>492.3455721552246</c:v>
                </c:pt>
                <c:pt idx="1">
                  <c:v>558.05351251017612</c:v>
                </c:pt>
                <c:pt idx="2">
                  <c:v>634.06128886545275</c:v>
                </c:pt>
                <c:pt idx="3">
                  <c:v>693.64132518392705</c:v>
                </c:pt>
                <c:pt idx="4">
                  <c:v>718.35107454659362</c:v>
                </c:pt>
                <c:pt idx="5">
                  <c:v>741.07738098587743</c:v>
                </c:pt>
                <c:pt idx="6">
                  <c:v>797.71262983287932</c:v>
                </c:pt>
                <c:pt idx="7">
                  <c:v>841.91904716113322</c:v>
                </c:pt>
                <c:pt idx="8">
                  <c:v>890.04027692872137</c:v>
                </c:pt>
                <c:pt idx="9">
                  <c:v>940.20815428174569</c:v>
                </c:pt>
                <c:pt idx="10">
                  <c:v>996.26048670464286</c:v>
                </c:pt>
                <c:pt idx="11">
                  <c:v>1056.0710690566309</c:v>
                </c:pt>
                <c:pt idx="12">
                  <c:v>1117.3641345638612</c:v>
                </c:pt>
                <c:pt idx="13">
                  <c:v>1182.7169567512719</c:v>
                </c:pt>
                <c:pt idx="14">
                  <c:v>1252.3986520981002</c:v>
                </c:pt>
                <c:pt idx="15">
                  <c:v>1326.7140657636719</c:v>
                </c:pt>
                <c:pt idx="16">
                  <c:v>1405.9755688612904</c:v>
                </c:pt>
                <c:pt idx="17">
                  <c:v>1490.5355087266851</c:v>
                </c:pt>
                <c:pt idx="18">
                  <c:v>1580.6756030501954</c:v>
                </c:pt>
                <c:pt idx="19">
                  <c:v>1677.0684586555551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2815592"/>
        <c:axId val="293736584"/>
      </c:lineChart>
      <c:catAx>
        <c:axId val="292815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736584"/>
        <c:crosses val="autoZero"/>
        <c:auto val="1"/>
        <c:lblAlgn val="ctr"/>
        <c:lblOffset val="100"/>
        <c:noMultiLvlLbl val="0"/>
      </c:catAx>
      <c:valAx>
        <c:axId val="293736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815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'Rekap 4'!$A$33</c:f>
              <c:strCache>
                <c:ptCount val="1"/>
                <c:pt idx="0">
                  <c:v>PETERNAKAN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'Rekap 4'!$B$31:$U$31</c:f>
              <c:numCache>
                <c:formatCode>General</c:formatCode>
                <c:ptCount val="2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  <c:pt idx="15">
                  <c:v>2026</c:v>
                </c:pt>
                <c:pt idx="16">
                  <c:v>2027</c:v>
                </c:pt>
                <c:pt idx="17">
                  <c:v>2028</c:v>
                </c:pt>
                <c:pt idx="18">
                  <c:v>2029</c:v>
                </c:pt>
                <c:pt idx="19">
                  <c:v>2030</c:v>
                </c:pt>
              </c:numCache>
            </c:numRef>
          </c:cat>
          <c:val>
            <c:numRef>
              <c:f>'Rekap 4'!$B$38:$U$38</c:f>
              <c:numCache>
                <c:formatCode>_(* #,##0.00_);_(* \(#,##0.00\);_(* "-"??_);_(@_)</c:formatCode>
                <c:ptCount val="20"/>
                <c:pt idx="0">
                  <c:v>129.9021903590301</c:v>
                </c:pt>
                <c:pt idx="1">
                  <c:v>137.86042069374992</c:v>
                </c:pt>
                <c:pt idx="2">
                  <c:v>140.75738368246749</c:v>
                </c:pt>
                <c:pt idx="3">
                  <c:v>152.51429903594112</c:v>
                </c:pt>
                <c:pt idx="4">
                  <c:v>168.63045669450608</c:v>
                </c:pt>
                <c:pt idx="5">
                  <c:v>173.02131315667236</c:v>
                </c:pt>
                <c:pt idx="6">
                  <c:v>184.84725680062343</c:v>
                </c:pt>
                <c:pt idx="7">
                  <c:v>198.1531335173143</c:v>
                </c:pt>
                <c:pt idx="8">
                  <c:v>211.23865599157867</c:v>
                </c:pt>
                <c:pt idx="9">
                  <c:v>227.31274488517951</c:v>
                </c:pt>
                <c:pt idx="10">
                  <c:v>242.03480996954855</c:v>
                </c:pt>
                <c:pt idx="11">
                  <c:v>255.19586387449255</c:v>
                </c:pt>
                <c:pt idx="12">
                  <c:v>271.64139842699046</c:v>
                </c:pt>
                <c:pt idx="13">
                  <c:v>286.7673880050404</c:v>
                </c:pt>
                <c:pt idx="14">
                  <c:v>301.87854025821753</c:v>
                </c:pt>
                <c:pt idx="15">
                  <c:v>317.39900665744238</c:v>
                </c:pt>
                <c:pt idx="16">
                  <c:v>332.94205575810003</c:v>
                </c:pt>
                <c:pt idx="17">
                  <c:v>348.7608115273062</c:v>
                </c:pt>
                <c:pt idx="18">
                  <c:v>362.62224981255559</c:v>
                </c:pt>
                <c:pt idx="19">
                  <c:v>380.81210873488425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3737368"/>
        <c:axId val="293737760"/>
      </c:lineChart>
      <c:catAx>
        <c:axId val="293737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737760"/>
        <c:crosses val="autoZero"/>
        <c:auto val="1"/>
        <c:lblAlgn val="ctr"/>
        <c:lblOffset val="100"/>
        <c:noMultiLvlLbl val="0"/>
      </c:catAx>
      <c:valAx>
        <c:axId val="29373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737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KUKAR!$A$3</c:f>
              <c:strCache>
                <c:ptCount val="1"/>
                <c:pt idx="0">
                  <c:v>BAU Forward Looking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KUKAR!$B$17:$U$17</c:f>
              <c:numCache>
                <c:formatCode>General</c:formatCode>
                <c:ptCount val="2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  <c:pt idx="15">
                  <c:v>2026</c:v>
                </c:pt>
                <c:pt idx="16">
                  <c:v>2027</c:v>
                </c:pt>
                <c:pt idx="17">
                  <c:v>2028</c:v>
                </c:pt>
                <c:pt idx="18">
                  <c:v>2029</c:v>
                </c:pt>
                <c:pt idx="19">
                  <c:v>2030</c:v>
                </c:pt>
              </c:numCache>
            </c:numRef>
          </c:cat>
          <c:val>
            <c:numRef>
              <c:f>KUKAR!$B$12:$U$12</c:f>
              <c:numCache>
                <c:formatCode>_(* #,##0.00_);_(* \(#,##0.00\);_(* "-"??_);_(@_)</c:formatCode>
                <c:ptCount val="20"/>
                <c:pt idx="0">
                  <c:v>116104.84793081747</c:v>
                </c:pt>
                <c:pt idx="1">
                  <c:v>115632.5802313576</c:v>
                </c:pt>
                <c:pt idx="2">
                  <c:v>110262.73324601531</c:v>
                </c:pt>
                <c:pt idx="3">
                  <c:v>110529.40720860654</c:v>
                </c:pt>
                <c:pt idx="4">
                  <c:v>109470.47716165245</c:v>
                </c:pt>
                <c:pt idx="5">
                  <c:v>113468.09878261582</c:v>
                </c:pt>
                <c:pt idx="6">
                  <c:v>119351.25642403102</c:v>
                </c:pt>
                <c:pt idx="7">
                  <c:v>125979.82500059583</c:v>
                </c:pt>
                <c:pt idx="8">
                  <c:v>132684.03133337558</c:v>
                </c:pt>
                <c:pt idx="9">
                  <c:v>140441.4461086916</c:v>
                </c:pt>
                <c:pt idx="10">
                  <c:v>148259.48419506423</c:v>
                </c:pt>
                <c:pt idx="11">
                  <c:v>156278.70531406373</c:v>
                </c:pt>
                <c:pt idx="12">
                  <c:v>165166.10423899451</c:v>
                </c:pt>
                <c:pt idx="13">
                  <c:v>174297.3009585519</c:v>
                </c:pt>
                <c:pt idx="14">
                  <c:v>183911.40270272194</c:v>
                </c:pt>
                <c:pt idx="15">
                  <c:v>194033.7558583068</c:v>
                </c:pt>
                <c:pt idx="16">
                  <c:v>204691.55522496864</c:v>
                </c:pt>
                <c:pt idx="17">
                  <c:v>215913.99009367177</c:v>
                </c:pt>
                <c:pt idx="18">
                  <c:v>227154.35307262719</c:v>
                </c:pt>
                <c:pt idx="19">
                  <c:v>240235.81614875974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KUKAR!$A$15</c:f>
              <c:strCache>
                <c:ptCount val="1"/>
                <c:pt idx="0">
                  <c:v>Mitigation Action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KUKAR!$B$17:$U$17</c:f>
              <c:numCache>
                <c:formatCode>General</c:formatCode>
                <c:ptCount val="2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  <c:pt idx="15">
                  <c:v>2026</c:v>
                </c:pt>
                <c:pt idx="16">
                  <c:v>2027</c:v>
                </c:pt>
                <c:pt idx="17">
                  <c:v>2028</c:v>
                </c:pt>
                <c:pt idx="18">
                  <c:v>2029</c:v>
                </c:pt>
                <c:pt idx="19">
                  <c:v>2030</c:v>
                </c:pt>
              </c:numCache>
            </c:numRef>
          </c:cat>
          <c:val>
            <c:numRef>
              <c:f>KUKAR!$B$24:$U$24</c:f>
              <c:numCache>
                <c:formatCode>_(* #,##0.00_);_(* \(#,##0.00\);_(* "-"??_);_(@_)</c:formatCode>
                <c:ptCount val="20"/>
                <c:pt idx="0">
                  <c:v>116104.84202020551</c:v>
                </c:pt>
                <c:pt idx="1">
                  <c:v>115632.57471258198</c:v>
                </c:pt>
                <c:pt idx="2">
                  <c:v>110262.72763476775</c:v>
                </c:pt>
                <c:pt idx="3">
                  <c:v>110529.40185606452</c:v>
                </c:pt>
                <c:pt idx="4">
                  <c:v>109470.47205209214</c:v>
                </c:pt>
                <c:pt idx="5">
                  <c:v>113468.0929146765</c:v>
                </c:pt>
                <c:pt idx="6">
                  <c:v>76611.017780553564</c:v>
                </c:pt>
                <c:pt idx="7">
                  <c:v>80737.523958135454</c:v>
                </c:pt>
                <c:pt idx="8">
                  <c:v>84779.878937635018</c:v>
                </c:pt>
                <c:pt idx="9">
                  <c:v>89704.876362896408</c:v>
                </c:pt>
                <c:pt idx="10">
                  <c:v>94508.007863593084</c:v>
                </c:pt>
                <c:pt idx="11">
                  <c:v>99316.992271218973</c:v>
                </c:pt>
                <c:pt idx="12">
                  <c:v>104784.97208683433</c:v>
                </c:pt>
                <c:pt idx="13">
                  <c:v>110272.62594165503</c:v>
                </c:pt>
                <c:pt idx="14">
                  <c:v>116002.93669003605</c:v>
                </c:pt>
                <c:pt idx="15">
                  <c:v>121983.84251872147</c:v>
                </c:pt>
                <c:pt idx="16">
                  <c:v>128223.7363816117</c:v>
                </c:pt>
                <c:pt idx="17">
                  <c:v>134731.49241267913</c:v>
                </c:pt>
                <c:pt idx="18">
                  <c:v>140938.44372321671</c:v>
                </c:pt>
                <c:pt idx="19">
                  <c:v>148615.44576370023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9015720"/>
        <c:axId val="289016112"/>
      </c:lineChart>
      <c:catAx>
        <c:axId val="289015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016112"/>
        <c:crosses val="autoZero"/>
        <c:auto val="1"/>
        <c:lblAlgn val="ctr"/>
        <c:lblOffset val="100"/>
        <c:noMultiLvlLbl val="0"/>
      </c:catAx>
      <c:valAx>
        <c:axId val="28901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015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KUBAR!$A$3</c:f>
              <c:strCache>
                <c:ptCount val="1"/>
                <c:pt idx="0">
                  <c:v>BAU Forward Looking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KUBAR!$B$5:$U$5</c:f>
              <c:numCache>
                <c:formatCode>General</c:formatCode>
                <c:ptCount val="2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  <c:pt idx="15">
                  <c:v>2026</c:v>
                </c:pt>
                <c:pt idx="16">
                  <c:v>2027</c:v>
                </c:pt>
                <c:pt idx="17">
                  <c:v>2028</c:v>
                </c:pt>
                <c:pt idx="18">
                  <c:v>2029</c:v>
                </c:pt>
                <c:pt idx="19">
                  <c:v>2030</c:v>
                </c:pt>
              </c:numCache>
            </c:numRef>
          </c:cat>
          <c:val>
            <c:numRef>
              <c:f>KUBAR!$B$12:$U$12</c:f>
              <c:numCache>
                <c:formatCode>_(* #,##0.00_);_(* \(#,##0.00\);_(* "-"??_);_(@_)</c:formatCode>
                <c:ptCount val="20"/>
                <c:pt idx="0">
                  <c:v>17000.427570131094</c:v>
                </c:pt>
                <c:pt idx="1">
                  <c:v>17209.652948558862</c:v>
                </c:pt>
                <c:pt idx="2">
                  <c:v>20799.423212706064</c:v>
                </c:pt>
                <c:pt idx="3">
                  <c:v>19993.645766090645</c:v>
                </c:pt>
                <c:pt idx="4">
                  <c:v>21765.186474170405</c:v>
                </c:pt>
                <c:pt idx="5">
                  <c:v>24413.217827817214</c:v>
                </c:pt>
                <c:pt idx="6">
                  <c:v>24156.978423918117</c:v>
                </c:pt>
                <c:pt idx="7">
                  <c:v>25379.517321190488</c:v>
                </c:pt>
                <c:pt idx="8">
                  <c:v>26599.009856348945</c:v>
                </c:pt>
                <c:pt idx="9">
                  <c:v>28031.192632371534</c:v>
                </c:pt>
                <c:pt idx="10">
                  <c:v>29459.244176266373</c:v>
                </c:pt>
                <c:pt idx="11">
                  <c:v>30160.95525245351</c:v>
                </c:pt>
                <c:pt idx="12">
                  <c:v>32365.973417460973</c:v>
                </c:pt>
                <c:pt idx="13">
                  <c:v>33954.175970906821</c:v>
                </c:pt>
                <c:pt idx="14">
                  <c:v>35644.017219871559</c:v>
                </c:pt>
                <c:pt idx="15">
                  <c:v>37445.41179521232</c:v>
                </c:pt>
                <c:pt idx="16">
                  <c:v>39369.26474702626</c:v>
                </c:pt>
                <c:pt idx="17">
                  <c:v>41427.570961761216</c:v>
                </c:pt>
                <c:pt idx="18">
                  <c:v>43449.043537198762</c:v>
                </c:pt>
                <c:pt idx="19">
                  <c:v>45813.889379053355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KUBAR!$A$15</c:f>
              <c:strCache>
                <c:ptCount val="1"/>
                <c:pt idx="0">
                  <c:v>Mitigation Action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KUBAR!$B$5:$U$5</c:f>
              <c:numCache>
                <c:formatCode>General</c:formatCode>
                <c:ptCount val="2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  <c:pt idx="15">
                  <c:v>2026</c:v>
                </c:pt>
                <c:pt idx="16">
                  <c:v>2027</c:v>
                </c:pt>
                <c:pt idx="17">
                  <c:v>2028</c:v>
                </c:pt>
                <c:pt idx="18">
                  <c:v>2029</c:v>
                </c:pt>
                <c:pt idx="19">
                  <c:v>2030</c:v>
                </c:pt>
              </c:numCache>
            </c:numRef>
          </c:cat>
          <c:val>
            <c:numRef>
              <c:f>KUBAR!$B$24:$U$24</c:f>
              <c:numCache>
                <c:formatCode>_(* #,##0.00_);_(* \(#,##0.00\);_(* "-"??_);_(@_)</c:formatCode>
                <c:ptCount val="20"/>
                <c:pt idx="0">
                  <c:v>17000.424110493244</c:v>
                </c:pt>
                <c:pt idx="1">
                  <c:v>17209.64940994206</c:v>
                </c:pt>
                <c:pt idx="2">
                  <c:v>20799.420776844105</c:v>
                </c:pt>
                <c:pt idx="3">
                  <c:v>19993.644637321322</c:v>
                </c:pt>
                <c:pt idx="4">
                  <c:v>21765.185401711817</c:v>
                </c:pt>
                <c:pt idx="5">
                  <c:v>24413.216971066511</c:v>
                </c:pt>
                <c:pt idx="6">
                  <c:v>21164.842806139626</c:v>
                </c:pt>
                <c:pt idx="7">
                  <c:v>22031.156736749206</c:v>
                </c:pt>
                <c:pt idx="8">
                  <c:v>22862.659359988975</c:v>
                </c:pt>
                <c:pt idx="9">
                  <c:v>23871.39313893213</c:v>
                </c:pt>
                <c:pt idx="10">
                  <c:v>27411.964387535441</c:v>
                </c:pt>
                <c:pt idx="11">
                  <c:v>27607.856967398173</c:v>
                </c:pt>
                <c:pt idx="12">
                  <c:v>29405.61378687148</c:v>
                </c:pt>
                <c:pt idx="13">
                  <c:v>30457.8482100326</c:v>
                </c:pt>
                <c:pt idx="14">
                  <c:v>31550.469503628443</c:v>
                </c:pt>
                <c:pt idx="15">
                  <c:v>32298.561872641025</c:v>
                </c:pt>
                <c:pt idx="16">
                  <c:v>34041.728234717812</c:v>
                </c:pt>
                <c:pt idx="17">
                  <c:v>35893.774809208364</c:v>
                </c:pt>
                <c:pt idx="18">
                  <c:v>37791.236484423753</c:v>
                </c:pt>
                <c:pt idx="19">
                  <c:v>39881.966478498682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9016896"/>
        <c:axId val="289017288"/>
      </c:lineChart>
      <c:catAx>
        <c:axId val="289016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017288"/>
        <c:crosses val="autoZero"/>
        <c:auto val="1"/>
        <c:lblAlgn val="ctr"/>
        <c:lblOffset val="100"/>
        <c:noMultiLvlLbl val="0"/>
      </c:catAx>
      <c:valAx>
        <c:axId val="289017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016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KUTIM!$A$3</c:f>
              <c:strCache>
                <c:ptCount val="1"/>
                <c:pt idx="0">
                  <c:v>BAU Forward Looking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KUTIM!$B$5:$U$5</c:f>
              <c:numCache>
                <c:formatCode>General</c:formatCode>
                <c:ptCount val="2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  <c:pt idx="15">
                  <c:v>2026</c:v>
                </c:pt>
                <c:pt idx="16">
                  <c:v>2027</c:v>
                </c:pt>
                <c:pt idx="17">
                  <c:v>2028</c:v>
                </c:pt>
                <c:pt idx="18">
                  <c:v>2029</c:v>
                </c:pt>
                <c:pt idx="19">
                  <c:v>2030</c:v>
                </c:pt>
              </c:numCache>
            </c:numRef>
          </c:cat>
          <c:val>
            <c:numRef>
              <c:f>KUTIM!$B$12:$U$12</c:f>
              <c:numCache>
                <c:formatCode>_(* #,##0.00_);_(* \(#,##0.00\);_(* "-"??_);_(@_)</c:formatCode>
                <c:ptCount val="20"/>
                <c:pt idx="0">
                  <c:v>69049.671909585712</c:v>
                </c:pt>
                <c:pt idx="1">
                  <c:v>78353.564005042863</c:v>
                </c:pt>
                <c:pt idx="2">
                  <c:v>91497.777121771447</c:v>
                </c:pt>
                <c:pt idx="3">
                  <c:v>102904.90601615715</c:v>
                </c:pt>
                <c:pt idx="4">
                  <c:v>107914.90463222859</c:v>
                </c:pt>
                <c:pt idx="5">
                  <c:v>114101.39969187144</c:v>
                </c:pt>
                <c:pt idx="6">
                  <c:v>120362.5926494829</c:v>
                </c:pt>
                <c:pt idx="7">
                  <c:v>126366.72929018918</c:v>
                </c:pt>
                <c:pt idx="8">
                  <c:v>132746.00834048435</c:v>
                </c:pt>
                <c:pt idx="9">
                  <c:v>139384.0701022764</c:v>
                </c:pt>
                <c:pt idx="10">
                  <c:v>146353.09858560452</c:v>
                </c:pt>
                <c:pt idx="11">
                  <c:v>153628.74828631332</c:v>
                </c:pt>
                <c:pt idx="12">
                  <c:v>161267.30536312904</c:v>
                </c:pt>
                <c:pt idx="13">
                  <c:v>169287.06395337477</c:v>
                </c:pt>
                <c:pt idx="14">
                  <c:v>177706.69908479354</c:v>
                </c:pt>
                <c:pt idx="15">
                  <c:v>186546.71214762251</c:v>
                </c:pt>
                <c:pt idx="16">
                  <c:v>195827.55321762865</c:v>
                </c:pt>
                <c:pt idx="17">
                  <c:v>205571.59623656367</c:v>
                </c:pt>
                <c:pt idx="18">
                  <c:v>215801.9662975168</c:v>
                </c:pt>
                <c:pt idx="19">
                  <c:v>226542.94474823202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KUTIM!$A$15</c:f>
              <c:strCache>
                <c:ptCount val="1"/>
                <c:pt idx="0">
                  <c:v>Mitigation Action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KUTIM!$B$5:$U$5</c:f>
              <c:numCache>
                <c:formatCode>General</c:formatCode>
                <c:ptCount val="2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  <c:pt idx="15">
                  <c:v>2026</c:v>
                </c:pt>
                <c:pt idx="16">
                  <c:v>2027</c:v>
                </c:pt>
                <c:pt idx="17">
                  <c:v>2028</c:v>
                </c:pt>
                <c:pt idx="18">
                  <c:v>2029</c:v>
                </c:pt>
                <c:pt idx="19">
                  <c:v>2030</c:v>
                </c:pt>
              </c:numCache>
            </c:numRef>
          </c:cat>
          <c:val>
            <c:numRef>
              <c:f>KUTIM!$B$24:$U$24</c:f>
              <c:numCache>
                <c:formatCode>_(* #,##0.00_);_(* \(#,##0.00\);_(* "-"??_);_(@_)</c:formatCode>
                <c:ptCount val="20"/>
                <c:pt idx="0">
                  <c:v>38795.755780269516</c:v>
                </c:pt>
                <c:pt idx="1">
                  <c:v>41831.070640231235</c:v>
                </c:pt>
                <c:pt idx="2">
                  <c:v>45047.185809640985</c:v>
                </c:pt>
                <c:pt idx="3">
                  <c:v>49358.098157006483</c:v>
                </c:pt>
                <c:pt idx="4">
                  <c:v>51050.33388860285</c:v>
                </c:pt>
                <c:pt idx="5">
                  <c:v>47507.530229397737</c:v>
                </c:pt>
                <c:pt idx="6">
                  <c:v>43516.149826063709</c:v>
                </c:pt>
                <c:pt idx="7">
                  <c:v>45199.065410295909</c:v>
                </c:pt>
                <c:pt idx="8">
                  <c:v>47259.408586096819</c:v>
                </c:pt>
                <c:pt idx="9">
                  <c:v>49210.775316004903</c:v>
                </c:pt>
                <c:pt idx="10">
                  <c:v>51087.933939752576</c:v>
                </c:pt>
                <c:pt idx="11">
                  <c:v>52438.428004711102</c:v>
                </c:pt>
                <c:pt idx="12">
                  <c:v>54270.275749094566</c:v>
                </c:pt>
                <c:pt idx="13">
                  <c:v>55884.254338054656</c:v>
                </c:pt>
                <c:pt idx="14">
                  <c:v>57510.945564005451</c:v>
                </c:pt>
                <c:pt idx="15">
                  <c:v>59157.082558864669</c:v>
                </c:pt>
                <c:pt idx="16">
                  <c:v>60817.604328375091</c:v>
                </c:pt>
                <c:pt idx="17">
                  <c:v>62495.358608368442</c:v>
                </c:pt>
                <c:pt idx="18">
                  <c:v>64107.318206104581</c:v>
                </c:pt>
                <c:pt idx="19">
                  <c:v>66127.605575130045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1407944"/>
        <c:axId val="291408336"/>
      </c:lineChart>
      <c:catAx>
        <c:axId val="291407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408336"/>
        <c:crosses val="autoZero"/>
        <c:auto val="1"/>
        <c:lblAlgn val="ctr"/>
        <c:lblOffset val="100"/>
        <c:noMultiLvlLbl val="0"/>
      </c:catAx>
      <c:valAx>
        <c:axId val="29140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407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BERAU!$A$3</c:f>
              <c:strCache>
                <c:ptCount val="1"/>
                <c:pt idx="0">
                  <c:v>BAU Forward Looking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BERAU!$B$5:$U$5</c:f>
              <c:numCache>
                <c:formatCode>General</c:formatCode>
                <c:ptCount val="2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  <c:pt idx="15">
                  <c:v>2026</c:v>
                </c:pt>
                <c:pt idx="16">
                  <c:v>2027</c:v>
                </c:pt>
                <c:pt idx="17">
                  <c:v>2028</c:v>
                </c:pt>
                <c:pt idx="18">
                  <c:v>2029</c:v>
                </c:pt>
                <c:pt idx="19">
                  <c:v>2030</c:v>
                </c:pt>
              </c:numCache>
            </c:numRef>
          </c:cat>
          <c:val>
            <c:numRef>
              <c:f>BERAU!$B$12:$U$12</c:f>
              <c:numCache>
                <c:formatCode>_(* #,##0.00_);_(* \(#,##0.00\);_(* "-"??_);_(@_)</c:formatCode>
                <c:ptCount val="20"/>
                <c:pt idx="0">
                  <c:v>13820.252266228568</c:v>
                </c:pt>
                <c:pt idx="1">
                  <c:v>20968.751070614289</c:v>
                </c:pt>
                <c:pt idx="2">
                  <c:v>24118.35911587143</c:v>
                </c:pt>
                <c:pt idx="3">
                  <c:v>28113.71443492857</c:v>
                </c:pt>
                <c:pt idx="4">
                  <c:v>29898.061540285715</c:v>
                </c:pt>
                <c:pt idx="5">
                  <c:v>31291.232317912061</c:v>
                </c:pt>
                <c:pt idx="6">
                  <c:v>34061.394989599918</c:v>
                </c:pt>
                <c:pt idx="7">
                  <c:v>37080.844593839902</c:v>
                </c:pt>
                <c:pt idx="8">
                  <c:v>40372.109245154512</c:v>
                </c:pt>
                <c:pt idx="9">
                  <c:v>43959.755111549683</c:v>
                </c:pt>
                <c:pt idx="10">
                  <c:v>47870.570841388959</c:v>
                </c:pt>
                <c:pt idx="11">
                  <c:v>52133.768680511086</c:v>
                </c:pt>
                <c:pt idx="12">
                  <c:v>56781.203790049403</c:v>
                </c:pt>
                <c:pt idx="13">
                  <c:v>61847.613412107457</c:v>
                </c:pt>
                <c:pt idx="14">
                  <c:v>67370.87767951221</c:v>
                </c:pt>
                <c:pt idx="15">
                  <c:v>73392.304028424725</c:v>
                </c:pt>
                <c:pt idx="16">
                  <c:v>79956.937349857006</c:v>
                </c:pt>
                <c:pt idx="17">
                  <c:v>87113.89820945602</c:v>
                </c:pt>
                <c:pt idx="18">
                  <c:v>94916.751675722859</c:v>
                </c:pt>
                <c:pt idx="19">
                  <c:v>103424.34416646861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BERAU!$A$15</c:f>
              <c:strCache>
                <c:ptCount val="1"/>
                <c:pt idx="0">
                  <c:v>Mitigation Action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BERAU!$B$5:$U$5</c:f>
              <c:numCache>
                <c:formatCode>General</c:formatCode>
                <c:ptCount val="2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  <c:pt idx="15">
                  <c:v>2026</c:v>
                </c:pt>
                <c:pt idx="16">
                  <c:v>2027</c:v>
                </c:pt>
                <c:pt idx="17">
                  <c:v>2028</c:v>
                </c:pt>
                <c:pt idx="18">
                  <c:v>2029</c:v>
                </c:pt>
                <c:pt idx="19">
                  <c:v>2030</c:v>
                </c:pt>
              </c:numCache>
            </c:numRef>
          </c:cat>
          <c:val>
            <c:numRef>
              <c:f>BERAU!$B$24:$U$24</c:f>
              <c:numCache>
                <c:formatCode>_(* #,##0.00_);_(* \(#,##0.00\);_(* "-"??_);_(@_)</c:formatCode>
                <c:ptCount val="20"/>
                <c:pt idx="0">
                  <c:v>21302.344310977955</c:v>
                </c:pt>
                <c:pt idx="1">
                  <c:v>23630.34831394755</c:v>
                </c:pt>
                <c:pt idx="2">
                  <c:v>28753.840337904479</c:v>
                </c:pt>
                <c:pt idx="3">
                  <c:v>29398.641252064292</c:v>
                </c:pt>
                <c:pt idx="4">
                  <c:v>30354.981677959448</c:v>
                </c:pt>
                <c:pt idx="5">
                  <c:v>32179.80332726338</c:v>
                </c:pt>
                <c:pt idx="6">
                  <c:v>27754.321657983364</c:v>
                </c:pt>
                <c:pt idx="7">
                  <c:v>30161.695736867325</c:v>
                </c:pt>
                <c:pt idx="8">
                  <c:v>32731.513469138241</c:v>
                </c:pt>
                <c:pt idx="9">
                  <c:v>35482.941955131057</c:v>
                </c:pt>
                <c:pt idx="10">
                  <c:v>38172.552441881031</c:v>
                </c:pt>
                <c:pt idx="11">
                  <c:v>40824.634633245099</c:v>
                </c:pt>
                <c:pt idx="12">
                  <c:v>43615.429791235023</c:v>
                </c:pt>
                <c:pt idx="13">
                  <c:v>46371.179111726058</c:v>
                </c:pt>
                <c:pt idx="14">
                  <c:v>49151.582450962502</c:v>
                </c:pt>
                <c:pt idx="15">
                  <c:v>51958.076209308478</c:v>
                </c:pt>
                <c:pt idx="16">
                  <c:v>54792.183733742888</c:v>
                </c:pt>
                <c:pt idx="17">
                  <c:v>57655.520660226161</c:v>
                </c:pt>
                <c:pt idx="18">
                  <c:v>60432.015074332026</c:v>
                </c:pt>
                <c:pt idx="19">
                  <c:v>63471.938139078127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1409512"/>
        <c:axId val="291409904"/>
      </c:lineChart>
      <c:catAx>
        <c:axId val="291409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409904"/>
        <c:crosses val="autoZero"/>
        <c:auto val="1"/>
        <c:lblAlgn val="ctr"/>
        <c:lblOffset val="100"/>
        <c:noMultiLvlLbl val="0"/>
      </c:catAx>
      <c:valAx>
        <c:axId val="29140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409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PPU!$A$3</c:f>
              <c:strCache>
                <c:ptCount val="1"/>
                <c:pt idx="0">
                  <c:v>BAU Forward Looking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PPU!$B$17:$U$17</c:f>
              <c:numCache>
                <c:formatCode>General</c:formatCode>
                <c:ptCount val="2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  <c:pt idx="15">
                  <c:v>2026</c:v>
                </c:pt>
                <c:pt idx="16">
                  <c:v>2027</c:v>
                </c:pt>
                <c:pt idx="17">
                  <c:v>2028</c:v>
                </c:pt>
                <c:pt idx="18">
                  <c:v>2029</c:v>
                </c:pt>
                <c:pt idx="19">
                  <c:v>2030</c:v>
                </c:pt>
              </c:numCache>
            </c:numRef>
          </c:cat>
          <c:val>
            <c:numRef>
              <c:f>PPU!$B$12:$U$12</c:f>
              <c:numCache>
                <c:formatCode>_(* #,##0.00_);_(* \(#,##0.00\);_(* "-"??_);_(@_)</c:formatCode>
                <c:ptCount val="20"/>
                <c:pt idx="0">
                  <c:v>38013.186339205356</c:v>
                </c:pt>
                <c:pt idx="1">
                  <c:v>38823.037045814199</c:v>
                </c:pt>
                <c:pt idx="2">
                  <c:v>40071.633651678683</c:v>
                </c:pt>
                <c:pt idx="3">
                  <c:v>40610.336807840606</c:v>
                </c:pt>
                <c:pt idx="4">
                  <c:v>45016.672641240941</c:v>
                </c:pt>
                <c:pt idx="5">
                  <c:v>39287.732955300678</c:v>
                </c:pt>
                <c:pt idx="6">
                  <c:v>43764.974146565917</c:v>
                </c:pt>
                <c:pt idx="7">
                  <c:v>44985.67636624095</c:v>
                </c:pt>
                <c:pt idx="8">
                  <c:v>46114.120849086212</c:v>
                </c:pt>
                <c:pt idx="9">
                  <c:v>47449.722003218703</c:v>
                </c:pt>
                <c:pt idx="10">
                  <c:v>48659.424191592341</c:v>
                </c:pt>
                <c:pt idx="11">
                  <c:v>49827.745275558431</c:v>
                </c:pt>
                <c:pt idx="12">
                  <c:v>51113.339605530804</c:v>
                </c:pt>
                <c:pt idx="13">
                  <c:v>52445.941165651464</c:v>
                </c:pt>
                <c:pt idx="14">
                  <c:v>53615.903216605664</c:v>
                </c:pt>
                <c:pt idx="15">
                  <c:v>55039.093345118468</c:v>
                </c:pt>
                <c:pt idx="16">
                  <c:v>56327.530437199479</c:v>
                </c:pt>
                <c:pt idx="17">
                  <c:v>57728.402012918094</c:v>
                </c:pt>
                <c:pt idx="18">
                  <c:v>59014.805416842682</c:v>
                </c:pt>
                <c:pt idx="19">
                  <c:v>60436.408296240697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PPU!$A$15</c:f>
              <c:strCache>
                <c:ptCount val="1"/>
                <c:pt idx="0">
                  <c:v>Mitigation Action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PPU!$B$17:$U$17</c:f>
              <c:numCache>
                <c:formatCode>General</c:formatCode>
                <c:ptCount val="2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  <c:pt idx="15">
                  <c:v>2026</c:v>
                </c:pt>
                <c:pt idx="16">
                  <c:v>2027</c:v>
                </c:pt>
                <c:pt idx="17">
                  <c:v>2028</c:v>
                </c:pt>
                <c:pt idx="18">
                  <c:v>2029</c:v>
                </c:pt>
                <c:pt idx="19">
                  <c:v>2030</c:v>
                </c:pt>
              </c:numCache>
            </c:numRef>
          </c:cat>
          <c:val>
            <c:numRef>
              <c:f>PPU!$B$24:$U$24</c:f>
              <c:numCache>
                <c:formatCode>_(* #,##0.00_);_(* \(#,##0.00\);_(* "-"??_);_(@_)</c:formatCode>
                <c:ptCount val="20"/>
                <c:pt idx="0">
                  <c:v>38013.184758690833</c:v>
                </c:pt>
                <c:pt idx="1">
                  <c:v>38823.035229945999</c:v>
                </c:pt>
                <c:pt idx="2">
                  <c:v>40071.631636042308</c:v>
                </c:pt>
                <c:pt idx="3">
                  <c:v>40610.335061812104</c:v>
                </c:pt>
                <c:pt idx="4">
                  <c:v>45016.670557851779</c:v>
                </c:pt>
                <c:pt idx="5">
                  <c:v>39287.731530761477</c:v>
                </c:pt>
                <c:pt idx="6">
                  <c:v>29685.932465904858</c:v>
                </c:pt>
                <c:pt idx="7">
                  <c:v>31088.173197150354</c:v>
                </c:pt>
                <c:pt idx="8">
                  <c:v>32394.643709648579</c:v>
                </c:pt>
                <c:pt idx="9">
                  <c:v>33905.273152611757</c:v>
                </c:pt>
                <c:pt idx="10">
                  <c:v>35286.873604984416</c:v>
                </c:pt>
                <c:pt idx="11">
                  <c:v>36623.796553607317</c:v>
                </c:pt>
                <c:pt idx="12">
                  <c:v>38074.577198163483</c:v>
                </c:pt>
                <c:pt idx="13">
                  <c:v>39567.084513152367</c:v>
                </c:pt>
                <c:pt idx="14">
                  <c:v>40896.582241982673</c:v>
                </c:pt>
                <c:pt idx="15">
                  <c:v>42473.696573060311</c:v>
                </c:pt>
                <c:pt idx="16">
                  <c:v>43911.937637406765</c:v>
                </c:pt>
                <c:pt idx="17">
                  <c:v>45458.318077190212</c:v>
                </c:pt>
                <c:pt idx="18">
                  <c:v>46885.704305291081</c:v>
                </c:pt>
                <c:pt idx="19">
                  <c:v>48443.348876507618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1410688"/>
        <c:axId val="291411080"/>
      </c:lineChart>
      <c:catAx>
        <c:axId val="291410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411080"/>
        <c:crosses val="autoZero"/>
        <c:auto val="1"/>
        <c:lblAlgn val="ctr"/>
        <c:lblOffset val="100"/>
        <c:noMultiLvlLbl val="0"/>
      </c:catAx>
      <c:valAx>
        <c:axId val="291411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410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SAMARINDA!$A$3</c:f>
              <c:strCache>
                <c:ptCount val="1"/>
                <c:pt idx="0">
                  <c:v>BAU Forward Looking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SAMARINDA!$B$5:$U$5</c:f>
              <c:numCache>
                <c:formatCode>General</c:formatCode>
                <c:ptCount val="2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  <c:pt idx="15">
                  <c:v>2026</c:v>
                </c:pt>
                <c:pt idx="16">
                  <c:v>2027</c:v>
                </c:pt>
                <c:pt idx="17">
                  <c:v>2028</c:v>
                </c:pt>
                <c:pt idx="18">
                  <c:v>2029</c:v>
                </c:pt>
                <c:pt idx="19">
                  <c:v>2030</c:v>
                </c:pt>
              </c:numCache>
            </c:numRef>
          </c:cat>
          <c:val>
            <c:numRef>
              <c:f>SAMARINDA!$B$12:$U$12</c:f>
              <c:numCache>
                <c:formatCode>_(* #,##0.00_);_(* \(#,##0.00\);_(* "-"??_);_(@_)</c:formatCode>
                <c:ptCount val="20"/>
                <c:pt idx="0">
                  <c:v>19865.478908187313</c:v>
                </c:pt>
                <c:pt idx="1">
                  <c:v>16712.519027908304</c:v>
                </c:pt>
                <c:pt idx="2">
                  <c:v>17667.281664467504</c:v>
                </c:pt>
                <c:pt idx="3">
                  <c:v>20887.671904530293</c:v>
                </c:pt>
                <c:pt idx="4">
                  <c:v>23963.983116174328</c:v>
                </c:pt>
                <c:pt idx="5">
                  <c:v>23481.034312370262</c:v>
                </c:pt>
                <c:pt idx="6">
                  <c:v>24089.987875851155</c:v>
                </c:pt>
                <c:pt idx="7">
                  <c:v>24852.158239878743</c:v>
                </c:pt>
                <c:pt idx="8">
                  <c:v>25304.31330124745</c:v>
                </c:pt>
                <c:pt idx="9">
                  <c:v>26426.661856637689</c:v>
                </c:pt>
                <c:pt idx="10">
                  <c:v>27235.812476142233</c:v>
                </c:pt>
                <c:pt idx="11">
                  <c:v>27830.993671585165</c:v>
                </c:pt>
                <c:pt idx="12">
                  <c:v>28904.856453833458</c:v>
                </c:pt>
                <c:pt idx="13">
                  <c:v>29768.278033376446</c:v>
                </c:pt>
                <c:pt idx="14">
                  <c:v>30653.860773898512</c:v>
                </c:pt>
                <c:pt idx="15">
                  <c:v>31564.288105906016</c:v>
                </c:pt>
                <c:pt idx="16">
                  <c:v>32502.75928576992</c:v>
                </c:pt>
                <c:pt idx="17">
                  <c:v>33473.100343435006</c:v>
                </c:pt>
                <c:pt idx="18">
                  <c:v>34062.325434877508</c:v>
                </c:pt>
                <c:pt idx="19">
                  <c:v>35536.169993334312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SAMARINDA!$A$15</c:f>
              <c:strCache>
                <c:ptCount val="1"/>
                <c:pt idx="0">
                  <c:v>Mitigation Action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SAMARINDA!$B$5:$U$5</c:f>
              <c:numCache>
                <c:formatCode>General</c:formatCode>
                <c:ptCount val="2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  <c:pt idx="15">
                  <c:v>2026</c:v>
                </c:pt>
                <c:pt idx="16">
                  <c:v>2027</c:v>
                </c:pt>
                <c:pt idx="17">
                  <c:v>2028</c:v>
                </c:pt>
                <c:pt idx="18">
                  <c:v>2029</c:v>
                </c:pt>
                <c:pt idx="19">
                  <c:v>2030</c:v>
                </c:pt>
              </c:numCache>
            </c:numRef>
          </c:cat>
          <c:val>
            <c:numRef>
              <c:f>SAMARINDA!$B$24:$U$24</c:f>
              <c:numCache>
                <c:formatCode>_(* #,##0.00_);_(* \(#,##0.00\);_(* "-"??_);_(@_)</c:formatCode>
                <c:ptCount val="20"/>
                <c:pt idx="0">
                  <c:v>19865.478530311713</c:v>
                </c:pt>
                <c:pt idx="1">
                  <c:v>16712.518727716328</c:v>
                </c:pt>
                <c:pt idx="2">
                  <c:v>17667.281217975567</c:v>
                </c:pt>
                <c:pt idx="3">
                  <c:v>20887.671426338835</c:v>
                </c:pt>
                <c:pt idx="4">
                  <c:v>23963.982711312758</c:v>
                </c:pt>
                <c:pt idx="5">
                  <c:v>23481.033798066881</c:v>
                </c:pt>
                <c:pt idx="6">
                  <c:v>18878.818810161541</c:v>
                </c:pt>
                <c:pt idx="7">
                  <c:v>19461.016324856595</c:v>
                </c:pt>
                <c:pt idx="8">
                  <c:v>19725.982278050258</c:v>
                </c:pt>
                <c:pt idx="9">
                  <c:v>20653.386046690062</c:v>
                </c:pt>
                <c:pt idx="10">
                  <c:v>21279.010941339624</c:v>
                </c:pt>
                <c:pt idx="11">
                  <c:v>21665.08409875524</c:v>
                </c:pt>
                <c:pt idx="12">
                  <c:v>22520.271164722646</c:v>
                </c:pt>
                <c:pt idx="13">
                  <c:v>23154.410730264237</c:v>
                </c:pt>
                <c:pt idx="14">
                  <c:v>23798.848629388343</c:v>
                </c:pt>
                <c:pt idx="15">
                  <c:v>24454.741754987572</c:v>
                </c:pt>
                <c:pt idx="16">
                  <c:v>25123.428322233878</c:v>
                </c:pt>
                <c:pt idx="17">
                  <c:v>25806.459023410029</c:v>
                </c:pt>
                <c:pt idx="18">
                  <c:v>26085.859391627844</c:v>
                </c:pt>
                <c:pt idx="19">
                  <c:v>26655.454643952475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1411864"/>
        <c:axId val="291412256"/>
      </c:lineChart>
      <c:catAx>
        <c:axId val="291411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412256"/>
        <c:crosses val="autoZero"/>
        <c:auto val="1"/>
        <c:lblAlgn val="ctr"/>
        <c:lblOffset val="100"/>
        <c:noMultiLvlLbl val="0"/>
      </c:catAx>
      <c:valAx>
        <c:axId val="29141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411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BALIKPAPAN!$A$3</c:f>
              <c:strCache>
                <c:ptCount val="1"/>
                <c:pt idx="0">
                  <c:v>BAU Forward Looking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BALIKPAPAN!$B$5:$U$5</c:f>
              <c:numCache>
                <c:formatCode>General</c:formatCode>
                <c:ptCount val="2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  <c:pt idx="15">
                  <c:v>2026</c:v>
                </c:pt>
                <c:pt idx="16">
                  <c:v>2027</c:v>
                </c:pt>
                <c:pt idx="17">
                  <c:v>2028</c:v>
                </c:pt>
                <c:pt idx="18">
                  <c:v>2029</c:v>
                </c:pt>
                <c:pt idx="19">
                  <c:v>2030</c:v>
                </c:pt>
              </c:numCache>
            </c:numRef>
          </c:cat>
          <c:val>
            <c:numRef>
              <c:f>BALIKPAPAN!$B$12:$U$12</c:f>
              <c:numCache>
                <c:formatCode>_(* #,##0.00_);_(* \(#,##0.00\);_(* "-"??_);_(@_)</c:formatCode>
                <c:ptCount val="20"/>
                <c:pt idx="0">
                  <c:v>41.550171928571437</c:v>
                </c:pt>
                <c:pt idx="1">
                  <c:v>28.073494428571429</c:v>
                </c:pt>
                <c:pt idx="2">
                  <c:v>10.396294071428573</c:v>
                </c:pt>
                <c:pt idx="3">
                  <c:v>6.7208365714285714</c:v>
                </c:pt>
                <c:pt idx="4">
                  <c:v>15.968987728571429</c:v>
                </c:pt>
                <c:pt idx="5">
                  <c:v>23.939757056480634</c:v>
                </c:pt>
                <c:pt idx="6">
                  <c:v>26.156586320815538</c:v>
                </c:pt>
                <c:pt idx="7">
                  <c:v>28.932573937907843</c:v>
                </c:pt>
                <c:pt idx="8">
                  <c:v>32.421415374828186</c:v>
                </c:pt>
                <c:pt idx="9">
                  <c:v>36.819218460699247</c:v>
                </c:pt>
                <c:pt idx="10">
                  <c:v>42.376209107579719</c:v>
                </c:pt>
                <c:pt idx="11">
                  <c:v>49.411667809219956</c:v>
                </c:pt>
                <c:pt idx="12">
                  <c:v>58.332988612368247</c:v>
                </c:pt>
                <c:pt idx="13">
                  <c:v>69.659998363039122</c:v>
                </c:pt>
                <c:pt idx="14">
                  <c:v>84.055988063619068</c:v>
                </c:pt>
                <c:pt idx="15">
                  <c:v>102.36730888338765</c:v>
                </c:pt>
                <c:pt idx="16">
                  <c:v>125.67389666678285</c:v>
                </c:pt>
                <c:pt idx="17">
                  <c:v>155.35374120477411</c:v>
                </c:pt>
                <c:pt idx="18">
                  <c:v>193.16514902394647</c:v>
                </c:pt>
                <c:pt idx="19">
                  <c:v>241.35406275809598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BALIKPAPAN!$A$15</c:f>
              <c:strCache>
                <c:ptCount val="1"/>
                <c:pt idx="0">
                  <c:v>Mitigation Action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BALIKPAPAN!$B$5:$U$5</c:f>
              <c:numCache>
                <c:formatCode>General</c:formatCode>
                <c:ptCount val="2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  <c:pt idx="15">
                  <c:v>2026</c:v>
                </c:pt>
                <c:pt idx="16">
                  <c:v>2027</c:v>
                </c:pt>
                <c:pt idx="17">
                  <c:v>2028</c:v>
                </c:pt>
                <c:pt idx="18">
                  <c:v>2029</c:v>
                </c:pt>
                <c:pt idx="19">
                  <c:v>2030</c:v>
                </c:pt>
              </c:numCache>
            </c:numRef>
          </c:cat>
          <c:val>
            <c:numRef>
              <c:f>BALIKPAPAN!$B$24:$U$24</c:f>
              <c:numCache>
                <c:formatCode>_(* #,##0.00_);_(* \(#,##0.00\);_(* "-"??_);_(@_)</c:formatCode>
                <c:ptCount val="20"/>
                <c:pt idx="0">
                  <c:v>7515.9647147316127</c:v>
                </c:pt>
                <c:pt idx="1">
                  <c:v>8729.5064674210062</c:v>
                </c:pt>
                <c:pt idx="2">
                  <c:v>11938.696012503746</c:v>
                </c:pt>
                <c:pt idx="3">
                  <c:v>11576.462946000835</c:v>
                </c:pt>
                <c:pt idx="4">
                  <c:v>11651.66440963475</c:v>
                </c:pt>
                <c:pt idx="5">
                  <c:v>10331.113621903476</c:v>
                </c:pt>
                <c:pt idx="6">
                  <c:v>11741.440794227825</c:v>
                </c:pt>
                <c:pt idx="7">
                  <c:v>12663.1621980375</c:v>
                </c:pt>
                <c:pt idx="8">
                  <c:v>13348.549359499344</c:v>
                </c:pt>
                <c:pt idx="9">
                  <c:v>14716.474265210685</c:v>
                </c:pt>
                <c:pt idx="10">
                  <c:v>15743.289523884345</c:v>
                </c:pt>
                <c:pt idx="11">
                  <c:v>16770.24391589138</c:v>
                </c:pt>
                <c:pt idx="12">
                  <c:v>17797.37005511409</c:v>
                </c:pt>
                <c:pt idx="13">
                  <c:v>18824.708754565647</c:v>
                </c:pt>
                <c:pt idx="14">
                  <c:v>19852.311105782403</c:v>
                </c:pt>
                <c:pt idx="15">
                  <c:v>20880.241074808579</c:v>
                </c:pt>
                <c:pt idx="16">
                  <c:v>21908.578753922659</c:v>
                </c:pt>
                <c:pt idx="17">
                  <c:v>22937.424434744578</c:v>
                </c:pt>
                <c:pt idx="18">
                  <c:v>23511.62087561841</c:v>
                </c:pt>
                <c:pt idx="19">
                  <c:v>24997.183745415226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1409120"/>
        <c:axId val="291407552"/>
      </c:lineChart>
      <c:catAx>
        <c:axId val="29140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407552"/>
        <c:crosses val="autoZero"/>
        <c:auto val="1"/>
        <c:lblAlgn val="ctr"/>
        <c:lblOffset val="100"/>
        <c:noMultiLvlLbl val="0"/>
      </c:catAx>
      <c:valAx>
        <c:axId val="29140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409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BALIKPAPAN!$A$27</c:f>
              <c:strCache>
                <c:ptCount val="1"/>
                <c:pt idx="0">
                  <c:v>Historical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BALIKPAPAN!$B$29:$L$29</c:f>
              <c:numCache>
                <c:formatCode>General</c:formatCode>
                <c:ptCount val="1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</c:numCache>
            </c:numRef>
          </c:cat>
          <c:val>
            <c:numRef>
              <c:f>BALIKPAPAN!$B$36:$L$36</c:f>
              <c:numCache>
                <c:formatCode>_(* #,##0.00_);_(* \(#,##0.00\);_(* "-"??_);_(@_)</c:formatCode>
                <c:ptCount val="11"/>
                <c:pt idx="0">
                  <c:v>4209.1489825356193</c:v>
                </c:pt>
                <c:pt idx="1">
                  <c:v>5867.7922573184605</c:v>
                </c:pt>
                <c:pt idx="2">
                  <c:v>5633.2565333522134</c:v>
                </c:pt>
                <c:pt idx="3">
                  <c:v>5450.7290031376087</c:v>
                </c:pt>
                <c:pt idx="4">
                  <c:v>5845.5973448552013</c:v>
                </c:pt>
                <c:pt idx="5">
                  <c:v>6053.5789267185191</c:v>
                </c:pt>
                <c:pt idx="6">
                  <c:v>6287.6976231584495</c:v>
                </c:pt>
                <c:pt idx="7">
                  <c:v>5856.1602455618176</c:v>
                </c:pt>
                <c:pt idx="8">
                  <c:v>5547.1496737671887</c:v>
                </c:pt>
                <c:pt idx="9">
                  <c:v>7985.6791912103427</c:v>
                </c:pt>
                <c:pt idx="10">
                  <c:v>6651.955003078212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1413432"/>
        <c:axId val="291413824"/>
      </c:lineChart>
      <c:catAx>
        <c:axId val="291413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413824"/>
        <c:crosses val="autoZero"/>
        <c:auto val="1"/>
        <c:lblAlgn val="ctr"/>
        <c:lblOffset val="100"/>
        <c:noMultiLvlLbl val="0"/>
      </c:catAx>
      <c:valAx>
        <c:axId val="29141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413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493059</xdr:colOff>
      <xdr:row>25</xdr:row>
      <xdr:rowOff>23533</xdr:rowOff>
    </xdr:from>
    <xdr:to>
      <xdr:col>21</xdr:col>
      <xdr:colOff>78442</xdr:colOff>
      <xdr:row>39</xdr:row>
      <xdr:rowOff>99733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428624</xdr:colOff>
      <xdr:row>1</xdr:row>
      <xdr:rowOff>42862</xdr:rowOff>
    </xdr:from>
    <xdr:to>
      <xdr:col>16</xdr:col>
      <xdr:colOff>476249</xdr:colOff>
      <xdr:row>12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447674</xdr:colOff>
      <xdr:row>12</xdr:row>
      <xdr:rowOff>147637</xdr:rowOff>
    </xdr:from>
    <xdr:to>
      <xdr:col>16</xdr:col>
      <xdr:colOff>476249</xdr:colOff>
      <xdr:row>24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180975</xdr:colOff>
      <xdr:row>18</xdr:row>
      <xdr:rowOff>90487</xdr:rowOff>
    </xdr:from>
    <xdr:to>
      <xdr:col>8</xdr:col>
      <xdr:colOff>333375</xdr:colOff>
      <xdr:row>28</xdr:row>
      <xdr:rowOff>104775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100854</xdr:colOff>
      <xdr:row>32</xdr:row>
      <xdr:rowOff>79561</xdr:rowOff>
    </xdr:from>
    <xdr:to>
      <xdr:col>5</xdr:col>
      <xdr:colOff>560294</xdr:colOff>
      <xdr:row>48</xdr:row>
      <xdr:rowOff>56030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638737</xdr:colOff>
      <xdr:row>32</xdr:row>
      <xdr:rowOff>90767</xdr:rowOff>
    </xdr:from>
    <xdr:to>
      <xdr:col>11</xdr:col>
      <xdr:colOff>728382</xdr:colOff>
      <xdr:row>48</xdr:row>
      <xdr:rowOff>78441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78441</xdr:colOff>
      <xdr:row>100</xdr:row>
      <xdr:rowOff>12326</xdr:rowOff>
    </xdr:from>
    <xdr:to>
      <xdr:col>7</xdr:col>
      <xdr:colOff>145677</xdr:colOff>
      <xdr:row>116</xdr:row>
      <xdr:rowOff>44824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</xdr:colOff>
      <xdr:row>16</xdr:row>
      <xdr:rowOff>138112</xdr:rowOff>
    </xdr:from>
    <xdr:to>
      <xdr:col>8</xdr:col>
      <xdr:colOff>114300</xdr:colOff>
      <xdr:row>31</xdr:row>
      <xdr:rowOff>23812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638736</xdr:colOff>
      <xdr:row>38</xdr:row>
      <xdr:rowOff>101973</xdr:rowOff>
    </xdr:from>
    <xdr:to>
      <xdr:col>9</xdr:col>
      <xdr:colOff>425824</xdr:colOff>
      <xdr:row>51</xdr:row>
      <xdr:rowOff>100853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582705</xdr:colOff>
      <xdr:row>38</xdr:row>
      <xdr:rowOff>135590</xdr:rowOff>
    </xdr:from>
    <xdr:to>
      <xdr:col>16</xdr:col>
      <xdr:colOff>291354</xdr:colOff>
      <xdr:row>51</xdr:row>
      <xdr:rowOff>123265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235403</xdr:colOff>
      <xdr:row>24</xdr:row>
      <xdr:rowOff>91169</xdr:rowOff>
    </xdr:from>
    <xdr:to>
      <xdr:col>21</xdr:col>
      <xdr:colOff>367394</xdr:colOff>
      <xdr:row>40</xdr:row>
      <xdr:rowOff>176893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235323</xdr:colOff>
      <xdr:row>24</xdr:row>
      <xdr:rowOff>180413</xdr:rowOff>
    </xdr:from>
    <xdr:to>
      <xdr:col>20</xdr:col>
      <xdr:colOff>347383</xdr:colOff>
      <xdr:row>39</xdr:row>
      <xdr:rowOff>66113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313762</xdr:colOff>
      <xdr:row>25</xdr:row>
      <xdr:rowOff>90767</xdr:rowOff>
    </xdr:from>
    <xdr:to>
      <xdr:col>20</xdr:col>
      <xdr:colOff>224117</xdr:colOff>
      <xdr:row>39</xdr:row>
      <xdr:rowOff>166967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179294</xdr:colOff>
      <xdr:row>25</xdr:row>
      <xdr:rowOff>146797</xdr:rowOff>
    </xdr:from>
    <xdr:to>
      <xdr:col>20</xdr:col>
      <xdr:colOff>246529</xdr:colOff>
      <xdr:row>40</xdr:row>
      <xdr:rowOff>32497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145675</xdr:colOff>
      <xdr:row>25</xdr:row>
      <xdr:rowOff>180414</xdr:rowOff>
    </xdr:from>
    <xdr:to>
      <xdr:col>20</xdr:col>
      <xdr:colOff>112058</xdr:colOff>
      <xdr:row>41</xdr:row>
      <xdr:rowOff>56029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509148</xdr:colOff>
      <xdr:row>25</xdr:row>
      <xdr:rowOff>157643</xdr:rowOff>
    </xdr:from>
    <xdr:to>
      <xdr:col>22</xdr:col>
      <xdr:colOff>112059</xdr:colOff>
      <xdr:row>40</xdr:row>
      <xdr:rowOff>43343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403412</xdr:colOff>
      <xdr:row>25</xdr:row>
      <xdr:rowOff>90768</xdr:rowOff>
    </xdr:from>
    <xdr:to>
      <xdr:col>20</xdr:col>
      <xdr:colOff>515471</xdr:colOff>
      <xdr:row>39</xdr:row>
      <xdr:rowOff>166968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0</xdr:colOff>
      <xdr:row>25</xdr:row>
      <xdr:rowOff>12326</xdr:rowOff>
    </xdr:from>
    <xdr:to>
      <xdr:col>28</xdr:col>
      <xdr:colOff>168089</xdr:colOff>
      <xdr:row>39</xdr:row>
      <xdr:rowOff>88526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313765</xdr:colOff>
      <xdr:row>25</xdr:row>
      <xdr:rowOff>124383</xdr:rowOff>
    </xdr:from>
    <xdr:to>
      <xdr:col>21</xdr:col>
      <xdr:colOff>549089</xdr:colOff>
      <xdr:row>41</xdr:row>
      <xdr:rowOff>89646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IZ_GELAMAI/8_RAD%20GRK%20Revisi/Perhitungan%20BAU%20Baseline%20dan%20Mitigasi_Hitung%20Ulang/Pertanian/B_Forward%20Looking%202011-2030/BAU_PASER_2011-2020_data%20RPJMD-2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GIZ_GELAMAI/8_RAD%20GRK%20Revisi/Perhitungan%20BAU%20Baseline%20dan%20Mitigasi_Hitung%20Ulang/Pertanian/A_Historis%202000-2010/HISTORIS_KUKAR_2000-2010_data%20RPJMD-2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GIZ_GELAMAI/8_RAD%20GRK%20Revisi/Perhitungan%20BAU%20Baseline%20dan%20Mitigasi_Hitung%20Ulang/Pertanian/B_Forward%20Looking%202011-2030/BAU_KUBAR_2011-2020_data%20RPJMD-2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GIZ_GELAMAI/8_RAD%20GRK%20Revisi/Perhitungan%20BAU%20Baseline%20dan%20Mitigasi_Hitung%20Ulang/Pertanian/B_Forward%20Looking%202011-2030/BAU_KUBAR_2021-2030_data%20RPJMD-2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GIZ_GELAMAI/8_RAD%20GRK%20Revisi/Perhitungan%20BAU%20Baseline%20dan%20Mitigasi_Hitung%20Ulang/Pertanian/C_Mitigasi%202011-2030/SPE_KUBAR_2011-2020_data%20RPJMD-2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GIZ_GELAMAI/8_RAD%20GRK%20Revisi/Perhitungan%20BAU%20Baseline%20dan%20Mitigasi_Hitung%20Ulang/Pertanian/C_Mitigasi%202011-2030/SPE_KUBAR_2021-2030_data%20RPJMD-2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GIZ_GELAMAI/8_RAD%20GRK%20Revisi/Perhitungan%20BAU%20Baseline%20dan%20Mitigasi_Hitung%20Ulang/Pertanian/A_Historis%202000-2010/HISTORIS_KUBAR_2000-2010_data%20RPJMD-2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GIZ_GELAMAI/8_RAD%20GRK%20Revisi/Perhitungan%20BAU%20Baseline%20dan%20Mitigasi_Hitung%20Ulang/Pertanian/B_Forward%20Looking%202011-2030/BAU_KUTIM_2011-2020_data%20RPJMD-2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GIZ_GELAMAI/8_RAD%20GRK%20Revisi/Perhitungan%20BAU%20Baseline%20dan%20Mitigasi_Hitung%20Ulang/Pertanian/B_Forward%20Looking%202011-2030/BAU_KUTIM_2021-2030_data%20RPJMD-2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GIZ_GELAMAI/8_RAD%20GRK%20Revisi/Perhitungan%20BAU%20Baseline%20dan%20Mitigasi_Hitung%20Ulang/Pertanian/C_Mitigasi%202011-2030/SPE_KUTIM_2011-2020_data%20RPJMD-2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GIZ_GELAMAI/8_RAD%20GRK%20Revisi/Perhitungan%20BAU%20Baseline%20dan%20Mitigasi_Hitung%20Ulang/Pertanian/C_Mitigasi%202011-2030/SPE_KUTIM_2021-2030_data%20RPJMD-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GIZ_GELAMAI/8_RAD%20GRK%20Revisi/Perhitungan%20BAU%20Baseline%20dan%20Mitigasi_Hitung%20Ulang/Pertanian/B_Forward%20Looking%202011-2030/BAU_PASER_2021-2030_data%20RPJMD-2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GIZ_GELAMAI/8_RAD%20GRK%20Revisi/Perhitungan%20BAU%20Baseline%20dan%20Mitigasi_Hitung%20Ulang/Pertanian/A_Historis%202000-2010/HISTORIS_KUTIM_2000-2010_data%20RPJMD-2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GIZ_GELAMAI/8_RAD%20GRK%20Revisi/Perhitungan%20BAU%20Baseline%20dan%20Mitigasi_Hitung%20Ulang/Pertanian/B_Forward%20Looking%202011-2030/BAU_BERAU_2011-2020_data%20RPJMD-2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GIZ_GELAMAI/8_RAD%20GRK%20Revisi/Perhitungan%20BAU%20Baseline%20dan%20Mitigasi_Hitung%20Ulang/Pertanian/B_Forward%20Looking%202011-2030/BAU_BERAU_2021-2030_data%20RPJMD-2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GIZ_GELAMAI/8_RAD%20GRK%20Revisi/Perhitungan%20BAU%20Baseline%20dan%20Mitigasi_Hitung%20Ulang/Pertanian/C_Mitigasi%202011-2030/SPE_BERAU_2011-2020_data%20RPJMD-2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/GIZ_GELAMAI/8_RAD%20GRK%20Revisi/Perhitungan%20BAU%20Baseline%20dan%20Mitigasi_Hitung%20Ulang/Pertanian/C_Mitigasi%202011-2030/SPE_BERAU_2021-2030_data%20RPJMD-2.xlsx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/GIZ_GELAMAI/8_RAD%20GRK%20Revisi/Perhitungan%20BAU%20Baseline%20dan%20Mitigasi_Hitung%20Ulang/Pertanian/A_Historis%202000-2010/HISTORIS_BERAU_2000-2010_data%20RPJMD-2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GIZ_GELAMAI/8_RAD%20GRK%20Revisi/Perhitungan%20BAU%20Baseline%20dan%20Mitigasi_Hitung%20Ulang/Pertanian/B_Forward%20Looking%202011-2030/BAU_PPU_2011-2020_data%20RPJMD-2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/GIZ_GELAMAI/8_RAD%20GRK%20Revisi/Perhitungan%20BAU%20Baseline%20dan%20Mitigasi_Hitung%20Ulang/Pertanian/B_Forward%20Looking%202011-2030/BAU_PPU_2021-2030_data%20RPJMD-2.xlsx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GIZ_GELAMAI/8_RAD%20GRK%20Revisi/Perhitungan%20BAU%20Baseline%20dan%20Mitigasi_Hitung%20Ulang/Pertanian/C_Mitigasi%202011-2030/SPE_PPU_2011-2020_data%20RPJMD-2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/GIZ_GELAMAI/8_RAD%20GRK%20Revisi/Perhitungan%20BAU%20Baseline%20dan%20Mitigasi_Hitung%20Ulang/Pertanian/C_Mitigasi%202011-2030/SPE_PPU_2021-2030_data%20RPJMD-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GIZ_GELAMAI/8_RAD%20GRK%20Revisi/Perhitungan%20BAU%20Baseline%20dan%20Mitigasi_Hitung%20Ulang/Pertanian/C_Mitigasi%202011-2030/SPE_PASER_2011-2020_data%20RPJMD-2.xlsx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/GIZ_GELAMAI/8_RAD%20GRK%20Revisi/Perhitungan%20BAU%20Baseline%20dan%20Mitigasi_Hitung%20Ulang/Pertanian/A_Historis%202000-2010/HISTORIS_PPU_2000-2010_data%20RPJMD-2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/GIZ_GELAMAI/8_RAD%20GRK%20Revisi/Perhitungan%20BAU%20Baseline%20dan%20Mitigasi_Hitung%20Ulang/Pertanian/B_Forward%20Looking%202011-2030/BAU_SAMARINDA_2011-2020_data%20RPJMD-2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/GIZ_GELAMAI/8_RAD%20GRK%20Revisi/Perhitungan%20BAU%20Baseline%20dan%20Mitigasi_Hitung%20Ulang/Pertanian/B_Forward%20Looking%202011-2030/BAU_SAMARINDA_2021-2030_data%20RPJMD-2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/GIZ_GELAMAI/8_RAD%20GRK%20Revisi/Perhitungan%20BAU%20Baseline%20dan%20Mitigasi_Hitung%20Ulang/Pertanian/C_Mitigasi%202011-2030/SPE_SAMARINDA_2011-2020_data%20RPJMD-2.xlsx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/GIZ_GELAMAI/8_RAD%20GRK%20Revisi/Perhitungan%20BAU%20Baseline%20dan%20Mitigasi_Hitung%20Ulang/Pertanian/C_Mitigasi%202011-2030/SPE_SAMARINDA_2021-2030_data%20RPJMD-2.xlsx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/GIZ_GELAMAI/8_RAD%20GRK%20Revisi/Perhitungan%20BAU%20Baseline%20dan%20Mitigasi_Hitung%20Ulang/Pertanian/A_Historis%202000-2010/HISTORIS_SAMARINDA_2000-2010_data%20RPJMD-2.xlsx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/GIZ_GELAMAI/8_RAD%20GRK%20Revisi/Perhitungan%20BAU%20Baseline%20dan%20Mitigasi_Hitung%20Ulang/Pertanian/B_Forward%20Looking%202011-2030/BAU_BALIKPAPAN_2011-2020_data%20RPJMD-2.xlsx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/GIZ_GELAMAI/8_RAD%20GRK%20Revisi/Perhitungan%20BAU%20Baseline%20dan%20Mitigasi_Hitung%20Ulang/Pertanian/B_Forward%20Looking%202011-2030/BAU_BALIKPAPAN_2021-2030_data%20RPJMD-2.xlsx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/GIZ_GELAMAI/8_RAD%20GRK%20Revisi/Perhitungan%20BAU%20Baseline%20dan%20Mitigasi_Hitung%20Ulang/Pertanian/C_Mitigasi%202011-2030/SPE_BALIKPAPAN_2011-2020_data%20RPJMD-2.xlsx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/GIZ_GELAMAI/8_RAD%20GRK%20Revisi/Perhitungan%20BAU%20Baseline%20dan%20Mitigasi_Hitung%20Ulang/Pertanian/C_Mitigasi%202011-2030/SPE_BALIKPAPAN_2021-2030_data%20RPJMD-2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GIZ_GELAMAI/8_RAD%20GRK%20Revisi/Perhitungan%20BAU%20Baseline%20dan%20Mitigasi_Hitung%20Ulang/Pertanian/C_Mitigasi%202011-2030/SPE_PASER_2021-2030_data%20RPJMD-2.xlsx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/GIZ_GELAMAI/8_RAD%20GRK%20Revisi/Perhitungan%20BAU%20Baseline%20dan%20Mitigasi_Hitung%20Ulang/Pertanian/A_Historis%202000-2010/HISTORIS_BALIKPAPAN_2000-2010_data%20RPJMD-2.xlsx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/GIZ_GELAMAI/8_RAD%20GRK%20Revisi/Perhitungan%20BAU%20Baseline%20dan%20Mitigasi_Hitung%20Ulang/Pertanian/B_Forward%20Looking%202011-2030/BAU_BONTANG_2011-2020_data%20RPJMD-2.xlsx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/GIZ_GELAMAI/8_RAD%20GRK%20Revisi/Perhitungan%20BAU%20Baseline%20dan%20Mitigasi_Hitung%20Ulang/Pertanian/B_Forward%20Looking%202011-2030/BAU_BONTANG_2021-2030_data%20RPJMD-2.xlsx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/GIZ_GELAMAI/8_RAD%20GRK%20Revisi/Perhitungan%20BAU%20Baseline%20dan%20Mitigasi_Hitung%20Ulang/Pertanian/C_Mitigasi%202011-2030/SPE_BONTANG_2011-2020_data%20RPJMD-2.xlsx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/GIZ_GELAMAI/8_RAD%20GRK%20Revisi/Perhitungan%20BAU%20Baseline%20dan%20Mitigasi_Hitung%20Ulang/Pertanian/C_Mitigasi%202011-2030/SPE_BONTANG_2021-2030_data%20RPJMD-2.xlsx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/GIZ_GELAMAI/8_RAD%20GRK%20Revisi/Perhitungan%20BAU%20Baseline%20dan%20Mitigasi_Hitung%20Ulang/Pertanian/A_Historis%202000-2010/HISTORIS_BONTANG_2000-2010_data%20RPJMD-2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GIZ_GELAMAI/8_RAD%20GRK%20Revisi/Perhitungan%20BAU%20Baseline%20dan%20Mitigasi_Hitung%20Ulang/Pertanian/A_Historis%202000-2010/HISTORIS_PASER_2000-2010_data%20RPJMD-2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GIZ_GELAMAI/8_RAD%20GRK%20Revisi/Perhitungan%20BAU%20Baseline%20dan%20Mitigasi_Hitung%20Ulang/Pertanian/B_Forward%20Looking%202011-2030/BAU_KUKAR_2011-2020_data%20RPJMD-2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GIZ_GELAMAI/8_RAD%20GRK%20Revisi/Perhitungan%20BAU%20Baseline%20dan%20Mitigasi_Hitung%20Ulang/Pertanian/B_Forward%20Looking%202011-2030/BAU_KUKAR_2021-2030_data%20RPJMD-2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GIZ_GELAMAI/8_RAD%20GRK%20Revisi/Perhitungan%20BAU%20Baseline%20dan%20Mitigasi_Hitung%20Ulang/Pertanian/C_Mitigasi%202011-2030/SPE_KUKAR_2011-2020_data%20RPJMD-2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GIZ_GELAMAI/8_RAD%20GRK%20Revisi/Perhitungan%20BAU%20Baseline%20dan%20Mitigasi_Hitung%20Ulang/Pertanian/C_Mitigasi%202011-2030/SPE_KUKAR_2021-2030_data%20RPJMD-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F peternakan"/>
      <sheetName val="Peternakan-CH4"/>
      <sheetName val="Peternakan-N2O"/>
      <sheetName val="EF&amp;SF lahan sawah"/>
      <sheetName val="Lahan sawah"/>
      <sheetName val="EF pupuk-kapur"/>
      <sheetName val="Kapur pertanian-CO2"/>
      <sheetName val="Pupuk Urea-CO2"/>
      <sheetName val="Direct N2O"/>
      <sheetName val="Perhitungan ke CO2-eq"/>
      <sheetName val="Grafik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28">
          <cell r="B128">
            <v>12230.79671411124</v>
          </cell>
          <cell r="C128">
            <v>12696.625351912551</v>
          </cell>
          <cell r="D128">
            <v>13490.397350725989</v>
          </cell>
          <cell r="E128">
            <v>11977.385935147329</v>
          </cell>
          <cell r="F128">
            <v>11347.585616839955</v>
          </cell>
          <cell r="G128">
            <v>12642.589229927604</v>
          </cell>
          <cell r="H128">
            <v>15838.173685244601</v>
          </cell>
          <cell r="I128">
            <v>16769.830960847223</v>
          </cell>
          <cell r="J128">
            <v>17701.488236449848</v>
          </cell>
          <cell r="K128">
            <v>18633.145512052473</v>
          </cell>
        </row>
        <row r="129">
          <cell r="B129">
            <v>14705.989619999998</v>
          </cell>
          <cell r="C129">
            <v>18427.329899999997</v>
          </cell>
          <cell r="D129">
            <v>17105.622240000004</v>
          </cell>
          <cell r="E129">
            <v>20584.13322</v>
          </cell>
          <cell r="F129">
            <v>24189.913020000004</v>
          </cell>
          <cell r="G129">
            <v>25667.996760000002</v>
          </cell>
          <cell r="H129">
            <v>30658.055048339691</v>
          </cell>
          <cell r="I129">
            <v>34641.600122329932</v>
          </cell>
          <cell r="J129">
            <v>39163.441148852377</v>
          </cell>
          <cell r="K129">
            <v>43709.278310642891</v>
          </cell>
        </row>
        <row r="130">
          <cell r="B130">
            <v>366.79293248875206</v>
          </cell>
          <cell r="C130">
            <v>399.79777693581951</v>
          </cell>
          <cell r="D130">
            <v>380.19369415396915</v>
          </cell>
          <cell r="E130">
            <v>425.9208791903875</v>
          </cell>
          <cell r="F130">
            <v>473.48833949240696</v>
          </cell>
          <cell r="G130">
            <v>513.56155700426484</v>
          </cell>
          <cell r="H130">
            <v>575.48751388493588</v>
          </cell>
          <cell r="I130">
            <v>637.13182052686534</v>
          </cell>
          <cell r="J130">
            <v>601.0937212547741</v>
          </cell>
          <cell r="K130">
            <v>778.41566177852917</v>
          </cell>
        </row>
        <row r="131">
          <cell r="B131">
            <v>0</v>
          </cell>
          <cell r="C131">
            <v>0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</row>
        <row r="132">
          <cell r="B132">
            <v>4934.4167194927468</v>
          </cell>
          <cell r="C132">
            <v>6208.4332519547224</v>
          </cell>
          <cell r="D132">
            <v>7180.3594849651863</v>
          </cell>
          <cell r="E132">
            <v>7177.012829812893</v>
          </cell>
          <cell r="F132">
            <v>7171.7914762516048</v>
          </cell>
          <cell r="G132">
            <v>7111.0056023651159</v>
          </cell>
          <cell r="H132">
            <v>7544.9906873614209</v>
          </cell>
          <cell r="I132">
            <v>7985.6691980487822</v>
          </cell>
          <cell r="J132">
            <v>8451.6692246693765</v>
          </cell>
          <cell r="K132">
            <v>8944.4695437537048</v>
          </cell>
        </row>
        <row r="133">
          <cell r="B133">
            <v>2.9812215085714285E-3</v>
          </cell>
          <cell r="C133">
            <v>3.2914252799999995E-3</v>
          </cell>
          <cell r="D133">
            <v>3.1661343999999998E-3</v>
          </cell>
          <cell r="E133">
            <v>2.7352353599999998E-3</v>
          </cell>
          <cell r="F133">
            <v>3.0899440000000003E-3</v>
          </cell>
          <cell r="G133">
            <v>3.3417956000000005E-3</v>
          </cell>
          <cell r="H133">
            <v>3.5374114285714282E-3</v>
          </cell>
          <cell r="I133">
            <v>3.7490514285714277E-3</v>
          </cell>
          <cell r="J133">
            <v>4.1739594285714289E-3</v>
          </cell>
          <cell r="K133">
            <v>3.4188000000000001E-3</v>
          </cell>
        </row>
        <row r="134">
          <cell r="B134">
            <v>32237.998967314245</v>
          </cell>
          <cell r="C134">
            <v>37732.189572228373</v>
          </cell>
          <cell r="D134">
            <v>38156.575935979541</v>
          </cell>
          <cell r="E134">
            <v>40164.455599385969</v>
          </cell>
          <cell r="F134">
            <v>43182.78154252797</v>
          </cell>
          <cell r="G134">
            <v>45935.156491092581</v>
          </cell>
          <cell r="H134">
            <v>54616.710472242085</v>
          </cell>
          <cell r="I134">
            <v>60034.235850804231</v>
          </cell>
          <cell r="J134">
            <v>65917.696505185799</v>
          </cell>
          <cell r="K134">
            <v>72065.312447027594</v>
          </cell>
        </row>
      </sheetData>
      <sheetData sheetId="10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F peternakan"/>
      <sheetName val="Peternakan-CH4"/>
      <sheetName val="Peternakan-N2O"/>
      <sheetName val="EF&amp;SF lahan sawah"/>
      <sheetName val="Lahan sawah"/>
      <sheetName val="EF pupuk-kapur"/>
      <sheetName val="Kapur pertanian-CO2"/>
      <sheetName val="Pupuk Urea-CO2"/>
      <sheetName val="Direct N2O"/>
      <sheetName val="Perhitungan ke CO2-eq"/>
      <sheetName val="Grafik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28">
          <cell r="B128">
            <v>82621.230514991883</v>
          </cell>
          <cell r="C128">
            <v>62521.656451140851</v>
          </cell>
          <cell r="D128">
            <v>76528.191932550719</v>
          </cell>
          <cell r="E128">
            <v>67366.274284274506</v>
          </cell>
          <cell r="F128">
            <v>77141.222419897225</v>
          </cell>
          <cell r="G128">
            <v>68279.298414365068</v>
          </cell>
          <cell r="H128">
            <v>66660.078069367708</v>
          </cell>
          <cell r="I128">
            <v>64576.892401120262</v>
          </cell>
          <cell r="J128">
            <v>73971.724368297117</v>
          </cell>
          <cell r="K128">
            <v>69773.676684431688</v>
          </cell>
          <cell r="L128">
            <v>71061.227039314515</v>
          </cell>
        </row>
        <row r="129">
          <cell r="B129">
            <v>17964.743580000002</v>
          </cell>
          <cell r="C129">
            <v>18294.704819999995</v>
          </cell>
          <cell r="D129">
            <v>19404.27678</v>
          </cell>
          <cell r="E129">
            <v>20525.009819999999</v>
          </cell>
          <cell r="F129">
            <v>19934.319300000003</v>
          </cell>
          <cell r="G129">
            <v>19044.208259999999</v>
          </cell>
          <cell r="H129">
            <v>17223.865679999995</v>
          </cell>
          <cell r="I129">
            <v>18113.439959999996</v>
          </cell>
          <cell r="J129">
            <v>20554.738259999998</v>
          </cell>
          <cell r="K129">
            <v>27250.430760000003</v>
          </cell>
          <cell r="L129">
            <v>31261.297619999998</v>
          </cell>
        </row>
        <row r="130">
          <cell r="B130">
            <v>331.28704003421717</v>
          </cell>
          <cell r="C130">
            <v>338.14434885106851</v>
          </cell>
          <cell r="D130">
            <v>424.85460797013133</v>
          </cell>
          <cell r="E130">
            <v>496.61858538335997</v>
          </cell>
          <cell r="F130">
            <v>459.37250431097146</v>
          </cell>
          <cell r="G130">
            <v>477.26568818996572</v>
          </cell>
          <cell r="H130">
            <v>435.27465447664008</v>
          </cell>
          <cell r="I130">
            <v>455.45090426025143</v>
          </cell>
          <cell r="J130">
            <v>385.44444845481138</v>
          </cell>
          <cell r="K130">
            <v>941.42404139960001</v>
          </cell>
          <cell r="L130">
            <v>1296.5192443322994</v>
          </cell>
        </row>
        <row r="131">
          <cell r="B131">
            <v>0</v>
          </cell>
          <cell r="C131">
            <v>0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</row>
        <row r="132">
          <cell r="B132">
            <v>628.83600000000001</v>
          </cell>
          <cell r="C132">
            <v>475.85672727272737</v>
          </cell>
          <cell r="D132">
            <v>582.46145454545467</v>
          </cell>
          <cell r="E132">
            <v>1292.4144000000001</v>
          </cell>
          <cell r="F132">
            <v>1386.2576727272731</v>
          </cell>
          <cell r="G132">
            <v>1821.5906181818182</v>
          </cell>
          <cell r="H132">
            <v>1966.4442272727274</v>
          </cell>
          <cell r="I132">
            <v>2858.3611090909094</v>
          </cell>
          <cell r="J132">
            <v>3763.3758000000003</v>
          </cell>
          <cell r="K132">
            <v>4840.5928909090917</v>
          </cell>
          <cell r="L132">
            <v>5350.6073999999999</v>
          </cell>
        </row>
        <row r="133">
          <cell r="B133">
            <v>1.0302603716363637E-2</v>
          </cell>
          <cell r="C133">
            <v>4.4858724654545457E-3</v>
          </cell>
          <cell r="D133">
            <v>5.2298202981818183E-3</v>
          </cell>
          <cell r="E133">
            <v>4.6237358109090911E-3</v>
          </cell>
          <cell r="F133">
            <v>4.4880273454545455E-3</v>
          </cell>
          <cell r="G133">
            <v>4.3607425018181815E-3</v>
          </cell>
          <cell r="H133">
            <v>4.3884865818181818E-3</v>
          </cell>
          <cell r="I133">
            <v>4.1089888509090915E-3</v>
          </cell>
          <cell r="J133">
            <v>4.6475504370909098E-3</v>
          </cell>
          <cell r="K133">
            <v>3.2868964800000003E-3</v>
          </cell>
          <cell r="L133">
            <v>3.2602552690909089E-3</v>
          </cell>
        </row>
        <row r="134">
          <cell r="B134">
            <v>101546.10743762982</v>
          </cell>
          <cell r="C134">
            <v>81630.366833137115</v>
          </cell>
          <cell r="D134">
            <v>96939.790004886599</v>
          </cell>
          <cell r="E134">
            <v>89680.321713393656</v>
          </cell>
          <cell r="F134">
            <v>98921.176384962819</v>
          </cell>
          <cell r="G134">
            <v>89622.367341479345</v>
          </cell>
          <cell r="H134">
            <v>86285.667019603658</v>
          </cell>
          <cell r="I134">
            <v>86004.148483460289</v>
          </cell>
          <cell r="J134">
            <v>98675.287524302359</v>
          </cell>
          <cell r="K134">
            <v>102806.12766363686</v>
          </cell>
          <cell r="L134">
            <v>108969.65456390208</v>
          </cell>
        </row>
      </sheetData>
      <sheetData sheetId="10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F peternakan"/>
      <sheetName val="Peternakan-CH4"/>
      <sheetName val="Peternakan-N2O"/>
      <sheetName val="EF&amp;SF lahan sawah"/>
      <sheetName val="Lahan sawah"/>
      <sheetName val="EF pupuk-kapur"/>
      <sheetName val="Kapur pertanian-CO2"/>
      <sheetName val="Pupuk Urea-CO2"/>
      <sheetName val="Direct N2O"/>
      <sheetName val="Perhitungan ke CO2-eq"/>
      <sheetName val="Grafik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28">
          <cell r="B128">
            <v>2547.1509914975727</v>
          </cell>
          <cell r="C128">
            <v>1382.5793969942933</v>
          </cell>
          <cell r="D128">
            <v>2508.0213859222622</v>
          </cell>
          <cell r="E128">
            <v>1988.1566261359983</v>
          </cell>
          <cell r="F128">
            <v>1941.5737623558673</v>
          </cell>
          <cell r="G128">
            <v>2398.0858274011534</v>
          </cell>
          <cell r="H128">
            <v>2398.0858274011534</v>
          </cell>
          <cell r="I128">
            <v>2584.4172825216779</v>
          </cell>
          <cell r="J128">
            <v>2770.7487376422027</v>
          </cell>
          <cell r="K128">
            <v>2957.0801927627272</v>
          </cell>
        </row>
        <row r="129">
          <cell r="B129">
            <v>13073.263559999998</v>
          </cell>
          <cell r="C129">
            <v>13292.309939999999</v>
          </cell>
          <cell r="D129">
            <v>14813.105579999998</v>
          </cell>
          <cell r="E129">
            <v>13919.70594</v>
          </cell>
          <cell r="F129">
            <v>14947.321199999995</v>
          </cell>
          <cell r="G129">
            <v>16611.160103999995</v>
          </cell>
          <cell r="H129">
            <v>15855.195165201734</v>
          </cell>
          <cell r="I129">
            <v>16331.92938404316</v>
          </cell>
          <cell r="J129">
            <v>16824.593523413463</v>
          </cell>
          <cell r="K129">
            <v>17320.480315976496</v>
          </cell>
        </row>
        <row r="130">
          <cell r="B130">
            <v>230.7338578050126</v>
          </cell>
          <cell r="C130">
            <v>236.21981806589258</v>
          </cell>
          <cell r="D130">
            <v>243.34782237761604</v>
          </cell>
          <cell r="E130">
            <v>332.99029961079771</v>
          </cell>
          <cell r="F130">
            <v>409.80649386610054</v>
          </cell>
          <cell r="G130">
            <v>426.99126167145693</v>
          </cell>
          <cell r="H130">
            <v>428.36471348041266</v>
          </cell>
          <cell r="I130">
            <v>437.98326939130675</v>
          </cell>
          <cell r="J130">
            <v>373.50759819939043</v>
          </cell>
          <cell r="K130">
            <v>457.84275058887181</v>
          </cell>
        </row>
        <row r="131">
          <cell r="B131">
            <v>0</v>
          </cell>
          <cell r="C131">
            <v>0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</row>
        <row r="132">
          <cell r="B132">
            <v>1149.2733467149026</v>
          </cell>
          <cell r="C132">
            <v>2298.537846656553</v>
          </cell>
          <cell r="D132">
            <v>3234.9443308048399</v>
          </cell>
          <cell r="E132">
            <v>3752.7910033842927</v>
          </cell>
          <cell r="F132">
            <v>4466.4832156222046</v>
          </cell>
          <cell r="G132">
            <v>4976.9791949274522</v>
          </cell>
          <cell r="H132">
            <v>5475.331278017663</v>
          </cell>
          <cell r="I132">
            <v>6025.1859272766187</v>
          </cell>
          <cell r="J132">
            <v>6630.1584415133748</v>
          </cell>
          <cell r="K132">
            <v>7295.7881661581951</v>
          </cell>
        </row>
        <row r="133">
          <cell r="B133">
            <v>5.8141136114285728E-3</v>
          </cell>
          <cell r="C133">
            <v>5.9468421257142861E-3</v>
          </cell>
          <cell r="D133">
            <v>4.0936013485714275E-3</v>
          </cell>
          <cell r="E133">
            <v>1.8969595542857145E-3</v>
          </cell>
          <cell r="F133">
            <v>1.8023262400000003E-3</v>
          </cell>
          <cell r="G133">
            <v>1.4398171542857143E-3</v>
          </cell>
          <cell r="H133">
            <v>1.4398171542857143E-3</v>
          </cell>
          <cell r="I133">
            <v>1.4579577257142857E-3</v>
          </cell>
          <cell r="J133">
            <v>1.555580513142857E-3</v>
          </cell>
          <cell r="K133">
            <v>1.2068852399999997E-3</v>
          </cell>
        </row>
        <row r="134">
          <cell r="B134">
            <v>17000.427570131094</v>
          </cell>
          <cell r="C134">
            <v>17209.652948558862</v>
          </cell>
          <cell r="D134">
            <v>20799.423212706064</v>
          </cell>
          <cell r="E134">
            <v>19993.645766090645</v>
          </cell>
          <cell r="F134">
            <v>21765.186474170405</v>
          </cell>
          <cell r="G134">
            <v>24413.217827817214</v>
          </cell>
          <cell r="H134">
            <v>24156.978423918117</v>
          </cell>
          <cell r="I134">
            <v>25379.517321190488</v>
          </cell>
          <cell r="J134">
            <v>26599.009856348945</v>
          </cell>
          <cell r="K134">
            <v>28031.192632371534</v>
          </cell>
        </row>
      </sheetData>
      <sheetData sheetId="10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F peternakan"/>
      <sheetName val="Peternakan-CH4"/>
      <sheetName val="Peternakan-N2O"/>
      <sheetName val="EF&amp;SF lahan sawah"/>
      <sheetName val="Lahan sawah"/>
      <sheetName val="EF pupuk-kapur"/>
      <sheetName val="Kapur pertanian-CO2"/>
      <sheetName val="Pupuk Urea-CO2"/>
      <sheetName val="Direct N2O"/>
      <sheetName val="Perhitungan ke CO2-eq"/>
      <sheetName val="Grafik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28">
          <cell r="B128">
            <v>3143.4116478832516</v>
          </cell>
          <cell r="C128">
            <v>3236.5773754435149</v>
          </cell>
          <cell r="D128">
            <v>3329.7431030037769</v>
          </cell>
          <cell r="E128">
            <v>3422.9088305640398</v>
          </cell>
          <cell r="F128">
            <v>3516.0745581243018</v>
          </cell>
          <cell r="G128">
            <v>3609.2402856845642</v>
          </cell>
          <cell r="H128">
            <v>3702.4060132448267</v>
          </cell>
          <cell r="I128">
            <v>3795.5717408050878</v>
          </cell>
          <cell r="J128">
            <v>3795.5717408050878</v>
          </cell>
          <cell r="K128">
            <v>3795.5717408050878</v>
          </cell>
        </row>
        <row r="129">
          <cell r="B129">
            <v>17819.654214796086</v>
          </cell>
          <cell r="C129">
            <v>17612.741206800525</v>
          </cell>
          <cell r="D129">
            <v>18828.127614548055</v>
          </cell>
          <cell r="E129">
            <v>19337.562570555048</v>
          </cell>
          <cell r="F129">
            <v>19850.555596087419</v>
          </cell>
          <cell r="G129">
            <v>20367.177852535853</v>
          </cell>
          <cell r="H129">
            <v>20887.501924518569</v>
          </cell>
          <cell r="I129">
            <v>21411.601848346148</v>
          </cell>
          <cell r="J129">
            <v>21939.553141055705</v>
          </cell>
          <cell r="K129">
            <v>22471.432830024656</v>
          </cell>
        </row>
        <row r="130">
          <cell r="B130">
            <v>468.00565035050039</v>
          </cell>
          <cell r="C130">
            <v>478.32814142332984</v>
          </cell>
          <cell r="D130">
            <v>488.81341563358433</v>
          </cell>
          <cell r="E130">
            <v>499.46472864401204</v>
          </cell>
          <cell r="F130">
            <v>510.28540123061589</v>
          </cell>
          <cell r="G130">
            <v>521.27882058492071</v>
          </cell>
          <cell r="H130">
            <v>532.44844164227982</v>
          </cell>
          <cell r="I130">
            <v>543.79778843675376</v>
          </cell>
          <cell r="J130">
            <v>464.72416702125923</v>
          </cell>
          <cell r="K130">
            <v>567.0501091863124</v>
          </cell>
        </row>
        <row r="131">
          <cell r="B131">
            <v>0</v>
          </cell>
          <cell r="C131">
            <v>0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</row>
        <row r="132">
          <cell r="B132">
            <v>8028.1711508570943</v>
          </cell>
          <cell r="C132">
            <v>8833.3070073364142</v>
          </cell>
          <cell r="D132">
            <v>9719.2877537555451</v>
          </cell>
          <cell r="E132">
            <v>10694.238301553427</v>
          </cell>
          <cell r="F132">
            <v>11767.100115768641</v>
          </cell>
          <cell r="G132">
            <v>12947.713278676116</v>
          </cell>
          <cell r="H132">
            <v>14246.906800819428</v>
          </cell>
          <cell r="I132">
            <v>15676.59800830178</v>
          </cell>
          <cell r="J132">
            <v>17249.192827590658</v>
          </cell>
          <cell r="K132">
            <v>18979.833426218062</v>
          </cell>
        </row>
        <row r="133">
          <cell r="B133">
            <v>1.5123794400000001E-3</v>
          </cell>
          <cell r="C133">
            <v>1.5214497257142858E-3</v>
          </cell>
          <cell r="D133">
            <v>1.5305200114285715E-3</v>
          </cell>
          <cell r="E133">
            <v>1.5395902971428572E-3</v>
          </cell>
          <cell r="F133">
            <v>1.5486605828571429E-3</v>
          </cell>
          <cell r="G133">
            <v>1.5577308685714283E-3</v>
          </cell>
          <cell r="H133">
            <v>1.5668011542857142E-3</v>
          </cell>
          <cell r="I133">
            <v>1.5758714399999997E-3</v>
          </cell>
          <cell r="J133">
            <v>1.6607260560000002E-3</v>
          </cell>
          <cell r="K133">
            <v>1.2728192399999998E-3</v>
          </cell>
        </row>
        <row r="134">
          <cell r="B134">
            <v>29459.244176266373</v>
          </cell>
          <cell r="C134">
            <v>30160.95525245351</v>
          </cell>
          <cell r="D134">
            <v>32365.973417460973</v>
          </cell>
          <cell r="E134">
            <v>33954.175970906821</v>
          </cell>
          <cell r="F134">
            <v>35644.017219871559</v>
          </cell>
          <cell r="G134">
            <v>37445.41179521232</v>
          </cell>
          <cell r="H134">
            <v>39369.26474702626</v>
          </cell>
          <cell r="I134">
            <v>41427.570961761216</v>
          </cell>
          <cell r="J134">
            <v>43449.043537198762</v>
          </cell>
          <cell r="K134">
            <v>45813.889379053355</v>
          </cell>
        </row>
      </sheetData>
      <sheetData sheetId="10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F peternakan"/>
      <sheetName val="Peternakan-CH4"/>
      <sheetName val="Peternakan-N2O"/>
      <sheetName val="EF&amp;SF lahan sawah"/>
      <sheetName val="Lahan sawah"/>
      <sheetName val="EF pupuk-kapur"/>
      <sheetName val="Kapur pertanian-CO2"/>
      <sheetName val="Pupuk Urea-CO2"/>
      <sheetName val="Direct N2O"/>
      <sheetName val="Perhitungan ke CO2-eq"/>
      <sheetName val="Grafik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28">
          <cell r="B128">
            <v>2547.1509914975727</v>
          </cell>
          <cell r="C128">
            <v>1382.5793969942933</v>
          </cell>
          <cell r="D128">
            <v>2508.0213859222622</v>
          </cell>
          <cell r="E128">
            <v>1988.1566261359983</v>
          </cell>
          <cell r="F128">
            <v>1941.5737623558673</v>
          </cell>
          <cell r="G128">
            <v>2398.0858274011534</v>
          </cell>
          <cell r="H128">
            <v>932.60002812085065</v>
          </cell>
          <cell r="I128">
            <v>1005.0631227689353</v>
          </cell>
          <cell r="J128">
            <v>1077.52621741702</v>
          </cell>
          <cell r="K128">
            <v>1149.9893120651045</v>
          </cell>
        </row>
        <row r="129">
          <cell r="B129">
            <v>13073.263559999998</v>
          </cell>
          <cell r="C129">
            <v>13292.309939999999</v>
          </cell>
          <cell r="D129">
            <v>14813.105579999998</v>
          </cell>
          <cell r="E129">
            <v>13919.70594</v>
          </cell>
          <cell r="F129">
            <v>14947.321199999995</v>
          </cell>
          <cell r="G129">
            <v>16611.160103999995</v>
          </cell>
          <cell r="H129">
            <v>15848.734593321733</v>
          </cell>
          <cell r="I129">
            <v>16325.33960072556</v>
          </cell>
          <cell r="J129">
            <v>16817.871944429513</v>
          </cell>
          <cell r="K129">
            <v>17313.624305412864</v>
          </cell>
        </row>
        <row r="130">
          <cell r="B130">
            <v>230.7338578050126</v>
          </cell>
          <cell r="C130">
            <v>236.21981806589258</v>
          </cell>
          <cell r="D130">
            <v>243.34782237761604</v>
          </cell>
          <cell r="E130">
            <v>332.99029961079771</v>
          </cell>
          <cell r="F130">
            <v>409.80649386610054</v>
          </cell>
          <cell r="G130">
            <v>426.99126167145693</v>
          </cell>
          <cell r="H130">
            <v>250.03626821945852</v>
          </cell>
          <cell r="I130">
            <v>255.17411466749371</v>
          </cell>
          <cell r="J130">
            <v>186.09149680030546</v>
          </cell>
          <cell r="K130">
            <v>265.76553461060263</v>
          </cell>
        </row>
        <row r="131">
          <cell r="B131">
            <v>0</v>
          </cell>
          <cell r="C131">
            <v>0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</row>
        <row r="132">
          <cell r="B132">
            <v>1149.2733467149026</v>
          </cell>
          <cell r="C132">
            <v>2298.537846656553</v>
          </cell>
          <cell r="D132">
            <v>3234.9443308048399</v>
          </cell>
          <cell r="E132">
            <v>3752.7910033842927</v>
          </cell>
          <cell r="F132">
            <v>4466.4832156222046</v>
          </cell>
          <cell r="G132">
            <v>4976.9791949274522</v>
          </cell>
          <cell r="H132">
            <v>4133.4713334111329</v>
          </cell>
          <cell r="I132">
            <v>4445.5793081745824</v>
          </cell>
          <cell r="J132">
            <v>4781.1690713963062</v>
          </cell>
          <cell r="K132">
            <v>5142.0134981049086</v>
          </cell>
        </row>
        <row r="133">
          <cell r="B133">
            <v>2.3544757600000004E-3</v>
          </cell>
          <cell r="C133">
            <v>2.4082253236363638E-3</v>
          </cell>
          <cell r="D133">
            <v>1.6577393890909087E-3</v>
          </cell>
          <cell r="E133">
            <v>7.6819023272727276E-4</v>
          </cell>
          <cell r="F133">
            <v>7.2986765090909099E-4</v>
          </cell>
          <cell r="G133">
            <v>5.8306645090909091E-4</v>
          </cell>
          <cell r="H133">
            <v>5.8306645090909091E-4</v>
          </cell>
          <cell r="I133">
            <v>5.9041263272727261E-4</v>
          </cell>
          <cell r="J133">
            <v>6.2994582763636366E-4</v>
          </cell>
          <cell r="K133">
            <v>4.887386509090908E-4</v>
          </cell>
        </row>
        <row r="134">
          <cell r="B134">
            <v>17000.424110493244</v>
          </cell>
          <cell r="C134">
            <v>17209.64940994206</v>
          </cell>
          <cell r="D134">
            <v>20799.420776844105</v>
          </cell>
          <cell r="E134">
            <v>19993.644637321322</v>
          </cell>
          <cell r="F134">
            <v>21765.185401711817</v>
          </cell>
          <cell r="G134">
            <v>24413.216971066511</v>
          </cell>
          <cell r="H134">
            <v>21164.842806139626</v>
          </cell>
          <cell r="I134">
            <v>22031.156736749206</v>
          </cell>
          <cell r="J134">
            <v>22862.659359988975</v>
          </cell>
          <cell r="K134">
            <v>23871.39313893213</v>
          </cell>
        </row>
      </sheetData>
      <sheetData sheetId="10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F peternakan"/>
      <sheetName val="Peternakan-CH4"/>
      <sheetName val="Peternakan-N2O"/>
      <sheetName val="EF&amp;SF lahan sawah"/>
      <sheetName val="Lahan sawah"/>
      <sheetName val="EF pupuk-kapur"/>
      <sheetName val="Kapur pertanian-CO2"/>
      <sheetName val="Pupuk Urea-CO2"/>
      <sheetName val="Direct N2O"/>
      <sheetName val="Perhitungan ke CO2-eq"/>
      <sheetName val="Grafik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28">
          <cell r="B128">
            <v>1222.4524067131892</v>
          </cell>
          <cell r="C128">
            <v>1258.6839540372316</v>
          </cell>
          <cell r="D128">
            <v>1294.915501361274</v>
          </cell>
          <cell r="E128">
            <v>1331.1470486853163</v>
          </cell>
          <cell r="F128">
            <v>1367.3785960093585</v>
          </cell>
          <cell r="G128">
            <v>1403.6101433334009</v>
          </cell>
          <cell r="H128">
            <v>1439.8416906574432</v>
          </cell>
          <cell r="I128">
            <v>1476.0732379814856</v>
          </cell>
          <cell r="J128">
            <v>1476.0732379814856</v>
          </cell>
          <cell r="K128">
            <v>1476.0732379814856</v>
          </cell>
        </row>
        <row r="129">
          <cell r="B129">
            <v>20359.456871093018</v>
          </cell>
          <cell r="C129">
            <v>20096.347708707101</v>
          </cell>
          <cell r="D129">
            <v>21403.568939253022</v>
          </cell>
          <cell r="E129">
            <v>21931.359573780712</v>
          </cell>
          <cell r="F129">
            <v>22463.075391404163</v>
          </cell>
          <cell r="G129">
            <v>22869.644751250045</v>
          </cell>
          <cell r="H129">
            <v>23975.22022375726</v>
          </cell>
          <cell r="I129">
            <v>25144.390890673483</v>
          </cell>
          <cell r="J129">
            <v>26381.083611724247</v>
          </cell>
          <cell r="K129">
            <v>27689.473701003215</v>
          </cell>
        </row>
        <row r="130">
          <cell r="B130">
            <v>300.03518188440637</v>
          </cell>
          <cell r="C130">
            <v>306.13293482370244</v>
          </cell>
          <cell r="D130">
            <v>312.34694716734543</v>
          </cell>
          <cell r="E130">
            <v>318.67954410342242</v>
          </cell>
          <cell r="F130">
            <v>325.1330973237819</v>
          </cell>
          <cell r="G130">
            <v>73.119727489131733</v>
          </cell>
          <cell r="H130">
            <v>75.138905361214981</v>
          </cell>
          <cell r="I130">
            <v>77.234100923367137</v>
          </cell>
          <cell r="J130">
            <v>45.37703441733133</v>
          </cell>
          <cell r="K130">
            <v>81.667970847209247</v>
          </cell>
        </row>
        <row r="131">
          <cell r="B131">
            <v>0</v>
          </cell>
          <cell r="C131">
            <v>0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</row>
        <row r="132">
          <cell r="B132">
            <v>5530.019315393648</v>
          </cell>
          <cell r="C132">
            <v>5946.691753705868</v>
          </cell>
          <cell r="D132">
            <v>6394.7817792924789</v>
          </cell>
          <cell r="E132">
            <v>6876.6614199926953</v>
          </cell>
          <cell r="F132">
            <v>7394.8817917475972</v>
          </cell>
          <cell r="G132">
            <v>7952.1866197518139</v>
          </cell>
          <cell r="H132">
            <v>8551.5267804521645</v>
          </cell>
          <cell r="I132">
            <v>9196.0759414672139</v>
          </cell>
          <cell r="J132">
            <v>9888.701927775257</v>
          </cell>
          <cell r="K132">
            <v>10634.75105322757</v>
          </cell>
        </row>
        <row r="133">
          <cell r="B133">
            <v>6.1245117818181812E-4</v>
          </cell>
          <cell r="C133">
            <v>6.1612426909090918E-4</v>
          </cell>
          <cell r="D133">
            <v>6.1979736000000003E-4</v>
          </cell>
          <cell r="E133">
            <v>6.2347045090909109E-4</v>
          </cell>
          <cell r="F133">
            <v>6.2714354181818194E-4</v>
          </cell>
          <cell r="G133">
            <v>6.3081663272727278E-4</v>
          </cell>
          <cell r="H133">
            <v>6.3448972363636374E-4</v>
          </cell>
          <cell r="I133">
            <v>6.3816281454545458E-4</v>
          </cell>
          <cell r="J133">
            <v>6.725254276363637E-4</v>
          </cell>
          <cell r="K133">
            <v>5.1543919636363631E-4</v>
          </cell>
        </row>
        <row r="134">
          <cell r="B134">
            <v>27411.964387535441</v>
          </cell>
          <cell r="C134">
            <v>27607.856967398173</v>
          </cell>
          <cell r="D134">
            <v>29405.61378687148</v>
          </cell>
          <cell r="E134">
            <v>30457.8482100326</v>
          </cell>
          <cell r="F134">
            <v>31550.469503628443</v>
          </cell>
          <cell r="G134">
            <v>32298.561872641025</v>
          </cell>
          <cell r="H134">
            <v>34041.728234717812</v>
          </cell>
          <cell r="I134">
            <v>35893.774809208364</v>
          </cell>
          <cell r="J134">
            <v>37791.236484423753</v>
          </cell>
          <cell r="K134">
            <v>39881.966478498682</v>
          </cell>
        </row>
      </sheetData>
      <sheetData sheetId="10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F peternakan"/>
      <sheetName val="Peternakan-CH4"/>
      <sheetName val="Peternakan-N2O"/>
      <sheetName val="EF&amp;SF lahan sawah"/>
      <sheetName val="Lahan sawah"/>
      <sheetName val="EF pupuk-kapur"/>
      <sheetName val="Kapur pertanian-CO2"/>
      <sheetName val="Pupuk Urea-CO2"/>
      <sheetName val="Direct N2O"/>
      <sheetName val="Perhitungan ke CO2-eq"/>
      <sheetName val="Grafik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28">
          <cell r="B128">
            <v>0</v>
          </cell>
          <cell r="C128">
            <v>3419.1822014616278</v>
          </cell>
          <cell r="D128">
            <v>5213.5541142722814</v>
          </cell>
          <cell r="E128">
            <v>3693.0894404887999</v>
          </cell>
          <cell r="F128">
            <v>2882.5476107145173</v>
          </cell>
          <cell r="G128">
            <v>4839.0278894800267</v>
          </cell>
          <cell r="H128">
            <v>2962.6701364163428</v>
          </cell>
          <cell r="I128">
            <v>2463.301836693337</v>
          </cell>
          <cell r="J128">
            <v>2120.4519592715715</v>
          </cell>
          <cell r="K128">
            <v>1894.9908985757361</v>
          </cell>
          <cell r="L128">
            <v>2183.8046540125497</v>
          </cell>
        </row>
        <row r="129">
          <cell r="B129">
            <v>29570.631299999994</v>
          </cell>
          <cell r="C129">
            <v>31771.655160000002</v>
          </cell>
          <cell r="D129">
            <v>34941.34476</v>
          </cell>
          <cell r="E129">
            <v>8699.0259299999998</v>
          </cell>
          <cell r="F129">
            <v>24348.241889999998</v>
          </cell>
          <cell r="G129">
            <v>10530.881549999998</v>
          </cell>
          <cell r="H129">
            <v>11092.59375</v>
          </cell>
          <cell r="I129">
            <v>12225.138239999998</v>
          </cell>
          <cell r="J129">
            <v>13230.727439999999</v>
          </cell>
          <cell r="K129">
            <v>13866.958979999998</v>
          </cell>
          <cell r="L129">
            <v>14482.104419999998</v>
          </cell>
        </row>
        <row r="130">
          <cell r="B130">
            <v>520.11084082822856</v>
          </cell>
          <cell r="C130">
            <v>609.01992582916557</v>
          </cell>
          <cell r="D130">
            <v>628.16636654665149</v>
          </cell>
          <cell r="E130">
            <v>133.64726500601145</v>
          </cell>
          <cell r="F130">
            <v>478.34945650674285</v>
          </cell>
          <cell r="G130">
            <v>166.80137941858288</v>
          </cell>
          <cell r="H130">
            <v>182.67622138429715</v>
          </cell>
          <cell r="I130">
            <v>202.43168055666288</v>
          </cell>
          <cell r="J130">
            <v>191.69057409794283</v>
          </cell>
          <cell r="K130">
            <v>226.44358037286861</v>
          </cell>
          <cell r="L130">
            <v>234.46587872186285</v>
          </cell>
        </row>
        <row r="131">
          <cell r="B131">
            <v>0</v>
          </cell>
          <cell r="C131">
            <v>0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</row>
        <row r="132">
          <cell r="B132">
            <v>0</v>
          </cell>
          <cell r="C132">
            <v>26.023636363636367</v>
          </cell>
          <cell r="D132">
            <v>39.680727272727275</v>
          </cell>
          <cell r="E132">
            <v>236.99143636363635</v>
          </cell>
          <cell r="F132">
            <v>230.82234545454548</v>
          </cell>
          <cell r="G132">
            <v>245.71325454545459</v>
          </cell>
          <cell r="H132">
            <v>231.43216363636364</v>
          </cell>
          <cell r="I132">
            <v>231.52052727272729</v>
          </cell>
          <cell r="J132">
            <v>238.63379999999998</v>
          </cell>
          <cell r="K132">
            <v>493.94781818181832</v>
          </cell>
          <cell r="L132">
            <v>886.96074545454564</v>
          </cell>
        </row>
        <row r="133">
          <cell r="B133">
            <v>0</v>
          </cell>
          <cell r="C133">
            <v>2.9515734181818185E-3</v>
          </cell>
          <cell r="D133">
            <v>3.6558028945454547E-3</v>
          </cell>
          <cell r="E133">
            <v>3.1905936872727268E-3</v>
          </cell>
          <cell r="F133">
            <v>2.8016133600000004E-3</v>
          </cell>
          <cell r="G133">
            <v>3.7433938690909093E-3</v>
          </cell>
          <cell r="H133">
            <v>3.4240553454545452E-3</v>
          </cell>
          <cell r="I133">
            <v>3.5184782690909086E-3</v>
          </cell>
          <cell r="J133">
            <v>2.9615789178181824E-3</v>
          </cell>
          <cell r="K133">
            <v>2.0682242509090913E-3</v>
          </cell>
          <cell r="L133">
            <v>1.9360071054545459E-3</v>
          </cell>
        </row>
        <row r="134">
          <cell r="B134">
            <v>30090.742140828221</v>
          </cell>
          <cell r="C134">
            <v>35825.883875227853</v>
          </cell>
          <cell r="D134">
            <v>40822.749623894553</v>
          </cell>
          <cell r="E134">
            <v>12762.757262452134</v>
          </cell>
          <cell r="F134">
            <v>27939.96410428916</v>
          </cell>
          <cell r="G134">
            <v>15782.427816837931</v>
          </cell>
          <cell r="H134">
            <v>14469.375695492348</v>
          </cell>
          <cell r="I134">
            <v>15122.395803000994</v>
          </cell>
          <cell r="J134">
            <v>15781.506734948431</v>
          </cell>
          <cell r="K134">
            <v>16482.343345354671</v>
          </cell>
          <cell r="L134">
            <v>17787.337634196057</v>
          </cell>
        </row>
      </sheetData>
      <sheetData sheetId="10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F peternakan"/>
      <sheetName val="Peternakan-CH4"/>
      <sheetName val="Peternakan-N2O"/>
      <sheetName val="EF&amp;SF lahan sawah"/>
      <sheetName val="Lahan sawah"/>
      <sheetName val="EF pupuk-kapur"/>
      <sheetName val="Kapur pertanian-CO2"/>
      <sheetName val="Pupuk Urea-CO2"/>
      <sheetName val="Direct N2O"/>
      <sheetName val="Un-Direct N2O"/>
      <sheetName val="Perhitungan ke CO2-eq"/>
      <sheetName val="Grafik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28">
          <cell r="B128">
            <v>8979.3128222580854</v>
          </cell>
          <cell r="C128">
            <v>9445.141460059398</v>
          </cell>
          <cell r="D128">
            <v>9450.7314037130145</v>
          </cell>
          <cell r="E128">
            <v>11312.182640367055</v>
          </cell>
          <cell r="F128">
            <v>10382.388679315638</v>
          </cell>
          <cell r="G128">
            <v>5610.4401136789993</v>
          </cell>
          <cell r="H128">
            <v>11811.550940090061</v>
          </cell>
          <cell r="I128">
            <v>12253.156488725706</v>
          </cell>
          <cell r="J128">
            <v>13514.620439891656</v>
          </cell>
          <cell r="K128">
            <v>14198.456880183983</v>
          </cell>
        </row>
        <row r="129">
          <cell r="B129">
            <v>18843.409199999995</v>
          </cell>
          <cell r="C129">
            <v>19953.509099999999</v>
          </cell>
          <cell r="D129">
            <v>21135.115259999999</v>
          </cell>
          <cell r="E129">
            <v>21788.823420000004</v>
          </cell>
          <cell r="F129">
            <v>23479.417079999996</v>
          </cell>
          <cell r="G129">
            <v>23914.905000000002</v>
          </cell>
          <cell r="H129">
            <v>24751.202675207969</v>
          </cell>
          <cell r="I129">
            <v>25897.005022354097</v>
          </cell>
          <cell r="J129">
            <v>27154.933212022501</v>
          </cell>
          <cell r="K129">
            <v>28394.145781690837</v>
          </cell>
        </row>
        <row r="130">
          <cell r="B130">
            <v>377.3626515023704</v>
          </cell>
          <cell r="C130">
            <v>403.9429243841326</v>
          </cell>
          <cell r="D130">
            <v>404.15042172974859</v>
          </cell>
          <cell r="E130">
            <v>452.08303273446973</v>
          </cell>
          <cell r="F130">
            <v>603.84515671473719</v>
          </cell>
          <cell r="G130">
            <v>409.78212731473604</v>
          </cell>
          <cell r="H130">
            <v>427.71323104393826</v>
          </cell>
          <cell r="I130">
            <v>448.77741376219126</v>
          </cell>
          <cell r="J130">
            <v>402.00251980391505</v>
          </cell>
          <cell r="K130">
            <v>483.8306046734283</v>
          </cell>
        </row>
        <row r="131">
          <cell r="B131">
            <v>0</v>
          </cell>
          <cell r="C131">
            <v>0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</row>
        <row r="132">
          <cell r="B132">
            <v>72328.747333333333</v>
          </cell>
          <cell r="C132">
            <v>82074.468666666668</v>
          </cell>
          <cell r="D132">
            <v>95842.882666666657</v>
          </cell>
          <cell r="E132">
            <v>107791.72066666668</v>
          </cell>
          <cell r="F132">
            <v>113039.63733333333</v>
          </cell>
          <cell r="G132">
            <v>119519.92066666666</v>
          </cell>
          <cell r="H132">
            <v>126078.44920000003</v>
          </cell>
          <cell r="I132">
            <v>132367.71416000003</v>
          </cell>
          <cell r="J132">
            <v>139049.93653466666</v>
          </cell>
          <cell r="K132">
            <v>146003.23086140002</v>
          </cell>
        </row>
        <row r="133">
          <cell r="B133">
            <v>211807.94494514287</v>
          </cell>
          <cell r="C133">
            <v>240283.29387542859</v>
          </cell>
          <cell r="D133">
            <v>280456.07351771434</v>
          </cell>
          <cell r="E133">
            <v>315479.68265942862</v>
          </cell>
          <cell r="F133">
            <v>330711.52741942863</v>
          </cell>
          <cell r="G133">
            <v>349208.16803085728</v>
          </cell>
          <cell r="H133">
            <v>368878.13884868583</v>
          </cell>
          <cell r="I133">
            <v>387266.44947483443</v>
          </cell>
          <cell r="J133">
            <v>406871.90624914755</v>
          </cell>
          <cell r="K133">
            <v>427218.52650189068</v>
          </cell>
        </row>
        <row r="134">
          <cell r="B134">
            <v>69049.671909585712</v>
          </cell>
          <cell r="C134">
            <v>78353.564005042863</v>
          </cell>
          <cell r="D134">
            <v>91497.777121771447</v>
          </cell>
          <cell r="E134">
            <v>102904.90601615715</v>
          </cell>
          <cell r="F134">
            <v>107914.90463222859</v>
          </cell>
          <cell r="G134">
            <v>114101.39969187144</v>
          </cell>
          <cell r="H134">
            <v>120362.5926494829</v>
          </cell>
          <cell r="I134">
            <v>126366.72929018918</v>
          </cell>
          <cell r="J134">
            <v>132746.00834048435</v>
          </cell>
          <cell r="K134">
            <v>139384.0701022764</v>
          </cell>
        </row>
      </sheetData>
      <sheetData sheetId="1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F peternakan"/>
      <sheetName val="Peternakan-CH4"/>
      <sheetName val="Peternakan-N2O"/>
      <sheetName val="EF&amp;SF lahan sawah"/>
      <sheetName val="Lahan sawah"/>
      <sheetName val="EF pupuk-kapur"/>
      <sheetName val="Kapur pertanian-CO2"/>
      <sheetName val="Pupuk Urea-CO2"/>
      <sheetName val="Direct N2O"/>
      <sheetName val="Un-Direct N2O"/>
      <sheetName val="Perhitungan ke CO2-eq"/>
      <sheetName val="Grafik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28">
          <cell r="B128">
            <v>14906.516409641978</v>
          </cell>
          <cell r="C128">
            <v>15204.646737834815</v>
          </cell>
          <cell r="D128">
            <v>15508.367009681273</v>
          </cell>
          <cell r="E128">
            <v>15819.540539732548</v>
          </cell>
          <cell r="F128">
            <v>16134.440698886237</v>
          </cell>
          <cell r="G128">
            <v>16458.657430795945</v>
          </cell>
          <cell r="H128">
            <v>16786.600791808069</v>
          </cell>
          <cell r="I128">
            <v>17121.997411025022</v>
          </cell>
          <cell r="J128">
            <v>17464.847288446781</v>
          </cell>
          <cell r="K128">
            <v>17815.150424073367</v>
          </cell>
        </row>
        <row r="129">
          <cell r="B129">
            <v>29606.43719135928</v>
          </cell>
          <cell r="C129">
            <v>30445.585061027712</v>
          </cell>
          <cell r="D129">
            <v>31753.967850696026</v>
          </cell>
          <cell r="E129">
            <v>32831.37500036446</v>
          </cell>
          <cell r="F129">
            <v>33909.603670032884</v>
          </cell>
          <cell r="G129">
            <v>34992.914759701205</v>
          </cell>
          <cell r="H129">
            <v>36078.186829369632</v>
          </cell>
          <cell r="I129">
            <v>37166.518179038074</v>
          </cell>
          <cell r="J129">
            <v>38254.898668706388</v>
          </cell>
          <cell r="K129">
            <v>39348.229698374824</v>
          </cell>
        </row>
        <row r="130">
          <cell r="B130">
            <v>502.5456147667802</v>
          </cell>
          <cell r="C130">
            <v>515.78847504108842</v>
          </cell>
          <cell r="D130">
            <v>529.15651903159824</v>
          </cell>
          <cell r="E130">
            <v>542.67420114934703</v>
          </cell>
          <cell r="F130">
            <v>556.32020939210622</v>
          </cell>
          <cell r="G130">
            <v>570.13133999825482</v>
          </cell>
          <cell r="H130">
            <v>584.09069286322938</v>
          </cell>
          <cell r="I130">
            <v>598.20387601284324</v>
          </cell>
          <cell r="J130">
            <v>531.61825870758742</v>
          </cell>
          <cell r="K130">
            <v>626.88265428325894</v>
          </cell>
        </row>
        <row r="131">
          <cell r="B131">
            <v>0</v>
          </cell>
          <cell r="C131">
            <v>0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</row>
        <row r="132">
          <cell r="B132">
            <v>153303.20907113669</v>
          </cell>
          <cell r="C132">
            <v>160924.36952469358</v>
          </cell>
          <cell r="D132">
            <v>168925.67133426157</v>
          </cell>
          <cell r="E132">
            <v>177326.27740097465</v>
          </cell>
          <cell r="F132">
            <v>186145.7496043568</v>
          </cell>
          <cell r="G132">
            <v>195405.56291790796</v>
          </cell>
          <cell r="H132">
            <v>205127.1385638034</v>
          </cell>
          <cell r="I132">
            <v>215333.91299199351</v>
          </cell>
          <cell r="J132">
            <v>226050.10947492658</v>
          </cell>
          <cell r="K132">
            <v>237301.16244867293</v>
          </cell>
        </row>
        <row r="133">
          <cell r="B133">
            <v>451609.69498867332</v>
          </cell>
          <cell r="C133">
            <v>474022.15882382123</v>
          </cell>
          <cell r="D133">
            <v>497551.74541501258</v>
          </cell>
          <cell r="E133">
            <v>522254.90597412025</v>
          </cell>
          <cell r="F133">
            <v>548188.77900782623</v>
          </cell>
          <cell r="G133">
            <v>575416.93039257475</v>
          </cell>
          <cell r="H133">
            <v>604001.79876270355</v>
          </cell>
          <cell r="I133">
            <v>634012.55013305321</v>
          </cell>
          <cell r="J133">
            <v>665520.33863620576</v>
          </cell>
          <cell r="K133">
            <v>698599.87611137319</v>
          </cell>
        </row>
        <row r="134">
          <cell r="B134">
            <v>146353.09858560452</v>
          </cell>
          <cell r="C134">
            <v>153628.74828631332</v>
          </cell>
          <cell r="D134">
            <v>161267.30536312904</v>
          </cell>
          <cell r="E134">
            <v>169287.06395337477</v>
          </cell>
          <cell r="F134">
            <v>177706.69908479354</v>
          </cell>
          <cell r="G134">
            <v>186546.71214762251</v>
          </cell>
          <cell r="H134">
            <v>195827.55321762865</v>
          </cell>
          <cell r="I134">
            <v>205571.59623656367</v>
          </cell>
          <cell r="J134">
            <v>215801.9662975168</v>
          </cell>
          <cell r="K134">
            <v>226542.94474823202</v>
          </cell>
        </row>
      </sheetData>
      <sheetData sheetId="1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F peternakan"/>
      <sheetName val="Peternakan-CH4"/>
      <sheetName val="Peternakan-N2O"/>
      <sheetName val="EF&amp;SF lahan sawah"/>
      <sheetName val="Lahan sawah"/>
      <sheetName val="EF pupuk-kapur"/>
      <sheetName val="Kapur pertanian-CO2"/>
      <sheetName val="Pupuk Urea-CO2"/>
      <sheetName val="Direct N2O"/>
      <sheetName val="Perhitungan ke CO2-eq"/>
      <sheetName val="Grafik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28">
          <cell r="B128">
            <v>8979.3128222580854</v>
          </cell>
          <cell r="C128">
            <v>9445.141460059398</v>
          </cell>
          <cell r="D128">
            <v>9450.7314037130145</v>
          </cell>
          <cell r="E128">
            <v>11312.182640367055</v>
          </cell>
          <cell r="F128">
            <v>10382.388679315638</v>
          </cell>
          <cell r="G128">
            <v>5610.4401136789993</v>
          </cell>
          <cell r="H128">
            <v>4593.4355697420906</v>
          </cell>
          <cell r="I128">
            <v>4765.1731040580507</v>
          </cell>
          <cell r="J128">
            <v>5255.7482548255839</v>
          </cell>
          <cell r="K128">
            <v>5521.6878121840564</v>
          </cell>
        </row>
        <row r="129">
          <cell r="B129">
            <v>18843.409199999995</v>
          </cell>
          <cell r="C129">
            <v>19953.509099999999</v>
          </cell>
          <cell r="D129">
            <v>21135.115259999999</v>
          </cell>
          <cell r="E129">
            <v>21788.823420000004</v>
          </cell>
          <cell r="F129">
            <v>23479.417079999996</v>
          </cell>
          <cell r="G129">
            <v>23914.905000000002</v>
          </cell>
          <cell r="H129">
            <v>24738.981725207974</v>
          </cell>
          <cell r="I129">
            <v>25884.273772354099</v>
          </cell>
          <cell r="J129">
            <v>27142.096962022501</v>
          </cell>
          <cell r="K129">
            <v>28381.10058169084</v>
          </cell>
        </row>
        <row r="130">
          <cell r="B130">
            <v>377.3626515023704</v>
          </cell>
          <cell r="C130">
            <v>403.9429243841326</v>
          </cell>
          <cell r="D130">
            <v>404.15042172974859</v>
          </cell>
          <cell r="E130">
            <v>452.08303273446973</v>
          </cell>
          <cell r="F130">
            <v>603.84515671473719</v>
          </cell>
          <cell r="G130">
            <v>409.78212731473604</v>
          </cell>
          <cell r="H130">
            <v>233.44855546996959</v>
          </cell>
          <cell r="I130">
            <v>245.55652050000458</v>
          </cell>
          <cell r="J130">
            <v>190.03799743092063</v>
          </cell>
          <cell r="K130">
            <v>263.27068900859774</v>
          </cell>
        </row>
        <row r="131">
          <cell r="B131">
            <v>0</v>
          </cell>
          <cell r="C131">
            <v>0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</row>
        <row r="132">
          <cell r="B132">
            <v>10595.669368965655</v>
          </cell>
          <cell r="C132">
            <v>12028.47533621193</v>
          </cell>
          <cell r="D132">
            <v>14057.187115727236</v>
          </cell>
          <cell r="E132">
            <v>15805.007064690553</v>
          </cell>
          <cell r="F132">
            <v>16584.681027891234</v>
          </cell>
          <cell r="G132">
            <v>17572.401536235269</v>
          </cell>
          <cell r="H132">
            <v>13950.281877402735</v>
          </cell>
          <cell r="I132">
            <v>14304.05989944648</v>
          </cell>
          <cell r="J132">
            <v>14671.523093447931</v>
          </cell>
          <cell r="K132">
            <v>15044.714436075803</v>
          </cell>
        </row>
        <row r="133">
          <cell r="B133">
            <v>1.7375434109090911E-3</v>
          </cell>
          <cell r="C133">
            <v>1.8195757745454548E-3</v>
          </cell>
          <cell r="D133">
            <v>1.6084709963636366E-3</v>
          </cell>
          <cell r="E133">
            <v>1.9992144072727269E-3</v>
          </cell>
          <cell r="F133">
            <v>1.944681250909091E-3</v>
          </cell>
          <cell r="G133">
            <v>1.4521687345454546E-3</v>
          </cell>
          <cell r="H133">
            <v>2.0982409381818186E-3</v>
          </cell>
          <cell r="I133">
            <v>2.1139372799999995E-3</v>
          </cell>
          <cell r="J133">
            <v>2.2783698814545453E-3</v>
          </cell>
          <cell r="K133">
            <v>1.7970455999999999E-3</v>
          </cell>
        </row>
        <row r="134">
          <cell r="B134">
            <v>38795.755780269516</v>
          </cell>
          <cell r="C134">
            <v>41831.070640231235</v>
          </cell>
          <cell r="D134">
            <v>45047.185809640985</v>
          </cell>
          <cell r="E134">
            <v>49358.098157006483</v>
          </cell>
          <cell r="F134">
            <v>51050.33388860285</v>
          </cell>
          <cell r="G134">
            <v>47507.530229397737</v>
          </cell>
          <cell r="H134">
            <v>43516.149826063709</v>
          </cell>
          <cell r="I134">
            <v>45199.065410295909</v>
          </cell>
          <cell r="J134">
            <v>47259.408586096819</v>
          </cell>
          <cell r="K134">
            <v>49210.775316004903</v>
          </cell>
        </row>
      </sheetData>
      <sheetData sheetId="10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F peternakan"/>
      <sheetName val="Peternakan-CH4"/>
      <sheetName val="Peternakan-N2O"/>
      <sheetName val="EF&amp;SF lahan sawah"/>
      <sheetName val="Lahan sawah"/>
      <sheetName val="EF pupuk-kapur"/>
      <sheetName val="Kapur pertanian-CO2"/>
      <sheetName val="Pupuk Urea-CO2"/>
      <sheetName val="Direct N2O"/>
      <sheetName val="Perhitungan ke CO2-eq"/>
      <sheetName val="Grafik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28">
          <cell r="B128">
            <v>5797.0475718467769</v>
          </cell>
          <cell r="C128">
            <v>5912.9885232837132</v>
          </cell>
          <cell r="D128">
            <v>6031.103367560092</v>
          </cell>
          <cell r="E128">
            <v>6152.1167356223923</v>
          </cell>
          <cell r="F128">
            <v>6274.5793655776552</v>
          </cell>
          <cell r="G128">
            <v>6400.665150265324</v>
          </cell>
          <cell r="H128">
            <v>6528.2001968459535</v>
          </cell>
          <cell r="I128">
            <v>6658.6337672125064</v>
          </cell>
          <cell r="J128">
            <v>6791.9658613649817</v>
          </cell>
          <cell r="K128">
            <v>6928.1964793033803</v>
          </cell>
        </row>
        <row r="129">
          <cell r="B129">
            <v>29593.096941359276</v>
          </cell>
          <cell r="C129">
            <v>30431.978111027707</v>
          </cell>
          <cell r="D129">
            <v>31740.088950696027</v>
          </cell>
          <cell r="E129">
            <v>32817.217850364461</v>
          </cell>
          <cell r="F129">
            <v>33895.164070032886</v>
          </cell>
          <cell r="G129">
            <v>34978.186409701208</v>
          </cell>
          <cell r="H129">
            <v>36063.163429369633</v>
          </cell>
          <cell r="I129">
            <v>37151.194479038073</v>
          </cell>
          <cell r="J129">
            <v>38239.268368706391</v>
          </cell>
          <cell r="K129">
            <v>39332.286498374822</v>
          </cell>
        </row>
        <row r="130">
          <cell r="B130">
            <v>270.39913471989092</v>
          </cell>
          <cell r="C130">
            <v>276.22066165577382</v>
          </cell>
          <cell r="D130">
            <v>282.14052229040408</v>
          </cell>
          <cell r="E130">
            <v>288.16353007742521</v>
          </cell>
          <cell r="F130">
            <v>294.28859049755272</v>
          </cell>
          <cell r="G130">
            <v>300.52226340003216</v>
          </cell>
          <cell r="H130">
            <v>306.86385697696187</v>
          </cell>
          <cell r="I130">
            <v>313.31614368908481</v>
          </cell>
          <cell r="J130">
            <v>239.58150126069785</v>
          </cell>
          <cell r="K130">
            <v>326.55862388165053</v>
          </cell>
        </row>
        <row r="131">
          <cell r="B131">
            <v>0</v>
          </cell>
          <cell r="C131">
            <v>0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</row>
        <row r="132">
          <cell r="B132">
            <v>15427.388045853981</v>
          </cell>
          <cell r="C132">
            <v>15817.238417959541</v>
          </cell>
          <cell r="D132">
            <v>16216.940571752097</v>
          </cell>
          <cell r="E132">
            <v>16626.753838399247</v>
          </cell>
          <cell r="F132">
            <v>17046.91110687438</v>
          </cell>
          <cell r="G132">
            <v>17477.706255696485</v>
          </cell>
          <cell r="H132">
            <v>17919.374315965608</v>
          </cell>
          <cell r="I132">
            <v>18372.211638523182</v>
          </cell>
          <cell r="J132">
            <v>18836.499701705088</v>
          </cell>
          <cell r="K132">
            <v>19540.561805624344</v>
          </cell>
        </row>
        <row r="133">
          <cell r="B133">
            <v>2.2459726545454549E-3</v>
          </cell>
          <cell r="C133">
            <v>2.2907843636363638E-3</v>
          </cell>
          <cell r="D133">
            <v>2.3367959490909092E-3</v>
          </cell>
          <cell r="E133">
            <v>2.3835911272727271E-3</v>
          </cell>
          <cell r="F133">
            <v>2.4310229745454549E-3</v>
          </cell>
          <cell r="G133">
            <v>2.4798016218181814E-3</v>
          </cell>
          <cell r="H133">
            <v>2.5292169381818182E-3</v>
          </cell>
          <cell r="I133">
            <v>2.5799055927272726E-3</v>
          </cell>
          <cell r="J133">
            <v>2.7730674160000007E-3</v>
          </cell>
          <cell r="K133">
            <v>2.167945843636364E-3</v>
          </cell>
        </row>
        <row r="134">
          <cell r="B134">
            <v>51087.933939752576</v>
          </cell>
          <cell r="C134">
            <v>52438.428004711102</v>
          </cell>
          <cell r="D134">
            <v>54270.275749094566</v>
          </cell>
          <cell r="E134">
            <v>55884.254338054656</v>
          </cell>
          <cell r="F134">
            <v>57510.945564005451</v>
          </cell>
          <cell r="G134">
            <v>59157.082558864669</v>
          </cell>
          <cell r="H134">
            <v>60817.604328375091</v>
          </cell>
          <cell r="I134">
            <v>62495.358608368442</v>
          </cell>
          <cell r="J134">
            <v>64107.318206104581</v>
          </cell>
          <cell r="K134">
            <v>66127.605575130045</v>
          </cell>
        </row>
      </sheetData>
      <sheetData sheetId="1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F peternakan"/>
      <sheetName val="Peternakan-CH4"/>
      <sheetName val="Peternakan-N2O"/>
      <sheetName val="EF&amp;SF lahan sawah"/>
      <sheetName val="Lahan sawah"/>
      <sheetName val="EF pupuk-kapur"/>
      <sheetName val="Kapur pertanian-CO2"/>
      <sheetName val="Pupuk Urea-CO2"/>
      <sheetName val="Direct N2O"/>
      <sheetName val="Perhitungan ke CO2-eq"/>
      <sheetName val="Grafik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28">
          <cell r="B128">
            <v>19285.305604974306</v>
          </cell>
          <cell r="C128">
            <v>23924.98678719364</v>
          </cell>
          <cell r="D128">
            <v>26493.649745184881</v>
          </cell>
          <cell r="E128">
            <v>29293.866802454388</v>
          </cell>
          <cell r="F128">
            <v>32325.637959002193</v>
          </cell>
          <cell r="G128">
            <v>35588.963214828254</v>
          </cell>
          <cell r="H128">
            <v>39083.842569932582</v>
          </cell>
          <cell r="I128">
            <v>42810.276024315201</v>
          </cell>
          <cell r="J128">
            <v>46768.263577976104</v>
          </cell>
          <cell r="K128">
            <v>50957.805230915284</v>
          </cell>
        </row>
        <row r="129">
          <cell r="B129">
            <v>48280.071041228141</v>
          </cell>
          <cell r="C129">
            <v>52814.491109487652</v>
          </cell>
          <cell r="D129">
            <v>57510.172588688838</v>
          </cell>
          <cell r="E129">
            <v>62173.89227466494</v>
          </cell>
          <cell r="F129">
            <v>66874.117061154669</v>
          </cell>
          <cell r="G129">
            <v>71614.271262114198</v>
          </cell>
          <cell r="H129">
            <v>76398.121769496211</v>
          </cell>
          <cell r="I129">
            <v>81229.814517510415</v>
          </cell>
          <cell r="J129">
            <v>86113.91514161673</v>
          </cell>
          <cell r="K129">
            <v>91055.454366699021</v>
          </cell>
        </row>
        <row r="130">
          <cell r="B130">
            <v>855.38551251610181</v>
          </cell>
          <cell r="C130">
            <v>937.16030017056516</v>
          </cell>
          <cell r="D130">
            <v>1024.1979330312265</v>
          </cell>
          <cell r="E130">
            <v>1117.0204947237112</v>
          </cell>
          <cell r="F130">
            <v>1216.2023648122265</v>
          </cell>
          <cell r="G130">
            <v>1322.3755102376792</v>
          </cell>
          <cell r="H130">
            <v>1436.235320443727</v>
          </cell>
          <cell r="I130">
            <v>1558.5470435763384</v>
          </cell>
          <cell r="J130">
            <v>1425.7411546386002</v>
          </cell>
          <cell r="K130">
            <v>1831.9798563953593</v>
          </cell>
        </row>
        <row r="131">
          <cell r="B131">
            <v>0</v>
          </cell>
          <cell r="C131">
            <v>0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</row>
        <row r="132">
          <cell r="B132">
            <v>9463.5080196543731</v>
          </cell>
          <cell r="C132">
            <v>10042.917769820371</v>
          </cell>
          <cell r="D132">
            <v>10638.340108245518</v>
          </cell>
          <cell r="E132">
            <v>11269.155749746693</v>
          </cell>
          <cell r="F132">
            <v>11937.328740550087</v>
          </cell>
          <cell r="G132">
            <v>12644.93782718148</v>
          </cell>
          <cell r="H132">
            <v>13394.183154963788</v>
          </cell>
          <cell r="I132">
            <v>14187.393357706767</v>
          </cell>
          <cell r="J132">
            <v>15027.033061434659</v>
          </cell>
          <cell r="K132">
            <v>15915.710826331533</v>
          </cell>
        </row>
        <row r="133">
          <cell r="B133">
            <v>4.3265262857142854E-3</v>
          </cell>
          <cell r="C133">
            <v>4.4864919609714287E-3</v>
          </cell>
          <cell r="D133">
            <v>4.7929590770285739E-3</v>
          </cell>
          <cell r="E133">
            <v>5.1390953900000017E-3</v>
          </cell>
          <cell r="F133">
            <v>5.5249008998857173E-3</v>
          </cell>
          <cell r="G133">
            <v>5.9503756066857164E-3</v>
          </cell>
          <cell r="H133">
            <v>6.4155195104000015E-3</v>
          </cell>
          <cell r="I133">
            <v>6.9203326110285728E-3</v>
          </cell>
          <cell r="J133">
            <v>7.8667664805714271E-3</v>
          </cell>
          <cell r="K133">
            <v>6.5010882486000029E-3</v>
          </cell>
        </row>
        <row r="134">
          <cell r="B134">
            <v>77884.274504899207</v>
          </cell>
          <cell r="C134">
            <v>87719.560453164187</v>
          </cell>
          <cell r="D134">
            <v>95666.365168109551</v>
          </cell>
          <cell r="E134">
            <v>103853.94046068512</v>
          </cell>
          <cell r="F134">
            <v>112353.29165042008</v>
          </cell>
          <cell r="G134">
            <v>121170.55376473721</v>
          </cell>
          <cell r="H134">
            <v>130312.38923035581</v>
          </cell>
          <cell r="I134">
            <v>139786.03786344134</v>
          </cell>
          <cell r="J134">
            <v>149334.96080243259</v>
          </cell>
          <cell r="K134">
            <v>159760.95678142944</v>
          </cell>
        </row>
      </sheetData>
      <sheetData sheetId="10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F peternakan"/>
      <sheetName val="Peternakan-CH4"/>
      <sheetName val="Peternakan-N2O"/>
      <sheetName val="EF&amp;SF lahan sawah"/>
      <sheetName val="Lahan sawah"/>
      <sheetName val="EF pupuk-kapur"/>
      <sheetName val="Kapur pertanian-CO2"/>
      <sheetName val="Pupuk Urea-CO2"/>
      <sheetName val="Direct N2O"/>
      <sheetName val="Perhitungan ke CO2-eq"/>
      <sheetName val="Grafik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28">
          <cell r="B128">
            <v>0</v>
          </cell>
          <cell r="C128">
            <v>3987.4931395792287</v>
          </cell>
          <cell r="D128">
            <v>4660.1496925643232</v>
          </cell>
          <cell r="E128">
            <v>8360.6923912579459</v>
          </cell>
          <cell r="F128">
            <v>6681.8459806220153</v>
          </cell>
          <cell r="G128">
            <v>6156.3912771821369</v>
          </cell>
          <cell r="H128">
            <v>6011.052742188127</v>
          </cell>
          <cell r="I128">
            <v>4145.8748764316751</v>
          </cell>
          <cell r="J128">
            <v>9646.3794315895648</v>
          </cell>
          <cell r="K128">
            <v>7451.3948902697839</v>
          </cell>
          <cell r="L128">
            <v>7384.3155664263932</v>
          </cell>
        </row>
        <row r="129">
          <cell r="B129">
            <v>10024.355460000001</v>
          </cell>
          <cell r="C129">
            <v>8799.860999999999</v>
          </cell>
          <cell r="D129">
            <v>10378.328099999999</v>
          </cell>
          <cell r="E129">
            <v>15280.069559999998</v>
          </cell>
          <cell r="F129">
            <v>15949.210199999998</v>
          </cell>
          <cell r="G129">
            <v>18206.624519999998</v>
          </cell>
          <cell r="H129">
            <v>20563.191180000002</v>
          </cell>
          <cell r="I129">
            <v>21177.270660000002</v>
          </cell>
          <cell r="J129">
            <v>22308.092099999994</v>
          </cell>
          <cell r="K129">
            <v>19828.993379999996</v>
          </cell>
          <cell r="L129">
            <v>21910.728839999996</v>
          </cell>
        </row>
        <row r="130">
          <cell r="B130">
            <v>104.90396466974288</v>
          </cell>
          <cell r="C130">
            <v>102.13975305870285</v>
          </cell>
          <cell r="D130">
            <v>117.44615721155428</v>
          </cell>
          <cell r="E130">
            <v>170.94301641886858</v>
          </cell>
          <cell r="F130">
            <v>175.34596505969716</v>
          </cell>
          <cell r="G130">
            <v>192.22154192560004</v>
          </cell>
          <cell r="H130">
            <v>213.4999891650686</v>
          </cell>
          <cell r="I130">
            <v>233.05829004630854</v>
          </cell>
          <cell r="J130">
            <v>352.59758177499441</v>
          </cell>
          <cell r="K130">
            <v>237.68941573763888</v>
          </cell>
          <cell r="L130">
            <v>275.66677653923887</v>
          </cell>
        </row>
        <row r="131">
          <cell r="B131">
            <v>0</v>
          </cell>
          <cell r="C131">
            <v>0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</row>
        <row r="132">
          <cell r="B132">
            <v>0</v>
          </cell>
          <cell r="C132">
            <v>30.349090909090911</v>
          </cell>
          <cell r="D132">
            <v>35.468727272727271</v>
          </cell>
          <cell r="E132">
            <v>1276.4857090909093</v>
          </cell>
          <cell r="F132">
            <v>1589.691490909091</v>
          </cell>
          <cell r="G132">
            <v>1732.9332000000002</v>
          </cell>
          <cell r="H132">
            <v>2052.4825636363639</v>
          </cell>
          <cell r="I132">
            <v>3686.6583000000001</v>
          </cell>
          <cell r="J132">
            <v>5204.6663727272735</v>
          </cell>
          <cell r="K132">
            <v>6679.8543545454559</v>
          </cell>
          <cell r="L132">
            <v>8790.7507090909094</v>
          </cell>
        </row>
        <row r="133">
          <cell r="B133">
            <v>0</v>
          </cell>
          <cell r="C133">
            <v>6.5209607272727278E-4</v>
          </cell>
          <cell r="D133">
            <v>2.6843682981818181E-3</v>
          </cell>
          <cell r="E133">
            <v>1.1756584509090909E-3</v>
          </cell>
          <cell r="F133">
            <v>3.079715316363636E-3</v>
          </cell>
          <cell r="G133">
            <v>3.281833265454546E-3</v>
          </cell>
          <cell r="H133">
            <v>3.5888057163636364E-3</v>
          </cell>
          <cell r="I133">
            <v>3.4535625090909091E-3</v>
          </cell>
          <cell r="J133">
            <v>2.8427947367272726E-3</v>
          </cell>
          <cell r="K133">
            <v>1.8187422654545454E-3</v>
          </cell>
          <cell r="L133">
            <v>1.2936710945454547E-3</v>
          </cell>
        </row>
        <row r="134">
          <cell r="B134">
            <v>10129.259424669743</v>
          </cell>
          <cell r="C134">
            <v>12919.843635643094</v>
          </cell>
          <cell r="D134">
            <v>15191.395361416902</v>
          </cell>
          <cell r="E134">
            <v>25088.191852426171</v>
          </cell>
          <cell r="F134">
            <v>24396.096716306118</v>
          </cell>
          <cell r="G134">
            <v>26288.173820941</v>
          </cell>
          <cell r="H134">
            <v>28840.230063795279</v>
          </cell>
          <cell r="I134">
            <v>29242.865580040496</v>
          </cell>
          <cell r="J134">
            <v>37511.738328886568</v>
          </cell>
          <cell r="K134">
            <v>34197.933859295139</v>
          </cell>
          <cell r="L134">
            <v>38361.463185727633</v>
          </cell>
        </row>
      </sheetData>
      <sheetData sheetId="10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F peternakan"/>
      <sheetName val="Peternakan-CH4"/>
      <sheetName val="Peternakan-N2O"/>
      <sheetName val="EF&amp;SF lahan sawah"/>
      <sheetName val="Lahan sawah"/>
      <sheetName val="EF pupuk-kapur"/>
      <sheetName val="Kapur pertanian-CO2"/>
      <sheetName val="Pupuk Urea-CO2"/>
      <sheetName val="Direct N2O"/>
      <sheetName val="Un-Direct N2O"/>
      <sheetName val="Perhitungan ke CO2-eq"/>
      <sheetName val="Grafik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28">
          <cell r="B128">
            <v>8302.9296401705815</v>
          </cell>
          <cell r="C128">
            <v>8092.3750958843875</v>
          </cell>
          <cell r="D128">
            <v>11014.052312174217</v>
          </cell>
          <cell r="E128">
            <v>9735.8185300474161</v>
          </cell>
          <cell r="F128">
            <v>9212.2271411587426</v>
          </cell>
          <cell r="G128">
            <v>9716.0393254376359</v>
          </cell>
          <cell r="H128">
            <v>9938.5366259901566</v>
          </cell>
          <cell r="I128">
            <v>10166.129114725329</v>
          </cell>
          <cell r="J128">
            <v>10398.933471452538</v>
          </cell>
          <cell r="K128">
            <v>10637.069047948802</v>
          </cell>
        </row>
        <row r="129">
          <cell r="B129">
            <v>10641.579059999998</v>
          </cell>
          <cell r="C129">
            <v>12019.623419999998</v>
          </cell>
          <cell r="D129">
            <v>13798.938089999998</v>
          </cell>
          <cell r="E129">
            <v>15094.5921</v>
          </cell>
          <cell r="F129">
            <v>16212.555660000004</v>
          </cell>
          <cell r="G129">
            <v>17280.970698600002</v>
          </cell>
          <cell r="H129">
            <v>19481.665916432183</v>
          </cell>
          <cell r="I129">
            <v>21532.132085389607</v>
          </cell>
          <cell r="J129">
            <v>23808.749000086147</v>
          </cell>
          <cell r="K129">
            <v>26085.365914782687</v>
          </cell>
        </row>
        <row r="130">
          <cell r="B130">
            <v>284.29324917747283</v>
          </cell>
          <cell r="C130">
            <v>340.65249889590541</v>
          </cell>
          <cell r="D130">
            <v>296.95445275406752</v>
          </cell>
          <cell r="E130">
            <v>299.02814232174723</v>
          </cell>
          <cell r="F130">
            <v>382.61125512693604</v>
          </cell>
          <cell r="G130">
            <v>423.97093069980752</v>
          </cell>
          <cell r="H130">
            <v>454.28112250585974</v>
          </cell>
          <cell r="I130">
            <v>483.59528087806939</v>
          </cell>
          <cell r="J130">
            <v>432.35735905935331</v>
          </cell>
          <cell r="K130">
            <v>545.22240118986417</v>
          </cell>
        </row>
        <row r="131">
          <cell r="B131">
            <v>0</v>
          </cell>
          <cell r="C131">
            <v>0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</row>
        <row r="132">
          <cell r="B132">
            <v>14476.557333333336</v>
          </cell>
          <cell r="C132">
            <v>21964.528666666669</v>
          </cell>
          <cell r="D132">
            <v>25263.707333333336</v>
          </cell>
          <cell r="E132">
            <v>29448.796666666673</v>
          </cell>
          <cell r="F132">
            <v>31317.880000000005</v>
          </cell>
          <cell r="G132">
            <v>32777.210571462587</v>
          </cell>
          <cell r="H132">
            <v>35678.924517549087</v>
          </cell>
          <cell r="I132">
            <v>38841.763695072957</v>
          </cell>
          <cell r="J132">
            <v>42289.326048211653</v>
          </cell>
          <cell r="K132">
            <v>46047.344359026407</v>
          </cell>
        </row>
        <row r="133">
          <cell r="B133">
            <v>43243.758121142855</v>
          </cell>
          <cell r="C133">
            <v>65220.882939142859</v>
          </cell>
          <cell r="D133">
            <v>75165.308456857165</v>
          </cell>
          <cell r="E133">
            <v>87347.880258571415</v>
          </cell>
          <cell r="F133">
            <v>92792.78108571429</v>
          </cell>
          <cell r="G133">
            <v>97123.143405362542</v>
          </cell>
          <cell r="H133">
            <v>105666.0124712151</v>
          </cell>
          <cell r="I133">
            <v>114976.36003058482</v>
          </cell>
          <cell r="J133">
            <v>125123.51347564113</v>
          </cell>
          <cell r="K133">
            <v>136183.07136402145</v>
          </cell>
        </row>
        <row r="134">
          <cell r="B134">
            <v>13820.252266228568</v>
          </cell>
          <cell r="C134">
            <v>20968.751070614289</v>
          </cell>
          <cell r="D134">
            <v>24118.35911587143</v>
          </cell>
          <cell r="E134">
            <v>28113.71443492857</v>
          </cell>
          <cell r="F134">
            <v>29898.061540285715</v>
          </cell>
          <cell r="G134">
            <v>31291.232317912061</v>
          </cell>
          <cell r="H134">
            <v>34061.394989599918</v>
          </cell>
          <cell r="I134">
            <v>37080.844593839902</v>
          </cell>
          <cell r="J134">
            <v>40372.109245154512</v>
          </cell>
          <cell r="K134">
            <v>43959.755111549683</v>
          </cell>
        </row>
      </sheetData>
      <sheetData sheetId="1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F peternakan"/>
      <sheetName val="Peternakan-CH4"/>
      <sheetName val="Peternakan-N2O"/>
      <sheetName val="EF&amp;SF lahan sawah"/>
      <sheetName val="Lahan sawah"/>
      <sheetName val="EF pupuk-kapur"/>
      <sheetName val="Kapur pertanian-CO2"/>
      <sheetName val="Pupuk Urea-CO2"/>
      <sheetName val="Direct N2O"/>
      <sheetName val="Un-Direct N2O"/>
      <sheetName val="Perhitungan ke CO2-eq"/>
      <sheetName val="Grafik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28">
          <cell r="B128">
            <v>10880.657929146828</v>
          </cell>
          <cell r="C128">
            <v>11129.82499572429</v>
          </cell>
          <cell r="D128">
            <v>11384.697988126372</v>
          </cell>
          <cell r="E128">
            <v>11645.407572054468</v>
          </cell>
          <cell r="F128">
            <v>11912.087405454515</v>
          </cell>
          <cell r="G128">
            <v>12184.87420703942</v>
          </cell>
          <cell r="H128">
            <v>12463.907826380622</v>
          </cell>
          <cell r="I128">
            <v>12749.331315604735</v>
          </cell>
          <cell r="J128">
            <v>13041.291002732085</v>
          </cell>
          <cell r="K128">
            <v>13344.563822464817</v>
          </cell>
        </row>
        <row r="129">
          <cell r="B129">
            <v>28361.982829479264</v>
          </cell>
          <cell r="C129">
            <v>30580.254373175743</v>
          </cell>
          <cell r="D129">
            <v>32915.216658872319</v>
          </cell>
          <cell r="E129">
            <v>35191.833573568896</v>
          </cell>
          <cell r="F129">
            <v>37468.450488265371</v>
          </cell>
          <cell r="G129">
            <v>39745.067402961948</v>
          </cell>
          <cell r="H129">
            <v>42021.684317658524</v>
          </cell>
          <cell r="I129">
            <v>44298.301232354999</v>
          </cell>
          <cell r="J129">
            <v>46574.918147051561</v>
          </cell>
          <cell r="K129">
            <v>48851.535061748153</v>
          </cell>
        </row>
        <row r="130">
          <cell r="B130">
            <v>576.03596134576208</v>
          </cell>
          <cell r="C130">
            <v>606.84952150165907</v>
          </cell>
          <cell r="D130">
            <v>637.66308165755675</v>
          </cell>
          <cell r="E130">
            <v>668.47664181345442</v>
          </cell>
          <cell r="F130">
            <v>699.2902019693513</v>
          </cell>
          <cell r="G130">
            <v>730.10376212524909</v>
          </cell>
          <cell r="H130">
            <v>760.91732228114665</v>
          </cell>
          <cell r="I130">
            <v>791.73088243704376</v>
          </cell>
          <cell r="J130">
            <v>703.9628914158377</v>
          </cell>
          <cell r="K130">
            <v>853.35800274883934</v>
          </cell>
        </row>
        <row r="131">
          <cell r="B131">
            <v>0</v>
          </cell>
          <cell r="C131">
            <v>0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</row>
        <row r="132">
          <cell r="B132">
            <v>50143.879432518945</v>
          </cell>
          <cell r="C132">
            <v>54609.530764528674</v>
          </cell>
          <cell r="D132">
            <v>59477.666274658397</v>
          </cell>
          <cell r="E132">
            <v>64784.672829603864</v>
          </cell>
          <cell r="F132">
            <v>70570.229438409224</v>
          </cell>
          <cell r="G132">
            <v>76877.605171447431</v>
          </cell>
          <cell r="H132">
            <v>83753.984040612515</v>
          </cell>
          <cell r="I132">
            <v>91250.819280703334</v>
          </cell>
          <cell r="J132">
            <v>99424.219692795537</v>
          </cell>
          <cell r="K132">
            <v>108335.82623140229</v>
          </cell>
        </row>
        <row r="133">
          <cell r="B133">
            <v>148237.47089144151</v>
          </cell>
          <cell r="C133">
            <v>161376.60671902265</v>
          </cell>
          <cell r="D133">
            <v>175698.50580290245</v>
          </cell>
          <cell r="E133">
            <v>191310.06329429944</v>
          </cell>
          <cell r="F133">
            <v>208327.84503686966</v>
          </cell>
          <cell r="G133">
            <v>226878.96268837299</v>
          </cell>
          <cell r="H133">
            <v>247102.02803911018</v>
          </cell>
          <cell r="I133">
            <v>269148.19369439746</v>
          </cell>
          <cell r="J133">
            <v>293182.28793698468</v>
          </cell>
          <cell r="K133">
            <v>319385.79085165315</v>
          </cell>
        </row>
        <row r="134">
          <cell r="B134">
            <v>47870.570841388959</v>
          </cell>
          <cell r="C134">
            <v>52133.768680511086</v>
          </cell>
          <cell r="D134">
            <v>56781.203790049403</v>
          </cell>
          <cell r="E134">
            <v>61847.613412107457</v>
          </cell>
          <cell r="F134">
            <v>67370.87767951221</v>
          </cell>
          <cell r="G134">
            <v>73392.304028424725</v>
          </cell>
          <cell r="H134">
            <v>79956.937349857006</v>
          </cell>
          <cell r="I134">
            <v>87113.89820945602</v>
          </cell>
          <cell r="J134">
            <v>94916.751675722859</v>
          </cell>
          <cell r="K134">
            <v>103424.34416646861</v>
          </cell>
        </row>
      </sheetData>
      <sheetData sheetId="1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F peternakan"/>
      <sheetName val="Peternakan-CH4"/>
      <sheetName val="Peternakan-N2O"/>
      <sheetName val="EF&amp;SF lahan sawah"/>
      <sheetName val="Lahan sawah"/>
      <sheetName val="EF pupuk-kapur"/>
      <sheetName val="Kapur pertanian-CO2"/>
      <sheetName val="Pupuk Urea-CO2"/>
      <sheetName val="Direct N2O"/>
      <sheetName val="Perhitungan ke CO2-eq"/>
      <sheetName val="Grafik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28">
          <cell r="B128">
            <v>8302.9296401705815</v>
          </cell>
          <cell r="C128">
            <v>8092.3750958843875</v>
          </cell>
          <cell r="D128">
            <v>11014.052312174217</v>
          </cell>
          <cell r="E128">
            <v>9735.8185300474161</v>
          </cell>
          <cell r="F128">
            <v>9212.2271411587426</v>
          </cell>
          <cell r="G128">
            <v>9716.0393254376359</v>
          </cell>
          <cell r="H128">
            <v>3865.0324483686854</v>
          </cell>
          <cell r="I128">
            <v>3953.5416914363273</v>
          </cell>
          <cell r="J128">
            <v>4044.0777961702192</v>
          </cell>
          <cell r="K128">
            <v>4136.6871777025171</v>
          </cell>
        </row>
        <row r="129">
          <cell r="B129">
            <v>10641.579059999998</v>
          </cell>
          <cell r="C129">
            <v>12019.623419999998</v>
          </cell>
          <cell r="D129">
            <v>13798.938089999998</v>
          </cell>
          <cell r="E129">
            <v>15094.5921</v>
          </cell>
          <cell r="F129">
            <v>16212.555660000004</v>
          </cell>
          <cell r="G129">
            <v>17280.970698600002</v>
          </cell>
          <cell r="H129">
            <v>19472.86784043218</v>
          </cell>
          <cell r="I129">
            <v>21523.012667389605</v>
          </cell>
          <cell r="J129">
            <v>23799.308240086149</v>
          </cell>
          <cell r="K129">
            <v>26075.603812782687</v>
          </cell>
        </row>
        <row r="130">
          <cell r="B130">
            <v>282.38524079373144</v>
          </cell>
          <cell r="C130">
            <v>338.36624051405369</v>
          </cell>
          <cell r="D130">
            <v>294.96146984967777</v>
          </cell>
          <cell r="E130">
            <v>297.02124203770865</v>
          </cell>
          <cell r="F130">
            <v>380.04339435427204</v>
          </cell>
          <cell r="G130">
            <v>421.12548821188943</v>
          </cell>
          <cell r="H130">
            <v>315.06881641467646</v>
          </cell>
          <cell r="I130">
            <v>331.78017787180767</v>
          </cell>
          <cell r="J130">
            <v>267.1850000089425</v>
          </cell>
          <cell r="K130">
            <v>365.59142392114865</v>
          </cell>
        </row>
        <row r="131">
          <cell r="B131">
            <v>0</v>
          </cell>
          <cell r="C131">
            <v>0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</row>
        <row r="132">
          <cell r="B132">
            <v>2075.4487090909092</v>
          </cell>
          <cell r="C132">
            <v>3179.9814000000001</v>
          </cell>
          <cell r="D132">
            <v>3645.8859818181822</v>
          </cell>
          <cell r="E132">
            <v>4271.2069090909099</v>
          </cell>
          <cell r="F132">
            <v>4550.153181818182</v>
          </cell>
          <cell r="G132">
            <v>4761.6651863544603</v>
          </cell>
          <cell r="H132">
            <v>4101.3498639121299</v>
          </cell>
          <cell r="I132">
            <v>4353.3584497390948</v>
          </cell>
          <cell r="J132">
            <v>4620.9394679659863</v>
          </cell>
          <cell r="K132">
            <v>4905.057216313402</v>
          </cell>
        </row>
        <row r="133">
          <cell r="B133">
            <v>1.6609227345454546E-3</v>
          </cell>
          <cell r="C133">
            <v>2.1575491127272728E-3</v>
          </cell>
          <cell r="D133">
            <v>2.4840624072727273E-3</v>
          </cell>
          <cell r="E133">
            <v>2.4708882545454547E-3</v>
          </cell>
          <cell r="F133">
            <v>2.3006282472727278E-3</v>
          </cell>
          <cell r="G133">
            <v>2.6286593937449973E-3</v>
          </cell>
          <cell r="H133">
            <v>2.6888556938617575E-3</v>
          </cell>
          <cell r="I133">
            <v>2.7504304892511924E-3</v>
          </cell>
          <cell r="J133">
            <v>2.9649069430872379E-3</v>
          </cell>
          <cell r="K133">
            <v>2.3244112975825781E-3</v>
          </cell>
        </row>
        <row r="134">
          <cell r="B134">
            <v>21302.344310977955</v>
          </cell>
          <cell r="C134">
            <v>23630.34831394755</v>
          </cell>
          <cell r="D134">
            <v>28753.840337904479</v>
          </cell>
          <cell r="E134">
            <v>29398.641252064292</v>
          </cell>
          <cell r="F134">
            <v>30354.981677959448</v>
          </cell>
          <cell r="G134">
            <v>32179.80332726338</v>
          </cell>
          <cell r="H134">
            <v>27754.321657983364</v>
          </cell>
          <cell r="I134">
            <v>30161.695736867325</v>
          </cell>
          <cell r="J134">
            <v>32731.513469138241</v>
          </cell>
          <cell r="K134">
            <v>35482.941955131057</v>
          </cell>
        </row>
      </sheetData>
      <sheetData sheetId="10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F peternakan"/>
      <sheetName val="Peternakan-CH4"/>
      <sheetName val="Peternakan-N2O"/>
      <sheetName val="EF&amp;SF lahan sawah"/>
      <sheetName val="Lahan sawah"/>
      <sheetName val="EF pupuk-kapur"/>
      <sheetName val="Kapur pertanian-CO2"/>
      <sheetName val="Pupuk Urea-CO2"/>
      <sheetName val="Direct N2O"/>
      <sheetName val="Perhitungan ke CO2-eq"/>
      <sheetName val="Grafik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28">
          <cell r="B128">
            <v>4231.4173140719031</v>
          </cell>
          <cell r="C128">
            <v>4328.316770564149</v>
          </cell>
          <cell r="D128">
            <v>4427.4352246100671</v>
          </cell>
          <cell r="E128">
            <v>4528.8234912536373</v>
          </cell>
          <cell r="F128">
            <v>4632.5335492033455</v>
          </cell>
          <cell r="G128">
            <v>4738.6185674801036</v>
          </cell>
          <cell r="H128">
            <v>4847.1329326753967</v>
          </cell>
          <cell r="I128">
            <v>4958.1322768336613</v>
          </cell>
          <cell r="J128">
            <v>5071.6735059731527</v>
          </cell>
          <cell r="K128">
            <v>5189.6143390239649</v>
          </cell>
        </row>
        <row r="129">
          <cell r="B129">
            <v>28351.899385479264</v>
          </cell>
          <cell r="C129">
            <v>30569.849587175744</v>
          </cell>
          <cell r="D129">
            <v>32904.490530872317</v>
          </cell>
          <cell r="E129">
            <v>35180.786103568891</v>
          </cell>
          <cell r="F129">
            <v>37457.08167626537</v>
          </cell>
          <cell r="G129">
            <v>39733.377248961959</v>
          </cell>
          <cell r="H129">
            <v>42009.672821658518</v>
          </cell>
          <cell r="I129">
            <v>44285.968394354997</v>
          </cell>
          <cell r="J129">
            <v>46562.263967051556</v>
          </cell>
          <cell r="K129">
            <v>48838.559539748152</v>
          </cell>
        </row>
        <row r="130">
          <cell r="B130">
            <v>382.49704694581925</v>
          </cell>
          <cell r="C130">
            <v>399.40266997048968</v>
          </cell>
          <cell r="D130">
            <v>416.30829299516023</v>
          </cell>
          <cell r="E130">
            <v>433.21391601983072</v>
          </cell>
          <cell r="F130">
            <v>450.11953904450127</v>
          </cell>
          <cell r="G130">
            <v>467.02516206917181</v>
          </cell>
          <cell r="H130">
            <v>483.93078509384236</v>
          </cell>
          <cell r="I130">
            <v>500.83640811851285</v>
          </cell>
          <cell r="J130">
            <v>399.95632930283875</v>
          </cell>
          <cell r="K130">
            <v>534.64765416785406</v>
          </cell>
        </row>
        <row r="131">
          <cell r="B131">
            <v>0</v>
          </cell>
          <cell r="C131">
            <v>0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</row>
        <row r="132">
          <cell r="B132">
            <v>5206.7357516388956</v>
          </cell>
          <cell r="C132">
            <v>5527.0625943778014</v>
          </cell>
          <cell r="D132">
            <v>5867.192662645064</v>
          </cell>
          <cell r="E132">
            <v>6228.3524502367191</v>
          </cell>
          <cell r="F132">
            <v>6611.844463652481</v>
          </cell>
          <cell r="G132">
            <v>7019.0519341983972</v>
          </cell>
          <cell r="H132">
            <v>7451.443822224167</v>
          </cell>
          <cell r="I132">
            <v>7910.5801316071484</v>
          </cell>
          <cell r="J132">
            <v>8398.1175537179533</v>
          </cell>
          <cell r="K132">
            <v>8909.1136900853617</v>
          </cell>
        </row>
        <row r="133">
          <cell r="B133">
            <v>2.9437451535108423E-3</v>
          </cell>
          <cell r="C133">
            <v>3.0111569175262404E-3</v>
          </cell>
          <cell r="D133">
            <v>3.0801124109375915E-3</v>
          </cell>
          <cell r="E133">
            <v>3.1506469851480621E-3</v>
          </cell>
          <cell r="F133">
            <v>3.2227968011079525E-3</v>
          </cell>
          <cell r="G133">
            <v>3.2965988478533231E-3</v>
          </cell>
          <cell r="H133">
            <v>3.3720909614691646E-3</v>
          </cell>
          <cell r="I133">
            <v>3.4493118444868082E-3</v>
          </cell>
          <cell r="J133">
            <v>3.7182865288030859E-3</v>
          </cell>
          <cell r="K133">
            <v>2.916052793342578E-3</v>
          </cell>
        </row>
        <row r="134">
          <cell r="B134">
            <v>38172.552441881031</v>
          </cell>
          <cell r="C134">
            <v>40824.634633245099</v>
          </cell>
          <cell r="D134">
            <v>43615.429791235023</v>
          </cell>
          <cell r="E134">
            <v>46371.179111726058</v>
          </cell>
          <cell r="F134">
            <v>49151.582450962502</v>
          </cell>
          <cell r="G134">
            <v>51958.076209308478</v>
          </cell>
          <cell r="H134">
            <v>54792.183733742888</v>
          </cell>
          <cell r="I134">
            <v>57655.520660226161</v>
          </cell>
          <cell r="J134">
            <v>60432.015074332026</v>
          </cell>
          <cell r="K134">
            <v>63471.938139078127</v>
          </cell>
        </row>
      </sheetData>
      <sheetData sheetId="10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F peternakan"/>
      <sheetName val="Peternakan-CH4"/>
      <sheetName val="Peternakan-N2O"/>
      <sheetName val="EF&amp;SF lahan sawah"/>
      <sheetName val="Lahan sawah"/>
      <sheetName val="EF pupuk-kapur"/>
      <sheetName val="Kapur pertanian-CO2"/>
      <sheetName val="Pupuk Urea-CO2"/>
      <sheetName val="Direct N2O"/>
      <sheetName val="Perhitungan ke CO2-eq"/>
      <sheetName val="Grafik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28">
          <cell r="B128">
            <v>6523.4642437695711</v>
          </cell>
          <cell r="C128">
            <v>4710.4591854468654</v>
          </cell>
          <cell r="D128">
            <v>4447.7318337269253</v>
          </cell>
          <cell r="E128">
            <v>5649.5697192543103</v>
          </cell>
          <cell r="F128">
            <v>5780.0017378386747</v>
          </cell>
          <cell r="G128">
            <v>6361.3558778147135</v>
          </cell>
          <cell r="H128">
            <v>6324.0895867906092</v>
          </cell>
          <cell r="I128">
            <v>7704.8056692336977</v>
          </cell>
          <cell r="J128">
            <v>7995.4827392217157</v>
          </cell>
          <cell r="K128">
            <v>6562.5938493448803</v>
          </cell>
          <cell r="L128">
            <v>9426.5083145473454</v>
          </cell>
        </row>
        <row r="129">
          <cell r="B129">
            <v>6911.4668700000011</v>
          </cell>
          <cell r="C129">
            <v>6949.4037900000012</v>
          </cell>
          <cell r="D129">
            <v>7243.5976199999986</v>
          </cell>
          <cell r="E129">
            <v>7342.3051800000012</v>
          </cell>
          <cell r="F129">
            <v>7891.4438399999981</v>
          </cell>
          <cell r="G129">
            <v>7934.2577999999994</v>
          </cell>
          <cell r="H129">
            <v>8134.2832199999984</v>
          </cell>
          <cell r="I129">
            <v>9475.4797200000012</v>
          </cell>
          <cell r="J129">
            <v>10814.3616</v>
          </cell>
          <cell r="K129">
            <v>12022.270260000003</v>
          </cell>
          <cell r="L129">
            <v>13076.342999999999</v>
          </cell>
        </row>
        <row r="130">
          <cell r="B130">
            <v>106.44077531270861</v>
          </cell>
          <cell r="C130">
            <v>107.03637322399999</v>
          </cell>
          <cell r="D130">
            <v>81.926252981508554</v>
          </cell>
          <cell r="E130">
            <v>85.131717424160001</v>
          </cell>
          <cell r="F130">
            <v>135.17511667892572</v>
          </cell>
          <cell r="G130">
            <v>148.52274370107426</v>
          </cell>
          <cell r="H130">
            <v>151.09794513540569</v>
          </cell>
          <cell r="I130">
            <v>172.33484162626286</v>
          </cell>
          <cell r="J130">
            <v>157.40813437611433</v>
          </cell>
          <cell r="K130">
            <v>283.78273794986973</v>
          </cell>
          <cell r="L130">
            <v>286.70276538602292</v>
          </cell>
        </row>
        <row r="131">
          <cell r="B131">
            <v>0</v>
          </cell>
          <cell r="C131">
            <v>0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</row>
        <row r="132">
          <cell r="B132">
            <v>49.650545454545458</v>
          </cell>
          <cell r="C132">
            <v>35.851636363636359</v>
          </cell>
          <cell r="D132">
            <v>33.852000000000004</v>
          </cell>
          <cell r="E132">
            <v>297.48248741587901</v>
          </cell>
          <cell r="F132">
            <v>363.98266402147289</v>
          </cell>
          <cell r="G132">
            <v>346.85684086046609</v>
          </cell>
          <cell r="H132">
            <v>494.66516388532312</v>
          </cell>
          <cell r="I132">
            <v>1169.3509635507837</v>
          </cell>
          <cell r="J132">
            <v>1270.7775489944377</v>
          </cell>
          <cell r="K132">
            <v>1566.189076282725</v>
          </cell>
          <cell r="L132">
            <v>1717.9511319095968</v>
          </cell>
        </row>
        <row r="133">
          <cell r="B133">
            <v>1.4737175345454548E-3</v>
          </cell>
          <cell r="C133">
            <v>1.4673753309090911E-3</v>
          </cell>
          <cell r="D133">
            <v>1.7040937963636363E-3</v>
          </cell>
          <cell r="E133">
            <v>1.783799869090909E-3</v>
          </cell>
          <cell r="F133">
            <v>2.0913600145454547E-3</v>
          </cell>
          <cell r="G133">
            <v>2.0535516654545459E-3</v>
          </cell>
          <cell r="H133">
            <v>2.064815810909091E-3</v>
          </cell>
          <cell r="I133">
            <v>2.0438302181818181E-3</v>
          </cell>
          <cell r="J133">
            <v>1.8890633083636368E-3</v>
          </cell>
          <cell r="K133">
            <v>1.2230036509090912E-3</v>
          </cell>
          <cell r="L133">
            <v>1.9476960109090908E-3</v>
          </cell>
        </row>
        <row r="134">
          <cell r="B134">
            <v>13591.023908254363</v>
          </cell>
          <cell r="C134">
            <v>11802.752452409835</v>
          </cell>
          <cell r="D134">
            <v>11807.10941080223</v>
          </cell>
          <cell r="E134">
            <v>13374.490887894219</v>
          </cell>
          <cell r="F134">
            <v>14170.605449899085</v>
          </cell>
          <cell r="G134">
            <v>14790.995315927918</v>
          </cell>
          <cell r="H134">
            <v>15104.137980627149</v>
          </cell>
          <cell r="I134">
            <v>18521.973238240967</v>
          </cell>
          <cell r="J134">
            <v>20238.031911655573</v>
          </cell>
          <cell r="K134">
            <v>20434.837146581129</v>
          </cell>
          <cell r="L134">
            <v>24507.507159538978</v>
          </cell>
        </row>
      </sheetData>
      <sheetData sheetId="10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F peternakan"/>
      <sheetName val="Peternakan-CH4"/>
      <sheetName val="Peternakan-N2O"/>
      <sheetName val="EF&amp;SF lahan sawah"/>
      <sheetName val="Lahan sawah"/>
      <sheetName val="EF pupuk-kapur"/>
      <sheetName val="Kapur pertanian-CO2"/>
      <sheetName val="Pupuk Urea-CO2"/>
      <sheetName val="Direct N2O"/>
      <sheetName val="Perhitungan ke CO2-eq"/>
      <sheetName val="Grafik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28">
          <cell r="B128">
            <v>22736.164153806425</v>
          </cell>
          <cell r="C128">
            <v>24388.924160725481</v>
          </cell>
          <cell r="D128">
            <v>24918.105493267765</v>
          </cell>
          <cell r="E128">
            <v>24208.182649258568</v>
          </cell>
          <cell r="F128">
            <v>25888.892374445702</v>
          </cell>
          <cell r="G128">
            <v>18230.110574626779</v>
          </cell>
          <cell r="H128">
            <v>22182.778365243979</v>
          </cell>
          <cell r="I128">
            <v>21775.569603223579</v>
          </cell>
          <cell r="J128">
            <v>21368.360841203186</v>
          </cell>
          <cell r="K128">
            <v>20961.152079182793</v>
          </cell>
        </row>
        <row r="129">
          <cell r="B129">
            <v>12788.933639999999</v>
          </cell>
          <cell r="C129">
            <v>12238.193940000003</v>
          </cell>
          <cell r="D129">
            <v>12941.583480000001</v>
          </cell>
          <cell r="E129">
            <v>14024.262840000001</v>
          </cell>
          <cell r="F129">
            <v>16716.756420000002</v>
          </cell>
          <cell r="G129">
            <v>18763.640699999996</v>
          </cell>
          <cell r="H129">
            <v>19188.965748135612</v>
          </cell>
          <cell r="I129">
            <v>20711.82011356431</v>
          </cell>
          <cell r="J129">
            <v>22217.747126216927</v>
          </cell>
          <cell r="K129">
            <v>23811.342418869564</v>
          </cell>
        </row>
        <row r="130">
          <cell r="B130">
            <v>116.14410126098061</v>
          </cell>
          <cell r="C130">
            <v>119.94892302415315</v>
          </cell>
          <cell r="D130">
            <v>127.90109356607319</v>
          </cell>
          <cell r="E130">
            <v>309.32653638278862</v>
          </cell>
          <cell r="F130">
            <v>313.13403566732575</v>
          </cell>
          <cell r="G130">
            <v>320.63105168562282</v>
          </cell>
          <cell r="H130">
            <v>317.87862896532312</v>
          </cell>
          <cell r="I130">
            <v>351.29923670129858</v>
          </cell>
          <cell r="J130">
            <v>306.45968234663945</v>
          </cell>
          <cell r="K130">
            <v>378.06489581246035</v>
          </cell>
        </row>
        <row r="131">
          <cell r="B131">
            <v>0</v>
          </cell>
          <cell r="C131">
            <v>0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</row>
        <row r="132">
          <cell r="B132">
            <v>2371.9417879954881</v>
          </cell>
          <cell r="C132">
            <v>2075.9669703971686</v>
          </cell>
          <cell r="D132">
            <v>2084.0401974559463</v>
          </cell>
          <cell r="E132">
            <v>2068.5618479013501</v>
          </cell>
          <cell r="F132">
            <v>2097.8863098766878</v>
          </cell>
          <cell r="G132">
            <v>1973.3482349710202</v>
          </cell>
          <cell r="H132">
            <v>2075.3484928509747</v>
          </cell>
          <cell r="I132">
            <v>2146.9845394841873</v>
          </cell>
          <cell r="J132">
            <v>2221.5502114916044</v>
          </cell>
          <cell r="K132">
            <v>2299.1603501878922</v>
          </cell>
        </row>
        <row r="133">
          <cell r="B133">
            <v>2.6561424685714288E-3</v>
          </cell>
          <cell r="C133">
            <v>3.0516673942857148E-3</v>
          </cell>
          <cell r="D133">
            <v>3.3873889028571426E-3</v>
          </cell>
          <cell r="E133">
            <v>2.9342978971428567E-3</v>
          </cell>
          <cell r="F133">
            <v>3.501251222857142E-3</v>
          </cell>
          <cell r="G133">
            <v>2.3940172582857145E-3</v>
          </cell>
          <cell r="H133">
            <v>2.9113700289142858E-3</v>
          </cell>
          <cell r="I133">
            <v>2.8732675726857149E-3</v>
          </cell>
          <cell r="J133">
            <v>2.9878278534971434E-3</v>
          </cell>
          <cell r="K133">
            <v>2.2591659948000007E-3</v>
          </cell>
        </row>
        <row r="134">
          <cell r="B134">
            <v>38013.186339205356</v>
          </cell>
          <cell r="C134">
            <v>38823.037045814199</v>
          </cell>
          <cell r="D134">
            <v>40071.633651678683</v>
          </cell>
          <cell r="E134">
            <v>40610.336807840606</v>
          </cell>
          <cell r="F134">
            <v>45016.672641240941</v>
          </cell>
          <cell r="G134">
            <v>39287.732955300678</v>
          </cell>
          <cell r="H134">
            <v>43764.974146565917</v>
          </cell>
          <cell r="I134">
            <v>44985.67636624095</v>
          </cell>
          <cell r="J134">
            <v>46114.120849086212</v>
          </cell>
          <cell r="K134">
            <v>47449.722003218703</v>
          </cell>
        </row>
      </sheetData>
      <sheetData sheetId="10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F peternakan"/>
      <sheetName val="Peternakan-CH4"/>
      <sheetName val="Peternakan-N2O"/>
      <sheetName val="EF&amp;SF lahan sawah"/>
      <sheetName val="Lahan sawah"/>
      <sheetName val="EF pupuk-kapur"/>
      <sheetName val="Kapur pertanian-CO2"/>
      <sheetName val="Pupuk Urea-CO2"/>
      <sheetName val="Direct N2O"/>
      <sheetName val="Perhitungan ke CO2-eq"/>
      <sheetName val="Grafik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28">
          <cell r="B128">
            <v>20553.924684016889</v>
          </cell>
          <cell r="C128">
            <v>20146.715921996492</v>
          </cell>
          <cell r="D128">
            <v>19739.5071599761</v>
          </cell>
          <cell r="E128">
            <v>19332.298397955703</v>
          </cell>
          <cell r="F128">
            <v>18925.08963593531</v>
          </cell>
          <cell r="G128">
            <v>18517.880873914914</v>
          </cell>
          <cell r="H128">
            <v>18110.672111894521</v>
          </cell>
          <cell r="I128">
            <v>17703.463349874128</v>
          </cell>
          <cell r="J128">
            <v>17296.254587853728</v>
          </cell>
          <cell r="K128">
            <v>16889.045825833335</v>
          </cell>
        </row>
        <row r="129">
          <cell r="B129">
            <v>25340.858731522116</v>
          </cell>
          <cell r="C129">
            <v>26825.48040417477</v>
          </cell>
          <cell r="D129">
            <v>28423.653276827426</v>
          </cell>
          <cell r="E129">
            <v>30062.954229479972</v>
          </cell>
          <cell r="F129">
            <v>31540.982322132724</v>
          </cell>
          <cell r="G129">
            <v>33237.724574785272</v>
          </cell>
          <cell r="H129">
            <v>34824.353747437926</v>
          </cell>
          <cell r="I129">
            <v>36501.473180090485</v>
          </cell>
          <cell r="J129">
            <v>38129.910412743135</v>
          </cell>
          <cell r="K129">
            <v>39779.104465395794</v>
          </cell>
        </row>
        <row r="130">
          <cell r="B130">
            <v>384.70386024587413</v>
          </cell>
          <cell r="C130">
            <v>391.55029207621618</v>
          </cell>
          <cell r="D130">
            <v>398.70205580612185</v>
          </cell>
          <cell r="E130">
            <v>408.18232038468523</v>
          </cell>
          <cell r="F130">
            <v>412.60610104433317</v>
          </cell>
          <cell r="G130">
            <v>447.70932298822686</v>
          </cell>
          <cell r="H130">
            <v>454.18780075568446</v>
          </cell>
          <cell r="I130">
            <v>478.46951073675297</v>
          </cell>
          <cell r="J130">
            <v>432.66179848985411</v>
          </cell>
          <cell r="K130">
            <v>496.82546226577114</v>
          </cell>
        </row>
        <row r="131">
          <cell r="B131">
            <v>0</v>
          </cell>
          <cell r="C131">
            <v>0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</row>
        <row r="132">
          <cell r="B132">
            <v>2379.9341568490763</v>
          </cell>
          <cell r="C132">
            <v>2463.9959364550141</v>
          </cell>
          <cell r="D132">
            <v>2551.4744301676865</v>
          </cell>
          <cell r="E132">
            <v>2642.5035731800776</v>
          </cell>
          <cell r="F132">
            <v>2737.2225509447367</v>
          </cell>
          <cell r="G132">
            <v>2835.7760049839521</v>
          </cell>
          <cell r="H132">
            <v>2938.3142467676867</v>
          </cell>
          <cell r="I132">
            <v>3044.9934799755251</v>
          </cell>
          <cell r="J132">
            <v>3155.9760314712926</v>
          </cell>
          <cell r="K132">
            <v>3271.4305913318753</v>
          </cell>
        </row>
        <row r="133">
          <cell r="B133">
            <v>2.7589583899428572E-3</v>
          </cell>
          <cell r="C133">
            <v>2.7208559337142863E-3</v>
          </cell>
          <cell r="D133">
            <v>2.6827534774857141E-3</v>
          </cell>
          <cell r="E133">
            <v>2.6446510212571428E-3</v>
          </cell>
          <cell r="F133">
            <v>2.606548565028571E-3</v>
          </cell>
          <cell r="G133">
            <v>2.5684461088000005E-3</v>
          </cell>
          <cell r="H133">
            <v>2.5303436525714292E-3</v>
          </cell>
          <cell r="I133">
            <v>2.4922411963428574E-3</v>
          </cell>
          <cell r="J133">
            <v>2.586284672274286E-3</v>
          </cell>
          <cell r="K133">
            <v>1.9514139216000007E-3</v>
          </cell>
        </row>
        <row r="134">
          <cell r="B134">
            <v>48659.424191592341</v>
          </cell>
          <cell r="C134">
            <v>49827.745275558431</v>
          </cell>
          <cell r="D134">
            <v>51113.339605530804</v>
          </cell>
          <cell r="E134">
            <v>52445.941165651464</v>
          </cell>
          <cell r="F134">
            <v>53615.903216605664</v>
          </cell>
          <cell r="G134">
            <v>55039.093345118468</v>
          </cell>
          <cell r="H134">
            <v>56327.530437199479</v>
          </cell>
          <cell r="I134">
            <v>57728.402012918094</v>
          </cell>
          <cell r="J134">
            <v>59014.805416842682</v>
          </cell>
          <cell r="K134">
            <v>60436.408296240697</v>
          </cell>
        </row>
      </sheetData>
      <sheetData sheetId="10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F peternakan"/>
      <sheetName val="Peternakan-CH4"/>
      <sheetName val="Peternakan-N2O"/>
      <sheetName val="EF&amp;SF lahan sawah"/>
      <sheetName val="Lahan sawah"/>
      <sheetName val="EF pupuk-kapur"/>
      <sheetName val="Kapur pertanian-CO2"/>
      <sheetName val="Pupuk Urea-CO2"/>
      <sheetName val="Direct N2O"/>
      <sheetName val="Perhitungan ke CO2-eq"/>
      <sheetName val="Grafik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28">
          <cell r="B128">
            <v>22736.164153806425</v>
          </cell>
          <cell r="C128">
            <v>24388.924160725481</v>
          </cell>
          <cell r="D128">
            <v>24918.105493267765</v>
          </cell>
          <cell r="E128">
            <v>24208.182649258568</v>
          </cell>
          <cell r="F128">
            <v>25888.892374445702</v>
          </cell>
          <cell r="G128">
            <v>18230.110574626779</v>
          </cell>
          <cell r="H128">
            <v>8626.7386641639496</v>
          </cell>
          <cell r="I128">
            <v>8468.3778171200247</v>
          </cell>
          <cell r="J128">
            <v>8310.0169700761016</v>
          </cell>
          <cell r="K128">
            <v>8151.6561230321777</v>
          </cell>
        </row>
        <row r="129">
          <cell r="B129">
            <v>12788.933639999999</v>
          </cell>
          <cell r="C129">
            <v>12238.193940000003</v>
          </cell>
          <cell r="D129">
            <v>12941.583480000001</v>
          </cell>
          <cell r="E129">
            <v>14024.262840000001</v>
          </cell>
          <cell r="F129">
            <v>16716.756420000002</v>
          </cell>
          <cell r="G129">
            <v>18763.640699999996</v>
          </cell>
          <cell r="H129">
            <v>19183.888998135615</v>
          </cell>
          <cell r="I129">
            <v>20706.76856356431</v>
          </cell>
          <cell r="J129">
            <v>22212.720776216931</v>
          </cell>
          <cell r="K129">
            <v>23806.342318869563</v>
          </cell>
        </row>
        <row r="130">
          <cell r="B130">
            <v>116.14410126098061</v>
          </cell>
          <cell r="C130">
            <v>119.94892302415315</v>
          </cell>
          <cell r="D130">
            <v>127.90109356607319</v>
          </cell>
          <cell r="E130">
            <v>309.32653638278862</v>
          </cell>
          <cell r="F130">
            <v>313.13403566732575</v>
          </cell>
          <cell r="G130">
            <v>320.63105168562282</v>
          </cell>
          <cell r="H130">
            <v>194.80420422629234</v>
          </cell>
          <cell r="I130">
            <v>219.71416472071098</v>
          </cell>
          <cell r="J130">
            <v>165.63227524469713</v>
          </cell>
          <cell r="K130">
            <v>227.88994608927749</v>
          </cell>
        </row>
        <row r="131">
          <cell r="B131">
            <v>0</v>
          </cell>
          <cell r="C131">
            <v>0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</row>
        <row r="132">
          <cell r="B132">
            <v>2371.9417879954881</v>
          </cell>
          <cell r="C132">
            <v>2075.9669703971686</v>
          </cell>
          <cell r="D132">
            <v>2084.0401974559463</v>
          </cell>
          <cell r="E132">
            <v>2068.5618479013501</v>
          </cell>
          <cell r="F132">
            <v>2097.8863098766878</v>
          </cell>
          <cell r="G132">
            <v>1973.3482349710202</v>
          </cell>
          <cell r="H132">
            <v>1680.4994203944452</v>
          </cell>
          <cell r="I132">
            <v>1693.3114881906747</v>
          </cell>
          <cell r="J132">
            <v>1706.2724781640341</v>
          </cell>
          <cell r="K132">
            <v>1719.3838497518598</v>
          </cell>
        </row>
        <row r="133">
          <cell r="B133">
            <v>1.0756279418181818E-3</v>
          </cell>
          <cell r="C133">
            <v>1.2357991927272728E-3</v>
          </cell>
          <cell r="D133">
            <v>1.3717525309090907E-3</v>
          </cell>
          <cell r="E133">
            <v>1.1882693963636362E-3</v>
          </cell>
          <cell r="F133">
            <v>1.4178620654545452E-3</v>
          </cell>
          <cell r="G133">
            <v>9.6947806327272762E-4</v>
          </cell>
          <cell r="H133">
            <v>1.1789845571636365E-3</v>
          </cell>
          <cell r="I133">
            <v>1.1635546368727275E-3</v>
          </cell>
          <cell r="J133">
            <v>1.2099468167054545E-3</v>
          </cell>
          <cell r="K133">
            <v>9.1486887392727288E-4</v>
          </cell>
        </row>
        <row r="134">
          <cell r="B134">
            <v>38013.184758690833</v>
          </cell>
          <cell r="C134">
            <v>38823.035229945999</v>
          </cell>
          <cell r="D134">
            <v>40071.631636042308</v>
          </cell>
          <cell r="E134">
            <v>40610.335061812104</v>
          </cell>
          <cell r="F134">
            <v>45016.670557851779</v>
          </cell>
          <cell r="G134">
            <v>39287.731530761477</v>
          </cell>
          <cell r="H134">
            <v>29685.932465904858</v>
          </cell>
          <cell r="I134">
            <v>31088.173197150354</v>
          </cell>
          <cell r="J134">
            <v>32394.643709648579</v>
          </cell>
          <cell r="K134">
            <v>33905.273152611757</v>
          </cell>
        </row>
      </sheetData>
      <sheetData sheetId="10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F peternakan"/>
      <sheetName val="Peternakan-CH4"/>
      <sheetName val="Peternakan-N2O"/>
      <sheetName val="EF&amp;SF lahan sawah"/>
      <sheetName val="Lahan sawah"/>
      <sheetName val="EF pupuk-kapur"/>
      <sheetName val="Kapur pertanian-CO2"/>
      <sheetName val="Pupuk Urea-CO2"/>
      <sheetName val="Direct N2O"/>
      <sheetName val="Perhitungan ke CO2-eq"/>
      <sheetName val="Grafik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28">
          <cell r="B128">
            <v>7993.2880296787889</v>
          </cell>
          <cell r="C128">
            <v>7834.927182634864</v>
          </cell>
          <cell r="D128">
            <v>7676.5663355909383</v>
          </cell>
          <cell r="E128">
            <v>7518.2054885470143</v>
          </cell>
          <cell r="F128">
            <v>7359.8446415030921</v>
          </cell>
          <cell r="G128">
            <v>7201.4837944591654</v>
          </cell>
          <cell r="H128">
            <v>7043.1229474152424</v>
          </cell>
          <cell r="I128">
            <v>6884.7621003713175</v>
          </cell>
          <cell r="J128">
            <v>6726.4012533273926</v>
          </cell>
          <cell r="K128">
            <v>6568.0404062834696</v>
          </cell>
        </row>
        <row r="129">
          <cell r="B129">
            <v>25335.884881522114</v>
          </cell>
          <cell r="C129">
            <v>26820.533854174773</v>
          </cell>
          <cell r="D129">
            <v>28418.734026827427</v>
          </cell>
          <cell r="E129">
            <v>30058.063329479966</v>
          </cell>
          <cell r="F129">
            <v>31536.11977213273</v>
          </cell>
          <cell r="G129">
            <v>33232.892474785272</v>
          </cell>
          <cell r="H129">
            <v>34819.551047437926</v>
          </cell>
          <cell r="I129">
            <v>36496.701980090489</v>
          </cell>
          <cell r="J129">
            <v>38125.170712743144</v>
          </cell>
          <cell r="K129">
            <v>39774.396265395793</v>
          </cell>
        </row>
        <row r="130">
          <cell r="B130">
            <v>225.05260891630809</v>
          </cell>
          <cell r="C130">
            <v>222.27087688152389</v>
          </cell>
          <cell r="D130">
            <v>219.64079447658884</v>
          </cell>
          <cell r="E130">
            <v>217.45188870728342</v>
          </cell>
          <cell r="F130">
            <v>213.36836061677587</v>
          </cell>
          <cell r="G130">
            <v>238.02573122902933</v>
          </cell>
          <cell r="H130">
            <v>233.76295901844628</v>
          </cell>
          <cell r="I130">
            <v>246.98461829370322</v>
          </cell>
          <cell r="J130">
            <v>189.7300350987064</v>
          </cell>
          <cell r="K130">
            <v>242.01498278595426</v>
          </cell>
        </row>
        <row r="131">
          <cell r="B131">
            <v>0</v>
          </cell>
          <cell r="C131">
            <v>0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</row>
        <row r="132">
          <cell r="B132">
            <v>1732.6469676030647</v>
          </cell>
          <cell r="C132">
            <v>1746.0635380819381</v>
          </cell>
          <cell r="D132">
            <v>1759.634954864232</v>
          </cell>
          <cell r="E132">
            <v>1773.3627354437197</v>
          </cell>
          <cell r="F132">
            <v>1787.2484121856135</v>
          </cell>
          <cell r="G132">
            <v>1801.2935324723053</v>
          </cell>
          <cell r="H132">
            <v>1815.4996588505344</v>
          </cell>
          <cell r="I132">
            <v>1829.8683691799968</v>
          </cell>
          <cell r="J132">
            <v>1844.4012567834152</v>
          </cell>
          <cell r="K132">
            <v>1858.8964318003955</v>
          </cell>
        </row>
        <row r="133">
          <cell r="B133">
            <v>1.1172641413818183E-3</v>
          </cell>
          <cell r="C133">
            <v>1.1018342210909091E-3</v>
          </cell>
          <cell r="D133">
            <v>1.0864043007999999E-3</v>
          </cell>
          <cell r="E133">
            <v>1.070974380509091E-3</v>
          </cell>
          <cell r="F133">
            <v>1.0555444602181818E-3</v>
          </cell>
          <cell r="G133">
            <v>1.040114539927273E-3</v>
          </cell>
          <cell r="H133">
            <v>1.0246846196363638E-3</v>
          </cell>
          <cell r="I133">
            <v>1.0092546993454548E-3</v>
          </cell>
          <cell r="J133">
            <v>1.0473384210036363E-3</v>
          </cell>
          <cell r="K133">
            <v>7.902420013090911E-4</v>
          </cell>
        </row>
        <row r="134">
          <cell r="B134">
            <v>35286.873604984416</v>
          </cell>
          <cell r="C134">
            <v>36623.796553607317</v>
          </cell>
          <cell r="D134">
            <v>38074.577198163483</v>
          </cell>
          <cell r="E134">
            <v>39567.084513152367</v>
          </cell>
          <cell r="F134">
            <v>40896.582241982673</v>
          </cell>
          <cell r="G134">
            <v>42473.696573060311</v>
          </cell>
          <cell r="H134">
            <v>43911.937637406765</v>
          </cell>
          <cell r="I134">
            <v>45458.318077190212</v>
          </cell>
          <cell r="J134">
            <v>46885.704305291081</v>
          </cell>
          <cell r="K134">
            <v>48443.348876507618</v>
          </cell>
        </row>
      </sheetData>
      <sheetData sheetId="1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F peternakan"/>
      <sheetName val="Peternakan-CH4"/>
      <sheetName val="Peternakan-N2O"/>
      <sheetName val="EF&amp;SF lahan sawah"/>
      <sheetName val="Lahan sawah"/>
      <sheetName val="EF pupuk-kapur"/>
      <sheetName val="Kapur pertanian-CO2"/>
      <sheetName val="Pupuk Urea-CO2"/>
      <sheetName val="Direct N2O"/>
      <sheetName val="Perhitungan ke CO2-eq"/>
      <sheetName val="Grafik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28">
          <cell r="B128">
            <v>12230.79671411124</v>
          </cell>
          <cell r="C128">
            <v>12696.625351912551</v>
          </cell>
          <cell r="D128">
            <v>13490.397350725989</v>
          </cell>
          <cell r="E128">
            <v>11977.385935147329</v>
          </cell>
          <cell r="F128">
            <v>11347.585616839955</v>
          </cell>
          <cell r="G128">
            <v>12642.589229927604</v>
          </cell>
          <cell r="H128">
            <v>6159.3630450872015</v>
          </cell>
          <cell r="I128">
            <v>6521.6785183276252</v>
          </cell>
          <cell r="J128">
            <v>6883.9939915680488</v>
          </cell>
          <cell r="K128">
            <v>7246.3094648084716</v>
          </cell>
        </row>
        <row r="129">
          <cell r="B129">
            <v>14705.989619999998</v>
          </cell>
          <cell r="C129">
            <v>18427.329899999997</v>
          </cell>
          <cell r="D129">
            <v>17105.622240000004</v>
          </cell>
          <cell r="E129">
            <v>20584.13322</v>
          </cell>
          <cell r="F129">
            <v>24189.913020000004</v>
          </cell>
          <cell r="G129">
            <v>25667.996760000002</v>
          </cell>
          <cell r="H129">
            <v>30650.059298339689</v>
          </cell>
          <cell r="I129">
            <v>34633.196972329933</v>
          </cell>
          <cell r="J129">
            <v>39154.608548852382</v>
          </cell>
          <cell r="K129">
            <v>43699.992110642888</v>
          </cell>
        </row>
        <row r="130">
          <cell r="B130">
            <v>366.79293248875206</v>
          </cell>
          <cell r="C130">
            <v>399.79777693581951</v>
          </cell>
          <cell r="D130">
            <v>380.19369415396915</v>
          </cell>
          <cell r="E130">
            <v>425.9208791903875</v>
          </cell>
          <cell r="F130">
            <v>473.48833949240696</v>
          </cell>
          <cell r="G130">
            <v>513.56155700426484</v>
          </cell>
          <cell r="H130">
            <v>379.41734824138484</v>
          </cell>
          <cell r="I130">
            <v>417.89328592466728</v>
          </cell>
          <cell r="J130">
            <v>355.63447997208618</v>
          </cell>
          <cell r="K130">
            <v>506.62733148289368</v>
          </cell>
        </row>
        <row r="131">
          <cell r="B131">
            <v>0</v>
          </cell>
          <cell r="C131">
            <v>0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</row>
        <row r="132">
          <cell r="B132">
            <v>4934.4167194927468</v>
          </cell>
          <cell r="C132">
            <v>6208.4332519547224</v>
          </cell>
          <cell r="D132">
            <v>7180.3594849651863</v>
          </cell>
          <cell r="E132">
            <v>7177.012829812893</v>
          </cell>
          <cell r="F132">
            <v>7171.7914762516048</v>
          </cell>
          <cell r="G132">
            <v>7111.0056023651159</v>
          </cell>
          <cell r="H132">
            <v>6093.4309044369229</v>
          </cell>
          <cell r="I132">
            <v>6272.3057848478784</v>
          </cell>
          <cell r="J132">
            <v>6456.1925129390729</v>
          </cell>
          <cell r="K132">
            <v>6645.2359311084647</v>
          </cell>
        </row>
        <row r="133">
          <cell r="B133">
            <v>1.2072715199999999E-3</v>
          </cell>
          <cell r="C133">
            <v>1.3328912290909091E-3</v>
          </cell>
          <cell r="D133">
            <v>1.2821536000000001E-3</v>
          </cell>
          <cell r="E133">
            <v>1.1076572945454546E-3</v>
          </cell>
          <cell r="F133">
            <v>1.2512996363636365E-3</v>
          </cell>
          <cell r="G133">
            <v>1.3532891272727272E-3</v>
          </cell>
          <cell r="H133">
            <v>1.4325054545454544E-3</v>
          </cell>
          <cell r="I133">
            <v>1.5182109090909092E-3</v>
          </cell>
          <cell r="J133">
            <v>1.6902810909090911E-3</v>
          </cell>
          <cell r="K133">
            <v>1.3844727272727272E-3</v>
          </cell>
        </row>
        <row r="134">
          <cell r="B134">
            <v>32237.997193364259</v>
          </cell>
          <cell r="C134">
            <v>37732.187613694325</v>
          </cell>
          <cell r="D134">
            <v>38156.574051998745</v>
          </cell>
          <cell r="E134">
            <v>40164.453971807903</v>
          </cell>
          <cell r="F134">
            <v>43182.779703883607</v>
          </cell>
          <cell r="G134">
            <v>45935.154502586105</v>
          </cell>
          <cell r="H134">
            <v>43282.272028610656</v>
          </cell>
          <cell r="I134">
            <v>47845.07607964101</v>
          </cell>
          <cell r="J134">
            <v>52850.431223612679</v>
          </cell>
          <cell r="K134">
            <v>58098.16622251545</v>
          </cell>
        </row>
      </sheetData>
      <sheetData sheetId="10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F peternakan"/>
      <sheetName val="Peternakan-CH4"/>
      <sheetName val="Peternakan-N2O"/>
      <sheetName val="EF&amp;SF lahan sawah"/>
      <sheetName val="Lahan sawah"/>
      <sheetName val="EF pupuk-kapur"/>
      <sheetName val="Kapur pertanian-CO2"/>
      <sheetName val="Pupuk Urea-CO2"/>
      <sheetName val="Direct N2O"/>
      <sheetName val="Perhitungan ke CO2-eq"/>
      <sheetName val="Grafik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28">
          <cell r="B128">
            <v>0</v>
          </cell>
          <cell r="C128">
            <v>0</v>
          </cell>
          <cell r="D128">
            <v>0</v>
          </cell>
          <cell r="E128">
            <v>14347.522044280404</v>
          </cell>
          <cell r="F128">
            <v>20269.13568801068</v>
          </cell>
          <cell r="G128">
            <v>20647.388541905348</v>
          </cell>
          <cell r="H128">
            <v>24047.937597854921</v>
          </cell>
          <cell r="I128">
            <v>27562.14884142801</v>
          </cell>
          <cell r="J128">
            <v>27590.098559696093</v>
          </cell>
          <cell r="K128">
            <v>21715.06777974595</v>
          </cell>
          <cell r="L128">
            <v>29540.98889480799</v>
          </cell>
        </row>
        <row r="129">
          <cell r="B129">
            <v>0</v>
          </cell>
          <cell r="C129">
            <v>0</v>
          </cell>
          <cell r="D129">
            <v>0</v>
          </cell>
          <cell r="E129">
            <v>7108.7331000000004</v>
          </cell>
          <cell r="F129">
            <v>7841.1845400000002</v>
          </cell>
          <cell r="G129">
            <v>6770.1748799999996</v>
          </cell>
          <cell r="H129">
            <v>6857.6902799999998</v>
          </cell>
          <cell r="I129">
            <v>8641.536540000001</v>
          </cell>
          <cell r="J129">
            <v>8657.2025400000002</v>
          </cell>
          <cell r="K129">
            <v>9962.4609</v>
          </cell>
          <cell r="L129">
            <v>9829.2637799999993</v>
          </cell>
        </row>
        <row r="130">
          <cell r="B130">
            <v>0</v>
          </cell>
          <cell r="C130">
            <v>0</v>
          </cell>
          <cell r="D130">
            <v>0</v>
          </cell>
          <cell r="E130">
            <v>83.901147565714282</v>
          </cell>
          <cell r="F130">
            <v>91.001006290605702</v>
          </cell>
          <cell r="G130">
            <v>82.488939933211441</v>
          </cell>
          <cell r="H130">
            <v>87.289925143268576</v>
          </cell>
          <cell r="I130">
            <v>104.09084777369144</v>
          </cell>
          <cell r="J130">
            <v>94.262942006514294</v>
          </cell>
          <cell r="K130">
            <v>94.449197990500593</v>
          </cell>
          <cell r="L130">
            <v>103.16071853532344</v>
          </cell>
        </row>
        <row r="131">
          <cell r="B131">
            <v>0</v>
          </cell>
          <cell r="C131">
            <v>0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</row>
        <row r="132">
          <cell r="B132">
            <v>0</v>
          </cell>
          <cell r="C132">
            <v>0</v>
          </cell>
          <cell r="D132">
            <v>0</v>
          </cell>
          <cell r="E132">
            <v>569.40779454545464</v>
          </cell>
          <cell r="F132">
            <v>704.69285454545468</v>
          </cell>
          <cell r="G132">
            <v>728.63119090909095</v>
          </cell>
          <cell r="H132">
            <v>837.54510000000005</v>
          </cell>
          <cell r="I132">
            <v>1146.0760909090909</v>
          </cell>
          <cell r="J132">
            <v>1336.0375636363635</v>
          </cell>
          <cell r="K132">
            <v>1625.3368636363639</v>
          </cell>
          <cell r="L132">
            <v>1835.466654545455</v>
          </cell>
        </row>
        <row r="133">
          <cell r="B133">
            <v>0</v>
          </cell>
          <cell r="C133">
            <v>0</v>
          </cell>
          <cell r="D133">
            <v>0</v>
          </cell>
          <cell r="E133">
            <v>7.1551810909090911E-4</v>
          </cell>
          <cell r="F133">
            <v>1.1857716945454543E-3</v>
          </cell>
          <cell r="G133">
            <v>1.1717894618181821E-3</v>
          </cell>
          <cell r="H133">
            <v>1.2015414981818185E-3</v>
          </cell>
          <cell r="I133">
            <v>1.4231023418181819E-3</v>
          </cell>
          <cell r="J133">
            <v>1.5127628676363638E-3</v>
          </cell>
          <cell r="K133">
            <v>8.7463075636363627E-4</v>
          </cell>
          <cell r="L133">
            <v>1.2786990109090912E-3</v>
          </cell>
        </row>
        <row r="134">
          <cell r="B134">
            <v>0</v>
          </cell>
          <cell r="C134">
            <v>0</v>
          </cell>
          <cell r="D134">
            <v>0</v>
          </cell>
          <cell r="E134">
            <v>22109.564801909681</v>
          </cell>
          <cell r="F134">
            <v>28906.015274618432</v>
          </cell>
          <cell r="G134">
            <v>28228.68472453711</v>
          </cell>
          <cell r="H134">
            <v>31830.464104539686</v>
          </cell>
          <cell r="I134">
            <v>37453.853743213134</v>
          </cell>
          <cell r="J134">
            <v>37677.603118101833</v>
          </cell>
          <cell r="K134">
            <v>33397.315616003572</v>
          </cell>
          <cell r="L134">
            <v>41308.881326587776</v>
          </cell>
        </row>
      </sheetData>
      <sheetData sheetId="10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F peternakan"/>
      <sheetName val="Peternakan-CH4"/>
      <sheetName val="Peternakan-N2O"/>
      <sheetName val="EF&amp;SF lahan sawah"/>
      <sheetName val="Lahan sawah"/>
      <sheetName val="EF pupuk-kapur"/>
      <sheetName val="Kapur pertanian-CO2"/>
      <sheetName val="Pupuk Urea-CO2"/>
      <sheetName val="Direct N2O"/>
      <sheetName val="Perhitungan ke CO2-eq"/>
      <sheetName val="Grafik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28">
          <cell r="B128">
            <v>6379.9890233267643</v>
          </cell>
          <cell r="C128">
            <v>5181.8777669017927</v>
          </cell>
          <cell r="D128">
            <v>6527.1908728719809</v>
          </cell>
          <cell r="E128">
            <v>7509.1576413571456</v>
          </cell>
          <cell r="F128">
            <v>6342.7227323026618</v>
          </cell>
          <cell r="G128">
            <v>8006.4124397496598</v>
          </cell>
          <cell r="H128">
            <v>8278.6304627011486</v>
          </cell>
          <cell r="I128">
            <v>8560.1038984329862</v>
          </cell>
          <cell r="J128">
            <v>8851.1474309797104</v>
          </cell>
          <cell r="K128">
            <v>9152.0864436330212</v>
          </cell>
        </row>
        <row r="129">
          <cell r="B129">
            <v>12383.34153</v>
          </cell>
          <cell r="C129">
            <v>10417.720530000001</v>
          </cell>
          <cell r="D129">
            <v>10089.043020000001</v>
          </cell>
          <cell r="E129">
            <v>11981.009669999999</v>
          </cell>
          <cell r="F129">
            <v>15614.261040000003</v>
          </cell>
          <cell r="G129">
            <v>13977.654923399998</v>
          </cell>
          <cell r="H129">
            <v>14260.536588406079</v>
          </cell>
          <cell r="I129">
            <v>14683.805288250349</v>
          </cell>
          <cell r="J129">
            <v>15112.425540639782</v>
          </cell>
          <cell r="K129">
            <v>15541.045793029212</v>
          </cell>
        </row>
        <row r="130">
          <cell r="B130">
            <v>1009.3988760027545</v>
          </cell>
          <cell r="C130">
            <v>1024.3889030644596</v>
          </cell>
          <cell r="D130">
            <v>943.44614537063308</v>
          </cell>
          <cell r="E130">
            <v>1283.2070937042342</v>
          </cell>
          <cell r="F130">
            <v>1905.4308769620081</v>
          </cell>
          <cell r="G130">
            <v>1382.735838940727</v>
          </cell>
          <cell r="H130">
            <v>1422.7933815132246</v>
          </cell>
          <cell r="I130">
            <v>1463.7754571492721</v>
          </cell>
          <cell r="J130">
            <v>1176.6008517762509</v>
          </cell>
          <cell r="K130">
            <v>1545.8100948060262</v>
          </cell>
        </row>
        <row r="131">
          <cell r="B131">
            <v>0</v>
          </cell>
          <cell r="C131">
            <v>0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</row>
        <row r="132">
          <cell r="B132">
            <v>92.748843816859235</v>
          </cell>
          <cell r="C132">
            <v>88.53132345275607</v>
          </cell>
          <cell r="D132">
            <v>107.60087587038552</v>
          </cell>
          <cell r="E132">
            <v>114.29669584159957</v>
          </cell>
          <cell r="F132">
            <v>101.56778651729104</v>
          </cell>
          <cell r="G132">
            <v>114.23024596447038</v>
          </cell>
          <cell r="H132">
            <v>128.0265495285694</v>
          </cell>
          <cell r="I132">
            <v>144.47267195813535</v>
          </cell>
          <cell r="J132">
            <v>164.13847089433736</v>
          </cell>
          <cell r="K132">
            <v>187.71872717408786</v>
          </cell>
        </row>
        <row r="133">
          <cell r="B133">
            <v>6.3504093714285726E-4</v>
          </cell>
          <cell r="C133">
            <v>5.0448929142857149E-4</v>
          </cell>
          <cell r="D133">
            <v>7.5035450285714303E-4</v>
          </cell>
          <cell r="E133">
            <v>8.0362731428571432E-4</v>
          </cell>
          <cell r="F133">
            <v>6.8039236571428572E-4</v>
          </cell>
          <cell r="G133">
            <v>8.6431540647745493E-4</v>
          </cell>
          <cell r="H133">
            <v>8.9370213029768856E-4</v>
          </cell>
          <cell r="I133">
            <v>9.2408800272781005E-4</v>
          </cell>
          <cell r="J133">
            <v>1.0069573714647393E-3</v>
          </cell>
          <cell r="K133">
            <v>7.9799534175129026E-4</v>
          </cell>
        </row>
        <row r="134">
          <cell r="B134">
            <v>19865.478908187313</v>
          </cell>
          <cell r="C134">
            <v>16712.519027908304</v>
          </cell>
          <cell r="D134">
            <v>17667.281664467504</v>
          </cell>
          <cell r="E134">
            <v>20887.671904530293</v>
          </cell>
          <cell r="F134">
            <v>23963.983116174328</v>
          </cell>
          <cell r="G134">
            <v>23481.034312370262</v>
          </cell>
          <cell r="H134">
            <v>24089.987875851155</v>
          </cell>
          <cell r="I134">
            <v>24852.158239878743</v>
          </cell>
          <cell r="J134">
            <v>25304.31330124745</v>
          </cell>
          <cell r="K134">
            <v>26426.661856637689</v>
          </cell>
        </row>
      </sheetData>
      <sheetData sheetId="10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F peternakan"/>
      <sheetName val="Peternakan-CH4"/>
      <sheetName val="Peternakan-N2O"/>
      <sheetName val="EF&amp;SF lahan sawah"/>
      <sheetName val="Lahan sawah"/>
      <sheetName val="EF pupuk-kapur"/>
      <sheetName val="Kapur pertanian-CO2"/>
      <sheetName val="Pupuk Urea-CO2"/>
      <sheetName val="Direct N2O"/>
      <sheetName val="Perhitungan ke CO2-eq"/>
      <sheetName val="Grafik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28">
          <cell r="B128">
            <v>9463.2573827165415</v>
          </cell>
          <cell r="C128">
            <v>9785.0081337289048</v>
          </cell>
          <cell r="D128">
            <v>10117.698410275689</v>
          </cell>
          <cell r="E128">
            <v>10461.700156225064</v>
          </cell>
          <cell r="F128">
            <v>10817.397961536713</v>
          </cell>
          <cell r="G128">
            <v>11185.189492228963</v>
          </cell>
          <cell r="H128">
            <v>11565.48593496475</v>
          </cell>
          <cell r="I128">
            <v>11958.712456753548</v>
          </cell>
          <cell r="J128">
            <v>12365.308680283169</v>
          </cell>
          <cell r="K128">
            <v>12793.171419642909</v>
          </cell>
        </row>
        <row r="129">
          <cell r="B129">
            <v>15969.666045418646</v>
          </cell>
          <cell r="C129">
            <v>16167.942547808078</v>
          </cell>
          <cell r="D129">
            <v>16826.906550197513</v>
          </cell>
          <cell r="E129">
            <v>17255.526802586941</v>
          </cell>
          <cell r="F129">
            <v>17684.147054976384</v>
          </cell>
          <cell r="G129">
            <v>18112.767307365801</v>
          </cell>
          <cell r="H129">
            <v>18541.387559755236</v>
          </cell>
          <cell r="I129">
            <v>18970.007812144668</v>
          </cell>
          <cell r="J129">
            <v>19398.628064534099</v>
          </cell>
          <cell r="K129">
            <v>19827.248316923538</v>
          </cell>
        </row>
        <row r="130">
          <cell r="B130">
            <v>1586.8274136344032</v>
          </cell>
          <cell r="C130">
            <v>1627.84473246278</v>
          </cell>
          <cell r="D130">
            <v>1668.8620512911566</v>
          </cell>
          <cell r="E130">
            <v>1709.8793701195336</v>
          </cell>
          <cell r="F130">
            <v>1750.8966889479109</v>
          </cell>
          <cell r="G130">
            <v>1791.9140077762879</v>
          </cell>
          <cell r="H130">
            <v>1832.9313266046647</v>
          </cell>
          <cell r="I130">
            <v>1873.9486454330413</v>
          </cell>
          <cell r="J130">
            <v>1497.3919747911361</v>
          </cell>
          <cell r="K130">
            <v>1955.9832830897949</v>
          </cell>
        </row>
        <row r="131">
          <cell r="B131">
            <v>0</v>
          </cell>
          <cell r="C131">
            <v>0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</row>
        <row r="132">
          <cell r="B132">
            <v>216.06061278660519</v>
          </cell>
          <cell r="C132">
            <v>250.1972012654399</v>
          </cell>
          <cell r="D132">
            <v>291.38834983425477</v>
          </cell>
          <cell r="E132">
            <v>341.17057507408316</v>
          </cell>
          <cell r="F132">
            <v>401.41790066806755</v>
          </cell>
          <cell r="G132">
            <v>474.41609106137003</v>
          </cell>
          <cell r="H132">
            <v>562.9532159175742</v>
          </cell>
          <cell r="I132">
            <v>670.43013812611503</v>
          </cell>
          <cell r="J132">
            <v>800.99530852056193</v>
          </cell>
          <cell r="K132">
            <v>959.7658582066058</v>
          </cell>
        </row>
        <row r="133">
          <cell r="B133">
            <v>1.021586036554366E-3</v>
          </cell>
          <cell r="C133">
            <v>1.0563199617972146E-3</v>
          </cell>
          <cell r="D133">
            <v>1.0922348404983195E-3</v>
          </cell>
          <cell r="E133">
            <v>1.1293708250752629E-3</v>
          </cell>
          <cell r="F133">
            <v>1.1677694331278215E-3</v>
          </cell>
          <cell r="G133">
            <v>1.2074735938541672E-3</v>
          </cell>
          <cell r="H133">
            <v>1.2485276960452092E-3</v>
          </cell>
          <cell r="I133">
            <v>1.2909776377107462E-3</v>
          </cell>
          <cell r="J133">
            <v>1.4067485400217606E-3</v>
          </cell>
          <cell r="K133">
            <v>1.1154714569160313E-3</v>
          </cell>
        </row>
        <row r="134">
          <cell r="B134">
            <v>27235.812476142233</v>
          </cell>
          <cell r="C134">
            <v>27830.993671585165</v>
          </cell>
          <cell r="D134">
            <v>28904.856453833458</v>
          </cell>
          <cell r="E134">
            <v>29768.278033376446</v>
          </cell>
          <cell r="F134">
            <v>30653.860773898512</v>
          </cell>
          <cell r="G134">
            <v>31564.288105906016</v>
          </cell>
          <cell r="H134">
            <v>32502.75928576992</v>
          </cell>
          <cell r="I134">
            <v>33473.100343435006</v>
          </cell>
          <cell r="J134">
            <v>34062.325434877508</v>
          </cell>
          <cell r="K134">
            <v>35536.169993334312</v>
          </cell>
        </row>
      </sheetData>
      <sheetData sheetId="10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F peternakan"/>
      <sheetName val="Peternakan-CH4"/>
      <sheetName val="Peternakan-N2O"/>
      <sheetName val="EF&amp;SF lahan sawah"/>
      <sheetName val="Lahan sawah"/>
      <sheetName val="EF pupuk-kapur"/>
      <sheetName val="Kapur pertanian-CO2"/>
      <sheetName val="Pupuk Urea-CO2"/>
      <sheetName val="Direct N2O"/>
      <sheetName val="Perhitungan ke CO2-eq"/>
      <sheetName val="Grafik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28">
          <cell r="B128">
            <v>6379.9890233267643</v>
          </cell>
          <cell r="C128">
            <v>5181.8777669017927</v>
          </cell>
          <cell r="D128">
            <v>6527.1908728719809</v>
          </cell>
          <cell r="E128">
            <v>7509.1576413571456</v>
          </cell>
          <cell r="F128">
            <v>6342.7227323026618</v>
          </cell>
          <cell r="G128">
            <v>8006.4124397496598</v>
          </cell>
          <cell r="H128">
            <v>3219.5057049664574</v>
          </cell>
          <cell r="I128">
            <v>3328.9688989353167</v>
          </cell>
          <cell r="J128">
            <v>3442.1538414991182</v>
          </cell>
          <cell r="K128">
            <v>3559.1870721100881</v>
          </cell>
        </row>
        <row r="129">
          <cell r="B129">
            <v>12383.34153</v>
          </cell>
          <cell r="C129">
            <v>10417.720530000001</v>
          </cell>
          <cell r="D129">
            <v>10089.043020000001</v>
          </cell>
          <cell r="E129">
            <v>11981.009669999999</v>
          </cell>
          <cell r="F129">
            <v>15614.261040000003</v>
          </cell>
          <cell r="G129">
            <v>13977.654923399998</v>
          </cell>
          <cell r="H129">
            <v>14245.37658340608</v>
          </cell>
          <cell r="I129">
            <v>14668.342463250352</v>
          </cell>
          <cell r="J129">
            <v>15096.659895639783</v>
          </cell>
          <cell r="K129">
            <v>15524.977328029212</v>
          </cell>
        </row>
        <row r="130">
          <cell r="B130">
            <v>1009.3988760027545</v>
          </cell>
          <cell r="C130">
            <v>1024.3889030644596</v>
          </cell>
          <cell r="D130">
            <v>943.44614537063308</v>
          </cell>
          <cell r="E130">
            <v>1283.2070937042342</v>
          </cell>
          <cell r="F130">
            <v>1905.4308769620081</v>
          </cell>
          <cell r="G130">
            <v>1382.735838940727</v>
          </cell>
          <cell r="H130">
            <v>1306.5052980780536</v>
          </cell>
          <cell r="I130">
            <v>1344.2484426304939</v>
          </cell>
          <cell r="J130">
            <v>1053.8042599196654</v>
          </cell>
          <cell r="K130">
            <v>1419.7439256116338</v>
          </cell>
        </row>
        <row r="131">
          <cell r="B131">
            <v>0</v>
          </cell>
          <cell r="C131">
            <v>0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</row>
        <row r="132">
          <cell r="B132">
            <v>92.748843816859235</v>
          </cell>
          <cell r="C132">
            <v>88.53132345275607</v>
          </cell>
          <cell r="D132">
            <v>107.60087587038552</v>
          </cell>
          <cell r="E132">
            <v>114.29669584159957</v>
          </cell>
          <cell r="F132">
            <v>101.56778651729104</v>
          </cell>
          <cell r="G132">
            <v>114.23024596447038</v>
          </cell>
          <cell r="H132">
            <v>107.43086179852043</v>
          </cell>
          <cell r="I132">
            <v>119.45614582297503</v>
          </cell>
          <cell r="J132">
            <v>133.36387321556279</v>
          </cell>
          <cell r="K132">
            <v>149.47739778398929</v>
          </cell>
        </row>
        <row r="133">
          <cell r="B133">
            <v>2.5716533818181828E-4</v>
          </cell>
          <cell r="C133">
            <v>2.0429731636363639E-4</v>
          </cell>
          <cell r="D133">
            <v>3.0386256727272729E-4</v>
          </cell>
          <cell r="E133">
            <v>3.2543585454545453E-4</v>
          </cell>
          <cell r="F133">
            <v>2.7553079272727278E-4</v>
          </cell>
          <cell r="G133">
            <v>3.5001202411070488E-4</v>
          </cell>
          <cell r="H133">
            <v>3.6191243293046886E-4</v>
          </cell>
          <cell r="I133">
            <v>3.7421745565010493E-4</v>
          </cell>
          <cell r="J133">
            <v>4.0777612563448116E-4</v>
          </cell>
          <cell r="K133">
            <v>3.2315513839515058E-4</v>
          </cell>
        </row>
        <row r="134">
          <cell r="B134">
            <v>19865.478530311713</v>
          </cell>
          <cell r="C134">
            <v>16712.518727716328</v>
          </cell>
          <cell r="D134">
            <v>17667.281217975567</v>
          </cell>
          <cell r="E134">
            <v>20887.671426338835</v>
          </cell>
          <cell r="F134">
            <v>23963.982711312758</v>
          </cell>
          <cell r="G134">
            <v>23481.033798066881</v>
          </cell>
          <cell r="H134">
            <v>18878.818810161541</v>
          </cell>
          <cell r="I134">
            <v>19461.016324856595</v>
          </cell>
          <cell r="J134">
            <v>19725.982278050258</v>
          </cell>
          <cell r="K134">
            <v>20653.386046690062</v>
          </cell>
        </row>
      </sheetData>
      <sheetData sheetId="10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F peternakan"/>
      <sheetName val="Peternakan-CH4"/>
      <sheetName val="Peternakan-N2O"/>
      <sheetName val="EF&amp;SF lahan sawah"/>
      <sheetName val="Lahan sawah"/>
      <sheetName val="EF pupuk-kapur"/>
      <sheetName val="Kapur pertanian-CO2"/>
      <sheetName val="Pupuk Urea-CO2"/>
      <sheetName val="Direct N2O"/>
      <sheetName val="Perhitungan ke CO2-eq"/>
      <sheetName val="Grafik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28">
          <cell r="B128">
            <v>3680.1994325618307</v>
          </cell>
          <cell r="C128">
            <v>3805.3262132689338</v>
          </cell>
          <cell r="D128">
            <v>3934.7073045200768</v>
          </cell>
          <cell r="E128">
            <v>4068.4873528737608</v>
          </cell>
          <cell r="F128">
            <v>4206.8159228714676</v>
          </cell>
          <cell r="G128">
            <v>4349.8476642490978</v>
          </cell>
          <cell r="H128">
            <v>4497.7424848335677</v>
          </cell>
          <cell r="I128">
            <v>4650.6657293179096</v>
          </cell>
          <cell r="J128">
            <v>4808.7883641147173</v>
          </cell>
          <cell r="K128">
            <v>4975.1814090171965</v>
          </cell>
        </row>
        <row r="129">
          <cell r="B129">
            <v>15953.294760418647</v>
          </cell>
          <cell r="C129">
            <v>16151.268442808077</v>
          </cell>
          <cell r="D129">
            <v>16809.92962519751</v>
          </cell>
          <cell r="E129">
            <v>17238.247057586945</v>
          </cell>
          <cell r="F129">
            <v>17666.564489976379</v>
          </cell>
          <cell r="G129">
            <v>18094.881922365799</v>
          </cell>
          <cell r="H129">
            <v>18523.199354755234</v>
          </cell>
          <cell r="I129">
            <v>18951.516787144672</v>
          </cell>
          <cell r="J129">
            <v>19379.834219534103</v>
          </cell>
          <cell r="K129">
            <v>19808.151651923534</v>
          </cell>
        </row>
        <row r="130">
          <cell r="B130">
            <v>1457.491667102204</v>
          </cell>
          <cell r="C130">
            <v>1495.2394085927738</v>
          </cell>
          <cell r="D130">
            <v>1532.987150083344</v>
          </cell>
          <cell r="E130">
            <v>1570.734891573914</v>
          </cell>
          <cell r="F130">
            <v>1608.4826330644839</v>
          </cell>
          <cell r="G130">
            <v>1646.2303745550541</v>
          </cell>
          <cell r="H130">
            <v>1683.9781160456243</v>
          </cell>
          <cell r="I130">
            <v>1721.7258575361936</v>
          </cell>
          <cell r="J130">
            <v>1341.8996095564819</v>
          </cell>
          <cell r="K130">
            <v>1797.2213405173338</v>
          </cell>
        </row>
        <row r="131">
          <cell r="B131">
            <v>0</v>
          </cell>
          <cell r="C131">
            <v>0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</row>
        <row r="132">
          <cell r="B132">
            <v>188.02466755681246</v>
          </cell>
          <cell r="C132">
            <v>213.24960631952027</v>
          </cell>
          <cell r="D132">
            <v>242.64664261173667</v>
          </cell>
          <cell r="E132">
            <v>276.94097088110254</v>
          </cell>
          <cell r="F132">
            <v>316.98511057764659</v>
          </cell>
          <cell r="G132">
            <v>363.78130484071238</v>
          </cell>
          <cell r="H132">
            <v>418.50786099732528</v>
          </cell>
          <cell r="I132">
            <v>482.55012661866004</v>
          </cell>
          <cell r="J132">
            <v>555.3366287475119</v>
          </cell>
          <cell r="K132">
            <v>74.899790774561055</v>
          </cell>
        </row>
        <row r="133">
          <cell r="B133">
            <v>4.1370013050548698E-4</v>
          </cell>
          <cell r="C133">
            <v>4.2776593494267361E-4</v>
          </cell>
          <cell r="D133">
            <v>4.4230997673072445E-4</v>
          </cell>
          <cell r="E133">
            <v>4.5734851593956922E-4</v>
          </cell>
          <cell r="F133">
            <v>4.7289836548151449E-4</v>
          </cell>
          <cell r="G133">
            <v>4.8897690990788592E-4</v>
          </cell>
          <cell r="H133">
            <v>5.0560212484475407E-4</v>
          </cell>
          <cell r="I133">
            <v>5.2279259708947585E-4</v>
          </cell>
          <cell r="J133">
            <v>5.6967502860385362E-4</v>
          </cell>
          <cell r="K133">
            <v>4.5171984618913667E-4</v>
          </cell>
        </row>
        <row r="134">
          <cell r="B134">
            <v>21279.010941339624</v>
          </cell>
          <cell r="C134">
            <v>21665.08409875524</v>
          </cell>
          <cell r="D134">
            <v>22520.271164722646</v>
          </cell>
          <cell r="E134">
            <v>23154.410730264237</v>
          </cell>
          <cell r="F134">
            <v>23798.848629388343</v>
          </cell>
          <cell r="G134">
            <v>24454.741754987572</v>
          </cell>
          <cell r="H134">
            <v>25123.428322233878</v>
          </cell>
          <cell r="I134">
            <v>25806.459023410029</v>
          </cell>
          <cell r="J134">
            <v>26085.859391627844</v>
          </cell>
          <cell r="K134">
            <v>26655.454643952475</v>
          </cell>
        </row>
      </sheetData>
      <sheetData sheetId="10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F peternakan"/>
      <sheetName val="Peternakan-CH4"/>
      <sheetName val="Peternakan-N2O"/>
      <sheetName val="EF&amp;SF lahan sawah"/>
      <sheetName val="Lahan sawah"/>
      <sheetName val="EF pupuk-kapur"/>
      <sheetName val="Kapur pertanian-CO2"/>
      <sheetName val="Pupuk Urea-CO2"/>
      <sheetName val="Direct N2O"/>
      <sheetName val="Perhitungan ke CO2-eq"/>
      <sheetName val="Grafik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28">
          <cell r="B128">
            <v>11919.623184059967</v>
          </cell>
          <cell r="C128">
            <v>12383.588507310073</v>
          </cell>
          <cell r="D128">
            <v>12912.769839852363</v>
          </cell>
          <cell r="E128">
            <v>14347.522044280404</v>
          </cell>
          <cell r="F128">
            <v>10522.137270656031</v>
          </cell>
          <cell r="G128">
            <v>9301.6662396165957</v>
          </cell>
          <cell r="H128">
            <v>10555.676932577726</v>
          </cell>
          <cell r="I128">
            <v>11565.593419330969</v>
          </cell>
          <cell r="J128">
            <v>11996.019080659382</v>
          </cell>
          <cell r="K128">
            <v>10667.47580565004</v>
          </cell>
          <cell r="L128">
            <v>7788.6548240379334</v>
          </cell>
        </row>
        <row r="129">
          <cell r="B129">
            <v>4537.28478</v>
          </cell>
          <cell r="C129">
            <v>5445.6612000000005</v>
          </cell>
          <cell r="D129">
            <v>6632.3753999999981</v>
          </cell>
          <cell r="E129">
            <v>7116.19146</v>
          </cell>
          <cell r="F129">
            <v>7518.0403199999992</v>
          </cell>
          <cell r="G129">
            <v>8185.9621199999974</v>
          </cell>
          <cell r="H129">
            <v>8582.7533399999975</v>
          </cell>
          <cell r="I129">
            <v>9643.2016800000001</v>
          </cell>
          <cell r="J129">
            <v>10847.559660000003</v>
          </cell>
          <cell r="K129">
            <v>14108.69628</v>
          </cell>
          <cell r="L129">
            <v>12972.353519999999</v>
          </cell>
        </row>
        <row r="130">
          <cell r="B130">
            <v>644.13317475332587</v>
          </cell>
          <cell r="C130">
            <v>773.69447760773164</v>
          </cell>
          <cell r="D130">
            <v>944.56403434309709</v>
          </cell>
          <cell r="E130">
            <v>932.33400611032027</v>
          </cell>
          <cell r="F130">
            <v>963.56578520701737</v>
          </cell>
          <cell r="G130">
            <v>1016.1075345746289</v>
          </cell>
          <cell r="H130">
            <v>1002.7658950829772</v>
          </cell>
          <cell r="I130">
            <v>923.95363044977137</v>
          </cell>
          <cell r="J130">
            <v>751.69604251682279</v>
          </cell>
          <cell r="K130">
            <v>1462.2446267451317</v>
          </cell>
          <cell r="L130">
            <v>1096.8801983214494</v>
          </cell>
        </row>
        <row r="131">
          <cell r="B131">
            <v>0</v>
          </cell>
          <cell r="C131">
            <v>0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</row>
        <row r="132">
          <cell r="B132">
            <v>90.721090909090904</v>
          </cell>
          <cell r="C132">
            <v>94.25236363636364</v>
          </cell>
          <cell r="D132">
            <v>98.279999999999987</v>
          </cell>
          <cell r="E132">
            <v>109.23889090909091</v>
          </cell>
          <cell r="F132">
            <v>80.123618181818188</v>
          </cell>
          <cell r="G132">
            <v>71.417890909090914</v>
          </cell>
          <cell r="H132">
            <v>88.312636363636372</v>
          </cell>
          <cell r="I132">
            <v>100.91888181818182</v>
          </cell>
          <cell r="J132">
            <v>123.46532727272728</v>
          </cell>
          <cell r="K132">
            <v>116.97054545454547</v>
          </cell>
          <cell r="L132">
            <v>102.64336363636366</v>
          </cell>
        </row>
        <row r="133">
          <cell r="B133">
            <v>6.949732872727274E-4</v>
          </cell>
          <cell r="C133">
            <v>5.727083345454546E-4</v>
          </cell>
          <cell r="D133">
            <v>5.884291636363637E-4</v>
          </cell>
          <cell r="E133">
            <v>6.4964734545454544E-4</v>
          </cell>
          <cell r="F133">
            <v>4.5867110545454555E-4</v>
          </cell>
          <cell r="G133">
            <v>3.9610612363636364E-4</v>
          </cell>
          <cell r="H133">
            <v>4.5754469090909089E-4</v>
          </cell>
          <cell r="I133">
            <v>4.8928019636363643E-4</v>
          </cell>
          <cell r="J133">
            <v>5.2576773963636356E-4</v>
          </cell>
          <cell r="K133">
            <v>3.4582150909090903E-4</v>
          </cell>
          <cell r="L133">
            <v>2.5316072727272728E-4</v>
          </cell>
        </row>
        <row r="134">
          <cell r="B134">
            <v>17191.762924695671</v>
          </cell>
          <cell r="C134">
            <v>18697.197121262503</v>
          </cell>
          <cell r="D134">
            <v>20587.989862624621</v>
          </cell>
          <cell r="E134">
            <v>22505.287050947161</v>
          </cell>
          <cell r="F134">
            <v>19083.867452715967</v>
          </cell>
          <cell r="G134">
            <v>18575.154181206435</v>
          </cell>
          <cell r="H134">
            <v>20229.509261569026</v>
          </cell>
          <cell r="I134">
            <v>22233.66810087912</v>
          </cell>
          <cell r="J134">
            <v>23718.740636216673</v>
          </cell>
          <cell r="K134">
            <v>26355.387603671224</v>
          </cell>
          <cell r="L134">
            <v>21960.532159156475</v>
          </cell>
        </row>
      </sheetData>
      <sheetData sheetId="10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F peternakan"/>
      <sheetName val="Peternakan-CH4"/>
      <sheetName val="Peternakan-N2O"/>
      <sheetName val="EF&amp;SF lahan sawah"/>
      <sheetName val="Lahan sawah"/>
      <sheetName val="EF pupuk-kapur"/>
      <sheetName val="Kapur pertanian-CO2"/>
      <sheetName val="Pupuk Urea-CO2"/>
      <sheetName val="Direct N2O"/>
      <sheetName val="Un-Direct N2O"/>
      <sheetName val="Perhitungan ke CO2-eq"/>
      <sheetName val="Grafik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28">
          <cell r="B128">
            <v>415.51914491877011</v>
          </cell>
          <cell r="C128">
            <v>272.04392447596609</v>
          </cell>
          <cell r="D128">
            <v>83.849154804236136</v>
          </cell>
          <cell r="E128">
            <v>44.719549228925928</v>
          </cell>
          <cell r="F128">
            <v>113.66218762352007</v>
          </cell>
          <cell r="G128">
            <v>177.055099847381</v>
          </cell>
          <cell r="H128">
            <v>179.17976104554958</v>
          </cell>
          <cell r="I128">
            <v>181.32991817809619</v>
          </cell>
          <cell r="J128">
            <v>183.50587719623334</v>
          </cell>
          <cell r="K128">
            <v>185.70794772258813</v>
          </cell>
        </row>
        <row r="129">
          <cell r="B129">
            <v>6143.7251400000005</v>
          </cell>
          <cell r="C129">
            <v>7501.5649799999983</v>
          </cell>
          <cell r="D129">
            <v>10273.168079999999</v>
          </cell>
          <cell r="E129">
            <v>10082.649779999998</v>
          </cell>
          <cell r="F129">
            <v>10017.293790000002</v>
          </cell>
          <cell r="G129">
            <v>8798.074902119999</v>
          </cell>
          <cell r="H129">
            <v>10294.026771835071</v>
          </cell>
          <cell r="I129">
            <v>11164.782286806174</v>
          </cell>
          <cell r="J129">
            <v>12140.260737843953</v>
          </cell>
          <cell r="K129">
            <v>13115.739188881727</v>
          </cell>
        </row>
        <row r="130">
          <cell r="B130">
            <v>962.43977712403716</v>
          </cell>
          <cell r="C130">
            <v>959.8802149342248</v>
          </cell>
          <cell r="D130">
            <v>1591.3317141077559</v>
          </cell>
          <cell r="E130">
            <v>1458.1505188098736</v>
          </cell>
          <cell r="F130">
            <v>1529.2902857059144</v>
          </cell>
          <cell r="G130">
            <v>1362.6534959575708</v>
          </cell>
          <cell r="H130">
            <v>1420.9682027130766</v>
          </cell>
          <cell r="I130">
            <v>1475.1377958789972</v>
          </cell>
          <cell r="J130">
            <v>1186.4734058071099</v>
          </cell>
          <cell r="K130">
            <v>1584.8656290323918</v>
          </cell>
        </row>
        <row r="131">
          <cell r="B131">
            <v>0</v>
          </cell>
          <cell r="C131">
            <v>0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</row>
        <row r="132">
          <cell r="B132">
            <v>43.523333333333341</v>
          </cell>
          <cell r="C132">
            <v>29.40666666666667</v>
          </cell>
          <cell r="D132">
            <v>10.89</v>
          </cell>
          <cell r="E132">
            <v>7.0399999999999991</v>
          </cell>
          <cell r="F132">
            <v>16.727333333333334</v>
          </cell>
          <cell r="G132">
            <v>25.076623703974388</v>
          </cell>
          <cell r="H132">
            <v>27.398727188422072</v>
          </cell>
          <cell r="I132">
            <v>30.306542698683142</v>
          </cell>
          <cell r="J132">
            <v>33.961064491451346</v>
          </cell>
          <cell r="K132">
            <v>38.567713291118743</v>
          </cell>
        </row>
        <row r="133">
          <cell r="B133">
            <v>163.8742442857143</v>
          </cell>
          <cell r="C133">
            <v>109.96753428571428</v>
          </cell>
          <cell r="D133">
            <v>39.25873285714286</v>
          </cell>
          <cell r="E133">
            <v>24.556902857142862</v>
          </cell>
          <cell r="F133">
            <v>58.990419714285714</v>
          </cell>
          <cell r="G133">
            <v>89.012342283065379</v>
          </cell>
          <cell r="H133">
            <v>96.01757402017644</v>
          </cell>
          <cell r="I133">
            <v>104.74550361993403</v>
          </cell>
          <cell r="J133">
            <v>115.6690667392669</v>
          </cell>
          <cell r="K133">
            <v>129.39169892897846</v>
          </cell>
        </row>
        <row r="134">
          <cell r="B134">
            <v>41.550171928571437</v>
          </cell>
          <cell r="C134">
            <v>28.073494428571429</v>
          </cell>
          <cell r="D134">
            <v>10.396294071428573</v>
          </cell>
          <cell r="E134">
            <v>6.7208365714285714</v>
          </cell>
          <cell r="F134">
            <v>15.968987728571429</v>
          </cell>
          <cell r="G134">
            <v>23.939757056480634</v>
          </cell>
          <cell r="H134">
            <v>26.156586320815538</v>
          </cell>
          <cell r="I134">
            <v>28.932573937907843</v>
          </cell>
          <cell r="J134">
            <v>32.421415374828186</v>
          </cell>
          <cell r="K134">
            <v>36.819218460699247</v>
          </cell>
        </row>
      </sheetData>
      <sheetData sheetId="1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F peternakan"/>
      <sheetName val="Peternakan-CH4"/>
      <sheetName val="Peternakan-N2O"/>
      <sheetName val="Sheet1"/>
      <sheetName val="EF&amp;SF lahan sawah"/>
      <sheetName val="Lahan sawah"/>
      <sheetName val="EF pupuk-kapur"/>
      <sheetName val="Kapur pertanian-CO2"/>
      <sheetName val="Pupuk Urea-CO2"/>
      <sheetName val="Direct N2O"/>
      <sheetName val="Un-Direct N2O"/>
      <sheetName val="Perhitungan ke CO2-eq"/>
      <sheetName val="Grafik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28">
          <cell r="B128">
            <v>187.93644309525919</v>
          </cell>
          <cell r="C128">
            <v>190.19168041240232</v>
          </cell>
          <cell r="D128">
            <v>192.47398057735114</v>
          </cell>
          <cell r="E128">
            <v>194.78366834427939</v>
          </cell>
          <cell r="F128">
            <v>197.12107236441074</v>
          </cell>
          <cell r="G128">
            <v>199.48652523278366</v>
          </cell>
          <cell r="H128">
            <v>201.88036353557703</v>
          </cell>
          <cell r="I128">
            <v>204.30292789800399</v>
          </cell>
          <cell r="J128">
            <v>206.75456303278011</v>
          </cell>
          <cell r="K128">
            <v>209.2606581936418</v>
          </cell>
        </row>
        <row r="129">
          <cell r="B129">
            <v>14091.21763991951</v>
          </cell>
          <cell r="C129">
            <v>15066.696090957277</v>
          </cell>
          <cell r="D129">
            <v>16042.17454199506</v>
          </cell>
          <cell r="E129">
            <v>17017.652993032829</v>
          </cell>
          <cell r="F129">
            <v>17993.131444070608</v>
          </cell>
          <cell r="G129">
            <v>18968.609895108351</v>
          </cell>
          <cell r="H129">
            <v>19944.088346146171</v>
          </cell>
          <cell r="I129">
            <v>20919.566797183888</v>
          </cell>
          <cell r="J129">
            <v>21895.045248221712</v>
          </cell>
          <cell r="K129">
            <v>22870.523699259433</v>
          </cell>
        </row>
        <row r="130">
          <cell r="B130">
            <v>1639.7295456090892</v>
          </cell>
          <cell r="C130">
            <v>1694.5934621857871</v>
          </cell>
          <cell r="D130">
            <v>1749.4573787624843</v>
          </cell>
          <cell r="E130">
            <v>1804.3212953391819</v>
          </cell>
          <cell r="F130">
            <v>1859.1852119158793</v>
          </cell>
          <cell r="G130">
            <v>1914.0491284925765</v>
          </cell>
          <cell r="H130">
            <v>1968.9130450692746</v>
          </cell>
          <cell r="I130">
            <v>2023.7769616459716</v>
          </cell>
          <cell r="J130">
            <v>1620.2818060966099</v>
          </cell>
          <cell r="K130">
            <v>2133.5047947993662</v>
          </cell>
        </row>
        <row r="131">
          <cell r="B131">
            <v>0</v>
          </cell>
          <cell r="C131">
            <v>0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</row>
        <row r="132">
          <cell r="B132">
            <v>44.38859789949467</v>
          </cell>
          <cell r="C132">
            <v>51.758161008662675</v>
          </cell>
          <cell r="D132">
            <v>61.103143257027945</v>
          </cell>
          <cell r="E132">
            <v>72.968057363661714</v>
          </cell>
          <cell r="F132">
            <v>88.047693122538746</v>
          </cell>
          <cell r="G132">
            <v>107.2285937739839</v>
          </cell>
          <cell r="H132">
            <v>131.64197985342341</v>
          </cell>
          <cell r="I132">
            <v>162.73128002116212</v>
          </cell>
          <cell r="J132">
            <v>202.33830039993492</v>
          </cell>
          <cell r="K132">
            <v>252.8156403981462</v>
          </cell>
        </row>
        <row r="133">
          <cell r="B133">
            <v>146.68335324028649</v>
          </cell>
          <cell r="C133">
            <v>168.52645868639846</v>
          </cell>
          <cell r="D133">
            <v>196.17456323505883</v>
          </cell>
          <cell r="E133">
            <v>231.22716226256404</v>
          </cell>
          <cell r="F133">
            <v>275.72517965655624</v>
          </cell>
          <cell r="G133">
            <v>332.27280169860455</v>
          </cell>
          <cell r="H133">
            <v>404.19293709374034</v>
          </cell>
          <cell r="I133">
            <v>495.72558396344954</v>
          </cell>
          <cell r="J133">
            <v>612.28094612398036</v>
          </cell>
          <cell r="K133">
            <v>760.77181766835986</v>
          </cell>
        </row>
        <row r="134">
          <cell r="B134">
            <v>42.376209107579719</v>
          </cell>
          <cell r="C134">
            <v>49.411667809219956</v>
          </cell>
          <cell r="D134">
            <v>58.332988612368247</v>
          </cell>
          <cell r="E134">
            <v>69.659998363039122</v>
          </cell>
          <cell r="F134">
            <v>84.055988063619068</v>
          </cell>
          <cell r="G134">
            <v>102.36730888338765</v>
          </cell>
          <cell r="H134">
            <v>125.67389666678285</v>
          </cell>
          <cell r="I134">
            <v>155.35374120477411</v>
          </cell>
          <cell r="J134">
            <v>193.16514902394647</v>
          </cell>
          <cell r="K134">
            <v>241.35406275809598</v>
          </cell>
        </row>
      </sheetData>
      <sheetData sheetId="12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F peternakan"/>
      <sheetName val="Peternakan-CH4"/>
      <sheetName val="Peternakan-N2O"/>
      <sheetName val="EF&amp;SF lahan sawah"/>
      <sheetName val="Lahan sawah"/>
      <sheetName val="EF pupuk-kapur"/>
      <sheetName val="Kapur pertanian-CO2"/>
      <sheetName val="Pupuk Urea-CO2"/>
      <sheetName val="Direct N2O"/>
      <sheetName val="Perhitungan ke CO2-eq"/>
      <sheetName val="Grafik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28">
          <cell r="B128">
            <v>415.51914491877011</v>
          </cell>
          <cell r="C128">
            <v>272.04392447596609</v>
          </cell>
          <cell r="D128">
            <v>83.849154804236136</v>
          </cell>
          <cell r="E128">
            <v>44.719549228925928</v>
          </cell>
          <cell r="F128">
            <v>113.66218762352007</v>
          </cell>
          <cell r="G128">
            <v>177.055099847381</v>
          </cell>
          <cell r="H128">
            <v>69.681847196794976</v>
          </cell>
          <cell r="I128">
            <v>70.518029363156529</v>
          </cell>
          <cell r="J128">
            <v>71.364245715514386</v>
          </cell>
          <cell r="K128">
            <v>72.220616664100547</v>
          </cell>
        </row>
        <row r="129">
          <cell r="B129">
            <v>6143.7251400000005</v>
          </cell>
          <cell r="C129">
            <v>7501.5649799999983</v>
          </cell>
          <cell r="D129">
            <v>10273.168079999999</v>
          </cell>
          <cell r="E129">
            <v>10082.649779999998</v>
          </cell>
          <cell r="F129">
            <v>10017.293790000002</v>
          </cell>
          <cell r="G129">
            <v>8798.074902119999</v>
          </cell>
          <cell r="H129">
            <v>10291.279600135071</v>
          </cell>
          <cell r="I129">
            <v>11161.988754456173</v>
          </cell>
          <cell r="J129">
            <v>12137.420844843949</v>
          </cell>
          <cell r="K129">
            <v>13112.852935231725</v>
          </cell>
        </row>
        <row r="130">
          <cell r="B130">
            <v>953.16894027507431</v>
          </cell>
          <cell r="C130">
            <v>953.43806584070637</v>
          </cell>
          <cell r="D130">
            <v>1580.651635489583</v>
          </cell>
          <cell r="E130">
            <v>1448.3642737171899</v>
          </cell>
          <cell r="F130">
            <v>1519.0265925132571</v>
          </cell>
          <cell r="G130">
            <v>1353.5081704813454</v>
          </cell>
          <cell r="H130">
            <v>1378.4048989939965</v>
          </cell>
          <cell r="I130">
            <v>1428.3093677309562</v>
          </cell>
          <cell r="J130">
            <v>1137.0810450359347</v>
          </cell>
          <cell r="K130">
            <v>1528.2982174280346</v>
          </cell>
        </row>
        <row r="131">
          <cell r="B131">
            <v>0</v>
          </cell>
          <cell r="C131">
            <v>0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</row>
        <row r="132">
          <cell r="B132">
            <v>3.5514545454545456</v>
          </cell>
          <cell r="C132">
            <v>2.4594545454545456</v>
          </cell>
          <cell r="D132">
            <v>1.0270909090909093</v>
          </cell>
          <cell r="E132">
            <v>0.72927272727272741</v>
          </cell>
          <cell r="F132">
            <v>1.6818</v>
          </cell>
          <cell r="G132">
            <v>2.4754151890016547</v>
          </cell>
          <cell r="H132">
            <v>2.0744132250248968</v>
          </cell>
          <cell r="I132">
            <v>2.3460113941527365</v>
          </cell>
          <cell r="J132">
            <v>2.6831864774641079</v>
          </cell>
          <cell r="K132">
            <v>3.1024668580817107</v>
          </cell>
        </row>
        <row r="133">
          <cell r="B133">
            <v>3.4992312727272727E-5</v>
          </cell>
          <cell r="C133">
            <v>4.2558880000000002E-5</v>
          </cell>
          <cell r="D133">
            <v>5.1300836363636374E-5</v>
          </cell>
          <cell r="E133">
            <v>7.0327447272727271E-5</v>
          </cell>
          <cell r="F133">
            <v>3.9497970909090923E-5</v>
          </cell>
          <cell r="G133">
            <v>3.4265748730751516E-5</v>
          </cell>
          <cell r="H133">
            <v>3.4676937715520526E-5</v>
          </cell>
          <cell r="I133">
            <v>3.5093060968106788E-5</v>
          </cell>
          <cell r="J133">
            <v>3.7426479575863041E-5</v>
          </cell>
          <cell r="K133">
            <v>2.9028742479789843E-5</v>
          </cell>
        </row>
        <row r="134">
          <cell r="B134">
            <v>7515.9647147316127</v>
          </cell>
          <cell r="C134">
            <v>8729.5064674210062</v>
          </cell>
          <cell r="D134">
            <v>11938.696012503746</v>
          </cell>
          <cell r="E134">
            <v>11576.462946000835</v>
          </cell>
          <cell r="F134">
            <v>11651.66440963475</v>
          </cell>
          <cell r="G134">
            <v>10331.113621903476</v>
          </cell>
          <cell r="H134">
            <v>11741.440794227825</v>
          </cell>
          <cell r="I134">
            <v>12663.1621980375</v>
          </cell>
          <cell r="J134">
            <v>13348.549359499344</v>
          </cell>
          <cell r="K134">
            <v>14716.474265210685</v>
          </cell>
        </row>
      </sheetData>
      <sheetData sheetId="10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F peternakan"/>
      <sheetName val="Peternakan-CH4"/>
      <sheetName val="Peternakan-N2O"/>
      <sheetName val="EF&amp;SF lahan sawah"/>
      <sheetName val="Lahan sawah"/>
      <sheetName val="EF pupuk-kapur"/>
      <sheetName val="Kapur pertanian-CO2"/>
      <sheetName val="Pupuk Urea-CO2"/>
      <sheetName val="Direct N2O"/>
      <sheetName val="Perhitungan ke CO2-eq"/>
      <sheetName val="Grafik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28">
          <cell r="B128">
            <v>73.087264064069771</v>
          </cell>
          <cell r="C128">
            <v>73.964311232838611</v>
          </cell>
          <cell r="D128">
            <v>74.851882967632676</v>
          </cell>
          <cell r="E128">
            <v>75.750105563244276</v>
          </cell>
          <cell r="F128">
            <v>76.659106830003211</v>
          </cell>
          <cell r="G128">
            <v>77.579016111963242</v>
          </cell>
          <cell r="H128">
            <v>78.509964305306795</v>
          </cell>
          <cell r="I128">
            <v>79.452083876970477</v>
          </cell>
          <cell r="J128">
            <v>80.405508883494136</v>
          </cell>
          <cell r="K128">
            <v>81.38011304102173</v>
          </cell>
        </row>
        <row r="129">
          <cell r="B129">
            <v>14088.285025619509</v>
          </cell>
          <cell r="C129">
            <v>15063.717116007278</v>
          </cell>
          <cell r="D129">
            <v>16039.149206395059</v>
          </cell>
          <cell r="E129">
            <v>17014.581296782828</v>
          </cell>
          <cell r="F129">
            <v>17990.013387170609</v>
          </cell>
          <cell r="G129">
            <v>18965.445477558351</v>
          </cell>
          <cell r="H129">
            <v>19940.877567946169</v>
          </cell>
          <cell r="I129">
            <v>20916.309658333892</v>
          </cell>
          <cell r="J129">
            <v>21891.74174872171</v>
          </cell>
          <cell r="K129">
            <v>22867.17383910943</v>
          </cell>
        </row>
        <row r="130">
          <cell r="B130">
            <v>1578.292642276574</v>
          </cell>
          <cell r="C130">
            <v>1628.2870671251139</v>
          </cell>
          <cell r="D130">
            <v>1678.2814919736534</v>
          </cell>
          <cell r="E130">
            <v>1728.2759168221926</v>
          </cell>
          <cell r="F130">
            <v>1778.2703416707318</v>
          </cell>
          <cell r="G130">
            <v>1828.2647665192712</v>
          </cell>
          <cell r="H130">
            <v>1878.2591913678111</v>
          </cell>
          <cell r="I130">
            <v>1928.2536162163501</v>
          </cell>
          <cell r="J130">
            <v>1522.9652043222266</v>
          </cell>
          <cell r="K130">
            <v>2028.242465913429</v>
          </cell>
        </row>
        <row r="131">
          <cell r="B131">
            <v>0</v>
          </cell>
          <cell r="C131">
            <v>0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</row>
        <row r="132">
          <cell r="B132">
            <v>3.6245555525602438</v>
          </cell>
          <cell r="C132">
            <v>4.2753847180575786</v>
          </cell>
          <cell r="D132">
            <v>5.087436527954587</v>
          </cell>
          <cell r="E132">
            <v>6.101397700592968</v>
          </cell>
          <cell r="F132">
            <v>7.3682319619079273</v>
          </cell>
          <cell r="G132">
            <v>8.95177601205679</v>
          </cell>
          <cell r="H132">
            <v>10.931991233152106</v>
          </cell>
          <cell r="I132">
            <v>13.409036778301497</v>
          </cell>
          <cell r="J132">
            <v>16.508371522871485</v>
          </cell>
          <cell r="K132">
            <v>20.387294640985044</v>
          </cell>
        </row>
        <row r="133">
          <cell r="B133">
            <v>3.6371632006106203E-5</v>
          </cell>
          <cell r="C133">
            <v>3.6808091590179469E-5</v>
          </cell>
          <cell r="D133">
            <v>3.7249788689261634E-5</v>
          </cell>
          <cell r="E133">
            <v>3.7696786153532768E-5</v>
          </cell>
          <cell r="F133">
            <v>3.8149147587375172E-5</v>
          </cell>
          <cell r="G133">
            <v>3.8606937358423665E-5</v>
          </cell>
          <cell r="H133">
            <v>3.9070220606724745E-5</v>
          </cell>
          <cell r="I133">
            <v>3.9539063254005443E-5</v>
          </cell>
          <cell r="J133">
            <v>4.2168106813756394E-5</v>
          </cell>
          <cell r="K133">
            <v>3.271035963915122E-5</v>
          </cell>
        </row>
        <row r="134">
          <cell r="B134">
            <v>15743.289523884345</v>
          </cell>
          <cell r="C134">
            <v>16770.24391589138</v>
          </cell>
          <cell r="D134">
            <v>17797.37005511409</v>
          </cell>
          <cell r="E134">
            <v>18824.708754565647</v>
          </cell>
          <cell r="F134">
            <v>19852.311105782403</v>
          </cell>
          <cell r="G134">
            <v>20880.241074808579</v>
          </cell>
          <cell r="H134">
            <v>21908.578753922659</v>
          </cell>
          <cell r="I134">
            <v>22937.424434744578</v>
          </cell>
          <cell r="J134">
            <v>23511.62087561841</v>
          </cell>
          <cell r="K134">
            <v>24997.183745415226</v>
          </cell>
        </row>
      </sheetData>
      <sheetData sheetId="1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F peternakan"/>
      <sheetName val="Peternakan-CH4"/>
      <sheetName val="Peternakan-N2O"/>
      <sheetName val="EF&amp;SF lahan sawah"/>
      <sheetName val="Lahan sawah"/>
      <sheetName val="EF pupuk-kapur"/>
      <sheetName val="Kapur pertanian-CO2"/>
      <sheetName val="Pupuk Urea-CO2"/>
      <sheetName val="Direct N2O"/>
      <sheetName val="Perhitungan ke CO2-eq"/>
      <sheetName val="Grafik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28">
          <cell r="B128">
            <v>7499.9302960767673</v>
          </cell>
          <cell r="C128">
            <v>9304.2722222782759</v>
          </cell>
          <cell r="D128">
            <v>10303.208590394717</v>
          </cell>
          <cell r="E128">
            <v>11392.194846230328</v>
          </cell>
          <cell r="F128">
            <v>12571.230989785123</v>
          </cell>
          <cell r="G128">
            <v>13840.317021059085</v>
          </cell>
          <cell r="H128">
            <v>15199.452940052217</v>
          </cell>
          <cell r="I128">
            <v>16648.638746764533</v>
          </cell>
          <cell r="J128">
            <v>18187.874441196022</v>
          </cell>
          <cell r="K128">
            <v>19817.160023346692</v>
          </cell>
        </row>
        <row r="129">
          <cell r="B129">
            <v>48270.306041228148</v>
          </cell>
          <cell r="C129">
            <v>52804.219589487657</v>
          </cell>
          <cell r="D129">
            <v>57499.365568688845</v>
          </cell>
          <cell r="E129">
            <v>62162.518594864938</v>
          </cell>
          <cell r="F129">
            <v>66862.143126804673</v>
          </cell>
          <cell r="G129">
            <v>71601.660746374706</v>
          </cell>
          <cell r="H129">
            <v>76384.835266363341</v>
          </cell>
          <cell r="I129">
            <v>81215.809135293224</v>
          </cell>
          <cell r="J129">
            <v>86099.144025575457</v>
          </cell>
          <cell r="K129">
            <v>91039.866137199802</v>
          </cell>
        </row>
        <row r="130">
          <cell r="B130">
            <v>557.17636261723362</v>
          </cell>
          <cell r="C130">
            <v>612.40307319237263</v>
          </cell>
          <cell r="D130">
            <v>672.77228523034091</v>
          </cell>
          <cell r="E130">
            <v>738.79770093459604</v>
          </cell>
          <cell r="F130">
            <v>811.04440415190061</v>
          </cell>
          <cell r="G130">
            <v>890.13400660329467</v>
          </cell>
          <cell r="H130">
            <v>976.7503106352259</v>
          </cell>
          <cell r="I130">
            <v>1071.6455405363442</v>
          </cell>
          <cell r="J130">
            <v>911.23546689832256</v>
          </cell>
          <cell r="K130">
            <v>1289.6656171361062</v>
          </cell>
        </row>
        <row r="131">
          <cell r="B131">
            <v>0</v>
          </cell>
          <cell r="C131">
            <v>0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</row>
        <row r="132">
          <cell r="B132">
            <v>6837.9487040629529</v>
          </cell>
          <cell r="C132">
            <v>7059.4661488831007</v>
          </cell>
          <cell r="D132">
            <v>7274.4752867658217</v>
          </cell>
          <cell r="E132">
            <v>7496.6192438188064</v>
          </cell>
          <cell r="F132">
            <v>7726.0650373742619</v>
          </cell>
          <cell r="G132">
            <v>7962.9845115652852</v>
          </cell>
          <cell r="H132">
            <v>8207.5544768204309</v>
          </cell>
          <cell r="I132">
            <v>8459.9568533896345</v>
          </cell>
          <cell r="J132">
            <v>8720.3788190180476</v>
          </cell>
          <cell r="K132">
            <v>8993.9468444183858</v>
          </cell>
        </row>
        <row r="133">
          <cell r="B133">
            <v>1.7520643636363637E-3</v>
          </cell>
          <cell r="C133">
            <v>1.8168438519636366E-3</v>
          </cell>
          <cell r="D133">
            <v>1.9409503700363645E-3</v>
          </cell>
          <cell r="E133">
            <v>2.0811212736363644E-3</v>
          </cell>
          <cell r="F133">
            <v>2.2373565627636376E-3</v>
          </cell>
          <cell r="G133">
            <v>2.4096562374181824E-3</v>
          </cell>
          <cell r="H133">
            <v>2.5980202976000006E-3</v>
          </cell>
          <cell r="I133">
            <v>2.8024487433090913E-3</v>
          </cell>
          <cell r="J133">
            <v>3.1857153516363637E-3</v>
          </cell>
          <cell r="K133">
            <v>2.6326721006727284E-3</v>
          </cell>
        </row>
        <row r="134">
          <cell r="B134">
            <v>63165.363156049469</v>
          </cell>
          <cell r="C134">
            <v>69780.362850685255</v>
          </cell>
          <cell r="D134">
            <v>75749.823672030107</v>
          </cell>
          <cell r="E134">
            <v>81790.132466969939</v>
          </cell>
          <cell r="F134">
            <v>87970.48579547253</v>
          </cell>
          <cell r="G134">
            <v>94295.098695258625</v>
          </cell>
          <cell r="H134">
            <v>100768.5955918915</v>
          </cell>
          <cell r="I134">
            <v>107396.05307843247</v>
          </cell>
          <cell r="J134">
            <v>113918.6359384032</v>
          </cell>
          <cell r="K134">
            <v>121140.64125477309</v>
          </cell>
        </row>
      </sheetData>
      <sheetData sheetId="10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F peternakan"/>
      <sheetName val="Peternakan-CH4"/>
      <sheetName val="Peternakan-N2O"/>
      <sheetName val="EF&amp;SF lahan sawah"/>
      <sheetName val="Lahan sawah"/>
      <sheetName val="EF pupuk-kapur"/>
      <sheetName val="Kapur pertanian-CO2"/>
      <sheetName val="Pupuk Urea-CO2"/>
      <sheetName val="Direct N2O"/>
      <sheetName val="Perhitungan ke CO2-eq"/>
      <sheetName val="Grafik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28">
          <cell r="B128">
            <v>35.402976472899702</v>
          </cell>
          <cell r="C128">
            <v>1.8633145512052474</v>
          </cell>
          <cell r="D128">
            <v>9.3165727560262361</v>
          </cell>
          <cell r="E128">
            <v>52.172807433746932</v>
          </cell>
          <cell r="F128">
            <v>65.216009292183642</v>
          </cell>
          <cell r="G128">
            <v>22.359774614462964</v>
          </cell>
          <cell r="H128">
            <v>115.52550217472532</v>
          </cell>
          <cell r="I128">
            <v>268.31729537355557</v>
          </cell>
          <cell r="J128">
            <v>503.09492882541673</v>
          </cell>
          <cell r="K128">
            <v>242.23089165668216</v>
          </cell>
          <cell r="L128">
            <v>355.89307928020219</v>
          </cell>
        </row>
        <row r="129">
          <cell r="B129">
            <v>3642.9409800000003</v>
          </cell>
          <cell r="C129">
            <v>5105.1831600000005</v>
          </cell>
          <cell r="D129">
            <v>4785.19146</v>
          </cell>
          <cell r="E129">
            <v>4535.7261600000002</v>
          </cell>
          <cell r="F129">
            <v>4874.6199599999991</v>
          </cell>
          <cell r="G129">
            <v>5150.1899399999993</v>
          </cell>
          <cell r="H129">
            <v>5274.2054399999997</v>
          </cell>
          <cell r="I129">
            <v>4809.6257999999998</v>
          </cell>
          <cell r="J129">
            <v>4452.9926700000005</v>
          </cell>
          <cell r="K129">
            <v>6544.0512899999994</v>
          </cell>
          <cell r="L129">
            <v>5416.1545199999991</v>
          </cell>
        </row>
        <row r="130">
          <cell r="B130">
            <v>530.5355529804001</v>
          </cell>
          <cell r="C130">
            <v>760.73159377430284</v>
          </cell>
          <cell r="D130">
            <v>838.67757987382288</v>
          </cell>
          <cell r="E130">
            <v>862.43293539165711</v>
          </cell>
          <cell r="F130">
            <v>905.2650056824001</v>
          </cell>
          <cell r="G130">
            <v>880.85902866971446</v>
          </cell>
          <cell r="H130">
            <v>897.08739758000002</v>
          </cell>
          <cell r="I130">
            <v>776.17494628256009</v>
          </cell>
          <cell r="J130">
            <v>587.23292287289155</v>
          </cell>
          <cell r="K130">
            <v>1197.5533391715521</v>
          </cell>
          <cell r="L130">
            <v>876.80964116657378</v>
          </cell>
        </row>
        <row r="131">
          <cell r="B131">
            <v>0</v>
          </cell>
          <cell r="C131">
            <v>0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</row>
        <row r="132">
          <cell r="B132">
            <v>0.2694545454545455</v>
          </cell>
          <cell r="C132">
            <v>1.4181818181818184E-2</v>
          </cell>
          <cell r="D132">
            <v>7.0909090909090908E-2</v>
          </cell>
          <cell r="E132">
            <v>0.39709090909090911</v>
          </cell>
          <cell r="F132">
            <v>0.49636363636363634</v>
          </cell>
          <cell r="G132">
            <v>0.17018181818181821</v>
          </cell>
          <cell r="H132">
            <v>0.87927272727272732</v>
          </cell>
          <cell r="I132">
            <v>2.0421818181818181</v>
          </cell>
          <cell r="J132">
            <v>3.8290909090909095</v>
          </cell>
          <cell r="K132">
            <v>1.8436363636363637</v>
          </cell>
          <cell r="L132">
            <v>3.0977263780293312</v>
          </cell>
        </row>
        <row r="133">
          <cell r="B133">
            <v>1.8536865454545458E-5</v>
          </cell>
          <cell r="C133">
            <v>7.1747709090909101E-6</v>
          </cell>
          <cell r="D133">
            <v>1.1631454545454543E-5</v>
          </cell>
          <cell r="E133">
            <v>9.4031127272727284E-6</v>
          </cell>
          <cell r="F133">
            <v>6.2442545454545461E-6</v>
          </cell>
          <cell r="G133">
            <v>1.6161600000000003E-6</v>
          </cell>
          <cell r="H133">
            <v>1.0676450909090911E-5</v>
          </cell>
          <cell r="I133">
            <v>2.2087520000000003E-5</v>
          </cell>
          <cell r="J133">
            <v>6.1159789090909112E-5</v>
          </cell>
          <cell r="K133">
            <v>3.4018472727272731E-5</v>
          </cell>
          <cell r="L133">
            <v>3.6253407272727275E-5</v>
          </cell>
        </row>
        <row r="134">
          <cell r="B134">
            <v>4209.1489825356193</v>
          </cell>
          <cell r="C134">
            <v>5867.7922573184605</v>
          </cell>
          <cell r="D134">
            <v>5633.2565333522134</v>
          </cell>
          <cell r="E134">
            <v>5450.7290031376087</v>
          </cell>
          <cell r="F134">
            <v>5845.5973448552013</v>
          </cell>
          <cell r="G134">
            <v>6053.5789267185191</v>
          </cell>
          <cell r="H134">
            <v>6287.6976231584495</v>
          </cell>
          <cell r="I134">
            <v>5856.1602455618176</v>
          </cell>
          <cell r="J134">
            <v>5547.1496737671887</v>
          </cell>
          <cell r="K134">
            <v>7985.6791912103427</v>
          </cell>
          <cell r="L134">
            <v>6651.955003078212</v>
          </cell>
        </row>
      </sheetData>
      <sheetData sheetId="10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F peternakan"/>
      <sheetName val="Peternakan-CH4"/>
      <sheetName val="Peternakan-N2O"/>
      <sheetName val="EF&amp;SF lahan sawah"/>
      <sheetName val="Lahan sawah"/>
      <sheetName val="EF pupuk-kapur"/>
      <sheetName val="Kapur pertanian-CO2"/>
      <sheetName val="Pupuk Urea-CO2"/>
      <sheetName val="Direct N2O"/>
      <sheetName val="Perhitungan ke CO2-eq"/>
      <sheetName val="Grafik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28">
          <cell r="B128">
            <v>139.74859134039355</v>
          </cell>
          <cell r="C128">
            <v>93.165727560262368</v>
          </cell>
          <cell r="D128">
            <v>44.719549228925928</v>
          </cell>
          <cell r="E128">
            <v>115.52550217472532</v>
          </cell>
          <cell r="F128">
            <v>61.489380189773158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</row>
        <row r="129">
          <cell r="B129">
            <v>1678.7723399999998</v>
          </cell>
          <cell r="C129">
            <v>1019.55</v>
          </cell>
          <cell r="D129">
            <v>2667.2465399999996</v>
          </cell>
          <cell r="E129">
            <v>3133.6573799999996</v>
          </cell>
          <cell r="F129">
            <v>3293.6727600000004</v>
          </cell>
          <cell r="G129">
            <v>1067.472</v>
          </cell>
          <cell r="H129">
            <v>1383.7103207507807</v>
          </cell>
          <cell r="I129">
            <v>1636.827830545094</v>
          </cell>
          <cell r="J129">
            <v>1936.2472814347893</v>
          </cell>
          <cell r="K129">
            <v>2235.6667323244901</v>
          </cell>
        </row>
        <row r="130">
          <cell r="B130">
            <v>190.48422335639086</v>
          </cell>
          <cell r="C130">
            <v>18.469584817099431</v>
          </cell>
          <cell r="D130">
            <v>320.82858654245149</v>
          </cell>
          <cell r="E130">
            <v>350.84170296479545</v>
          </cell>
          <cell r="F130">
            <v>353.94253664051541</v>
          </cell>
          <cell r="G130">
            <v>7.0299451765714291</v>
          </cell>
          <cell r="H130">
            <v>9.1125647278186754</v>
          </cell>
          <cell r="I130">
            <v>10.7794957733958</v>
          </cell>
          <cell r="J130">
            <v>12.751352950496162</v>
          </cell>
          <cell r="K130">
            <v>14.723210127596564</v>
          </cell>
        </row>
        <row r="131">
          <cell r="B131">
            <v>0</v>
          </cell>
          <cell r="C131">
            <v>0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</row>
        <row r="132">
          <cell r="B132">
            <v>1.8416345742404794</v>
          </cell>
          <cell r="C132">
            <v>1.4870891196950249</v>
          </cell>
          <cell r="D132">
            <v>1.8185602365114564</v>
          </cell>
          <cell r="E132">
            <v>2.3574693274205472</v>
          </cell>
          <cell r="F132">
            <v>2.4907953475707005</v>
          </cell>
          <cell r="G132">
            <v>2.5284941844633759</v>
          </cell>
          <cell r="H132">
            <v>3.0898198934142456</v>
          </cell>
          <cell r="I132">
            <v>3.7757599097522085</v>
          </cell>
          <cell r="J132">
            <v>4.6139786097171989</v>
          </cell>
          <cell r="K132">
            <v>5.6382818610744154</v>
          </cell>
        </row>
        <row r="133">
          <cell r="B133">
            <v>1.3605428571428572E-5</v>
          </cell>
          <cell r="C133">
            <v>9.0702857142857125E-6</v>
          </cell>
          <cell r="D133">
            <v>4.3537371428571437E-6</v>
          </cell>
          <cell r="E133">
            <v>1.1247154285714285E-5</v>
          </cell>
          <cell r="F133">
            <v>5.9863885714285725E-6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</row>
        <row r="134">
          <cell r="B134">
            <v>2010.8468028764535</v>
          </cell>
          <cell r="C134">
            <v>1132.6724105673425</v>
          </cell>
          <cell r="D134">
            <v>3034.6132403616257</v>
          </cell>
          <cell r="E134">
            <v>3602.382065714095</v>
          </cell>
          <cell r="F134">
            <v>3711.5954781642486</v>
          </cell>
          <cell r="G134">
            <v>1077.0304393610347</v>
          </cell>
          <cell r="H134">
            <v>1395.9127053720135</v>
          </cell>
          <cell r="I134">
            <v>1651.3830862282421</v>
          </cell>
          <cell r="J134">
            <v>1953.6126129950026</v>
          </cell>
          <cell r="K134">
            <v>2256.0282243131614</v>
          </cell>
        </row>
      </sheetData>
      <sheetData sheetId="10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F peternakan"/>
      <sheetName val="Peternakan-CH4"/>
      <sheetName val="Peternakan-N2O"/>
      <sheetName val="EF&amp;SF lahan sawah"/>
      <sheetName val="Lahan sawah"/>
      <sheetName val="EF pupuk-kapur"/>
      <sheetName val="Kapur pertanian-CO2"/>
      <sheetName val="Pupuk Urea-CO2"/>
      <sheetName val="Direct N2O"/>
      <sheetName val="Perhitungan ke CO2-eq"/>
      <sheetName val="Grafik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28">
          <cell r="B128">
            <v>0</v>
          </cell>
          <cell r="C128">
            <v>0</v>
          </cell>
          <cell r="D128">
            <v>0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101.13634090043172</v>
          </cell>
        </row>
        <row r="129">
          <cell r="B129">
            <v>2535.0861832141809</v>
          </cell>
          <cell r="C129">
            <v>2834.5056341038821</v>
          </cell>
          <cell r="D129">
            <v>3133.9250849935729</v>
          </cell>
          <cell r="E129">
            <v>3433.3445358832737</v>
          </cell>
          <cell r="F129">
            <v>3732.7639867729645</v>
          </cell>
          <cell r="G129">
            <v>4032.1834376626553</v>
          </cell>
          <cell r="H129">
            <v>4331.6028885523556</v>
          </cell>
          <cell r="I129">
            <v>4631.0223394420473</v>
          </cell>
          <cell r="J129">
            <v>4930.4417903317481</v>
          </cell>
          <cell r="K129">
            <v>5229.8612412214388</v>
          </cell>
        </row>
        <row r="130">
          <cell r="B130">
            <v>16.695067304696899</v>
          </cell>
          <cell r="C130">
            <v>18.666924481797299</v>
          </cell>
          <cell r="D130">
            <v>20.638781658897631</v>
          </cell>
          <cell r="E130">
            <v>22.610638835998035</v>
          </cell>
          <cell r="F130">
            <v>24.582496013098368</v>
          </cell>
          <cell r="G130">
            <v>26.554353190198704</v>
          </cell>
          <cell r="H130">
            <v>28.526210367299104</v>
          </cell>
          <cell r="I130">
            <v>30.498067544399433</v>
          </cell>
          <cell r="J130">
            <v>32.469924721499844</v>
          </cell>
          <cell r="K130">
            <v>34.441781898600183</v>
          </cell>
        </row>
        <row r="131">
          <cell r="B131">
            <v>0</v>
          </cell>
          <cell r="C131">
            <v>0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</row>
        <row r="132">
          <cell r="B132">
            <v>6.8899804342329363</v>
          </cell>
          <cell r="C132">
            <v>8.4195560906326481</v>
          </cell>
          <cell r="D132">
            <v>10.288697542753097</v>
          </cell>
          <cell r="E132">
            <v>12.572788397244283</v>
          </cell>
          <cell r="F132">
            <v>15.363947421432515</v>
          </cell>
          <cell r="G132">
            <v>18.774743748990531</v>
          </cell>
          <cell r="H132">
            <v>22.942736861266425</v>
          </cell>
          <cell r="I132">
            <v>28.036024444467579</v>
          </cell>
          <cell r="J132">
            <v>34.260021871139372</v>
          </cell>
          <cell r="K132">
            <v>42.635502534695007</v>
          </cell>
        </row>
        <row r="133">
          <cell r="B133">
            <v>0</v>
          </cell>
          <cell r="C133">
            <v>0</v>
          </cell>
          <cell r="D133">
            <v>0</v>
          </cell>
          <cell r="E133">
            <v>0</v>
          </cell>
          <cell r="F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7.9527617380255052E-6</v>
          </cell>
        </row>
        <row r="134">
          <cell r="B134">
            <v>2558.6712309531104</v>
          </cell>
          <cell r="C134">
            <v>2861.5921146763121</v>
          </cell>
          <cell r="D134">
            <v>3164.8525641952237</v>
          </cell>
          <cell r="E134">
            <v>3468.5279631165163</v>
          </cell>
          <cell r="F134">
            <v>3772.7104302074954</v>
          </cell>
          <cell r="G134">
            <v>4077.5125346018444</v>
          </cell>
          <cell r="H134">
            <v>4383.071835780921</v>
          </cell>
          <cell r="I134">
            <v>4689.556431430914</v>
          </cell>
          <cell r="J134">
            <v>4997.171736924387</v>
          </cell>
          <cell r="K134">
            <v>5408.0748745079272</v>
          </cell>
        </row>
      </sheetData>
      <sheetData sheetId="10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F peternakan"/>
      <sheetName val="Peternakan-CH4"/>
      <sheetName val="Peternakan-N2O"/>
      <sheetName val="EF&amp;SF lahan sawah"/>
      <sheetName val="Lahan sawah"/>
      <sheetName val="EF pupuk-kapur"/>
      <sheetName val="Kapur pertanian-CO2"/>
      <sheetName val="Pupuk Urea-CO2"/>
      <sheetName val="Direct N2O"/>
      <sheetName val="Perhitungan ke CO2-eq"/>
      <sheetName val="Grafik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28">
          <cell r="B128">
            <v>139.74859134039355</v>
          </cell>
          <cell r="C128">
            <v>93.165727560262368</v>
          </cell>
          <cell r="D128">
            <v>44.719549228925928</v>
          </cell>
          <cell r="E128">
            <v>115.52550217472532</v>
          </cell>
          <cell r="F128">
            <v>61.489380189773158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</row>
        <row r="129">
          <cell r="B129">
            <v>1678.7723399999998</v>
          </cell>
          <cell r="C129">
            <v>1019.55</v>
          </cell>
          <cell r="D129">
            <v>2667.2465399999996</v>
          </cell>
          <cell r="E129">
            <v>3133.6573799999996</v>
          </cell>
          <cell r="F129">
            <v>3293.6727600000004</v>
          </cell>
          <cell r="G129">
            <v>1067.472</v>
          </cell>
          <cell r="H129">
            <v>1383.7103207507807</v>
          </cell>
          <cell r="I129">
            <v>1636.827830545094</v>
          </cell>
          <cell r="J129">
            <v>1936.2472814347893</v>
          </cell>
          <cell r="K129">
            <v>2235.6667323244901</v>
          </cell>
        </row>
        <row r="130">
          <cell r="B130">
            <v>190.48422335639086</v>
          </cell>
          <cell r="C130">
            <v>18.469584817099431</v>
          </cell>
          <cell r="D130">
            <v>320.82858654245149</v>
          </cell>
          <cell r="E130">
            <v>350.84170296479545</v>
          </cell>
          <cell r="F130">
            <v>353.94253664051541</v>
          </cell>
          <cell r="G130">
            <v>7.0299451765714291</v>
          </cell>
          <cell r="H130">
            <v>1.1885953992806968</v>
          </cell>
          <cell r="I130">
            <v>1.4060211878342348</v>
          </cell>
          <cell r="J130">
            <v>1.6632199500647169</v>
          </cell>
          <cell r="K130">
            <v>1.9204187122952034</v>
          </cell>
        </row>
        <row r="131">
          <cell r="B131">
            <v>0</v>
          </cell>
          <cell r="C131">
            <v>0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</row>
        <row r="132">
          <cell r="B132">
            <v>1.8416345742404794</v>
          </cell>
          <cell r="C132">
            <v>1.4870891196950249</v>
          </cell>
          <cell r="D132">
            <v>1.8185602365114564</v>
          </cell>
          <cell r="E132">
            <v>2.3574693274205472</v>
          </cell>
          <cell r="F132">
            <v>2.4907953475707005</v>
          </cell>
          <cell r="G132">
            <v>2.5284941844633759</v>
          </cell>
          <cell r="H132">
            <v>2.311268635624538</v>
          </cell>
          <cell r="I132">
            <v>2.762197146434886</v>
          </cell>
          <cell r="J132">
            <v>3.3011018097043321</v>
          </cell>
          <cell r="K132">
            <v>3.9451467727776488</v>
          </cell>
        </row>
        <row r="133">
          <cell r="B133">
            <v>5.5096363636363636E-6</v>
          </cell>
          <cell r="C133">
            <v>3.6730909090909095E-6</v>
          </cell>
          <cell r="D133">
            <v>1.7630836363636364E-6</v>
          </cell>
          <cell r="E133">
            <v>4.554632727272727E-6</v>
          </cell>
          <cell r="F133">
            <v>2.4242399999999998E-6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</row>
        <row r="134">
          <cell r="B134">
            <v>2010.8467947806612</v>
          </cell>
          <cell r="C134">
            <v>1132.6724051701478</v>
          </cell>
          <cell r="D134">
            <v>3034.6132377709723</v>
          </cell>
          <cell r="E134">
            <v>3602.3820590215732</v>
          </cell>
          <cell r="F134">
            <v>3711.5954746020998</v>
          </cell>
          <cell r="G134">
            <v>1077.0304393610347</v>
          </cell>
          <cell r="H134">
            <v>1387.2101847856861</v>
          </cell>
          <cell r="I134">
            <v>1640.9960488793631</v>
          </cell>
          <cell r="J134">
            <v>1941.2116031945584</v>
          </cell>
          <cell r="K134">
            <v>2241.5322978095628</v>
          </cell>
        </row>
      </sheetData>
      <sheetData sheetId="10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F peternakan"/>
      <sheetName val="Peternakan-CH4"/>
      <sheetName val="Peternakan-N2O"/>
      <sheetName val="EF&amp;SF lahan sawah"/>
      <sheetName val="Lahan sawah"/>
      <sheetName val="EF pupuk-kapur"/>
      <sheetName val="Kapur pertanian-CO2"/>
      <sheetName val="Pupuk Urea-CO2"/>
      <sheetName val="Direct N2O"/>
      <sheetName val="Perhitungan ke CO2-eq"/>
      <sheetName val="Grafik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28">
          <cell r="B128">
            <v>0</v>
          </cell>
          <cell r="C128">
            <v>0</v>
          </cell>
          <cell r="D128">
            <v>0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39.331267167363421</v>
          </cell>
        </row>
        <row r="129">
          <cell r="B129">
            <v>2535.0861832141809</v>
          </cell>
          <cell r="C129">
            <v>2834.5056341038821</v>
          </cell>
          <cell r="D129">
            <v>3133.9250849935729</v>
          </cell>
          <cell r="E129">
            <v>3433.3445358832737</v>
          </cell>
          <cell r="F129">
            <v>3732.7639867729645</v>
          </cell>
          <cell r="G129">
            <v>4032.1834376626553</v>
          </cell>
          <cell r="H129">
            <v>4331.6028885523556</v>
          </cell>
          <cell r="I129">
            <v>4631.0223394420473</v>
          </cell>
          <cell r="J129">
            <v>4930.4417903317481</v>
          </cell>
          <cell r="K129">
            <v>5229.8612412214388</v>
          </cell>
        </row>
        <row r="130">
          <cell r="B130">
            <v>2.177617474525682</v>
          </cell>
          <cell r="C130">
            <v>2.4348162367561694</v>
          </cell>
          <cell r="D130">
            <v>2.6920149989866475</v>
          </cell>
          <cell r="E130">
            <v>2.9492137612171345</v>
          </cell>
          <cell r="F130">
            <v>3.2064125234476135</v>
          </cell>
          <cell r="G130">
            <v>3.4636112856780916</v>
          </cell>
          <cell r="H130">
            <v>3.7208100479085791</v>
          </cell>
          <cell r="I130">
            <v>3.9780088101390567</v>
          </cell>
          <cell r="J130">
            <v>4.2352075723695437</v>
          </cell>
          <cell r="K130">
            <v>4.4924063346000231</v>
          </cell>
        </row>
        <row r="131">
          <cell r="B131">
            <v>0</v>
          </cell>
          <cell r="C131">
            <v>0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</row>
        <row r="132">
          <cell r="B132">
            <v>4.714844908146568</v>
          </cell>
          <cell r="C132">
            <v>0</v>
          </cell>
          <cell r="D132">
            <v>0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0.59211985243284226</v>
          </cell>
        </row>
        <row r="133">
          <cell r="B133">
            <v>0</v>
          </cell>
          <cell r="C133">
            <v>0</v>
          </cell>
          <cell r="D133">
            <v>0</v>
          </cell>
          <cell r="E133">
            <v>0</v>
          </cell>
          <cell r="F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3.2205398773822292E-6</v>
          </cell>
        </row>
        <row r="134">
          <cell r="B134">
            <v>2541.9786455968529</v>
          </cell>
          <cell r="C134">
            <v>2836.9404503406381</v>
          </cell>
          <cell r="D134">
            <v>3136.6170999925594</v>
          </cell>
          <cell r="E134">
            <v>3436.2937496444906</v>
          </cell>
          <cell r="F134">
            <v>3735.9703992964119</v>
          </cell>
          <cell r="G134">
            <v>4035.6470489483331</v>
          </cell>
          <cell r="H134">
            <v>4335.3236986002639</v>
          </cell>
          <cell r="I134">
            <v>4635.0003482521861</v>
          </cell>
          <cell r="J134">
            <v>4934.6769979041173</v>
          </cell>
          <cell r="K134">
            <v>5274.2770377963743</v>
          </cell>
        </row>
      </sheetData>
      <sheetData sheetId="10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F peternakan"/>
      <sheetName val="Peternakan-CH4"/>
      <sheetName val="Peternakan-N2O"/>
      <sheetName val="EF&amp;SF lahan sawah"/>
      <sheetName val="Lahan sawah"/>
      <sheetName val="EF pupuk-kapur"/>
      <sheetName val="Kapur pertanian-CO2"/>
      <sheetName val="Pupuk Urea-CO2"/>
      <sheetName val="Direct N2O"/>
      <sheetName val="Perhitungan ke CO2-eq"/>
      <sheetName val="Grafik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28">
          <cell r="B128">
            <v>551.54110715675324</v>
          </cell>
          <cell r="C128">
            <v>149.06516409641978</v>
          </cell>
          <cell r="D128">
            <v>419.24577402118058</v>
          </cell>
          <cell r="E128">
            <v>195.64802787655097</v>
          </cell>
          <cell r="F128">
            <v>344.71319197297078</v>
          </cell>
          <cell r="G128">
            <v>78.259211150620388</v>
          </cell>
          <cell r="H128">
            <v>229.1876897982454</v>
          </cell>
          <cell r="I128">
            <v>268.31729537355557</v>
          </cell>
          <cell r="J128">
            <v>253.41077896391363</v>
          </cell>
          <cell r="K128">
            <v>259.00072261752933</v>
          </cell>
          <cell r="L128">
            <v>152.79179319883028</v>
          </cell>
        </row>
        <row r="129">
          <cell r="B129">
            <v>0</v>
          </cell>
          <cell r="C129">
            <v>0</v>
          </cell>
          <cell r="D129">
            <v>725.37570000000005</v>
          </cell>
          <cell r="E129">
            <v>833.87765999999999</v>
          </cell>
          <cell r="F129">
            <v>882.50316000000021</v>
          </cell>
          <cell r="G129">
            <v>918.81551999999999</v>
          </cell>
          <cell r="H129">
            <v>771.11916000000008</v>
          </cell>
          <cell r="I129">
            <v>690.50646000000006</v>
          </cell>
          <cell r="J129">
            <v>703.13501999999994</v>
          </cell>
          <cell r="K129">
            <v>703.13501999999994</v>
          </cell>
          <cell r="L129">
            <v>961.34681999999987</v>
          </cell>
        </row>
        <row r="130">
          <cell r="B130">
            <v>0</v>
          </cell>
          <cell r="C130">
            <v>0</v>
          </cell>
          <cell r="D130">
            <v>44.362805730294866</v>
          </cell>
          <cell r="E130">
            <v>41.593746540405718</v>
          </cell>
          <cell r="F130">
            <v>19.067076864062859</v>
          </cell>
          <cell r="G130">
            <v>19.734818142713145</v>
          </cell>
          <cell r="H130">
            <v>17.186655959440003</v>
          </cell>
          <cell r="I130">
            <v>14.722835291685715</v>
          </cell>
          <cell r="J130">
            <v>14.475703098560002</v>
          </cell>
          <cell r="K130">
            <v>17.033510423185145</v>
          </cell>
          <cell r="L130">
            <v>18.595436640314286</v>
          </cell>
        </row>
        <row r="131">
          <cell r="B131">
            <v>0</v>
          </cell>
          <cell r="C131">
            <v>0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</row>
        <row r="132">
          <cell r="B132">
            <v>4.1978181818181826</v>
          </cell>
          <cell r="C132">
            <v>1.1345454545454545</v>
          </cell>
          <cell r="D132">
            <v>3.1909090909090909</v>
          </cell>
          <cell r="E132">
            <v>1.4890909090909092</v>
          </cell>
          <cell r="F132">
            <v>2.623636363636364</v>
          </cell>
          <cell r="G132">
            <v>0.59563636363636363</v>
          </cell>
          <cell r="H132">
            <v>1.7443636363636366</v>
          </cell>
          <cell r="I132">
            <v>2.0421818181818181</v>
          </cell>
          <cell r="J132">
            <v>1.9287272727272728</v>
          </cell>
          <cell r="K132">
            <v>1.9712727272727273</v>
          </cell>
          <cell r="L132">
            <v>1.1629090909090911</v>
          </cell>
        </row>
        <row r="133">
          <cell r="B133">
            <v>2.174469818181818E-5</v>
          </cell>
          <cell r="C133">
            <v>5.876945454545454E-6</v>
          </cell>
          <cell r="D133">
            <v>1.652890909090909E-5</v>
          </cell>
          <cell r="E133">
            <v>7.7134909090909102E-6</v>
          </cell>
          <cell r="F133">
            <v>1.3590436363636365E-5</v>
          </cell>
          <cell r="G133">
            <v>3.0853963636363633E-6</v>
          </cell>
          <cell r="H133">
            <v>9.0358036363636363E-6</v>
          </cell>
          <cell r="I133">
            <v>1.0578501818181821E-5</v>
          </cell>
          <cell r="J133">
            <v>1.0528773818181819E-5</v>
          </cell>
          <cell r="K133">
            <v>8.2475018181818188E-6</v>
          </cell>
          <cell r="L133">
            <v>4.8654327272727275E-6</v>
          </cell>
        </row>
        <row r="134">
          <cell r="B134">
            <v>555.73894708326964</v>
          </cell>
          <cell r="C134">
            <v>150.19971542791069</v>
          </cell>
          <cell r="D134">
            <v>1192.1752053712937</v>
          </cell>
          <cell r="E134">
            <v>1072.6085330395385</v>
          </cell>
          <cell r="F134">
            <v>1248.9070787911064</v>
          </cell>
          <cell r="G134">
            <v>1017.4051887423662</v>
          </cell>
          <cell r="H134">
            <v>1019.2378784298528</v>
          </cell>
          <cell r="I134">
            <v>975.58878306192491</v>
          </cell>
          <cell r="J134">
            <v>972.95023986397462</v>
          </cell>
          <cell r="K134">
            <v>981.14053401548904</v>
          </cell>
          <cell r="L134">
            <v>1133.8969637954863</v>
          </cell>
        </row>
      </sheetData>
      <sheetData sheetId="1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F peternakan"/>
      <sheetName val="Peternakan-CH4"/>
      <sheetName val="Peternakan-N2O"/>
      <sheetName val="EF&amp;SF lahan sawah"/>
      <sheetName val="Lahan sawah"/>
      <sheetName val="EF pupuk-kapur"/>
      <sheetName val="Kapur pertanian-CO2"/>
      <sheetName val="Pupuk Urea-CO2"/>
      <sheetName val="Direct N2O"/>
      <sheetName val="Perhitungan ke CO2-eq"/>
      <sheetName val="Grafik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28">
          <cell r="B128">
            <v>35145.839064833366</v>
          </cell>
          <cell r="C128">
            <v>24772.766958273762</v>
          </cell>
          <cell r="D128">
            <v>23986.448217665144</v>
          </cell>
          <cell r="E128">
            <v>7773.7483076282915</v>
          </cell>
          <cell r="F128">
            <v>10663.749176547632</v>
          </cell>
          <cell r="G128">
            <v>10136.431158556547</v>
          </cell>
          <cell r="H128">
            <v>11505.967353692402</v>
          </cell>
          <cell r="I128">
            <v>15452.467573145115</v>
          </cell>
          <cell r="J128">
            <v>16699.025007901426</v>
          </cell>
          <cell r="K128">
            <v>13566.793247325402</v>
          </cell>
          <cell r="L128">
            <v>12823.330741394511</v>
          </cell>
        </row>
        <row r="129">
          <cell r="B129">
            <v>10549.548659999997</v>
          </cell>
          <cell r="C129">
            <v>10859.722860000002</v>
          </cell>
          <cell r="D129">
            <v>11426.280600000002</v>
          </cell>
          <cell r="E129">
            <v>5200.5428999999995</v>
          </cell>
          <cell r="F129">
            <v>6327.7015199999987</v>
          </cell>
          <cell r="G129">
            <v>8058.4202999999998</v>
          </cell>
          <cell r="H129">
            <v>8737.3788599999989</v>
          </cell>
          <cell r="I129">
            <v>9765.501479999999</v>
          </cell>
          <cell r="J129">
            <v>11230.3611</v>
          </cell>
          <cell r="K129">
            <v>11892.915300000001</v>
          </cell>
          <cell r="L129">
            <v>13708.816800000001</v>
          </cell>
        </row>
        <row r="130">
          <cell r="B130">
            <v>153.37865707993714</v>
          </cell>
          <cell r="C130">
            <v>148.41844705556002</v>
          </cell>
          <cell r="D130">
            <v>168.61933846346287</v>
          </cell>
          <cell r="E130">
            <v>91.814866131434286</v>
          </cell>
          <cell r="F130">
            <v>106.93616345386856</v>
          </cell>
          <cell r="G130">
            <v>214.86814913652</v>
          </cell>
          <cell r="H130">
            <v>254.50144844846861</v>
          </cell>
          <cell r="I130">
            <v>277.06269171195999</v>
          </cell>
          <cell r="J130">
            <v>282.84774955385149</v>
          </cell>
          <cell r="K130">
            <v>204.3907045433314</v>
          </cell>
          <cell r="L130">
            <v>415.27235977972799</v>
          </cell>
        </row>
        <row r="131">
          <cell r="B131">
            <v>0</v>
          </cell>
          <cell r="C131">
            <v>0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</row>
        <row r="132">
          <cell r="B132">
            <v>267.49745454545456</v>
          </cell>
          <cell r="C132">
            <v>188.54727272727277</v>
          </cell>
          <cell r="D132">
            <v>182.56254545454547</v>
          </cell>
          <cell r="E132">
            <v>2090.7610527871793</v>
          </cell>
          <cell r="F132">
            <v>2362.3116488116084</v>
          </cell>
          <cell r="G132">
            <v>2584.9874228809276</v>
          </cell>
          <cell r="H132">
            <v>2651.7964795580974</v>
          </cell>
          <cell r="I132">
            <v>2689.6135525732302</v>
          </cell>
          <cell r="J132">
            <v>2699.1011889368669</v>
          </cell>
          <cell r="K132">
            <v>3647.4675664993988</v>
          </cell>
          <cell r="L132">
            <v>4301.1236046213107</v>
          </cell>
        </row>
        <row r="133">
          <cell r="B133">
            <v>3.2084693963636362E-3</v>
          </cell>
          <cell r="C133">
            <v>3.1349830909090906E-3</v>
          </cell>
          <cell r="D133">
            <v>2.9903612581818179E-3</v>
          </cell>
          <cell r="E133">
            <v>1.8097563781818177E-3</v>
          </cell>
          <cell r="F133">
            <v>1.8401940581818182E-3</v>
          </cell>
          <cell r="G133">
            <v>1.9002123636363635E-3</v>
          </cell>
          <cell r="H133">
            <v>1.8983758181818184E-3</v>
          </cell>
          <cell r="I133">
            <v>2.5625686036363639E-3</v>
          </cell>
          <cell r="J133">
            <v>2.7151849658181813E-3</v>
          </cell>
          <cell r="K133">
            <v>1.5680735890909092E-3</v>
          </cell>
          <cell r="L133">
            <v>1.3468150690909089E-3</v>
          </cell>
        </row>
        <row r="134">
          <cell r="B134">
            <v>46116.267044928143</v>
          </cell>
          <cell r="C134">
            <v>35969.458673039691</v>
          </cell>
          <cell r="D134">
            <v>35763.913691944414</v>
          </cell>
          <cell r="E134">
            <v>15156.868936303284</v>
          </cell>
          <cell r="F134">
            <v>19460.700349007169</v>
          </cell>
          <cell r="G134">
            <v>20994.708930786357</v>
          </cell>
          <cell r="H134">
            <v>23149.646040074778</v>
          </cell>
          <cell r="I134">
            <v>28184.647859998906</v>
          </cell>
          <cell r="J134">
            <v>30911.337761577106</v>
          </cell>
          <cell r="K134">
            <v>29311.568386441722</v>
          </cell>
          <cell r="L134">
            <v>31248.544852610616</v>
          </cell>
        </row>
      </sheetData>
      <sheetData sheetId="10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F peternakan"/>
      <sheetName val="Peternakan-CH4"/>
      <sheetName val="Peternakan-N2O"/>
      <sheetName val="EF&amp;SF lahan sawah"/>
      <sheetName val="Lahan sawah"/>
      <sheetName val="EF pupuk-kapur"/>
      <sheetName val="Kapur pertanian-CO2"/>
      <sheetName val="Pupuk Urea-CO2"/>
      <sheetName val="Direct N2O"/>
      <sheetName val="Perhitungan ke CO2-eq"/>
      <sheetName val="Grafik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28">
          <cell r="B128">
            <v>72339.460821441302</v>
          </cell>
          <cell r="C128">
            <v>68966.861483759814</v>
          </cell>
          <cell r="D128">
            <v>69153.19293888034</v>
          </cell>
          <cell r="E128">
            <v>66022.824492855521</v>
          </cell>
          <cell r="F128">
            <v>63356.421370080818</v>
          </cell>
          <cell r="G128">
            <v>63026.351465473417</v>
          </cell>
          <cell r="H128">
            <v>66316.327011971109</v>
          </cell>
          <cell r="I128">
            <v>69778.039281996025</v>
          </cell>
          <cell r="J128">
            <v>73420.4529325162</v>
          </cell>
          <cell r="K128">
            <v>77253.000575593542</v>
          </cell>
        </row>
        <row r="129">
          <cell r="B129">
            <v>34710.833639999997</v>
          </cell>
          <cell r="C129">
            <v>37940.399699999994</v>
          </cell>
          <cell r="D129">
            <v>32947.055399999997</v>
          </cell>
          <cell r="E129">
            <v>35818.351800000004</v>
          </cell>
          <cell r="F129">
            <v>37076.763360000004</v>
          </cell>
          <cell r="G129">
            <v>40670.281188599998</v>
          </cell>
          <cell r="H129">
            <v>42401.403864054177</v>
          </cell>
          <cell r="I129">
            <v>44628.899362697986</v>
          </cell>
          <cell r="J129">
            <v>47006.462463151052</v>
          </cell>
          <cell r="K129">
            <v>49484.719446404124</v>
          </cell>
        </row>
        <row r="130">
          <cell r="B130">
            <v>1394.6929603123315</v>
          </cell>
          <cell r="C130">
            <v>1546.9185396282012</v>
          </cell>
          <cell r="D130">
            <v>678.35206186517951</v>
          </cell>
          <cell r="E130">
            <v>1175.564680222039</v>
          </cell>
          <cell r="F130">
            <v>1110.9533843301147</v>
          </cell>
          <cell r="G130">
            <v>1421.8006715016384</v>
          </cell>
          <cell r="H130">
            <v>1515.8953434255268</v>
          </cell>
          <cell r="I130">
            <v>1615.8522512722234</v>
          </cell>
          <cell r="J130">
            <v>1382.5494667197477</v>
          </cell>
          <cell r="K130">
            <v>1826.1857345683095</v>
          </cell>
        </row>
        <row r="131">
          <cell r="B131">
            <v>0</v>
          </cell>
          <cell r="C131">
            <v>0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</row>
        <row r="132">
          <cell r="B132">
            <v>7659.8505759520767</v>
          </cell>
          <cell r="C132">
            <v>7178.391233360564</v>
          </cell>
          <cell r="D132">
            <v>7484.1234152565476</v>
          </cell>
          <cell r="E132">
            <v>7512.6572402847487</v>
          </cell>
          <cell r="F132">
            <v>7926.3304603415445</v>
          </cell>
          <cell r="G132">
            <v>8349.6555956427455</v>
          </cell>
          <cell r="H132">
            <v>9117.6198284172115</v>
          </cell>
          <cell r="I132">
            <v>9957.0231868308783</v>
          </cell>
          <cell r="J132">
            <v>10874.554364711892</v>
          </cell>
          <cell r="K132">
            <v>11877.530589252983</v>
          </cell>
        </row>
        <row r="133">
          <cell r="B133">
            <v>9.9331117600000018E-3</v>
          </cell>
          <cell r="C133">
            <v>9.2746090171428562E-3</v>
          </cell>
          <cell r="D133">
            <v>9.4300132457142884E-3</v>
          </cell>
          <cell r="E133">
            <v>8.9952442171428587E-3</v>
          </cell>
          <cell r="F133">
            <v>8.586899954285715E-3</v>
          </cell>
          <cell r="G133">
            <v>9.8613980227784167E-3</v>
          </cell>
          <cell r="H133">
            <v>1.0376162999567449E-2</v>
          </cell>
          <cell r="I133">
            <v>1.0917798708144869E-2</v>
          </cell>
          <cell r="J133">
            <v>1.2106276682286723E-2</v>
          </cell>
          <cell r="K133">
            <v>9.7628726579249581E-3</v>
          </cell>
        </row>
        <row r="134">
          <cell r="B134">
            <v>116104.84793081747</v>
          </cell>
          <cell r="C134">
            <v>115632.5802313576</v>
          </cell>
          <cell r="D134">
            <v>110262.73324601531</v>
          </cell>
          <cell r="E134">
            <v>110529.40720860654</v>
          </cell>
          <cell r="F134">
            <v>109470.47716165245</v>
          </cell>
          <cell r="G134">
            <v>113468.09878261582</v>
          </cell>
          <cell r="H134">
            <v>119351.25642403102</v>
          </cell>
          <cell r="I134">
            <v>125979.82500059583</v>
          </cell>
          <cell r="J134">
            <v>132684.03133337558</v>
          </cell>
          <cell r="K134">
            <v>140441.4461086916</v>
          </cell>
        </row>
      </sheetData>
      <sheetData sheetId="10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F peternakan"/>
      <sheetName val="Peternakan-CH4"/>
      <sheetName val="Peternakan-N2O"/>
      <sheetName val="EF&amp;SF lahan sawah"/>
      <sheetName val="Lahan sawah"/>
      <sheetName val="EF pupuk-kapur"/>
      <sheetName val="Kapur pertanian-CO2"/>
      <sheetName val="Pupuk Urea-CO2"/>
      <sheetName val="Direct N2O"/>
      <sheetName val="Perhitungan ke CO2-eq"/>
      <sheetName val="Grafik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28">
          <cell r="B128">
            <v>81285.60720563955</v>
          </cell>
          <cell r="C128">
            <v>85528.715901773932</v>
          </cell>
          <cell r="D128">
            <v>89993.314871846538</v>
          </cell>
          <cell r="E128">
            <v>94690.965908156897</v>
          </cell>
          <cell r="F128">
            <v>99633.83432856272</v>
          </cell>
          <cell r="G128">
            <v>104834.72048051367</v>
          </cell>
          <cell r="H128">
            <v>110307.0928895965</v>
          </cell>
          <cell r="I128">
            <v>116065.12313843344</v>
          </cell>
          <cell r="J128">
            <v>122123.72256625963</v>
          </cell>
          <cell r="K128">
            <v>128553.5230641349</v>
          </cell>
        </row>
        <row r="129">
          <cell r="B129">
            <v>52063.670312457099</v>
          </cell>
          <cell r="C129">
            <v>54527.840571310211</v>
          </cell>
          <cell r="D129">
            <v>57523.653692963308</v>
          </cell>
          <cell r="E129">
            <v>60404.686207416307</v>
          </cell>
          <cell r="F129">
            <v>63386.412604669393</v>
          </cell>
          <cell r="G129">
            <v>66468.832884722506</v>
          </cell>
          <cell r="H129">
            <v>69651.947047575479</v>
          </cell>
          <cell r="I129">
            <v>72935.755093228567</v>
          </cell>
          <cell r="J129">
            <v>76320.257021681551</v>
          </cell>
          <cell r="K129">
            <v>79805.452832934665</v>
          </cell>
        </row>
        <row r="130">
          <cell r="B130">
            <v>1936.2371543810186</v>
          </cell>
          <cell r="C130">
            <v>2049.5450263035054</v>
          </cell>
          <cell r="D130">
            <v>2166.1093503357706</v>
          </cell>
          <cell r="E130">
            <v>2285.9301264778123</v>
          </cell>
          <cell r="F130">
            <v>2409.0073547296315</v>
          </cell>
          <cell r="G130">
            <v>2535.34103509123</v>
          </cell>
          <cell r="H130">
            <v>2664.9311675626041</v>
          </cell>
          <cell r="I130">
            <v>2797.7777521437565</v>
          </cell>
          <cell r="J130">
            <v>2355.8302007306106</v>
          </cell>
          <cell r="K130">
            <v>3073.2402776353942</v>
          </cell>
        </row>
        <row r="131">
          <cell r="B131">
            <v>0</v>
          </cell>
          <cell r="C131">
            <v>0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</row>
        <row r="132">
          <cell r="B132">
            <v>12973.956804259895</v>
          </cell>
          <cell r="C132">
            <v>14172.590432452766</v>
          </cell>
          <cell r="D132">
            <v>15483.012243073503</v>
          </cell>
          <cell r="E132">
            <v>16915.703900709046</v>
          </cell>
          <cell r="F132">
            <v>18482.132825584013</v>
          </cell>
          <cell r="G132">
            <v>20194.845055048205</v>
          </cell>
          <cell r="H132">
            <v>22067.56686106987</v>
          </cell>
          <cell r="I132">
            <v>24115.315949773449</v>
          </cell>
          <cell r="J132">
            <v>26354.523147011016</v>
          </cell>
          <cell r="K132">
            <v>28803.583728062189</v>
          </cell>
        </row>
        <row r="133">
          <cell r="B133">
            <v>1.2718326660827844E-2</v>
          </cell>
          <cell r="C133">
            <v>1.3382223312523058E-2</v>
          </cell>
          <cell r="D133">
            <v>1.4080775369436759E-2</v>
          </cell>
          <cell r="E133">
            <v>1.4815791843721358E-2</v>
          </cell>
          <cell r="F133">
            <v>1.5589176177963619E-2</v>
          </cell>
          <cell r="G133">
            <v>1.6402931174453315E-2</v>
          </cell>
          <cell r="H133">
            <v>1.7259164181759778E-2</v>
          </cell>
          <cell r="I133">
            <v>1.8160092552047636E-2</v>
          </cell>
          <cell r="J133">
            <v>2.0136944350055693E-2</v>
          </cell>
          <cell r="K133">
            <v>1.6245992596425764E-2</v>
          </cell>
        </row>
        <row r="134">
          <cell r="B134">
            <v>148259.48419506423</v>
          </cell>
          <cell r="C134">
            <v>156278.70531406373</v>
          </cell>
          <cell r="D134">
            <v>165166.10423899451</v>
          </cell>
          <cell r="E134">
            <v>174297.3009585519</v>
          </cell>
          <cell r="F134">
            <v>183911.40270272194</v>
          </cell>
          <cell r="G134">
            <v>194033.7558583068</v>
          </cell>
          <cell r="H134">
            <v>204691.55522496864</v>
          </cell>
          <cell r="I134">
            <v>215913.99009367177</v>
          </cell>
          <cell r="J134">
            <v>227154.35307262719</v>
          </cell>
          <cell r="K134">
            <v>240235.81614875974</v>
          </cell>
        </row>
      </sheetData>
      <sheetData sheetId="10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F peternakan"/>
      <sheetName val="Peternakan-CH4"/>
      <sheetName val="Peternakan-N2O"/>
      <sheetName val="EF&amp;SF lahan sawah"/>
      <sheetName val="Lahan sawah"/>
      <sheetName val="EF pupuk-kapur"/>
      <sheetName val="Kapur pertanian-CO2"/>
      <sheetName val="Pupuk Urea-CO2"/>
      <sheetName val="Direct N2O"/>
      <sheetName val="Perhitungan ke CO2-eq"/>
      <sheetName val="Grafik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28">
          <cell r="B128">
            <v>72339.460821441302</v>
          </cell>
          <cell r="C128">
            <v>68966.861483759814</v>
          </cell>
          <cell r="D128">
            <v>69153.19293888034</v>
          </cell>
          <cell r="E128">
            <v>66022.824492855521</v>
          </cell>
          <cell r="F128">
            <v>63356.421370080818</v>
          </cell>
          <cell r="G128">
            <v>63026.351465473417</v>
          </cell>
          <cell r="H128">
            <v>25789.989553151234</v>
          </cell>
          <cell r="I128">
            <v>27136.227007825728</v>
          </cell>
          <cell r="J128">
            <v>28552.73805763424</v>
          </cell>
          <cell r="K128">
            <v>30043.190984242741</v>
          </cell>
        </row>
        <row r="129">
          <cell r="B129">
            <v>34710.833639999997</v>
          </cell>
          <cell r="C129">
            <v>37940.399699999994</v>
          </cell>
          <cell r="D129">
            <v>32947.055399999997</v>
          </cell>
          <cell r="E129">
            <v>35818.351800000004</v>
          </cell>
          <cell r="F129">
            <v>37076.763360000004</v>
          </cell>
          <cell r="G129">
            <v>40670.281188599998</v>
          </cell>
          <cell r="H129">
            <v>42393.300972054174</v>
          </cell>
          <cell r="I129">
            <v>44619.904527197985</v>
          </cell>
          <cell r="J129">
            <v>46996.34676315105</v>
          </cell>
          <cell r="K129">
            <v>49473.25396090412</v>
          </cell>
        </row>
        <row r="130">
          <cell r="B130">
            <v>1394.6929603123315</v>
          </cell>
          <cell r="C130">
            <v>1546.9185396282012</v>
          </cell>
          <cell r="D130">
            <v>678.35206186517951</v>
          </cell>
          <cell r="E130">
            <v>1175.564680222039</v>
          </cell>
          <cell r="F130">
            <v>1110.9533843301147</v>
          </cell>
          <cell r="G130">
            <v>1421.8006715016384</v>
          </cell>
          <cell r="H130">
            <v>1269.5867038977722</v>
          </cell>
          <cell r="I130">
            <v>1354.8186684802577</v>
          </cell>
          <cell r="J130">
            <v>1105.0603741008963</v>
          </cell>
          <cell r="K130">
            <v>1530.7933095917926</v>
          </cell>
        </row>
        <row r="131">
          <cell r="B131">
            <v>0</v>
          </cell>
          <cell r="C131">
            <v>0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</row>
        <row r="132">
          <cell r="B132">
            <v>7659.8505759520767</v>
          </cell>
          <cell r="C132">
            <v>7178.391233360564</v>
          </cell>
          <cell r="D132">
            <v>7484.1234152565476</v>
          </cell>
          <cell r="E132">
            <v>7512.6572402847487</v>
          </cell>
          <cell r="F132">
            <v>7926.3304603415445</v>
          </cell>
          <cell r="G132">
            <v>8349.6555956427455</v>
          </cell>
          <cell r="H132">
            <v>7158.136349533137</v>
          </cell>
          <cell r="I132">
            <v>7626.5693333741474</v>
          </cell>
          <cell r="J132">
            <v>8125.7288402070326</v>
          </cell>
          <cell r="K132">
            <v>8657.6341545977521</v>
          </cell>
        </row>
        <row r="133">
          <cell r="B133">
            <v>4.0224998036363637E-3</v>
          </cell>
          <cell r="C133">
            <v>3.7558334036363631E-3</v>
          </cell>
          <cell r="D133">
            <v>3.818765694545455E-3</v>
          </cell>
          <cell r="E133">
            <v>3.6427022036363641E-3</v>
          </cell>
          <cell r="F133">
            <v>3.4773396509090904E-3</v>
          </cell>
          <cell r="G133">
            <v>3.9934587034391933E-3</v>
          </cell>
          <cell r="H133">
            <v>4.2019172477587184E-3</v>
          </cell>
          <cell r="I133">
            <v>4.4212573280917235E-3</v>
          </cell>
          <cell r="J133">
            <v>4.9025417969590862E-3</v>
          </cell>
          <cell r="K133">
            <v>3.953560001969612E-3</v>
          </cell>
        </row>
        <row r="134">
          <cell r="B134">
            <v>116104.84202020551</v>
          </cell>
          <cell r="C134">
            <v>115632.57471258198</v>
          </cell>
          <cell r="D134">
            <v>110262.72763476775</v>
          </cell>
          <cell r="E134">
            <v>110529.40185606452</v>
          </cell>
          <cell r="F134">
            <v>109470.47205209214</v>
          </cell>
          <cell r="G134">
            <v>113468.0929146765</v>
          </cell>
          <cell r="H134">
            <v>76611.017780553564</v>
          </cell>
          <cell r="I134">
            <v>80737.523958135454</v>
          </cell>
          <cell r="J134">
            <v>84779.878937635018</v>
          </cell>
          <cell r="K134">
            <v>89704.876362896408</v>
          </cell>
        </row>
      </sheetData>
      <sheetData sheetId="10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F peternakan"/>
      <sheetName val="Peternakan-CH4"/>
      <sheetName val="Peternakan-N2O"/>
      <sheetName val="EF&amp;SF lahan sawah"/>
      <sheetName val="Lahan sawah"/>
      <sheetName val="EF pupuk-kapur"/>
      <sheetName val="Kapur pertanian-CO2"/>
      <sheetName val="Pupuk Urea-CO2"/>
      <sheetName val="Direct N2O"/>
      <sheetName val="Perhitungan ke CO2-eq"/>
      <sheetName val="Grafik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28">
          <cell r="B128">
            <v>31611.445553620211</v>
          </cell>
          <cell r="C128">
            <v>33261.563011519196</v>
          </cell>
          <cell r="D128">
            <v>34997.816600720493</v>
          </cell>
          <cell r="E128">
            <v>36824.7026272781</v>
          </cell>
          <cell r="F128">
            <v>38746.952104422024</v>
          </cell>
          <cell r="G128">
            <v>40769.54300427284</v>
          </cell>
          <cell r="H128">
            <v>42897.713149095885</v>
          </cell>
          <cell r="I128">
            <v>45136.973775478691</v>
          </cell>
          <cell r="J128">
            <v>47493.123806558673</v>
          </cell>
          <cell r="K128">
            <v>49993.631526763325</v>
          </cell>
        </row>
        <row r="129">
          <cell r="B129">
            <v>52050.626120457106</v>
          </cell>
          <cell r="C129">
            <v>54512.988751810197</v>
          </cell>
          <cell r="D129">
            <v>57506.765324963308</v>
          </cell>
          <cell r="E129">
            <v>60385.532369916298</v>
          </cell>
          <cell r="F129">
            <v>63364.764376669395</v>
          </cell>
          <cell r="G129">
            <v>66444.461345222473</v>
          </cell>
          <cell r="H129">
            <v>69624.623275575475</v>
          </cell>
          <cell r="I129">
            <v>72905.250167728562</v>
          </cell>
          <cell r="J129">
            <v>76286.342021681543</v>
          </cell>
          <cell r="K129">
            <v>79767.898837434652</v>
          </cell>
        </row>
        <row r="130">
          <cell r="B130">
            <v>1621.4935745160572</v>
          </cell>
          <cell r="C130">
            <v>1714.0024690193197</v>
          </cell>
          <cell r="D130">
            <v>1808.3199931015804</v>
          </cell>
          <cell r="E130">
            <v>1904.4461467628394</v>
          </cell>
          <cell r="F130">
            <v>2002.3809300030957</v>
          </cell>
          <cell r="G130">
            <v>2102.1243428223515</v>
          </cell>
          <cell r="H130">
            <v>2203.676385220605</v>
          </cell>
          <cell r="I130">
            <v>2307.0370571978565</v>
          </cell>
          <cell r="J130">
            <v>1834.1557706500303</v>
          </cell>
          <cell r="K130">
            <v>2519.1842898893528</v>
          </cell>
        </row>
        <row r="131">
          <cell r="B131">
            <v>0</v>
          </cell>
          <cell r="C131">
            <v>0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</row>
        <row r="132">
          <cell r="B132">
            <v>9224.4374646029592</v>
          </cell>
          <cell r="C132">
            <v>9828.4326196227867</v>
          </cell>
          <cell r="D132">
            <v>10472.064465916781</v>
          </cell>
          <cell r="E132">
            <v>11157.938797914314</v>
          </cell>
          <cell r="F132">
            <v>11888.832965969352</v>
          </cell>
          <cell r="G132">
            <v>12667.707183894481</v>
          </cell>
          <cell r="H132">
            <v>13497.716582471425</v>
          </cell>
          <cell r="I132">
            <v>14382.224058186926</v>
          </cell>
          <cell r="J132">
            <v>15324.813969696092</v>
          </cell>
          <cell r="K132">
            <v>16334.724530657235</v>
          </cell>
        </row>
        <row r="133">
          <cell r="B133">
            <v>5.1503967469468124E-3</v>
          </cell>
          <cell r="C133">
            <v>5.4192474571374367E-3</v>
          </cell>
          <cell r="D133">
            <v>5.7021321744000096E-3</v>
          </cell>
          <cell r="E133">
            <v>5.9997834739036913E-3</v>
          </cell>
          <cell r="F133">
            <v>6.3129721712414655E-3</v>
          </cell>
          <cell r="G133">
            <v>6.6425093185802685E-3</v>
          </cell>
          <cell r="H133">
            <v>6.9892483050101577E-3</v>
          </cell>
          <cell r="I133">
            <v>7.3540870665316886E-3</v>
          </cell>
          <cell r="J133">
            <v>8.1546303566341245E-3</v>
          </cell>
          <cell r="K133">
            <v>6.5789556795443184E-3</v>
          </cell>
        </row>
        <row r="134">
          <cell r="B134">
            <v>94508.007863593084</v>
          </cell>
          <cell r="C134">
            <v>99316.992271218973</v>
          </cell>
          <cell r="D134">
            <v>104784.97208683433</v>
          </cell>
          <cell r="E134">
            <v>110272.62594165503</v>
          </cell>
          <cell r="F134">
            <v>116002.93669003605</v>
          </cell>
          <cell r="G134">
            <v>121983.84251872147</v>
          </cell>
          <cell r="H134">
            <v>128223.7363816117</v>
          </cell>
          <cell r="I134">
            <v>134731.49241267913</v>
          </cell>
          <cell r="J134">
            <v>140938.44372321671</v>
          </cell>
          <cell r="K134">
            <v>148615.44576370023</v>
          </cell>
        </row>
      </sheetData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2"/>
  <sheetViews>
    <sheetView zoomScale="85" zoomScaleNormal="85" workbookViewId="0">
      <selection activeCell="A69" sqref="A69:U72"/>
    </sheetView>
  </sheetViews>
  <sheetFormatPr defaultRowHeight="15" x14ac:dyDescent="0.25"/>
  <cols>
    <col min="1" max="1" width="37.140625" bestFit="1" customWidth="1"/>
    <col min="2" max="12" width="10.5703125" bestFit="1" customWidth="1"/>
    <col min="13" max="21" width="11.5703125" bestFit="1" customWidth="1"/>
    <col min="22" max="23" width="13.28515625" bestFit="1" customWidth="1"/>
    <col min="24" max="24" width="11.5703125" bestFit="1" customWidth="1"/>
    <col min="25" max="25" width="13.28515625" bestFit="1" customWidth="1"/>
  </cols>
  <sheetData>
    <row r="1" spans="1:25" x14ac:dyDescent="0.25">
      <c r="A1" t="s">
        <v>2</v>
      </c>
    </row>
    <row r="3" spans="1:25" x14ac:dyDescent="0.25">
      <c r="A3" t="s">
        <v>10</v>
      </c>
    </row>
    <row r="4" spans="1:25" x14ac:dyDescent="0.25">
      <c r="A4" s="38" t="s">
        <v>0</v>
      </c>
      <c r="B4" s="37" t="s">
        <v>1</v>
      </c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</row>
    <row r="5" spans="1:25" x14ac:dyDescent="0.25">
      <c r="A5" s="38"/>
      <c r="B5" s="2">
        <v>2011</v>
      </c>
      <c r="C5" s="2">
        <v>2012</v>
      </c>
      <c r="D5" s="2">
        <v>2013</v>
      </c>
      <c r="E5" s="2">
        <v>2014</v>
      </c>
      <c r="F5" s="2">
        <v>2015</v>
      </c>
      <c r="G5" s="2">
        <v>2016</v>
      </c>
      <c r="H5" s="2">
        <v>2017</v>
      </c>
      <c r="I5" s="2">
        <v>2018</v>
      </c>
      <c r="J5" s="2">
        <v>2019</v>
      </c>
      <c r="K5" s="2">
        <v>2020</v>
      </c>
      <c r="L5" s="3">
        <v>2021</v>
      </c>
      <c r="M5" s="2">
        <v>2022</v>
      </c>
      <c r="N5" s="2">
        <v>2023</v>
      </c>
      <c r="O5" s="2">
        <v>2024</v>
      </c>
      <c r="P5" s="2">
        <v>2025</v>
      </c>
      <c r="Q5" s="3">
        <v>2026</v>
      </c>
      <c r="R5" s="2">
        <v>2027</v>
      </c>
      <c r="S5" s="2">
        <v>2028</v>
      </c>
      <c r="T5" s="2">
        <v>2029</v>
      </c>
      <c r="U5" s="2">
        <v>2030</v>
      </c>
    </row>
    <row r="6" spans="1:25" x14ac:dyDescent="0.25">
      <c r="A6" s="1" t="s">
        <v>3</v>
      </c>
      <c r="B6" s="8">
        <f>'[1]Perhitungan ke CO2-eq'!B128</f>
        <v>12230.79671411124</v>
      </c>
      <c r="C6" s="8">
        <f>'[1]Perhitungan ke CO2-eq'!C128</f>
        <v>12696.625351912551</v>
      </c>
      <c r="D6" s="8">
        <f>'[1]Perhitungan ke CO2-eq'!D128</f>
        <v>13490.397350725989</v>
      </c>
      <c r="E6" s="8">
        <f>'[1]Perhitungan ke CO2-eq'!E128</f>
        <v>11977.385935147329</v>
      </c>
      <c r="F6" s="8">
        <f>'[1]Perhitungan ke CO2-eq'!F128</f>
        <v>11347.585616839955</v>
      </c>
      <c r="G6" s="8">
        <f>'[1]Perhitungan ke CO2-eq'!G128</f>
        <v>12642.589229927604</v>
      </c>
      <c r="H6" s="8">
        <f>'[1]Perhitungan ke CO2-eq'!H128</f>
        <v>15838.173685244601</v>
      </c>
      <c r="I6" s="8">
        <f>'[1]Perhitungan ke CO2-eq'!I128</f>
        <v>16769.830960847223</v>
      </c>
      <c r="J6" s="8">
        <f>'[1]Perhitungan ke CO2-eq'!J128</f>
        <v>17701.488236449848</v>
      </c>
      <c r="K6" s="8">
        <f>'[1]Perhitungan ke CO2-eq'!K128</f>
        <v>18633.145512052473</v>
      </c>
      <c r="L6" s="8">
        <f>'[2]Perhitungan ke CO2-eq'!B128</f>
        <v>19285.305604974306</v>
      </c>
      <c r="M6" s="8">
        <f>'[2]Perhitungan ke CO2-eq'!C128</f>
        <v>23924.98678719364</v>
      </c>
      <c r="N6" s="8">
        <f>'[2]Perhitungan ke CO2-eq'!D128</f>
        <v>26493.649745184881</v>
      </c>
      <c r="O6" s="8">
        <f>'[2]Perhitungan ke CO2-eq'!E128</f>
        <v>29293.866802454388</v>
      </c>
      <c r="P6" s="8">
        <f>'[2]Perhitungan ke CO2-eq'!F128</f>
        <v>32325.637959002193</v>
      </c>
      <c r="Q6" s="8">
        <f>'[2]Perhitungan ke CO2-eq'!G128</f>
        <v>35588.963214828254</v>
      </c>
      <c r="R6" s="8">
        <f>'[2]Perhitungan ke CO2-eq'!H128</f>
        <v>39083.842569932582</v>
      </c>
      <c r="S6" s="8">
        <f>'[2]Perhitungan ke CO2-eq'!I128</f>
        <v>42810.276024315201</v>
      </c>
      <c r="T6" s="8">
        <f>'[2]Perhitungan ke CO2-eq'!J128</f>
        <v>46768.263577976104</v>
      </c>
      <c r="U6" s="8">
        <f>'[2]Perhitungan ke CO2-eq'!K128</f>
        <v>50957.805230915284</v>
      </c>
      <c r="V6" s="9">
        <f t="shared" ref="V6:V11" si="0">SUM(B6:U6)</f>
        <v>489860.61611003557</v>
      </c>
    </row>
    <row r="7" spans="1:25" x14ac:dyDescent="0.25">
      <c r="A7" s="1" t="s">
        <v>4</v>
      </c>
      <c r="B7" s="8">
        <f>'[1]Perhitungan ke CO2-eq'!B129</f>
        <v>14705.989619999998</v>
      </c>
      <c r="C7" s="8">
        <f>'[1]Perhitungan ke CO2-eq'!C129</f>
        <v>18427.329899999997</v>
      </c>
      <c r="D7" s="8">
        <f>'[1]Perhitungan ke CO2-eq'!D129</f>
        <v>17105.622240000004</v>
      </c>
      <c r="E7" s="8">
        <f>'[1]Perhitungan ke CO2-eq'!E129</f>
        <v>20584.13322</v>
      </c>
      <c r="F7" s="8">
        <f>'[1]Perhitungan ke CO2-eq'!F129</f>
        <v>24189.913020000004</v>
      </c>
      <c r="G7" s="8">
        <f>'[1]Perhitungan ke CO2-eq'!G129</f>
        <v>25667.996760000002</v>
      </c>
      <c r="H7" s="8">
        <f>'[1]Perhitungan ke CO2-eq'!H129</f>
        <v>30658.055048339691</v>
      </c>
      <c r="I7" s="8">
        <f>'[1]Perhitungan ke CO2-eq'!I129</f>
        <v>34641.600122329932</v>
      </c>
      <c r="J7" s="8">
        <f>'[1]Perhitungan ke CO2-eq'!J129</f>
        <v>39163.441148852377</v>
      </c>
      <c r="K7" s="8">
        <f>'[1]Perhitungan ke CO2-eq'!K129</f>
        <v>43709.278310642891</v>
      </c>
      <c r="L7" s="8">
        <f>'[2]Perhitungan ke CO2-eq'!B129</f>
        <v>48280.071041228141</v>
      </c>
      <c r="M7" s="8">
        <f>'[2]Perhitungan ke CO2-eq'!C129</f>
        <v>52814.491109487652</v>
      </c>
      <c r="N7" s="8">
        <f>'[2]Perhitungan ke CO2-eq'!D129</f>
        <v>57510.172588688838</v>
      </c>
      <c r="O7" s="8">
        <f>'[2]Perhitungan ke CO2-eq'!E129</f>
        <v>62173.89227466494</v>
      </c>
      <c r="P7" s="8">
        <f>'[2]Perhitungan ke CO2-eq'!F129</f>
        <v>66874.117061154669</v>
      </c>
      <c r="Q7" s="8">
        <f>'[2]Perhitungan ke CO2-eq'!G129</f>
        <v>71614.271262114198</v>
      </c>
      <c r="R7" s="8">
        <f>'[2]Perhitungan ke CO2-eq'!H129</f>
        <v>76398.121769496211</v>
      </c>
      <c r="S7" s="8">
        <f>'[2]Perhitungan ke CO2-eq'!I129</f>
        <v>81229.814517510415</v>
      </c>
      <c r="T7" s="8">
        <f>'[2]Perhitungan ke CO2-eq'!J129</f>
        <v>86113.91514161673</v>
      </c>
      <c r="U7" s="8">
        <f>'[2]Perhitungan ke CO2-eq'!K129</f>
        <v>91055.454366699021</v>
      </c>
      <c r="V7" s="9">
        <f t="shared" si="0"/>
        <v>962917.68052282569</v>
      </c>
    </row>
    <row r="8" spans="1:25" x14ac:dyDescent="0.25">
      <c r="A8" s="1" t="s">
        <v>5</v>
      </c>
      <c r="B8" s="8">
        <f>'[1]Perhitungan ke CO2-eq'!B130</f>
        <v>366.79293248875206</v>
      </c>
      <c r="C8" s="8">
        <f>'[1]Perhitungan ke CO2-eq'!C130</f>
        <v>399.79777693581951</v>
      </c>
      <c r="D8" s="8">
        <f>'[1]Perhitungan ke CO2-eq'!D130</f>
        <v>380.19369415396915</v>
      </c>
      <c r="E8" s="8">
        <f>'[1]Perhitungan ke CO2-eq'!E130</f>
        <v>425.9208791903875</v>
      </c>
      <c r="F8" s="8">
        <f>'[1]Perhitungan ke CO2-eq'!F130</f>
        <v>473.48833949240696</v>
      </c>
      <c r="G8" s="8">
        <f>'[1]Perhitungan ke CO2-eq'!G130</f>
        <v>513.56155700426484</v>
      </c>
      <c r="H8" s="8">
        <f>'[1]Perhitungan ke CO2-eq'!H130</f>
        <v>575.48751388493588</v>
      </c>
      <c r="I8" s="8">
        <f>'[1]Perhitungan ke CO2-eq'!I130</f>
        <v>637.13182052686534</v>
      </c>
      <c r="J8" s="8">
        <f>'[1]Perhitungan ke CO2-eq'!J130</f>
        <v>601.0937212547741</v>
      </c>
      <c r="K8" s="8">
        <f>'[1]Perhitungan ke CO2-eq'!K130</f>
        <v>778.41566177852917</v>
      </c>
      <c r="L8" s="8">
        <f>'[2]Perhitungan ke CO2-eq'!B130</f>
        <v>855.38551251610181</v>
      </c>
      <c r="M8" s="8">
        <f>'[2]Perhitungan ke CO2-eq'!C130</f>
        <v>937.16030017056516</v>
      </c>
      <c r="N8" s="8">
        <f>'[2]Perhitungan ke CO2-eq'!D130</f>
        <v>1024.1979330312265</v>
      </c>
      <c r="O8" s="8">
        <f>'[2]Perhitungan ke CO2-eq'!E130</f>
        <v>1117.0204947237112</v>
      </c>
      <c r="P8" s="8">
        <f>'[2]Perhitungan ke CO2-eq'!F130</f>
        <v>1216.2023648122265</v>
      </c>
      <c r="Q8" s="8">
        <f>'[2]Perhitungan ke CO2-eq'!G130</f>
        <v>1322.3755102376792</v>
      </c>
      <c r="R8" s="8">
        <f>'[2]Perhitungan ke CO2-eq'!H130</f>
        <v>1436.235320443727</v>
      </c>
      <c r="S8" s="8">
        <f>'[2]Perhitungan ke CO2-eq'!I130</f>
        <v>1558.5470435763384</v>
      </c>
      <c r="T8" s="8">
        <f>'[2]Perhitungan ke CO2-eq'!J130</f>
        <v>1425.7411546386002</v>
      </c>
      <c r="U8" s="8">
        <f>'[2]Perhitungan ke CO2-eq'!K130</f>
        <v>1831.9798563953593</v>
      </c>
      <c r="V8" s="9">
        <f t="shared" si="0"/>
        <v>17876.72938725624</v>
      </c>
    </row>
    <row r="9" spans="1:25" x14ac:dyDescent="0.25">
      <c r="A9" s="1" t="s">
        <v>6</v>
      </c>
      <c r="B9" s="8">
        <f>'[1]Perhitungan ke CO2-eq'!B131</f>
        <v>0</v>
      </c>
      <c r="C9" s="8">
        <f>'[1]Perhitungan ke CO2-eq'!C131</f>
        <v>0</v>
      </c>
      <c r="D9" s="8">
        <f>'[1]Perhitungan ke CO2-eq'!D131</f>
        <v>0</v>
      </c>
      <c r="E9" s="8">
        <f>'[1]Perhitungan ke CO2-eq'!E131</f>
        <v>0</v>
      </c>
      <c r="F9" s="8">
        <f>'[1]Perhitungan ke CO2-eq'!F131</f>
        <v>0</v>
      </c>
      <c r="G9" s="8">
        <f>'[1]Perhitungan ke CO2-eq'!G131</f>
        <v>0</v>
      </c>
      <c r="H9" s="8">
        <f>'[1]Perhitungan ke CO2-eq'!H131</f>
        <v>0</v>
      </c>
      <c r="I9" s="8">
        <f>'[1]Perhitungan ke CO2-eq'!I131</f>
        <v>0</v>
      </c>
      <c r="J9" s="8">
        <f>'[1]Perhitungan ke CO2-eq'!J131</f>
        <v>0</v>
      </c>
      <c r="K9" s="8">
        <f>'[1]Perhitungan ke CO2-eq'!K131</f>
        <v>0</v>
      </c>
      <c r="L9" s="8">
        <f>'[2]Perhitungan ke CO2-eq'!B131</f>
        <v>0</v>
      </c>
      <c r="M9" s="8">
        <f>'[2]Perhitungan ke CO2-eq'!C131</f>
        <v>0</v>
      </c>
      <c r="N9" s="8">
        <f>'[2]Perhitungan ke CO2-eq'!D131</f>
        <v>0</v>
      </c>
      <c r="O9" s="8">
        <f>'[2]Perhitungan ke CO2-eq'!E131</f>
        <v>0</v>
      </c>
      <c r="P9" s="8">
        <f>'[2]Perhitungan ke CO2-eq'!F131</f>
        <v>0</v>
      </c>
      <c r="Q9" s="8">
        <f>'[2]Perhitungan ke CO2-eq'!G131</f>
        <v>0</v>
      </c>
      <c r="R9" s="8">
        <f>'[2]Perhitungan ke CO2-eq'!H131</f>
        <v>0</v>
      </c>
      <c r="S9" s="8">
        <f>'[2]Perhitungan ke CO2-eq'!I131</f>
        <v>0</v>
      </c>
      <c r="T9" s="8">
        <f>'[2]Perhitungan ke CO2-eq'!J131</f>
        <v>0</v>
      </c>
      <c r="U9" s="8">
        <f>'[2]Perhitungan ke CO2-eq'!K131</f>
        <v>0</v>
      </c>
      <c r="V9" s="9">
        <f t="shared" si="0"/>
        <v>0</v>
      </c>
    </row>
    <row r="10" spans="1:25" x14ac:dyDescent="0.25">
      <c r="A10" s="1" t="s">
        <v>7</v>
      </c>
      <c r="B10" s="8">
        <f>'[1]Perhitungan ke CO2-eq'!B132</f>
        <v>4934.4167194927468</v>
      </c>
      <c r="C10" s="8">
        <f>'[1]Perhitungan ke CO2-eq'!C132</f>
        <v>6208.4332519547224</v>
      </c>
      <c r="D10" s="8">
        <f>'[1]Perhitungan ke CO2-eq'!D132</f>
        <v>7180.3594849651863</v>
      </c>
      <c r="E10" s="8">
        <f>'[1]Perhitungan ke CO2-eq'!E132</f>
        <v>7177.012829812893</v>
      </c>
      <c r="F10" s="8">
        <f>'[1]Perhitungan ke CO2-eq'!F132</f>
        <v>7171.7914762516048</v>
      </c>
      <c r="G10" s="8">
        <f>'[1]Perhitungan ke CO2-eq'!G132</f>
        <v>7111.0056023651159</v>
      </c>
      <c r="H10" s="8">
        <f>'[1]Perhitungan ke CO2-eq'!H132</f>
        <v>7544.9906873614209</v>
      </c>
      <c r="I10" s="8">
        <f>'[1]Perhitungan ke CO2-eq'!I132</f>
        <v>7985.6691980487822</v>
      </c>
      <c r="J10" s="8">
        <f>'[1]Perhitungan ke CO2-eq'!J132</f>
        <v>8451.6692246693765</v>
      </c>
      <c r="K10" s="8">
        <f>'[1]Perhitungan ke CO2-eq'!K132</f>
        <v>8944.4695437537048</v>
      </c>
      <c r="L10" s="8">
        <f>'[2]Perhitungan ke CO2-eq'!B132</f>
        <v>9463.5080196543731</v>
      </c>
      <c r="M10" s="8">
        <f>'[2]Perhitungan ke CO2-eq'!C132</f>
        <v>10042.917769820371</v>
      </c>
      <c r="N10" s="8">
        <f>'[2]Perhitungan ke CO2-eq'!D132</f>
        <v>10638.340108245518</v>
      </c>
      <c r="O10" s="8">
        <f>'[2]Perhitungan ke CO2-eq'!E132</f>
        <v>11269.155749746693</v>
      </c>
      <c r="P10" s="8">
        <f>'[2]Perhitungan ke CO2-eq'!F132</f>
        <v>11937.328740550087</v>
      </c>
      <c r="Q10" s="8">
        <f>'[2]Perhitungan ke CO2-eq'!G132</f>
        <v>12644.93782718148</v>
      </c>
      <c r="R10" s="8">
        <f>'[2]Perhitungan ke CO2-eq'!H132</f>
        <v>13394.183154963788</v>
      </c>
      <c r="S10" s="8">
        <f>'[2]Perhitungan ke CO2-eq'!I132</f>
        <v>14187.393357706767</v>
      </c>
      <c r="T10" s="8">
        <f>'[2]Perhitungan ke CO2-eq'!J132</f>
        <v>15027.033061434659</v>
      </c>
      <c r="U10" s="8">
        <f>'[2]Perhitungan ke CO2-eq'!K132</f>
        <v>15915.710826331533</v>
      </c>
      <c r="V10" s="9">
        <f t="shared" si="0"/>
        <v>197230.32663431088</v>
      </c>
    </row>
    <row r="11" spans="1:25" x14ac:dyDescent="0.25">
      <c r="A11" s="1" t="s">
        <v>8</v>
      </c>
      <c r="B11" s="8">
        <f>'[1]Perhitungan ke CO2-eq'!B133</f>
        <v>2.9812215085714285E-3</v>
      </c>
      <c r="C11" s="8">
        <f>'[1]Perhitungan ke CO2-eq'!C133</f>
        <v>3.2914252799999995E-3</v>
      </c>
      <c r="D11" s="8">
        <f>'[1]Perhitungan ke CO2-eq'!D133</f>
        <v>3.1661343999999998E-3</v>
      </c>
      <c r="E11" s="8">
        <f>'[1]Perhitungan ke CO2-eq'!E133</f>
        <v>2.7352353599999998E-3</v>
      </c>
      <c r="F11" s="8">
        <f>'[1]Perhitungan ke CO2-eq'!F133</f>
        <v>3.0899440000000003E-3</v>
      </c>
      <c r="G11" s="8">
        <f>'[1]Perhitungan ke CO2-eq'!G133</f>
        <v>3.3417956000000005E-3</v>
      </c>
      <c r="H11" s="8">
        <f>'[1]Perhitungan ke CO2-eq'!H133</f>
        <v>3.5374114285714282E-3</v>
      </c>
      <c r="I11" s="8">
        <f>'[1]Perhitungan ke CO2-eq'!I133</f>
        <v>3.7490514285714277E-3</v>
      </c>
      <c r="J11" s="8">
        <f>'[1]Perhitungan ke CO2-eq'!J133</f>
        <v>4.1739594285714289E-3</v>
      </c>
      <c r="K11" s="8">
        <f>'[1]Perhitungan ke CO2-eq'!K133</f>
        <v>3.4188000000000001E-3</v>
      </c>
      <c r="L11" s="8">
        <f>'[2]Perhitungan ke CO2-eq'!B133</f>
        <v>4.3265262857142854E-3</v>
      </c>
      <c r="M11" s="8">
        <f>'[2]Perhitungan ke CO2-eq'!C133</f>
        <v>4.4864919609714287E-3</v>
      </c>
      <c r="N11" s="8">
        <f>'[2]Perhitungan ke CO2-eq'!D133</f>
        <v>4.7929590770285739E-3</v>
      </c>
      <c r="O11" s="8">
        <f>'[2]Perhitungan ke CO2-eq'!E133</f>
        <v>5.1390953900000017E-3</v>
      </c>
      <c r="P11" s="8">
        <f>'[2]Perhitungan ke CO2-eq'!F133</f>
        <v>5.5249008998857173E-3</v>
      </c>
      <c r="Q11" s="8">
        <f>'[2]Perhitungan ke CO2-eq'!G133</f>
        <v>5.9503756066857164E-3</v>
      </c>
      <c r="R11" s="8">
        <f>'[2]Perhitungan ke CO2-eq'!H133</f>
        <v>6.4155195104000015E-3</v>
      </c>
      <c r="S11" s="8">
        <f>'[2]Perhitungan ke CO2-eq'!I133</f>
        <v>6.9203326110285728E-3</v>
      </c>
      <c r="T11" s="8">
        <f>'[2]Perhitungan ke CO2-eq'!J133</f>
        <v>7.8667664805714271E-3</v>
      </c>
      <c r="U11" s="8">
        <f>'[2]Perhitungan ke CO2-eq'!K133</f>
        <v>6.5010882486000029E-3</v>
      </c>
      <c r="V11" s="9">
        <f t="shared" si="0"/>
        <v>9.1409034505171446E-2</v>
      </c>
    </row>
    <row r="12" spans="1:25" x14ac:dyDescent="0.25">
      <c r="A12" s="4" t="s">
        <v>9</v>
      </c>
      <c r="B12" s="8">
        <f>'[1]Perhitungan ke CO2-eq'!B134</f>
        <v>32237.998967314245</v>
      </c>
      <c r="C12" s="8">
        <f>'[1]Perhitungan ke CO2-eq'!C134</f>
        <v>37732.189572228373</v>
      </c>
      <c r="D12" s="8">
        <f>'[1]Perhitungan ke CO2-eq'!D134</f>
        <v>38156.575935979541</v>
      </c>
      <c r="E12" s="8">
        <f>'[1]Perhitungan ke CO2-eq'!E134</f>
        <v>40164.455599385969</v>
      </c>
      <c r="F12" s="8">
        <f>'[1]Perhitungan ke CO2-eq'!F134</f>
        <v>43182.78154252797</v>
      </c>
      <c r="G12" s="8">
        <f>'[1]Perhitungan ke CO2-eq'!G134</f>
        <v>45935.156491092581</v>
      </c>
      <c r="H12" s="8">
        <f>'[1]Perhitungan ke CO2-eq'!H134</f>
        <v>54616.710472242085</v>
      </c>
      <c r="I12" s="8">
        <f>'[1]Perhitungan ke CO2-eq'!I134</f>
        <v>60034.235850804231</v>
      </c>
      <c r="J12" s="8">
        <f>'[1]Perhitungan ke CO2-eq'!J134</f>
        <v>65917.696505185799</v>
      </c>
      <c r="K12" s="8">
        <f>'[1]Perhitungan ke CO2-eq'!K134</f>
        <v>72065.312447027594</v>
      </c>
      <c r="L12" s="8">
        <f>'[2]Perhitungan ke CO2-eq'!B134</f>
        <v>77884.274504899207</v>
      </c>
      <c r="M12" s="8">
        <f>'[2]Perhitungan ke CO2-eq'!C134</f>
        <v>87719.560453164187</v>
      </c>
      <c r="N12" s="8">
        <f>'[2]Perhitungan ke CO2-eq'!D134</f>
        <v>95666.365168109551</v>
      </c>
      <c r="O12" s="8">
        <f>'[2]Perhitungan ke CO2-eq'!E134</f>
        <v>103853.94046068512</v>
      </c>
      <c r="P12" s="8">
        <f>'[2]Perhitungan ke CO2-eq'!F134</f>
        <v>112353.29165042008</v>
      </c>
      <c r="Q12" s="8">
        <f>'[2]Perhitungan ke CO2-eq'!G134</f>
        <v>121170.55376473721</v>
      </c>
      <c r="R12" s="8">
        <f>'[2]Perhitungan ke CO2-eq'!H134</f>
        <v>130312.38923035581</v>
      </c>
      <c r="S12" s="8">
        <f>'[2]Perhitungan ke CO2-eq'!I134</f>
        <v>139786.03786344134</v>
      </c>
      <c r="T12" s="8">
        <f>'[2]Perhitungan ke CO2-eq'!J134</f>
        <v>149334.96080243259</v>
      </c>
      <c r="U12" s="8">
        <f>'[2]Perhitungan ke CO2-eq'!K134</f>
        <v>159760.95678142944</v>
      </c>
      <c r="V12" s="9">
        <f>SUM(B12:U12)</f>
        <v>1667885.4440634628</v>
      </c>
    </row>
    <row r="13" spans="1:25" x14ac:dyDescent="0.25">
      <c r="W13" s="9">
        <f>V12-V24</f>
        <v>312425.15897178184</v>
      </c>
      <c r="X13" s="9">
        <f>(V7+V8)-(V19+V20)</f>
        <v>5284.7475952138193</v>
      </c>
      <c r="Y13" s="9">
        <f>(V6+V10+V11)-(V18+V22+V23)</f>
        <v>307140.41137656814</v>
      </c>
    </row>
    <row r="14" spans="1:25" x14ac:dyDescent="0.25">
      <c r="W14" s="14">
        <f>W13/(V12+V24)</f>
        <v>0.10333755612497789</v>
      </c>
      <c r="X14" s="22">
        <f>X13/(V7+V8+V19+V20)</f>
        <v>2.7013937507185952E-3</v>
      </c>
      <c r="Y14" s="14">
        <f>Y13/(V6+V10+V11+V18+V22+V23)</f>
        <v>0.28784294350811962</v>
      </c>
    </row>
    <row r="15" spans="1:25" x14ac:dyDescent="0.25">
      <c r="A15" t="s">
        <v>11</v>
      </c>
    </row>
    <row r="16" spans="1:25" x14ac:dyDescent="0.25">
      <c r="A16" s="38" t="s">
        <v>0</v>
      </c>
      <c r="B16" s="37" t="s">
        <v>1</v>
      </c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</row>
    <row r="17" spans="1:22" x14ac:dyDescent="0.25">
      <c r="A17" s="38"/>
      <c r="B17" s="2">
        <v>2011</v>
      </c>
      <c r="C17" s="2">
        <v>2012</v>
      </c>
      <c r="D17" s="2">
        <v>2013</v>
      </c>
      <c r="E17" s="2">
        <v>2014</v>
      </c>
      <c r="F17" s="2">
        <v>2015</v>
      </c>
      <c r="G17" s="2">
        <v>2016</v>
      </c>
      <c r="H17" s="2">
        <v>2017</v>
      </c>
      <c r="I17" s="2">
        <v>2018</v>
      </c>
      <c r="J17" s="2">
        <v>2019</v>
      </c>
      <c r="K17" s="2">
        <v>2020</v>
      </c>
      <c r="L17" s="3">
        <v>2021</v>
      </c>
      <c r="M17" s="2">
        <v>2022</v>
      </c>
      <c r="N17" s="2">
        <v>2023</v>
      </c>
      <c r="O17" s="2">
        <v>2024</v>
      </c>
      <c r="P17" s="2">
        <v>2025</v>
      </c>
      <c r="Q17" s="3">
        <v>2026</v>
      </c>
      <c r="R17" s="2">
        <v>2027</v>
      </c>
      <c r="S17" s="2">
        <v>2028</v>
      </c>
      <c r="T17" s="2">
        <v>2029</v>
      </c>
      <c r="U17" s="2">
        <v>2030</v>
      </c>
    </row>
    <row r="18" spans="1:22" x14ac:dyDescent="0.25">
      <c r="A18" s="1" t="s">
        <v>3</v>
      </c>
      <c r="B18" s="8">
        <f>'[3]Perhitungan ke CO2-eq'!B128</f>
        <v>12230.79671411124</v>
      </c>
      <c r="C18" s="8">
        <f>'[3]Perhitungan ke CO2-eq'!C128</f>
        <v>12696.625351912551</v>
      </c>
      <c r="D18" s="8">
        <f>'[3]Perhitungan ke CO2-eq'!D128</f>
        <v>13490.397350725989</v>
      </c>
      <c r="E18" s="8">
        <f>'[3]Perhitungan ke CO2-eq'!E128</f>
        <v>11977.385935147329</v>
      </c>
      <c r="F18" s="8">
        <f>'[3]Perhitungan ke CO2-eq'!F128</f>
        <v>11347.585616839955</v>
      </c>
      <c r="G18" s="8">
        <f>'[3]Perhitungan ke CO2-eq'!G128</f>
        <v>12642.589229927604</v>
      </c>
      <c r="H18" s="8">
        <f>'[3]Perhitungan ke CO2-eq'!H128</f>
        <v>6159.3630450872015</v>
      </c>
      <c r="I18" s="8">
        <f>'[3]Perhitungan ke CO2-eq'!I128</f>
        <v>6521.6785183276252</v>
      </c>
      <c r="J18" s="8">
        <f>'[3]Perhitungan ke CO2-eq'!J128</f>
        <v>6883.9939915680488</v>
      </c>
      <c r="K18" s="8">
        <f>'[3]Perhitungan ke CO2-eq'!K128</f>
        <v>7246.3094648084716</v>
      </c>
      <c r="L18" s="8">
        <f>'[4]Perhitungan ke CO2-eq'!B128</f>
        <v>7499.9302960767673</v>
      </c>
      <c r="M18" s="8">
        <f>'[4]Perhitungan ke CO2-eq'!C128</f>
        <v>9304.2722222782759</v>
      </c>
      <c r="N18" s="8">
        <f>'[4]Perhitungan ke CO2-eq'!D128</f>
        <v>10303.208590394717</v>
      </c>
      <c r="O18" s="8">
        <f>'[4]Perhitungan ke CO2-eq'!E128</f>
        <v>11392.194846230328</v>
      </c>
      <c r="P18" s="8">
        <f>'[4]Perhitungan ke CO2-eq'!F128</f>
        <v>12571.230989785123</v>
      </c>
      <c r="Q18" s="8">
        <f>'[4]Perhitungan ke CO2-eq'!G128</f>
        <v>13840.317021059085</v>
      </c>
      <c r="R18" s="8">
        <f>'[4]Perhitungan ke CO2-eq'!H128</f>
        <v>15199.452940052217</v>
      </c>
      <c r="S18" s="8">
        <f>'[4]Perhitungan ke CO2-eq'!I128</f>
        <v>16648.638746764533</v>
      </c>
      <c r="T18" s="8">
        <f>'[4]Perhitungan ke CO2-eq'!J128</f>
        <v>18187.874441196022</v>
      </c>
      <c r="U18" s="8">
        <f>'[4]Perhitungan ke CO2-eq'!K128</f>
        <v>19817.160023346692</v>
      </c>
      <c r="V18" s="9">
        <f t="shared" ref="V18:V23" si="1">SUM(B18:U18)</f>
        <v>235961.00533563978</v>
      </c>
    </row>
    <row r="19" spans="1:22" x14ac:dyDescent="0.25">
      <c r="A19" s="1" t="s">
        <v>4</v>
      </c>
      <c r="B19" s="8">
        <f>'[3]Perhitungan ke CO2-eq'!B129</f>
        <v>14705.989619999998</v>
      </c>
      <c r="C19" s="8">
        <f>'[3]Perhitungan ke CO2-eq'!C129</f>
        <v>18427.329899999997</v>
      </c>
      <c r="D19" s="8">
        <f>'[3]Perhitungan ke CO2-eq'!D129</f>
        <v>17105.622240000004</v>
      </c>
      <c r="E19" s="8">
        <f>'[3]Perhitungan ke CO2-eq'!E129</f>
        <v>20584.13322</v>
      </c>
      <c r="F19" s="8">
        <f>'[3]Perhitungan ke CO2-eq'!F129</f>
        <v>24189.913020000004</v>
      </c>
      <c r="G19" s="8">
        <f>'[3]Perhitungan ke CO2-eq'!G129</f>
        <v>25667.996760000002</v>
      </c>
      <c r="H19" s="8">
        <f>'[3]Perhitungan ke CO2-eq'!H129</f>
        <v>30650.059298339689</v>
      </c>
      <c r="I19" s="8">
        <f>'[3]Perhitungan ke CO2-eq'!I129</f>
        <v>34633.196972329933</v>
      </c>
      <c r="J19" s="8">
        <f>'[3]Perhitungan ke CO2-eq'!J129</f>
        <v>39154.608548852382</v>
      </c>
      <c r="K19" s="8">
        <f>'[3]Perhitungan ke CO2-eq'!K129</f>
        <v>43699.992110642888</v>
      </c>
      <c r="L19" s="8">
        <f>'[4]Perhitungan ke CO2-eq'!B129</f>
        <v>48270.306041228148</v>
      </c>
      <c r="M19" s="8">
        <f>'[4]Perhitungan ke CO2-eq'!C129</f>
        <v>52804.219589487657</v>
      </c>
      <c r="N19" s="8">
        <f>'[4]Perhitungan ke CO2-eq'!D129</f>
        <v>57499.365568688845</v>
      </c>
      <c r="O19" s="8">
        <f>'[4]Perhitungan ke CO2-eq'!E129</f>
        <v>62162.518594864938</v>
      </c>
      <c r="P19" s="8">
        <f>'[4]Perhitungan ke CO2-eq'!F129</f>
        <v>66862.143126804673</v>
      </c>
      <c r="Q19" s="8">
        <f>'[4]Perhitungan ke CO2-eq'!G129</f>
        <v>71601.660746374706</v>
      </c>
      <c r="R19" s="8">
        <f>'[4]Perhitungan ke CO2-eq'!H129</f>
        <v>76384.835266363341</v>
      </c>
      <c r="S19" s="8">
        <f>'[4]Perhitungan ke CO2-eq'!I129</f>
        <v>81215.809135293224</v>
      </c>
      <c r="T19" s="8">
        <f>'[4]Perhitungan ke CO2-eq'!J129</f>
        <v>86099.144025575457</v>
      </c>
      <c r="U19" s="8">
        <f>'[4]Perhitungan ke CO2-eq'!K129</f>
        <v>91039.866137199802</v>
      </c>
      <c r="V19" s="9">
        <f t="shared" si="1"/>
        <v>962758.7099220457</v>
      </c>
    </row>
    <row r="20" spans="1:22" x14ac:dyDescent="0.25">
      <c r="A20" s="1" t="s">
        <v>5</v>
      </c>
      <c r="B20" s="8">
        <f>'[3]Perhitungan ke CO2-eq'!B130</f>
        <v>366.79293248875206</v>
      </c>
      <c r="C20" s="8">
        <f>'[3]Perhitungan ke CO2-eq'!C130</f>
        <v>399.79777693581951</v>
      </c>
      <c r="D20" s="8">
        <f>'[3]Perhitungan ke CO2-eq'!D130</f>
        <v>380.19369415396915</v>
      </c>
      <c r="E20" s="8">
        <f>'[3]Perhitungan ke CO2-eq'!E130</f>
        <v>425.9208791903875</v>
      </c>
      <c r="F20" s="8">
        <f>'[3]Perhitungan ke CO2-eq'!F130</f>
        <v>473.48833949240696</v>
      </c>
      <c r="G20" s="8">
        <f>'[3]Perhitungan ke CO2-eq'!G130</f>
        <v>513.56155700426484</v>
      </c>
      <c r="H20" s="8">
        <f>'[3]Perhitungan ke CO2-eq'!H130</f>
        <v>379.41734824138484</v>
      </c>
      <c r="I20" s="8">
        <f>'[3]Perhitungan ke CO2-eq'!I130</f>
        <v>417.89328592466728</v>
      </c>
      <c r="J20" s="8">
        <f>'[3]Perhitungan ke CO2-eq'!J130</f>
        <v>355.63447997208618</v>
      </c>
      <c r="K20" s="8">
        <f>'[3]Perhitungan ke CO2-eq'!K130</f>
        <v>506.62733148289368</v>
      </c>
      <c r="L20" s="8">
        <f>'[4]Perhitungan ke CO2-eq'!B130</f>
        <v>557.17636261723362</v>
      </c>
      <c r="M20" s="8">
        <f>'[4]Perhitungan ke CO2-eq'!C130</f>
        <v>612.40307319237263</v>
      </c>
      <c r="N20" s="8">
        <f>'[4]Perhitungan ke CO2-eq'!D130</f>
        <v>672.77228523034091</v>
      </c>
      <c r="O20" s="8">
        <f>'[4]Perhitungan ke CO2-eq'!E130</f>
        <v>738.79770093459604</v>
      </c>
      <c r="P20" s="8">
        <f>'[4]Perhitungan ke CO2-eq'!F130</f>
        <v>811.04440415190061</v>
      </c>
      <c r="Q20" s="8">
        <f>'[4]Perhitungan ke CO2-eq'!G130</f>
        <v>890.13400660329467</v>
      </c>
      <c r="R20" s="8">
        <f>'[4]Perhitungan ke CO2-eq'!H130</f>
        <v>976.7503106352259</v>
      </c>
      <c r="S20" s="8">
        <f>'[4]Perhitungan ke CO2-eq'!I130</f>
        <v>1071.6455405363442</v>
      </c>
      <c r="T20" s="8">
        <f>'[4]Perhitungan ke CO2-eq'!J130</f>
        <v>911.23546689832256</v>
      </c>
      <c r="U20" s="8">
        <f>'[4]Perhitungan ke CO2-eq'!K130</f>
        <v>1289.6656171361062</v>
      </c>
      <c r="V20" s="9">
        <f t="shared" si="1"/>
        <v>12750.95239282237</v>
      </c>
    </row>
    <row r="21" spans="1:22" x14ac:dyDescent="0.25">
      <c r="A21" s="1" t="s">
        <v>6</v>
      </c>
      <c r="B21" s="8">
        <f>'[3]Perhitungan ke CO2-eq'!B131</f>
        <v>0</v>
      </c>
      <c r="C21" s="8">
        <f>'[3]Perhitungan ke CO2-eq'!C131</f>
        <v>0</v>
      </c>
      <c r="D21" s="8">
        <f>'[3]Perhitungan ke CO2-eq'!D131</f>
        <v>0</v>
      </c>
      <c r="E21" s="8">
        <f>'[3]Perhitungan ke CO2-eq'!E131</f>
        <v>0</v>
      </c>
      <c r="F21" s="8">
        <f>'[3]Perhitungan ke CO2-eq'!F131</f>
        <v>0</v>
      </c>
      <c r="G21" s="8">
        <f>'[3]Perhitungan ke CO2-eq'!G131</f>
        <v>0</v>
      </c>
      <c r="H21" s="8">
        <f>'[3]Perhitungan ke CO2-eq'!H131</f>
        <v>0</v>
      </c>
      <c r="I21" s="8">
        <f>'[3]Perhitungan ke CO2-eq'!I131</f>
        <v>0</v>
      </c>
      <c r="J21" s="8">
        <f>'[3]Perhitungan ke CO2-eq'!J131</f>
        <v>0</v>
      </c>
      <c r="K21" s="8">
        <f>'[3]Perhitungan ke CO2-eq'!K131</f>
        <v>0</v>
      </c>
      <c r="L21" s="8">
        <f>'[4]Perhitungan ke CO2-eq'!B131</f>
        <v>0</v>
      </c>
      <c r="M21" s="8">
        <f>'[4]Perhitungan ke CO2-eq'!C131</f>
        <v>0</v>
      </c>
      <c r="N21" s="8">
        <f>'[4]Perhitungan ke CO2-eq'!D131</f>
        <v>0</v>
      </c>
      <c r="O21" s="8">
        <f>'[4]Perhitungan ke CO2-eq'!E131</f>
        <v>0</v>
      </c>
      <c r="P21" s="8">
        <f>'[4]Perhitungan ke CO2-eq'!F131</f>
        <v>0</v>
      </c>
      <c r="Q21" s="8">
        <f>'[4]Perhitungan ke CO2-eq'!G131</f>
        <v>0</v>
      </c>
      <c r="R21" s="8">
        <f>'[4]Perhitungan ke CO2-eq'!H131</f>
        <v>0</v>
      </c>
      <c r="S21" s="8">
        <f>'[4]Perhitungan ke CO2-eq'!I131</f>
        <v>0</v>
      </c>
      <c r="T21" s="8">
        <f>'[4]Perhitungan ke CO2-eq'!J131</f>
        <v>0</v>
      </c>
      <c r="U21" s="8">
        <f>'[4]Perhitungan ke CO2-eq'!K131</f>
        <v>0</v>
      </c>
      <c r="V21" s="9">
        <f t="shared" si="1"/>
        <v>0</v>
      </c>
    </row>
    <row r="22" spans="1:22" x14ac:dyDescent="0.25">
      <c r="A22" s="1" t="s">
        <v>7</v>
      </c>
      <c r="B22" s="8">
        <f>'[3]Perhitungan ke CO2-eq'!B132</f>
        <v>4934.4167194927468</v>
      </c>
      <c r="C22" s="8">
        <f>'[3]Perhitungan ke CO2-eq'!C132</f>
        <v>6208.4332519547224</v>
      </c>
      <c r="D22" s="8">
        <f>'[3]Perhitungan ke CO2-eq'!D132</f>
        <v>7180.3594849651863</v>
      </c>
      <c r="E22" s="8">
        <f>'[3]Perhitungan ke CO2-eq'!E132</f>
        <v>7177.012829812893</v>
      </c>
      <c r="F22" s="8">
        <f>'[3]Perhitungan ke CO2-eq'!F132</f>
        <v>7171.7914762516048</v>
      </c>
      <c r="G22" s="8">
        <f>'[3]Perhitungan ke CO2-eq'!G132</f>
        <v>7111.0056023651159</v>
      </c>
      <c r="H22" s="8">
        <f>'[3]Perhitungan ke CO2-eq'!H132</f>
        <v>6093.4309044369229</v>
      </c>
      <c r="I22" s="8">
        <f>'[3]Perhitungan ke CO2-eq'!I132</f>
        <v>6272.3057848478784</v>
      </c>
      <c r="J22" s="8">
        <f>'[3]Perhitungan ke CO2-eq'!J132</f>
        <v>6456.1925129390729</v>
      </c>
      <c r="K22" s="8">
        <f>'[3]Perhitungan ke CO2-eq'!K132</f>
        <v>6645.2359311084647</v>
      </c>
      <c r="L22" s="8">
        <f>'[4]Perhitungan ke CO2-eq'!B132</f>
        <v>6837.9487040629529</v>
      </c>
      <c r="M22" s="8">
        <f>'[4]Perhitungan ke CO2-eq'!C132</f>
        <v>7059.4661488831007</v>
      </c>
      <c r="N22" s="8">
        <f>'[4]Perhitungan ke CO2-eq'!D132</f>
        <v>7274.4752867658217</v>
      </c>
      <c r="O22" s="8">
        <f>'[4]Perhitungan ke CO2-eq'!E132</f>
        <v>7496.6192438188064</v>
      </c>
      <c r="P22" s="8">
        <f>'[4]Perhitungan ke CO2-eq'!F132</f>
        <v>7726.0650373742619</v>
      </c>
      <c r="Q22" s="8">
        <f>'[4]Perhitungan ke CO2-eq'!G132</f>
        <v>7962.9845115652852</v>
      </c>
      <c r="R22" s="8">
        <f>'[4]Perhitungan ke CO2-eq'!H132</f>
        <v>8207.5544768204309</v>
      </c>
      <c r="S22" s="8">
        <f>'[4]Perhitungan ke CO2-eq'!I132</f>
        <v>8459.9568533896345</v>
      </c>
      <c r="T22" s="8">
        <f>'[4]Perhitungan ke CO2-eq'!J132</f>
        <v>8720.3788190180476</v>
      </c>
      <c r="U22" s="8">
        <f>'[4]Perhitungan ke CO2-eq'!K132</f>
        <v>8993.9468444183858</v>
      </c>
      <c r="V22" s="9">
        <f t="shared" si="1"/>
        <v>143989.58042429134</v>
      </c>
    </row>
    <row r="23" spans="1:22" x14ac:dyDescent="0.25">
      <c r="A23" s="1" t="s">
        <v>8</v>
      </c>
      <c r="B23" s="8">
        <f>'[3]Perhitungan ke CO2-eq'!B133</f>
        <v>1.2072715199999999E-3</v>
      </c>
      <c r="C23" s="8">
        <f>'[3]Perhitungan ke CO2-eq'!C133</f>
        <v>1.3328912290909091E-3</v>
      </c>
      <c r="D23" s="8">
        <f>'[3]Perhitungan ke CO2-eq'!D133</f>
        <v>1.2821536000000001E-3</v>
      </c>
      <c r="E23" s="8">
        <f>'[3]Perhitungan ke CO2-eq'!E133</f>
        <v>1.1076572945454546E-3</v>
      </c>
      <c r="F23" s="8">
        <f>'[3]Perhitungan ke CO2-eq'!F133</f>
        <v>1.2512996363636365E-3</v>
      </c>
      <c r="G23" s="8">
        <f>'[3]Perhitungan ke CO2-eq'!G133</f>
        <v>1.3532891272727272E-3</v>
      </c>
      <c r="H23" s="8">
        <f>'[3]Perhitungan ke CO2-eq'!H133</f>
        <v>1.4325054545454544E-3</v>
      </c>
      <c r="I23" s="8">
        <f>'[3]Perhitungan ke CO2-eq'!I133</f>
        <v>1.5182109090909092E-3</v>
      </c>
      <c r="J23" s="8">
        <f>'[3]Perhitungan ke CO2-eq'!J133</f>
        <v>1.6902810909090911E-3</v>
      </c>
      <c r="K23" s="8">
        <f>'[3]Perhitungan ke CO2-eq'!K133</f>
        <v>1.3844727272727272E-3</v>
      </c>
      <c r="L23" s="8">
        <f>'[4]Perhitungan ke CO2-eq'!B133</f>
        <v>1.7520643636363637E-3</v>
      </c>
      <c r="M23" s="8">
        <f>'[4]Perhitungan ke CO2-eq'!C133</f>
        <v>1.8168438519636366E-3</v>
      </c>
      <c r="N23" s="8">
        <f>'[4]Perhitungan ke CO2-eq'!D133</f>
        <v>1.9409503700363645E-3</v>
      </c>
      <c r="O23" s="8">
        <f>'[4]Perhitungan ke CO2-eq'!E133</f>
        <v>2.0811212736363644E-3</v>
      </c>
      <c r="P23" s="8">
        <f>'[4]Perhitungan ke CO2-eq'!F133</f>
        <v>2.2373565627636376E-3</v>
      </c>
      <c r="Q23" s="8">
        <f>'[4]Perhitungan ke CO2-eq'!G133</f>
        <v>2.4096562374181824E-3</v>
      </c>
      <c r="R23" s="8">
        <f>'[4]Perhitungan ke CO2-eq'!H133</f>
        <v>2.5980202976000006E-3</v>
      </c>
      <c r="S23" s="8">
        <f>'[4]Perhitungan ke CO2-eq'!I133</f>
        <v>2.8024487433090913E-3</v>
      </c>
      <c r="T23" s="8">
        <f>'[4]Perhitungan ke CO2-eq'!J133</f>
        <v>3.1857153516363637E-3</v>
      </c>
      <c r="U23" s="8">
        <f>'[4]Perhitungan ke CO2-eq'!K133</f>
        <v>2.6326721006727284E-3</v>
      </c>
      <c r="V23" s="9">
        <f t="shared" si="1"/>
        <v>3.7016881741763638E-2</v>
      </c>
    </row>
    <row r="24" spans="1:22" x14ac:dyDescent="0.25">
      <c r="A24" s="4" t="s">
        <v>9</v>
      </c>
      <c r="B24" s="8">
        <f>'[3]Perhitungan ke CO2-eq'!B134</f>
        <v>32237.997193364259</v>
      </c>
      <c r="C24" s="8">
        <f>'[3]Perhitungan ke CO2-eq'!C134</f>
        <v>37732.187613694325</v>
      </c>
      <c r="D24" s="8">
        <f>'[3]Perhitungan ke CO2-eq'!D134</f>
        <v>38156.574051998745</v>
      </c>
      <c r="E24" s="8">
        <f>'[3]Perhitungan ke CO2-eq'!E134</f>
        <v>40164.453971807903</v>
      </c>
      <c r="F24" s="8">
        <f>'[3]Perhitungan ke CO2-eq'!F134</f>
        <v>43182.779703883607</v>
      </c>
      <c r="G24" s="8">
        <f>'[3]Perhitungan ke CO2-eq'!G134</f>
        <v>45935.154502586105</v>
      </c>
      <c r="H24" s="8">
        <f>'[3]Perhitungan ke CO2-eq'!H134</f>
        <v>43282.272028610656</v>
      </c>
      <c r="I24" s="8">
        <f>'[3]Perhitungan ke CO2-eq'!I134</f>
        <v>47845.07607964101</v>
      </c>
      <c r="J24" s="8">
        <f>'[3]Perhitungan ke CO2-eq'!J134</f>
        <v>52850.431223612679</v>
      </c>
      <c r="K24" s="8">
        <f>'[3]Perhitungan ke CO2-eq'!K134</f>
        <v>58098.16622251545</v>
      </c>
      <c r="L24" s="8">
        <f>'[4]Perhitungan ke CO2-eq'!B134</f>
        <v>63165.363156049469</v>
      </c>
      <c r="M24" s="8">
        <f>'[4]Perhitungan ke CO2-eq'!C134</f>
        <v>69780.362850685255</v>
      </c>
      <c r="N24" s="8">
        <f>'[4]Perhitungan ke CO2-eq'!D134</f>
        <v>75749.823672030107</v>
      </c>
      <c r="O24" s="8">
        <f>'[4]Perhitungan ke CO2-eq'!E134</f>
        <v>81790.132466969939</v>
      </c>
      <c r="P24" s="8">
        <f>'[4]Perhitungan ke CO2-eq'!F134</f>
        <v>87970.48579547253</v>
      </c>
      <c r="Q24" s="8">
        <f>'[4]Perhitungan ke CO2-eq'!G134</f>
        <v>94295.098695258625</v>
      </c>
      <c r="R24" s="8">
        <f>'[4]Perhitungan ke CO2-eq'!H134</f>
        <v>100768.5955918915</v>
      </c>
      <c r="S24" s="8">
        <f>'[4]Perhitungan ke CO2-eq'!I134</f>
        <v>107396.05307843247</v>
      </c>
      <c r="T24" s="8">
        <f>'[4]Perhitungan ke CO2-eq'!J134</f>
        <v>113918.6359384032</v>
      </c>
      <c r="U24" s="8">
        <f>'[4]Perhitungan ke CO2-eq'!K134</f>
        <v>121140.64125477309</v>
      </c>
      <c r="V24" s="9">
        <f>SUM(B24:U24)</f>
        <v>1355460.2850916809</v>
      </c>
    </row>
    <row r="27" spans="1:22" x14ac:dyDescent="0.25">
      <c r="A27" t="s">
        <v>45</v>
      </c>
    </row>
    <row r="28" spans="1:22" x14ac:dyDescent="0.25">
      <c r="A28" s="38" t="s">
        <v>0</v>
      </c>
      <c r="B28" s="38" t="s">
        <v>46</v>
      </c>
      <c r="C28" s="38"/>
      <c r="D28" s="38"/>
      <c r="E28" s="38"/>
      <c r="F28" s="38"/>
      <c r="G28" s="38"/>
      <c r="H28" s="38"/>
      <c r="I28" s="38"/>
      <c r="J28" s="38"/>
      <c r="K28" s="38"/>
      <c r="L28" s="38"/>
    </row>
    <row r="29" spans="1:22" x14ac:dyDescent="0.25">
      <c r="A29" s="38"/>
      <c r="B29" s="12">
        <v>2000</v>
      </c>
      <c r="C29" s="12">
        <v>2001</v>
      </c>
      <c r="D29" s="12">
        <v>2002</v>
      </c>
      <c r="E29" s="12">
        <v>2003</v>
      </c>
      <c r="F29" s="12">
        <v>2004</v>
      </c>
      <c r="G29" s="12">
        <v>2005</v>
      </c>
      <c r="H29" s="12">
        <v>2006</v>
      </c>
      <c r="I29" s="12">
        <v>2007</v>
      </c>
      <c r="J29" s="12">
        <v>2008</v>
      </c>
      <c r="K29" s="12">
        <v>2009</v>
      </c>
      <c r="L29" s="12">
        <v>2010</v>
      </c>
    </row>
    <row r="30" spans="1:22" x14ac:dyDescent="0.25">
      <c r="A30" s="1" t="s">
        <v>3</v>
      </c>
      <c r="B30" s="8">
        <f>'[5]Perhitungan ke CO2-eq'!B128</f>
        <v>35145.839064833366</v>
      </c>
      <c r="C30" s="8">
        <f>'[5]Perhitungan ke CO2-eq'!C128</f>
        <v>24772.766958273762</v>
      </c>
      <c r="D30" s="8">
        <f>'[5]Perhitungan ke CO2-eq'!D128</f>
        <v>23986.448217665144</v>
      </c>
      <c r="E30" s="8">
        <f>'[5]Perhitungan ke CO2-eq'!E128</f>
        <v>7773.7483076282915</v>
      </c>
      <c r="F30" s="8">
        <f>'[5]Perhitungan ke CO2-eq'!F128</f>
        <v>10663.749176547632</v>
      </c>
      <c r="G30" s="8">
        <f>'[5]Perhitungan ke CO2-eq'!G128</f>
        <v>10136.431158556547</v>
      </c>
      <c r="H30" s="8">
        <f>'[5]Perhitungan ke CO2-eq'!H128</f>
        <v>11505.967353692402</v>
      </c>
      <c r="I30" s="8">
        <f>'[5]Perhitungan ke CO2-eq'!I128</f>
        <v>15452.467573145115</v>
      </c>
      <c r="J30" s="8">
        <f>'[5]Perhitungan ke CO2-eq'!J128</f>
        <v>16699.025007901426</v>
      </c>
      <c r="K30" s="8">
        <f>'[5]Perhitungan ke CO2-eq'!K128</f>
        <v>13566.793247325402</v>
      </c>
      <c r="L30" s="8">
        <f>'[5]Perhitungan ke CO2-eq'!L128</f>
        <v>12823.330741394511</v>
      </c>
    </row>
    <row r="31" spans="1:22" x14ac:dyDescent="0.25">
      <c r="A31" s="1" t="s">
        <v>4</v>
      </c>
      <c r="B31" s="8">
        <f>'[5]Perhitungan ke CO2-eq'!B129</f>
        <v>10549.548659999997</v>
      </c>
      <c r="C31" s="8">
        <f>'[5]Perhitungan ke CO2-eq'!C129</f>
        <v>10859.722860000002</v>
      </c>
      <c r="D31" s="8">
        <f>'[5]Perhitungan ke CO2-eq'!D129</f>
        <v>11426.280600000002</v>
      </c>
      <c r="E31" s="8">
        <f>'[5]Perhitungan ke CO2-eq'!E129</f>
        <v>5200.5428999999995</v>
      </c>
      <c r="F31" s="8">
        <f>'[5]Perhitungan ke CO2-eq'!F129</f>
        <v>6327.7015199999987</v>
      </c>
      <c r="G31" s="8">
        <f>'[5]Perhitungan ke CO2-eq'!G129</f>
        <v>8058.4202999999998</v>
      </c>
      <c r="H31" s="8">
        <f>'[5]Perhitungan ke CO2-eq'!H129</f>
        <v>8737.3788599999989</v>
      </c>
      <c r="I31" s="8">
        <f>'[5]Perhitungan ke CO2-eq'!I129</f>
        <v>9765.501479999999</v>
      </c>
      <c r="J31" s="8">
        <f>'[5]Perhitungan ke CO2-eq'!J129</f>
        <v>11230.3611</v>
      </c>
      <c r="K31" s="8">
        <f>'[5]Perhitungan ke CO2-eq'!K129</f>
        <v>11892.915300000001</v>
      </c>
      <c r="L31" s="8">
        <f>'[5]Perhitungan ke CO2-eq'!L129</f>
        <v>13708.816800000001</v>
      </c>
    </row>
    <row r="32" spans="1:22" x14ac:dyDescent="0.25">
      <c r="A32" s="1" t="s">
        <v>5</v>
      </c>
      <c r="B32" s="8">
        <f>'[5]Perhitungan ke CO2-eq'!B130</f>
        <v>153.37865707993714</v>
      </c>
      <c r="C32" s="8">
        <f>'[5]Perhitungan ke CO2-eq'!C130</f>
        <v>148.41844705556002</v>
      </c>
      <c r="D32" s="8">
        <f>'[5]Perhitungan ke CO2-eq'!D130</f>
        <v>168.61933846346287</v>
      </c>
      <c r="E32" s="8">
        <f>'[5]Perhitungan ke CO2-eq'!E130</f>
        <v>91.814866131434286</v>
      </c>
      <c r="F32" s="8">
        <f>'[5]Perhitungan ke CO2-eq'!F130</f>
        <v>106.93616345386856</v>
      </c>
      <c r="G32" s="8">
        <f>'[5]Perhitungan ke CO2-eq'!G130</f>
        <v>214.86814913652</v>
      </c>
      <c r="H32" s="8">
        <f>'[5]Perhitungan ke CO2-eq'!H130</f>
        <v>254.50144844846861</v>
      </c>
      <c r="I32" s="8">
        <f>'[5]Perhitungan ke CO2-eq'!I130</f>
        <v>277.06269171195999</v>
      </c>
      <c r="J32" s="8">
        <f>'[5]Perhitungan ke CO2-eq'!J130</f>
        <v>282.84774955385149</v>
      </c>
      <c r="K32" s="8">
        <f>'[5]Perhitungan ke CO2-eq'!K130</f>
        <v>204.3907045433314</v>
      </c>
      <c r="L32" s="8">
        <f>'[5]Perhitungan ke CO2-eq'!L130</f>
        <v>415.27235977972799</v>
      </c>
    </row>
    <row r="33" spans="1:22" x14ac:dyDescent="0.25">
      <c r="A33" s="1" t="s">
        <v>6</v>
      </c>
      <c r="B33" s="8">
        <f>'[5]Perhitungan ke CO2-eq'!B131</f>
        <v>0</v>
      </c>
      <c r="C33" s="8">
        <f>'[5]Perhitungan ke CO2-eq'!C131</f>
        <v>0</v>
      </c>
      <c r="D33" s="8">
        <f>'[5]Perhitungan ke CO2-eq'!D131</f>
        <v>0</v>
      </c>
      <c r="E33" s="8">
        <f>'[5]Perhitungan ke CO2-eq'!E131</f>
        <v>0</v>
      </c>
      <c r="F33" s="8">
        <f>'[5]Perhitungan ke CO2-eq'!F131</f>
        <v>0</v>
      </c>
      <c r="G33" s="8">
        <f>'[5]Perhitungan ke CO2-eq'!G131</f>
        <v>0</v>
      </c>
      <c r="H33" s="8">
        <f>'[5]Perhitungan ke CO2-eq'!H131</f>
        <v>0</v>
      </c>
      <c r="I33" s="8">
        <f>'[5]Perhitungan ke CO2-eq'!I131</f>
        <v>0</v>
      </c>
      <c r="J33" s="8">
        <f>'[5]Perhitungan ke CO2-eq'!J131</f>
        <v>0</v>
      </c>
      <c r="K33" s="8">
        <f>'[5]Perhitungan ke CO2-eq'!K131</f>
        <v>0</v>
      </c>
      <c r="L33" s="8">
        <f>'[5]Perhitungan ke CO2-eq'!L131</f>
        <v>0</v>
      </c>
    </row>
    <row r="34" spans="1:22" x14ac:dyDescent="0.25">
      <c r="A34" s="1" t="s">
        <v>7</v>
      </c>
      <c r="B34" s="8">
        <f>'[5]Perhitungan ke CO2-eq'!B132</f>
        <v>267.49745454545456</v>
      </c>
      <c r="C34" s="8">
        <f>'[5]Perhitungan ke CO2-eq'!C132</f>
        <v>188.54727272727277</v>
      </c>
      <c r="D34" s="8">
        <f>'[5]Perhitungan ke CO2-eq'!D132</f>
        <v>182.56254545454547</v>
      </c>
      <c r="E34" s="8">
        <f>'[5]Perhitungan ke CO2-eq'!E132</f>
        <v>2090.7610527871793</v>
      </c>
      <c r="F34" s="8">
        <f>'[5]Perhitungan ke CO2-eq'!F132</f>
        <v>2362.3116488116084</v>
      </c>
      <c r="G34" s="8">
        <f>'[5]Perhitungan ke CO2-eq'!G132</f>
        <v>2584.9874228809276</v>
      </c>
      <c r="H34" s="8">
        <f>'[5]Perhitungan ke CO2-eq'!H132</f>
        <v>2651.7964795580974</v>
      </c>
      <c r="I34" s="8">
        <f>'[5]Perhitungan ke CO2-eq'!I132</f>
        <v>2689.6135525732302</v>
      </c>
      <c r="J34" s="8">
        <f>'[5]Perhitungan ke CO2-eq'!J132</f>
        <v>2699.1011889368669</v>
      </c>
      <c r="K34" s="8">
        <f>'[5]Perhitungan ke CO2-eq'!K132</f>
        <v>3647.4675664993988</v>
      </c>
      <c r="L34" s="8">
        <f>'[5]Perhitungan ke CO2-eq'!L132</f>
        <v>4301.1236046213107</v>
      </c>
    </row>
    <row r="35" spans="1:22" x14ac:dyDescent="0.25">
      <c r="A35" s="1" t="s">
        <v>8</v>
      </c>
      <c r="B35" s="8">
        <f>'[5]Perhitungan ke CO2-eq'!B133</f>
        <v>3.2084693963636362E-3</v>
      </c>
      <c r="C35" s="8">
        <f>'[5]Perhitungan ke CO2-eq'!C133</f>
        <v>3.1349830909090906E-3</v>
      </c>
      <c r="D35" s="8">
        <f>'[5]Perhitungan ke CO2-eq'!D133</f>
        <v>2.9903612581818179E-3</v>
      </c>
      <c r="E35" s="8">
        <f>'[5]Perhitungan ke CO2-eq'!E133</f>
        <v>1.8097563781818177E-3</v>
      </c>
      <c r="F35" s="8">
        <f>'[5]Perhitungan ke CO2-eq'!F133</f>
        <v>1.8401940581818182E-3</v>
      </c>
      <c r="G35" s="8">
        <f>'[5]Perhitungan ke CO2-eq'!G133</f>
        <v>1.9002123636363635E-3</v>
      </c>
      <c r="H35" s="8">
        <f>'[5]Perhitungan ke CO2-eq'!H133</f>
        <v>1.8983758181818184E-3</v>
      </c>
      <c r="I35" s="8">
        <f>'[5]Perhitungan ke CO2-eq'!I133</f>
        <v>2.5625686036363639E-3</v>
      </c>
      <c r="J35" s="8">
        <f>'[5]Perhitungan ke CO2-eq'!J133</f>
        <v>2.7151849658181813E-3</v>
      </c>
      <c r="K35" s="8">
        <f>'[5]Perhitungan ke CO2-eq'!K133</f>
        <v>1.5680735890909092E-3</v>
      </c>
      <c r="L35" s="8">
        <f>'[5]Perhitungan ke CO2-eq'!L133</f>
        <v>1.3468150690909089E-3</v>
      </c>
    </row>
    <row r="36" spans="1:22" x14ac:dyDescent="0.25">
      <c r="A36" s="4" t="s">
        <v>9</v>
      </c>
      <c r="B36" s="8">
        <f>'[5]Perhitungan ke CO2-eq'!B134</f>
        <v>46116.267044928143</v>
      </c>
      <c r="C36" s="8">
        <f>'[5]Perhitungan ke CO2-eq'!C134</f>
        <v>35969.458673039691</v>
      </c>
      <c r="D36" s="8">
        <f>'[5]Perhitungan ke CO2-eq'!D134</f>
        <v>35763.913691944414</v>
      </c>
      <c r="E36" s="8">
        <f>'[5]Perhitungan ke CO2-eq'!E134</f>
        <v>15156.868936303284</v>
      </c>
      <c r="F36" s="8">
        <f>'[5]Perhitungan ke CO2-eq'!F134</f>
        <v>19460.700349007169</v>
      </c>
      <c r="G36" s="8">
        <f>'[5]Perhitungan ke CO2-eq'!G134</f>
        <v>20994.708930786357</v>
      </c>
      <c r="H36" s="8">
        <f>'[5]Perhitungan ke CO2-eq'!H134</f>
        <v>23149.646040074778</v>
      </c>
      <c r="I36" s="8">
        <f>'[5]Perhitungan ke CO2-eq'!I134</f>
        <v>28184.647859998906</v>
      </c>
      <c r="J36" s="8">
        <f>'[5]Perhitungan ke CO2-eq'!J134</f>
        <v>30911.337761577106</v>
      </c>
      <c r="K36" s="8">
        <f>'[5]Perhitungan ke CO2-eq'!K134</f>
        <v>29311.568386441722</v>
      </c>
      <c r="L36" s="8">
        <f>'[5]Perhitungan ke CO2-eq'!L134</f>
        <v>31248.544852610616</v>
      </c>
      <c r="M36" s="9">
        <f>SUM(B36:L36)</f>
        <v>316267.66252671223</v>
      </c>
    </row>
    <row r="45" spans="1:22" x14ac:dyDescent="0.25">
      <c r="A45" t="s">
        <v>53</v>
      </c>
    </row>
    <row r="46" spans="1:22" x14ac:dyDescent="0.25">
      <c r="A46" s="38" t="s">
        <v>0</v>
      </c>
      <c r="B46" s="37" t="s">
        <v>1</v>
      </c>
      <c r="C46" s="37"/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</row>
    <row r="47" spans="1:22" x14ac:dyDescent="0.25">
      <c r="A47" s="38"/>
      <c r="B47" s="25">
        <v>2011</v>
      </c>
      <c r="C47" s="25">
        <v>2012</v>
      </c>
      <c r="D47" s="25">
        <v>2013</v>
      </c>
      <c r="E47" s="25">
        <v>2014</v>
      </c>
      <c r="F47" s="25">
        <v>2015</v>
      </c>
      <c r="G47" s="25">
        <v>2016</v>
      </c>
      <c r="H47" s="25">
        <v>2017</v>
      </c>
      <c r="I47" s="25">
        <v>2018</v>
      </c>
      <c r="J47" s="25">
        <v>2019</v>
      </c>
      <c r="K47" s="25">
        <v>2020</v>
      </c>
      <c r="L47" s="3">
        <v>2021</v>
      </c>
      <c r="M47" s="25">
        <v>2022</v>
      </c>
      <c r="N47" s="25">
        <v>2023</v>
      </c>
      <c r="O47" s="25">
        <v>2024</v>
      </c>
      <c r="P47" s="25">
        <v>2025</v>
      </c>
      <c r="Q47" s="3">
        <v>2026</v>
      </c>
      <c r="R47" s="25">
        <v>2027</v>
      </c>
      <c r="S47" s="25">
        <v>2028</v>
      </c>
      <c r="T47" s="25">
        <v>2029</v>
      </c>
      <c r="U47" s="25">
        <v>2030</v>
      </c>
    </row>
    <row r="48" spans="1:22" x14ac:dyDescent="0.25">
      <c r="A48" s="1" t="s">
        <v>3</v>
      </c>
      <c r="B48" s="26">
        <f>B6</f>
        <v>12230.79671411124</v>
      </c>
      <c r="C48" s="26">
        <f>B6+C6</f>
        <v>24927.422066023792</v>
      </c>
      <c r="D48" s="26">
        <f t="shared" ref="D48:U53" si="2">C6+D6</f>
        <v>26187.02270263854</v>
      </c>
      <c r="E48" s="26">
        <f t="shared" si="2"/>
        <v>25467.783285873316</v>
      </c>
      <c r="F48" s="26">
        <f t="shared" si="2"/>
        <v>23324.971551987284</v>
      </c>
      <c r="G48" s="26">
        <f t="shared" si="2"/>
        <v>23990.174846767557</v>
      </c>
      <c r="H48" s="26">
        <f t="shared" si="2"/>
        <v>28480.762915172207</v>
      </c>
      <c r="I48" s="26">
        <f t="shared" si="2"/>
        <v>32608.004646091824</v>
      </c>
      <c r="J48" s="26">
        <f t="shared" si="2"/>
        <v>34471.319197297067</v>
      </c>
      <c r="K48" s="26">
        <f t="shared" si="2"/>
        <v>36334.633748502325</v>
      </c>
      <c r="L48" s="26">
        <f t="shared" si="2"/>
        <v>37918.45111702678</v>
      </c>
      <c r="M48" s="26">
        <f t="shared" si="2"/>
        <v>43210.292392167947</v>
      </c>
      <c r="N48" s="26">
        <f t="shared" si="2"/>
        <v>50418.636532378521</v>
      </c>
      <c r="O48" s="26">
        <f t="shared" si="2"/>
        <v>55787.516547639272</v>
      </c>
      <c r="P48" s="26">
        <f t="shared" si="2"/>
        <v>61619.504761456585</v>
      </c>
      <c r="Q48" s="26">
        <f t="shared" si="2"/>
        <v>67914.601173830451</v>
      </c>
      <c r="R48" s="26">
        <f t="shared" si="2"/>
        <v>74672.805784760829</v>
      </c>
      <c r="S48" s="26">
        <f t="shared" si="2"/>
        <v>81894.11859424779</v>
      </c>
      <c r="T48" s="26">
        <f t="shared" si="2"/>
        <v>89578.539602291305</v>
      </c>
      <c r="U48" s="26">
        <f t="shared" si="2"/>
        <v>97726.068808891388</v>
      </c>
      <c r="V48" s="9">
        <f t="shared" ref="V48:V53" si="3">SUM(B48:U48)</f>
        <v>928763.42698915605</v>
      </c>
    </row>
    <row r="49" spans="1:25" x14ac:dyDescent="0.25">
      <c r="A49" s="1" t="s">
        <v>4</v>
      </c>
      <c r="B49" s="26">
        <f t="shared" ref="B49:B53" si="4">B7</f>
        <v>14705.989619999998</v>
      </c>
      <c r="C49" s="26">
        <f t="shared" ref="C49:R53" si="5">B7+C7</f>
        <v>33133.319519999997</v>
      </c>
      <c r="D49" s="26">
        <f t="shared" si="5"/>
        <v>35532.952140000001</v>
      </c>
      <c r="E49" s="26">
        <f t="shared" si="5"/>
        <v>37689.75546</v>
      </c>
      <c r="F49" s="26">
        <f t="shared" si="5"/>
        <v>44774.046240000003</v>
      </c>
      <c r="G49" s="26">
        <f t="shared" si="5"/>
        <v>49857.909780000002</v>
      </c>
      <c r="H49" s="26">
        <f t="shared" si="5"/>
        <v>56326.051808339689</v>
      </c>
      <c r="I49" s="26">
        <f t="shared" si="5"/>
        <v>65299.655170669619</v>
      </c>
      <c r="J49" s="26">
        <f t="shared" si="5"/>
        <v>73805.041271182301</v>
      </c>
      <c r="K49" s="26">
        <f t="shared" si="5"/>
        <v>82872.719459495274</v>
      </c>
      <c r="L49" s="26">
        <f t="shared" si="5"/>
        <v>91989.349351871031</v>
      </c>
      <c r="M49" s="26">
        <f t="shared" si="5"/>
        <v>101094.56215071579</v>
      </c>
      <c r="N49" s="26">
        <f t="shared" si="5"/>
        <v>110324.66369817649</v>
      </c>
      <c r="O49" s="26">
        <f t="shared" si="5"/>
        <v>119684.06486335378</v>
      </c>
      <c r="P49" s="26">
        <f t="shared" si="5"/>
        <v>129048.0093358196</v>
      </c>
      <c r="Q49" s="26">
        <f t="shared" si="5"/>
        <v>138488.38832326885</v>
      </c>
      <c r="R49" s="26">
        <f t="shared" si="5"/>
        <v>148012.39303161041</v>
      </c>
      <c r="S49" s="26">
        <f t="shared" si="2"/>
        <v>157627.93628700663</v>
      </c>
      <c r="T49" s="26">
        <f t="shared" si="2"/>
        <v>167343.72965912713</v>
      </c>
      <c r="U49" s="26">
        <f t="shared" si="2"/>
        <v>177169.36950831575</v>
      </c>
      <c r="V49" s="9">
        <f t="shared" si="3"/>
        <v>1834779.9066789523</v>
      </c>
    </row>
    <row r="50" spans="1:25" x14ac:dyDescent="0.25">
      <c r="A50" s="1" t="s">
        <v>5</v>
      </c>
      <c r="B50" s="26">
        <f t="shared" si="4"/>
        <v>366.79293248875206</v>
      </c>
      <c r="C50" s="26">
        <f t="shared" si="5"/>
        <v>766.59070942457151</v>
      </c>
      <c r="D50" s="26">
        <f t="shared" si="2"/>
        <v>779.99147108978866</v>
      </c>
      <c r="E50" s="26">
        <f t="shared" si="2"/>
        <v>806.11457334435659</v>
      </c>
      <c r="F50" s="26">
        <f t="shared" si="2"/>
        <v>899.40921868279452</v>
      </c>
      <c r="G50" s="26">
        <f t="shared" si="2"/>
        <v>987.04989649667186</v>
      </c>
      <c r="H50" s="26">
        <f t="shared" si="2"/>
        <v>1089.0490708892007</v>
      </c>
      <c r="I50" s="26">
        <f t="shared" si="2"/>
        <v>1212.6193344118012</v>
      </c>
      <c r="J50" s="26">
        <f t="shared" si="2"/>
        <v>1238.2255417816395</v>
      </c>
      <c r="K50" s="26">
        <f t="shared" si="2"/>
        <v>1379.5093830333033</v>
      </c>
      <c r="L50" s="26">
        <f t="shared" si="2"/>
        <v>1633.801174294631</v>
      </c>
      <c r="M50" s="26">
        <f t="shared" si="2"/>
        <v>1792.545812686667</v>
      </c>
      <c r="N50" s="26">
        <f t="shared" si="2"/>
        <v>1961.3582332017918</v>
      </c>
      <c r="O50" s="26">
        <f t="shared" si="2"/>
        <v>2141.2184277549377</v>
      </c>
      <c r="P50" s="26">
        <f t="shared" si="2"/>
        <v>2333.2228595359375</v>
      </c>
      <c r="Q50" s="26">
        <f t="shared" si="2"/>
        <v>2538.5778750499057</v>
      </c>
      <c r="R50" s="26">
        <f t="shared" si="2"/>
        <v>2758.6108306814062</v>
      </c>
      <c r="S50" s="26">
        <f t="shared" si="2"/>
        <v>2994.7823640200654</v>
      </c>
      <c r="T50" s="26">
        <f t="shared" si="2"/>
        <v>2984.2881982149383</v>
      </c>
      <c r="U50" s="26">
        <f t="shared" si="2"/>
        <v>3257.7210110339593</v>
      </c>
      <c r="V50" s="9">
        <f t="shared" si="3"/>
        <v>33921.478918117122</v>
      </c>
    </row>
    <row r="51" spans="1:25" x14ac:dyDescent="0.25">
      <c r="A51" s="1" t="s">
        <v>6</v>
      </c>
      <c r="B51" s="26">
        <f t="shared" si="4"/>
        <v>0</v>
      </c>
      <c r="C51" s="26">
        <f t="shared" si="5"/>
        <v>0</v>
      </c>
      <c r="D51" s="26">
        <f t="shared" si="2"/>
        <v>0</v>
      </c>
      <c r="E51" s="26">
        <f t="shared" si="2"/>
        <v>0</v>
      </c>
      <c r="F51" s="26">
        <f t="shared" si="2"/>
        <v>0</v>
      </c>
      <c r="G51" s="26">
        <f t="shared" si="2"/>
        <v>0</v>
      </c>
      <c r="H51" s="26">
        <f t="shared" si="2"/>
        <v>0</v>
      </c>
      <c r="I51" s="26">
        <f t="shared" si="2"/>
        <v>0</v>
      </c>
      <c r="J51" s="26">
        <f t="shared" si="2"/>
        <v>0</v>
      </c>
      <c r="K51" s="26">
        <f t="shared" si="2"/>
        <v>0</v>
      </c>
      <c r="L51" s="26">
        <f t="shared" si="2"/>
        <v>0</v>
      </c>
      <c r="M51" s="26">
        <f t="shared" si="2"/>
        <v>0</v>
      </c>
      <c r="N51" s="26">
        <f t="shared" si="2"/>
        <v>0</v>
      </c>
      <c r="O51" s="26">
        <f t="shared" si="2"/>
        <v>0</v>
      </c>
      <c r="P51" s="26">
        <f t="shared" si="2"/>
        <v>0</v>
      </c>
      <c r="Q51" s="26">
        <f t="shared" si="2"/>
        <v>0</v>
      </c>
      <c r="R51" s="26">
        <f t="shared" si="2"/>
        <v>0</v>
      </c>
      <c r="S51" s="26">
        <f t="shared" si="2"/>
        <v>0</v>
      </c>
      <c r="T51" s="26">
        <f t="shared" si="2"/>
        <v>0</v>
      </c>
      <c r="U51" s="26">
        <f t="shared" si="2"/>
        <v>0</v>
      </c>
      <c r="V51" s="9">
        <f t="shared" si="3"/>
        <v>0</v>
      </c>
    </row>
    <row r="52" spans="1:25" x14ac:dyDescent="0.25">
      <c r="A52" s="1" t="s">
        <v>7</v>
      </c>
      <c r="B52" s="26">
        <f t="shared" si="4"/>
        <v>4934.4167194927468</v>
      </c>
      <c r="C52" s="26">
        <f t="shared" si="5"/>
        <v>11142.849971447469</v>
      </c>
      <c r="D52" s="26">
        <f t="shared" si="2"/>
        <v>13388.79273691991</v>
      </c>
      <c r="E52" s="26">
        <f t="shared" si="2"/>
        <v>14357.37231477808</v>
      </c>
      <c r="F52" s="26">
        <f t="shared" si="2"/>
        <v>14348.804306064498</v>
      </c>
      <c r="G52" s="26">
        <f t="shared" si="2"/>
        <v>14282.797078616721</v>
      </c>
      <c r="H52" s="26">
        <f t="shared" si="2"/>
        <v>14655.996289726536</v>
      </c>
      <c r="I52" s="26">
        <f t="shared" si="2"/>
        <v>15530.659885410203</v>
      </c>
      <c r="J52" s="26">
        <f t="shared" si="2"/>
        <v>16437.33842271816</v>
      </c>
      <c r="K52" s="26">
        <f t="shared" si="2"/>
        <v>17396.138768423079</v>
      </c>
      <c r="L52" s="26">
        <f t="shared" si="2"/>
        <v>18407.97756340808</v>
      </c>
      <c r="M52" s="26">
        <f t="shared" si="2"/>
        <v>19506.425789474742</v>
      </c>
      <c r="N52" s="26">
        <f t="shared" si="2"/>
        <v>20681.257878065888</v>
      </c>
      <c r="O52" s="26">
        <f t="shared" si="2"/>
        <v>21907.495857992209</v>
      </c>
      <c r="P52" s="26">
        <f t="shared" si="2"/>
        <v>23206.484490296782</v>
      </c>
      <c r="Q52" s="26">
        <f t="shared" si="2"/>
        <v>24582.266567731567</v>
      </c>
      <c r="R52" s="26">
        <f t="shared" si="2"/>
        <v>26039.120982145268</v>
      </c>
      <c r="S52" s="26">
        <f t="shared" si="2"/>
        <v>27581.576512670556</v>
      </c>
      <c r="T52" s="26">
        <f t="shared" si="2"/>
        <v>29214.426419141426</v>
      </c>
      <c r="U52" s="26">
        <f t="shared" si="2"/>
        <v>30942.743887766192</v>
      </c>
      <c r="V52" s="9">
        <f t="shared" si="3"/>
        <v>378544.94244229014</v>
      </c>
    </row>
    <row r="53" spans="1:25" x14ac:dyDescent="0.25">
      <c r="A53" s="1" t="s">
        <v>8</v>
      </c>
      <c r="B53" s="26">
        <f t="shared" si="4"/>
        <v>2.9812215085714285E-3</v>
      </c>
      <c r="C53" s="26">
        <f t="shared" si="5"/>
        <v>6.2726467885714284E-3</v>
      </c>
      <c r="D53" s="26">
        <f t="shared" si="2"/>
        <v>6.4575596799999989E-3</v>
      </c>
      <c r="E53" s="26">
        <f t="shared" si="2"/>
        <v>5.9013697599999996E-3</v>
      </c>
      <c r="F53" s="26">
        <f t="shared" si="2"/>
        <v>5.8251793600000001E-3</v>
      </c>
      <c r="G53" s="26">
        <f t="shared" si="2"/>
        <v>6.4317396000000008E-3</v>
      </c>
      <c r="H53" s="26">
        <f t="shared" si="2"/>
        <v>6.8792070285714282E-3</v>
      </c>
      <c r="I53" s="26">
        <f t="shared" si="2"/>
        <v>7.2864628571428555E-3</v>
      </c>
      <c r="J53" s="26">
        <f t="shared" si="2"/>
        <v>7.9230108571428561E-3</v>
      </c>
      <c r="K53" s="26">
        <f t="shared" si="2"/>
        <v>7.5927594285714294E-3</v>
      </c>
      <c r="L53" s="26">
        <f t="shared" si="2"/>
        <v>7.7453262857142859E-3</v>
      </c>
      <c r="M53" s="26">
        <f t="shared" si="2"/>
        <v>8.8130182466857141E-3</v>
      </c>
      <c r="N53" s="26">
        <f t="shared" si="2"/>
        <v>9.2794510380000035E-3</v>
      </c>
      <c r="O53" s="26">
        <f t="shared" si="2"/>
        <v>9.9320544670285747E-3</v>
      </c>
      <c r="P53" s="26">
        <f t="shared" si="2"/>
        <v>1.0663996289885718E-2</v>
      </c>
      <c r="Q53" s="26">
        <f t="shared" si="2"/>
        <v>1.1475276506571434E-2</v>
      </c>
      <c r="R53" s="26">
        <f t="shared" si="2"/>
        <v>1.2365895117085718E-2</v>
      </c>
      <c r="S53" s="26">
        <f t="shared" si="2"/>
        <v>1.3335852121428574E-2</v>
      </c>
      <c r="T53" s="26">
        <f t="shared" si="2"/>
        <v>1.47870990916E-2</v>
      </c>
      <c r="U53" s="26">
        <f t="shared" si="2"/>
        <v>1.4367854729171431E-2</v>
      </c>
      <c r="V53" s="9">
        <f t="shared" si="3"/>
        <v>0.1763169807617429</v>
      </c>
    </row>
    <row r="54" spans="1:25" x14ac:dyDescent="0.25">
      <c r="A54" s="4" t="s">
        <v>9</v>
      </c>
      <c r="B54" s="26">
        <f>SUM(B48:B53)</f>
        <v>32237.998967314245</v>
      </c>
      <c r="C54" s="26">
        <f t="shared" ref="C54:U54" si="6">SUM(C48:C53)</f>
        <v>69970.188539542622</v>
      </c>
      <c r="D54" s="26">
        <f t="shared" si="6"/>
        <v>75888.765508207915</v>
      </c>
      <c r="E54" s="26">
        <f t="shared" si="6"/>
        <v>78321.031535365517</v>
      </c>
      <c r="F54" s="26">
        <f t="shared" si="6"/>
        <v>83347.237141913938</v>
      </c>
      <c r="G54" s="26">
        <f t="shared" si="6"/>
        <v>89117.938033620536</v>
      </c>
      <c r="H54" s="26">
        <f t="shared" si="6"/>
        <v>100551.86696333466</v>
      </c>
      <c r="I54" s="26">
        <f t="shared" si="6"/>
        <v>114650.94632304632</v>
      </c>
      <c r="J54" s="26">
        <f t="shared" si="6"/>
        <v>125951.93235599002</v>
      </c>
      <c r="K54" s="26">
        <f t="shared" si="6"/>
        <v>137983.00895221339</v>
      </c>
      <c r="L54" s="26">
        <f t="shared" si="6"/>
        <v>149949.58695192682</v>
      </c>
      <c r="M54" s="26">
        <f t="shared" si="6"/>
        <v>165603.83495806341</v>
      </c>
      <c r="N54" s="26">
        <f t="shared" si="6"/>
        <v>183385.92562127372</v>
      </c>
      <c r="O54" s="26">
        <f t="shared" si="6"/>
        <v>199520.30562879468</v>
      </c>
      <c r="P54" s="26">
        <f t="shared" si="6"/>
        <v>216207.2321111052</v>
      </c>
      <c r="Q54" s="26">
        <f t="shared" si="6"/>
        <v>233523.84541515727</v>
      </c>
      <c r="R54" s="26">
        <f t="shared" si="6"/>
        <v>251482.94299509304</v>
      </c>
      <c r="S54" s="26">
        <f t="shared" si="6"/>
        <v>270098.42709379719</v>
      </c>
      <c r="T54" s="26">
        <f t="shared" si="6"/>
        <v>289120.99866587389</v>
      </c>
      <c r="U54" s="26">
        <f t="shared" si="6"/>
        <v>309095.91758386209</v>
      </c>
      <c r="V54" s="9">
        <f>SUM(B54:U54)</f>
        <v>3176009.9313454963</v>
      </c>
    </row>
    <row r="55" spans="1:25" x14ac:dyDescent="0.25">
      <c r="W55" s="9">
        <f>V54-V66</f>
        <v>586230.00241690781</v>
      </c>
      <c r="X55" s="9">
        <f>(V49+V50)-(V61+V62)</f>
        <v>10011.592721669236</v>
      </c>
      <c r="Y55" s="9">
        <f>(V48+V52+V53)-(V60+V64+V65)</f>
        <v>576218.40969523846</v>
      </c>
    </row>
    <row r="56" spans="1:25" x14ac:dyDescent="0.25">
      <c r="W56" s="14">
        <f>W55/(V54+V66)</f>
        <v>0.10167384116025355</v>
      </c>
      <c r="X56" s="22">
        <f>X55/(V49+V50+V61+V62)</f>
        <v>2.6859517132226808E-3</v>
      </c>
      <c r="Y56" s="14">
        <f>Y55/(V48+V52+V53+V60+V64+V65)</f>
        <v>0.28268189870783983</v>
      </c>
    </row>
    <row r="57" spans="1:25" x14ac:dyDescent="0.25">
      <c r="A57" t="s">
        <v>54</v>
      </c>
    </row>
    <row r="58" spans="1:25" x14ac:dyDescent="0.25">
      <c r="A58" s="38" t="s">
        <v>0</v>
      </c>
      <c r="B58" s="37" t="s">
        <v>1</v>
      </c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</row>
    <row r="59" spans="1:25" x14ac:dyDescent="0.25">
      <c r="A59" s="38"/>
      <c r="B59" s="25">
        <v>2011</v>
      </c>
      <c r="C59" s="25">
        <v>2012</v>
      </c>
      <c r="D59" s="25">
        <v>2013</v>
      </c>
      <c r="E59" s="25">
        <v>2014</v>
      </c>
      <c r="F59" s="25">
        <v>2015</v>
      </c>
      <c r="G59" s="25">
        <v>2016</v>
      </c>
      <c r="H59" s="25">
        <v>2017</v>
      </c>
      <c r="I59" s="25">
        <v>2018</v>
      </c>
      <c r="J59" s="25">
        <v>2019</v>
      </c>
      <c r="K59" s="25">
        <v>2020</v>
      </c>
      <c r="L59" s="3">
        <v>2021</v>
      </c>
      <c r="M59" s="25">
        <v>2022</v>
      </c>
      <c r="N59" s="25">
        <v>2023</v>
      </c>
      <c r="O59" s="25">
        <v>2024</v>
      </c>
      <c r="P59" s="25">
        <v>2025</v>
      </c>
      <c r="Q59" s="3">
        <v>2026</v>
      </c>
      <c r="R59" s="25">
        <v>2027</v>
      </c>
      <c r="S59" s="25">
        <v>2028</v>
      </c>
      <c r="T59" s="25">
        <v>2029</v>
      </c>
      <c r="U59" s="25">
        <v>2030</v>
      </c>
    </row>
    <row r="60" spans="1:25" x14ac:dyDescent="0.25">
      <c r="A60" s="1" t="s">
        <v>3</v>
      </c>
      <c r="B60" s="26">
        <f>B18</f>
        <v>12230.79671411124</v>
      </c>
      <c r="C60" s="26">
        <f>B18+C18</f>
        <v>24927.422066023792</v>
      </c>
      <c r="D60" s="26">
        <f t="shared" ref="D60:U65" si="7">C18+D18</f>
        <v>26187.02270263854</v>
      </c>
      <c r="E60" s="26">
        <f t="shared" si="7"/>
        <v>25467.783285873316</v>
      </c>
      <c r="F60" s="26">
        <f t="shared" si="7"/>
        <v>23324.971551987284</v>
      </c>
      <c r="G60" s="26">
        <f t="shared" si="7"/>
        <v>23990.174846767557</v>
      </c>
      <c r="H60" s="26">
        <f t="shared" si="7"/>
        <v>18801.952275014806</v>
      </c>
      <c r="I60" s="26">
        <f t="shared" si="7"/>
        <v>12681.041563414827</v>
      </c>
      <c r="J60" s="26">
        <f t="shared" si="7"/>
        <v>13405.672509895674</v>
      </c>
      <c r="K60" s="26">
        <f t="shared" si="7"/>
        <v>14130.303456376521</v>
      </c>
      <c r="L60" s="26">
        <f t="shared" si="7"/>
        <v>14746.239760885239</v>
      </c>
      <c r="M60" s="26">
        <f t="shared" si="7"/>
        <v>16804.202518355043</v>
      </c>
      <c r="N60" s="26">
        <f t="shared" si="7"/>
        <v>19607.480812672991</v>
      </c>
      <c r="O60" s="26">
        <f t="shared" si="7"/>
        <v>21695.403436625045</v>
      </c>
      <c r="P60" s="26">
        <f t="shared" si="7"/>
        <v>23963.425836015449</v>
      </c>
      <c r="Q60" s="26">
        <f t="shared" si="7"/>
        <v>26411.548010844206</v>
      </c>
      <c r="R60" s="26">
        <f t="shared" si="7"/>
        <v>29039.769961111302</v>
      </c>
      <c r="S60" s="26">
        <f t="shared" si="7"/>
        <v>31848.091686816748</v>
      </c>
      <c r="T60" s="26">
        <f t="shared" si="7"/>
        <v>34836.513187960554</v>
      </c>
      <c r="U60" s="26">
        <f t="shared" si="7"/>
        <v>38005.03446454271</v>
      </c>
      <c r="V60" s="9">
        <f t="shared" ref="V60:V65" si="8">SUM(B60:U60)</f>
        <v>452104.85064793285</v>
      </c>
    </row>
    <row r="61" spans="1:25" x14ac:dyDescent="0.25">
      <c r="A61" s="1" t="s">
        <v>4</v>
      </c>
      <c r="B61" s="26">
        <f t="shared" ref="B61:B65" si="9">B19</f>
        <v>14705.989619999998</v>
      </c>
      <c r="C61" s="26">
        <f t="shared" ref="C61:R65" si="10">B19+C19</f>
        <v>33133.319519999997</v>
      </c>
      <c r="D61" s="26">
        <f t="shared" si="10"/>
        <v>35532.952140000001</v>
      </c>
      <c r="E61" s="26">
        <f t="shared" si="10"/>
        <v>37689.75546</v>
      </c>
      <c r="F61" s="26">
        <f t="shared" si="10"/>
        <v>44774.046240000003</v>
      </c>
      <c r="G61" s="26">
        <f t="shared" si="10"/>
        <v>49857.909780000002</v>
      </c>
      <c r="H61" s="26">
        <f t="shared" si="10"/>
        <v>56318.056058339687</v>
      </c>
      <c r="I61" s="26">
        <f t="shared" si="10"/>
        <v>65283.256270669619</v>
      </c>
      <c r="J61" s="26">
        <f t="shared" si="10"/>
        <v>73787.805521182308</v>
      </c>
      <c r="K61" s="26">
        <f t="shared" si="10"/>
        <v>82854.600659495278</v>
      </c>
      <c r="L61" s="26">
        <f t="shared" si="10"/>
        <v>91970.298151871044</v>
      </c>
      <c r="M61" s="26">
        <f t="shared" si="10"/>
        <v>101074.5256307158</v>
      </c>
      <c r="N61" s="26">
        <f t="shared" si="10"/>
        <v>110303.5851581765</v>
      </c>
      <c r="O61" s="26">
        <f t="shared" si="10"/>
        <v>119661.88416355378</v>
      </c>
      <c r="P61" s="26">
        <f t="shared" si="10"/>
        <v>129024.6617216696</v>
      </c>
      <c r="Q61" s="26">
        <f t="shared" si="10"/>
        <v>138463.80387317936</v>
      </c>
      <c r="R61" s="26">
        <f t="shared" si="10"/>
        <v>147986.49601273803</v>
      </c>
      <c r="S61" s="26">
        <f t="shared" si="7"/>
        <v>157600.64440165658</v>
      </c>
      <c r="T61" s="26">
        <f t="shared" si="7"/>
        <v>167314.95316086867</v>
      </c>
      <c r="U61" s="26">
        <f t="shared" si="7"/>
        <v>177139.01016277526</v>
      </c>
      <c r="V61" s="9">
        <f t="shared" si="8"/>
        <v>1834477.5537068914</v>
      </c>
    </row>
    <row r="62" spans="1:25" x14ac:dyDescent="0.25">
      <c r="A62" s="1" t="s">
        <v>5</v>
      </c>
      <c r="B62" s="26">
        <f t="shared" si="9"/>
        <v>366.79293248875206</v>
      </c>
      <c r="C62" s="26">
        <f t="shared" si="10"/>
        <v>766.59070942457151</v>
      </c>
      <c r="D62" s="26">
        <f t="shared" si="7"/>
        <v>779.99147108978866</v>
      </c>
      <c r="E62" s="26">
        <f t="shared" si="7"/>
        <v>806.11457334435659</v>
      </c>
      <c r="F62" s="26">
        <f t="shared" si="7"/>
        <v>899.40921868279452</v>
      </c>
      <c r="G62" s="26">
        <f t="shared" si="7"/>
        <v>987.04989649667186</v>
      </c>
      <c r="H62" s="26">
        <f t="shared" si="7"/>
        <v>892.97890524564968</v>
      </c>
      <c r="I62" s="26">
        <f t="shared" si="7"/>
        <v>797.31063416605207</v>
      </c>
      <c r="J62" s="26">
        <f t="shared" si="7"/>
        <v>773.52776589675341</v>
      </c>
      <c r="K62" s="26">
        <f t="shared" si="7"/>
        <v>862.26181145497981</v>
      </c>
      <c r="L62" s="26">
        <f t="shared" si="7"/>
        <v>1063.8036941001274</v>
      </c>
      <c r="M62" s="26">
        <f t="shared" si="7"/>
        <v>1169.5794358096064</v>
      </c>
      <c r="N62" s="26">
        <f t="shared" si="7"/>
        <v>1285.1753584227135</v>
      </c>
      <c r="O62" s="26">
        <f t="shared" si="7"/>
        <v>1411.5699861649368</v>
      </c>
      <c r="P62" s="26">
        <f t="shared" si="7"/>
        <v>1549.8421050864968</v>
      </c>
      <c r="Q62" s="26">
        <f t="shared" si="7"/>
        <v>1701.1784107551953</v>
      </c>
      <c r="R62" s="26">
        <f t="shared" si="7"/>
        <v>1866.8843172385205</v>
      </c>
      <c r="S62" s="26">
        <f t="shared" si="7"/>
        <v>2048.39585117157</v>
      </c>
      <c r="T62" s="26">
        <f t="shared" si="7"/>
        <v>1982.8810074346668</v>
      </c>
      <c r="U62" s="26">
        <f t="shared" si="7"/>
        <v>2200.901084034429</v>
      </c>
      <c r="V62" s="9">
        <f t="shared" si="8"/>
        <v>24212.239168508633</v>
      </c>
    </row>
    <row r="63" spans="1:25" x14ac:dyDescent="0.25">
      <c r="A63" s="1" t="s">
        <v>6</v>
      </c>
      <c r="B63" s="26">
        <f t="shared" si="9"/>
        <v>0</v>
      </c>
      <c r="C63" s="26">
        <f t="shared" si="10"/>
        <v>0</v>
      </c>
      <c r="D63" s="26">
        <f t="shared" si="7"/>
        <v>0</v>
      </c>
      <c r="E63" s="26">
        <f t="shared" si="7"/>
        <v>0</v>
      </c>
      <c r="F63" s="26">
        <f t="shared" si="7"/>
        <v>0</v>
      </c>
      <c r="G63" s="26">
        <f t="shared" si="7"/>
        <v>0</v>
      </c>
      <c r="H63" s="26">
        <f t="shared" si="7"/>
        <v>0</v>
      </c>
      <c r="I63" s="26">
        <f t="shared" si="7"/>
        <v>0</v>
      </c>
      <c r="J63" s="26">
        <f t="shared" si="7"/>
        <v>0</v>
      </c>
      <c r="K63" s="26">
        <f t="shared" si="7"/>
        <v>0</v>
      </c>
      <c r="L63" s="26">
        <f t="shared" si="7"/>
        <v>0</v>
      </c>
      <c r="M63" s="26">
        <f t="shared" si="7"/>
        <v>0</v>
      </c>
      <c r="N63" s="26">
        <f t="shared" si="7"/>
        <v>0</v>
      </c>
      <c r="O63" s="26">
        <f t="shared" si="7"/>
        <v>0</v>
      </c>
      <c r="P63" s="26">
        <f t="shared" si="7"/>
        <v>0</v>
      </c>
      <c r="Q63" s="26">
        <f t="shared" si="7"/>
        <v>0</v>
      </c>
      <c r="R63" s="26">
        <f t="shared" si="7"/>
        <v>0</v>
      </c>
      <c r="S63" s="26">
        <f t="shared" si="7"/>
        <v>0</v>
      </c>
      <c r="T63" s="26">
        <f t="shared" si="7"/>
        <v>0</v>
      </c>
      <c r="U63" s="26">
        <f t="shared" si="7"/>
        <v>0</v>
      </c>
      <c r="V63" s="9">
        <f t="shared" si="8"/>
        <v>0</v>
      </c>
    </row>
    <row r="64" spans="1:25" x14ac:dyDescent="0.25">
      <c r="A64" s="1" t="s">
        <v>7</v>
      </c>
      <c r="B64" s="26">
        <f t="shared" si="9"/>
        <v>4934.4167194927468</v>
      </c>
      <c r="C64" s="26">
        <f t="shared" si="10"/>
        <v>11142.849971447469</v>
      </c>
      <c r="D64" s="26">
        <f t="shared" si="7"/>
        <v>13388.79273691991</v>
      </c>
      <c r="E64" s="26">
        <f t="shared" si="7"/>
        <v>14357.37231477808</v>
      </c>
      <c r="F64" s="26">
        <f t="shared" si="7"/>
        <v>14348.804306064498</v>
      </c>
      <c r="G64" s="26">
        <f t="shared" si="7"/>
        <v>14282.797078616721</v>
      </c>
      <c r="H64" s="26">
        <f t="shared" si="7"/>
        <v>13204.436506802038</v>
      </c>
      <c r="I64" s="26">
        <f t="shared" si="7"/>
        <v>12365.7366892848</v>
      </c>
      <c r="J64" s="26">
        <f t="shared" si="7"/>
        <v>12728.498297786951</v>
      </c>
      <c r="K64" s="26">
        <f t="shared" si="7"/>
        <v>13101.428444047539</v>
      </c>
      <c r="L64" s="26">
        <f t="shared" si="7"/>
        <v>13483.184635171418</v>
      </c>
      <c r="M64" s="26">
        <f t="shared" si="7"/>
        <v>13897.414852946054</v>
      </c>
      <c r="N64" s="26">
        <f t="shared" si="7"/>
        <v>14333.941435648921</v>
      </c>
      <c r="O64" s="26">
        <f t="shared" si="7"/>
        <v>14771.094530584629</v>
      </c>
      <c r="P64" s="26">
        <f t="shared" si="7"/>
        <v>15222.684281193069</v>
      </c>
      <c r="Q64" s="26">
        <f t="shared" si="7"/>
        <v>15689.049548939547</v>
      </c>
      <c r="R64" s="26">
        <f t="shared" si="7"/>
        <v>16170.538988385717</v>
      </c>
      <c r="S64" s="26">
        <f t="shared" si="7"/>
        <v>16667.511330210065</v>
      </c>
      <c r="T64" s="26">
        <f t="shared" si="7"/>
        <v>17180.33567240768</v>
      </c>
      <c r="U64" s="26">
        <f t="shared" si="7"/>
        <v>17714.325663436433</v>
      </c>
      <c r="V64" s="9">
        <f t="shared" si="8"/>
        <v>278985.21400416427</v>
      </c>
    </row>
    <row r="65" spans="1:22" x14ac:dyDescent="0.25">
      <c r="A65" s="1" t="s">
        <v>8</v>
      </c>
      <c r="B65" s="26">
        <f t="shared" si="9"/>
        <v>1.2072715199999999E-3</v>
      </c>
      <c r="C65" s="26">
        <f t="shared" si="10"/>
        <v>2.540162749090909E-3</v>
      </c>
      <c r="D65" s="26">
        <f t="shared" si="7"/>
        <v>2.6150448290909092E-3</v>
      </c>
      <c r="E65" s="26">
        <f t="shared" si="7"/>
        <v>2.3898108945454547E-3</v>
      </c>
      <c r="F65" s="26">
        <f t="shared" si="7"/>
        <v>2.3589569309090909E-3</v>
      </c>
      <c r="G65" s="26">
        <f t="shared" si="7"/>
        <v>2.6045887636363639E-3</v>
      </c>
      <c r="H65" s="26">
        <f t="shared" si="7"/>
        <v>2.7857945818181816E-3</v>
      </c>
      <c r="I65" s="26">
        <f t="shared" si="7"/>
        <v>2.9507163636363636E-3</v>
      </c>
      <c r="J65" s="26">
        <f t="shared" si="7"/>
        <v>3.2084920000000003E-3</v>
      </c>
      <c r="K65" s="26">
        <f t="shared" si="7"/>
        <v>3.0747538181818183E-3</v>
      </c>
      <c r="L65" s="26">
        <f t="shared" si="7"/>
        <v>3.136537090909091E-3</v>
      </c>
      <c r="M65" s="26">
        <f t="shared" si="7"/>
        <v>3.5689082156000005E-3</v>
      </c>
      <c r="N65" s="26">
        <f t="shared" si="7"/>
        <v>3.7577942220000009E-3</v>
      </c>
      <c r="O65" s="26">
        <f t="shared" si="7"/>
        <v>4.0220716436727292E-3</v>
      </c>
      <c r="P65" s="26">
        <f t="shared" si="7"/>
        <v>4.3184778364000025E-3</v>
      </c>
      <c r="Q65" s="26">
        <f t="shared" si="7"/>
        <v>4.64701280018182E-3</v>
      </c>
      <c r="R65" s="26">
        <f t="shared" si="7"/>
        <v>5.0076765350181834E-3</v>
      </c>
      <c r="S65" s="26">
        <f t="shared" si="7"/>
        <v>5.4004690409090918E-3</v>
      </c>
      <c r="T65" s="26">
        <f t="shared" si="7"/>
        <v>5.988164094945455E-3</v>
      </c>
      <c r="U65" s="26">
        <f t="shared" si="7"/>
        <v>5.8183874523090925E-3</v>
      </c>
      <c r="V65" s="9">
        <f t="shared" si="8"/>
        <v>7.1401091382854567E-2</v>
      </c>
    </row>
    <row r="66" spans="1:22" x14ac:dyDescent="0.25">
      <c r="A66" s="4" t="s">
        <v>9</v>
      </c>
      <c r="B66" s="26">
        <f>SUM(B60:B65)</f>
        <v>32237.997193364259</v>
      </c>
      <c r="C66" s="26">
        <f t="shared" ref="C66:U66" si="11">SUM(C60:C65)</f>
        <v>69970.184807058584</v>
      </c>
      <c r="D66" s="26">
        <f t="shared" si="11"/>
        <v>75888.761665693062</v>
      </c>
      <c r="E66" s="26">
        <f t="shared" si="11"/>
        <v>78321.028023806648</v>
      </c>
      <c r="F66" s="26">
        <f t="shared" si="11"/>
        <v>83347.233675691503</v>
      </c>
      <c r="G66" s="26">
        <f t="shared" si="11"/>
        <v>89117.934206469698</v>
      </c>
      <c r="H66" s="26">
        <f t="shared" si="11"/>
        <v>89217.426531196761</v>
      </c>
      <c r="I66" s="26">
        <f t="shared" si="11"/>
        <v>91127.348108251652</v>
      </c>
      <c r="J66" s="26">
        <f t="shared" si="11"/>
        <v>100695.50730325367</v>
      </c>
      <c r="K66" s="26">
        <f t="shared" si="11"/>
        <v>110948.59744612813</v>
      </c>
      <c r="L66" s="26">
        <f t="shared" si="11"/>
        <v>121263.52937856493</v>
      </c>
      <c r="M66" s="26">
        <f t="shared" si="11"/>
        <v>132945.72600673474</v>
      </c>
      <c r="N66" s="26">
        <f t="shared" si="11"/>
        <v>145530.18652271535</v>
      </c>
      <c r="O66" s="26">
        <f t="shared" si="11"/>
        <v>157539.95613900005</v>
      </c>
      <c r="P66" s="26">
        <f t="shared" si="11"/>
        <v>169760.61826244244</v>
      </c>
      <c r="Q66" s="26">
        <f t="shared" si="11"/>
        <v>182265.58449073113</v>
      </c>
      <c r="R66" s="26">
        <f t="shared" si="11"/>
        <v>195063.69428715014</v>
      </c>
      <c r="S66" s="26">
        <f t="shared" si="11"/>
        <v>208164.64867032398</v>
      </c>
      <c r="T66" s="26">
        <f t="shared" si="11"/>
        <v>221314.68901683565</v>
      </c>
      <c r="U66" s="26">
        <f t="shared" si="11"/>
        <v>235059.27719317633</v>
      </c>
      <c r="V66" s="9">
        <f>SUM(B66:U66)</f>
        <v>2589779.9289285885</v>
      </c>
    </row>
    <row r="69" spans="1:22" x14ac:dyDescent="0.25">
      <c r="B69" s="37" t="s">
        <v>1</v>
      </c>
      <c r="C69" s="37"/>
      <c r="D69" s="37"/>
      <c r="E69" s="37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</row>
    <row r="70" spans="1:22" x14ac:dyDescent="0.25">
      <c r="A70" t="s">
        <v>59</v>
      </c>
      <c r="B70" s="32">
        <v>2011</v>
      </c>
      <c r="C70" s="32">
        <v>2012</v>
      </c>
      <c r="D70" s="32">
        <v>2013</v>
      </c>
      <c r="E70" s="32">
        <v>2014</v>
      </c>
      <c r="F70" s="32">
        <v>2015</v>
      </c>
      <c r="G70" s="32">
        <v>2016</v>
      </c>
      <c r="H70" s="32">
        <v>2017</v>
      </c>
      <c r="I70" s="32">
        <v>2018</v>
      </c>
      <c r="J70" s="32">
        <v>2019</v>
      </c>
      <c r="K70" s="32">
        <v>2020</v>
      </c>
      <c r="L70" s="3">
        <v>2021</v>
      </c>
      <c r="M70" s="32">
        <v>2022</v>
      </c>
      <c r="N70" s="32">
        <v>2023</v>
      </c>
      <c r="O70" s="32">
        <v>2024</v>
      </c>
      <c r="P70" s="32">
        <v>2025</v>
      </c>
      <c r="Q70" s="3">
        <v>2026</v>
      </c>
      <c r="R70" s="32">
        <v>2027</v>
      </c>
      <c r="S70" s="32">
        <v>2028</v>
      </c>
      <c r="T70" s="32">
        <v>2029</v>
      </c>
      <c r="U70" s="32">
        <v>2030</v>
      </c>
    </row>
    <row r="71" spans="1:22" x14ac:dyDescent="0.25">
      <c r="A71" t="s">
        <v>60</v>
      </c>
      <c r="B71" s="9">
        <f>B6+B9+B10+B11</f>
        <v>17165.216414825496</v>
      </c>
      <c r="C71" s="9">
        <f t="shared" ref="C71:U71" si="12">C6+C9+C10+C11</f>
        <v>18905.061895292554</v>
      </c>
      <c r="D71" s="9">
        <f t="shared" si="12"/>
        <v>20670.760001825576</v>
      </c>
      <c r="E71" s="9">
        <f t="shared" si="12"/>
        <v>19154.401500195581</v>
      </c>
      <c r="F71" s="9">
        <f t="shared" si="12"/>
        <v>18519.380183035559</v>
      </c>
      <c r="G71" s="9">
        <f t="shared" si="12"/>
        <v>19753.598174088322</v>
      </c>
      <c r="H71" s="9">
        <f t="shared" si="12"/>
        <v>23383.167910017448</v>
      </c>
      <c r="I71" s="9">
        <f t="shared" si="12"/>
        <v>24755.503907947434</v>
      </c>
      <c r="J71" s="9">
        <f t="shared" si="12"/>
        <v>26153.161635078653</v>
      </c>
      <c r="K71" s="9">
        <f t="shared" si="12"/>
        <v>27577.618474606177</v>
      </c>
      <c r="L71" s="9">
        <f t="shared" si="12"/>
        <v>28748.817951154968</v>
      </c>
      <c r="M71" s="9">
        <f t="shared" si="12"/>
        <v>33967.909043505977</v>
      </c>
      <c r="N71" s="9">
        <f t="shared" si="12"/>
        <v>37131.994646389481</v>
      </c>
      <c r="O71" s="9">
        <f t="shared" si="12"/>
        <v>40563.027691296469</v>
      </c>
      <c r="P71" s="9">
        <f t="shared" si="12"/>
        <v>44262.97222445318</v>
      </c>
      <c r="Q71" s="9">
        <f t="shared" si="12"/>
        <v>48233.906992385339</v>
      </c>
      <c r="R71" s="9">
        <f t="shared" si="12"/>
        <v>52478.032140415875</v>
      </c>
      <c r="S71" s="9">
        <f t="shared" si="12"/>
        <v>56997.676302354579</v>
      </c>
      <c r="T71" s="9">
        <f t="shared" si="12"/>
        <v>61795.304506177243</v>
      </c>
      <c r="U71" s="9">
        <f t="shared" si="12"/>
        <v>66873.522558335069</v>
      </c>
    </row>
    <row r="72" spans="1:22" x14ac:dyDescent="0.25">
      <c r="A72" t="s">
        <v>61</v>
      </c>
      <c r="B72" s="9">
        <f>B7+B8</f>
        <v>15072.78255248875</v>
      </c>
      <c r="C72" s="9">
        <f t="shared" ref="C72:U72" si="13">C7+C8</f>
        <v>18827.127676935816</v>
      </c>
      <c r="D72" s="9">
        <f t="shared" si="13"/>
        <v>17485.815934153972</v>
      </c>
      <c r="E72" s="9">
        <f t="shared" si="13"/>
        <v>21010.054099190387</v>
      </c>
      <c r="F72" s="9">
        <f t="shared" si="13"/>
        <v>24663.401359492411</v>
      </c>
      <c r="G72" s="9">
        <f t="shared" si="13"/>
        <v>26181.558317004266</v>
      </c>
      <c r="H72" s="9">
        <f t="shared" si="13"/>
        <v>31233.542562224626</v>
      </c>
      <c r="I72" s="9">
        <f t="shared" si="13"/>
        <v>35278.731942856801</v>
      </c>
      <c r="J72" s="9">
        <f t="shared" si="13"/>
        <v>39764.534870107149</v>
      </c>
      <c r="K72" s="9">
        <f t="shared" si="13"/>
        <v>44487.693972421417</v>
      </c>
      <c r="L72" s="9">
        <f t="shared" si="13"/>
        <v>49135.456553744239</v>
      </c>
      <c r="M72" s="9">
        <f t="shared" si="13"/>
        <v>53751.651409658218</v>
      </c>
      <c r="N72" s="9">
        <f t="shared" si="13"/>
        <v>58534.370521720062</v>
      </c>
      <c r="O72" s="9">
        <f t="shared" si="13"/>
        <v>63290.912769388655</v>
      </c>
      <c r="P72" s="9">
        <f t="shared" si="13"/>
        <v>68090.319425966896</v>
      </c>
      <c r="Q72" s="9">
        <f t="shared" si="13"/>
        <v>72936.646772351873</v>
      </c>
      <c r="R72" s="9">
        <f t="shared" si="13"/>
        <v>77834.357089939935</v>
      </c>
      <c r="S72" s="9">
        <f t="shared" si="13"/>
        <v>82788.361561086756</v>
      </c>
      <c r="T72" s="9">
        <f t="shared" si="13"/>
        <v>87539.656296255329</v>
      </c>
      <c r="U72" s="9">
        <f t="shared" si="13"/>
        <v>92887.434223094388</v>
      </c>
    </row>
  </sheetData>
  <mergeCells count="11">
    <mergeCell ref="A4:A5"/>
    <mergeCell ref="B4:U4"/>
    <mergeCell ref="A16:A17"/>
    <mergeCell ref="B16:U16"/>
    <mergeCell ref="A28:A29"/>
    <mergeCell ref="B28:L28"/>
    <mergeCell ref="B69:U69"/>
    <mergeCell ref="A46:A47"/>
    <mergeCell ref="B46:U46"/>
    <mergeCell ref="A58:A59"/>
    <mergeCell ref="B58:U58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4"/>
  <sheetViews>
    <sheetView workbookViewId="0">
      <selection activeCell="K34" sqref="K34"/>
    </sheetView>
  </sheetViews>
  <sheetFormatPr defaultRowHeight="15" x14ac:dyDescent="0.25"/>
  <cols>
    <col min="1" max="1" width="37.140625" bestFit="1" customWidth="1"/>
  </cols>
  <sheetData>
    <row r="1" spans="1:21" x14ac:dyDescent="0.25">
      <c r="A1" t="s">
        <v>31</v>
      </c>
    </row>
    <row r="3" spans="1:21" x14ac:dyDescent="0.25">
      <c r="A3" t="s">
        <v>10</v>
      </c>
    </row>
    <row r="4" spans="1:21" x14ac:dyDescent="0.25">
      <c r="A4" s="38" t="s">
        <v>0</v>
      </c>
      <c r="B4" s="37" t="s">
        <v>1</v>
      </c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</row>
    <row r="5" spans="1:21" x14ac:dyDescent="0.25">
      <c r="A5" s="38"/>
      <c r="B5" s="2">
        <v>2011</v>
      </c>
      <c r="C5" s="2">
        <v>2012</v>
      </c>
      <c r="D5" s="2">
        <v>2013</v>
      </c>
      <c r="E5" s="2">
        <v>2014</v>
      </c>
      <c r="F5" s="2">
        <v>2015</v>
      </c>
      <c r="G5" s="2">
        <v>2016</v>
      </c>
      <c r="H5" s="2">
        <v>2017</v>
      </c>
      <c r="I5" s="2">
        <v>2018</v>
      </c>
      <c r="J5" s="2">
        <v>2019</v>
      </c>
      <c r="K5" s="2">
        <v>2020</v>
      </c>
      <c r="L5" s="3">
        <v>2021</v>
      </c>
      <c r="M5" s="2">
        <v>2022</v>
      </c>
      <c r="N5" s="2">
        <v>2023</v>
      </c>
      <c r="O5" s="2">
        <v>2024</v>
      </c>
      <c r="P5" s="2">
        <v>2025</v>
      </c>
      <c r="Q5" s="3">
        <v>2026</v>
      </c>
      <c r="R5" s="2">
        <v>2027</v>
      </c>
      <c r="S5" s="2">
        <v>2028</v>
      </c>
      <c r="T5" s="2">
        <v>2029</v>
      </c>
      <c r="U5" s="2">
        <v>2030</v>
      </c>
    </row>
    <row r="6" spans="1:21" x14ac:dyDescent="0.25">
      <c r="A6" s="1" t="s">
        <v>3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</row>
    <row r="7" spans="1:21" x14ac:dyDescent="0.25">
      <c r="A7" s="1" t="s">
        <v>4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</row>
    <row r="8" spans="1:21" x14ac:dyDescent="0.25">
      <c r="A8" s="1" t="s">
        <v>5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</row>
    <row r="9" spans="1:21" x14ac:dyDescent="0.25">
      <c r="A9" s="1" t="s">
        <v>6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</row>
    <row r="10" spans="1:21" x14ac:dyDescent="0.25">
      <c r="A10" s="1" t="s">
        <v>7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</row>
    <row r="11" spans="1:21" x14ac:dyDescent="0.25">
      <c r="A11" s="1" t="s">
        <v>8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</row>
    <row r="12" spans="1:21" x14ac:dyDescent="0.25">
      <c r="A12" s="4" t="s">
        <v>9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</row>
    <row r="15" spans="1:21" x14ac:dyDescent="0.25">
      <c r="A15" t="s">
        <v>11</v>
      </c>
    </row>
    <row r="16" spans="1:21" x14ac:dyDescent="0.25">
      <c r="A16" s="38" t="s">
        <v>0</v>
      </c>
      <c r="B16" s="37" t="s">
        <v>1</v>
      </c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</row>
    <row r="17" spans="1:21" x14ac:dyDescent="0.25">
      <c r="A17" s="38"/>
      <c r="B17" s="2">
        <v>2011</v>
      </c>
      <c r="C17" s="2">
        <v>2012</v>
      </c>
      <c r="D17" s="2">
        <v>2013</v>
      </c>
      <c r="E17" s="2">
        <v>2014</v>
      </c>
      <c r="F17" s="2">
        <v>2015</v>
      </c>
      <c r="G17" s="2">
        <v>2016</v>
      </c>
      <c r="H17" s="2">
        <v>2017</v>
      </c>
      <c r="I17" s="2">
        <v>2018</v>
      </c>
      <c r="J17" s="2">
        <v>2019</v>
      </c>
      <c r="K17" s="2">
        <v>2020</v>
      </c>
      <c r="L17" s="3">
        <v>2021</v>
      </c>
      <c r="M17" s="2">
        <v>2022</v>
      </c>
      <c r="N17" s="2">
        <v>2023</v>
      </c>
      <c r="O17" s="2">
        <v>2024</v>
      </c>
      <c r="P17" s="2">
        <v>2025</v>
      </c>
      <c r="Q17" s="3">
        <v>2026</v>
      </c>
      <c r="R17" s="2">
        <v>2027</v>
      </c>
      <c r="S17" s="2">
        <v>2028</v>
      </c>
      <c r="T17" s="2">
        <v>2029</v>
      </c>
      <c r="U17" s="2">
        <v>2030</v>
      </c>
    </row>
    <row r="18" spans="1:21" x14ac:dyDescent="0.25">
      <c r="A18" s="1" t="s">
        <v>3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</row>
    <row r="19" spans="1:21" x14ac:dyDescent="0.25">
      <c r="A19" s="1" t="s">
        <v>4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</row>
    <row r="20" spans="1:21" x14ac:dyDescent="0.25">
      <c r="A20" s="1" t="s">
        <v>5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</row>
    <row r="21" spans="1:21" x14ac:dyDescent="0.25">
      <c r="A21" s="1" t="s">
        <v>6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</row>
    <row r="22" spans="1:21" x14ac:dyDescent="0.25">
      <c r="A22" s="1" t="s">
        <v>7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</row>
    <row r="23" spans="1:21" x14ac:dyDescent="0.25">
      <c r="A23" s="1" t="s">
        <v>8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</row>
    <row r="24" spans="1:21" x14ac:dyDescent="0.25">
      <c r="A24" s="4" t="s">
        <v>9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</row>
  </sheetData>
  <mergeCells count="4">
    <mergeCell ref="A4:A5"/>
    <mergeCell ref="B4:U4"/>
    <mergeCell ref="A16:A17"/>
    <mergeCell ref="B16:U1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30"/>
  <sheetViews>
    <sheetView workbookViewId="0">
      <selection activeCell="H2" sqref="H2"/>
    </sheetView>
  </sheetViews>
  <sheetFormatPr defaultRowHeight="15" x14ac:dyDescent="0.25"/>
  <cols>
    <col min="2" max="2" width="12.28515625" bestFit="1" customWidth="1"/>
    <col min="3" max="3" width="14.28515625" bestFit="1" customWidth="1"/>
    <col min="5" max="5" width="13.28515625" bestFit="1" customWidth="1"/>
    <col min="6" max="6" width="14.140625" customWidth="1"/>
  </cols>
  <sheetData>
    <row r="3" spans="2:8" x14ac:dyDescent="0.25">
      <c r="B3" t="s">
        <v>55</v>
      </c>
    </row>
    <row r="4" spans="2:8" x14ac:dyDescent="0.25">
      <c r="C4" s="7" t="s">
        <v>22</v>
      </c>
      <c r="D4" s="7"/>
      <c r="E4" s="7" t="s">
        <v>23</v>
      </c>
      <c r="F4" s="7" t="s">
        <v>24</v>
      </c>
      <c r="G4" s="7" t="s">
        <v>25</v>
      </c>
    </row>
    <row r="5" spans="2:8" x14ac:dyDescent="0.25">
      <c r="B5" s="5" t="s">
        <v>12</v>
      </c>
      <c r="C5" s="9">
        <f>PASER!V12</f>
        <v>1667885.4440634628</v>
      </c>
      <c r="D5" s="14">
        <f t="shared" ref="D5:D14" si="0">C5/$C$15</f>
        <v>0.1532756378770897</v>
      </c>
      <c r="E5" s="9">
        <f>PASER!V24</f>
        <v>1355460.2850916809</v>
      </c>
      <c r="F5" s="9">
        <f>C5-E5</f>
        <v>312425.15897178184</v>
      </c>
      <c r="G5" s="11">
        <f>F5/(C5+E5)</f>
        <v>0.10333755612497789</v>
      </c>
      <c r="H5" s="14">
        <f>F5/$F$15</f>
        <v>9.3689988706339031E-2</v>
      </c>
    </row>
    <row r="6" spans="2:8" x14ac:dyDescent="0.25">
      <c r="B6" s="5" t="s">
        <v>14</v>
      </c>
      <c r="C6" s="9">
        <f>KUKAR!V12</f>
        <v>3103867.1712354897</v>
      </c>
      <c r="D6" s="14">
        <f t="shared" si="0"/>
        <v>0.28523974608101177</v>
      </c>
      <c r="E6" s="9">
        <f>KUKAR!V24</f>
        <v>2206679.9038828756</v>
      </c>
      <c r="F6" s="9">
        <f>C6-E6</f>
        <v>897187.26735261409</v>
      </c>
      <c r="G6" s="11">
        <f>F6/(C6+E6)</f>
        <v>0.16894441470187269</v>
      </c>
      <c r="H6" s="14">
        <f t="shared" ref="H6:H14" si="1">F6/$F$15</f>
        <v>0.26904832255628186</v>
      </c>
    </row>
    <row r="7" spans="2:8" x14ac:dyDescent="0.25">
      <c r="B7" s="6" t="s">
        <v>13</v>
      </c>
      <c r="C7" s="9">
        <f>KUBAR!V12</f>
        <v>594437.79849051451</v>
      </c>
      <c r="D7" s="14">
        <f t="shared" si="0"/>
        <v>5.4627752203357978E-2</v>
      </c>
      <c r="E7" s="9">
        <f>KUBAR!V24</f>
        <v>537452.6140841447</v>
      </c>
      <c r="F7" s="9">
        <f t="shared" ref="F7:F14" si="2">C7-E7</f>
        <v>56985.184406369808</v>
      </c>
      <c r="G7" s="11">
        <f t="shared" ref="G7:G14" si="3">F7/(C7+E7)</f>
        <v>5.0345142757016757E-2</v>
      </c>
      <c r="H7" s="14">
        <f t="shared" si="1"/>
        <v>1.7088704703015441E-2</v>
      </c>
    </row>
    <row r="8" spans="2:8" x14ac:dyDescent="0.25">
      <c r="B8" s="6" t="s">
        <v>15</v>
      </c>
      <c r="C8" s="9">
        <f>KUTIM!V12</f>
        <v>2921215.311679869</v>
      </c>
      <c r="D8" s="14">
        <f t="shared" si="0"/>
        <v>0.26845437249167364</v>
      </c>
      <c r="E8" s="9">
        <f>KUTIM!V24</f>
        <v>1042672.1805160714</v>
      </c>
      <c r="F8" s="9">
        <f t="shared" si="2"/>
        <v>1878543.1311637976</v>
      </c>
      <c r="G8" s="11">
        <f t="shared" si="3"/>
        <v>0.47391434163110158</v>
      </c>
      <c r="H8" s="14">
        <f t="shared" si="1"/>
        <v>0.56333710550821325</v>
      </c>
    </row>
    <row r="9" spans="2:8" x14ac:dyDescent="0.25">
      <c r="B9" s="5" t="s">
        <v>16</v>
      </c>
      <c r="C9" s="9">
        <f>BERAU!V12</f>
        <v>1028492.7445194829</v>
      </c>
      <c r="D9" s="14">
        <f t="shared" si="0"/>
        <v>9.4516612054673058E-2</v>
      </c>
      <c r="E9" s="9">
        <f>BERAU!V24</f>
        <v>798195.54428497446</v>
      </c>
      <c r="F9" s="9">
        <f t="shared" si="2"/>
        <v>230297.20023450849</v>
      </c>
      <c r="G9" s="11">
        <f t="shared" si="3"/>
        <v>0.12607361729199834</v>
      </c>
      <c r="H9" s="14">
        <f t="shared" si="1"/>
        <v>6.9061474306623905E-2</v>
      </c>
    </row>
    <row r="10" spans="2:8" x14ac:dyDescent="0.25">
      <c r="B10" s="6" t="s">
        <v>17</v>
      </c>
      <c r="C10" s="9">
        <f>PPU!V12</f>
        <v>968345.68576945039</v>
      </c>
      <c r="D10" s="14">
        <f t="shared" si="0"/>
        <v>8.8989206782832786E-2</v>
      </c>
      <c r="E10" s="9">
        <f>PPU!V24</f>
        <v>786518.53088176623</v>
      </c>
      <c r="F10" s="9">
        <f t="shared" si="2"/>
        <v>181827.15488768416</v>
      </c>
      <c r="G10" s="11">
        <f t="shared" si="3"/>
        <v>0.10361323295694207</v>
      </c>
      <c r="H10" s="14">
        <f t="shared" si="1"/>
        <v>5.4526287652370269E-2</v>
      </c>
    </row>
    <row r="11" spans="2:8" x14ac:dyDescent="0.25">
      <c r="B11" s="5" t="s">
        <v>18</v>
      </c>
      <c r="C11" s="9">
        <f>SAMARINDA!V12</f>
        <v>534783.53477941151</v>
      </c>
      <c r="D11" s="14">
        <f t="shared" si="0"/>
        <v>4.9145633899039032E-2</v>
      </c>
      <c r="E11" s="9">
        <f>SAMARINDA!V24</f>
        <v>441840.7385721624</v>
      </c>
      <c r="F11" s="9">
        <f t="shared" si="2"/>
        <v>92942.796207249106</v>
      </c>
      <c r="G11" s="11">
        <f t="shared" si="3"/>
        <v>9.5167403415326271E-2</v>
      </c>
      <c r="H11" s="14">
        <f t="shared" si="1"/>
        <v>2.7871665507511918E-2</v>
      </c>
    </row>
    <row r="12" spans="2:8" x14ac:dyDescent="0.25">
      <c r="B12" s="6" t="s">
        <v>19</v>
      </c>
      <c r="C12" s="9">
        <f>BALIKPAPAN!V12</f>
        <v>1372.7303463721159</v>
      </c>
      <c r="D12" s="14">
        <f t="shared" si="0"/>
        <v>1.2615142138348108E-4</v>
      </c>
      <c r="E12" s="9">
        <f>BALIKPAPAN!V24</f>
        <v>317436.00702891813</v>
      </c>
      <c r="F12" s="9">
        <f t="shared" si="2"/>
        <v>-316063.27668254601</v>
      </c>
      <c r="G12" s="11">
        <f t="shared" si="3"/>
        <v>-0.99138837688280679</v>
      </c>
      <c r="H12" s="14">
        <f t="shared" si="1"/>
        <v>-9.4780986653993482E-2</v>
      </c>
    </row>
    <row r="13" spans="2:8" x14ac:dyDescent="0.25">
      <c r="B13" s="5" t="s">
        <v>20</v>
      </c>
      <c r="C13" s="9">
        <f>BONTANG!V12</f>
        <v>61207.818782347873</v>
      </c>
      <c r="D13" s="14">
        <f t="shared" si="0"/>
        <v>5.6248871889385656E-3</v>
      </c>
      <c r="E13" s="9">
        <f>BONTANG!V24</f>
        <v>60682.816021747894</v>
      </c>
      <c r="F13" s="9">
        <f t="shared" si="2"/>
        <v>525.0027605999785</v>
      </c>
      <c r="G13" s="11">
        <f t="shared" si="3"/>
        <v>4.307162411975045E-3</v>
      </c>
      <c r="H13" s="14">
        <f t="shared" si="1"/>
        <v>1.5743771363768884E-4</v>
      </c>
    </row>
    <row r="14" spans="2:8" x14ac:dyDescent="0.25">
      <c r="B14" t="s">
        <v>21</v>
      </c>
      <c r="D14" s="14">
        <f t="shared" si="0"/>
        <v>0</v>
      </c>
      <c r="F14" s="9">
        <f t="shared" si="2"/>
        <v>0</v>
      </c>
      <c r="G14" s="11" t="e">
        <f t="shared" si="3"/>
        <v>#DIV/0!</v>
      </c>
      <c r="H14" s="14">
        <f t="shared" si="1"/>
        <v>0</v>
      </c>
    </row>
    <row r="15" spans="2:8" x14ac:dyDescent="0.25">
      <c r="C15" s="9">
        <f>SUM(C5:C13)</f>
        <v>10881608.2396664</v>
      </c>
      <c r="E15" s="9">
        <f>SUM(E5:E13)</f>
        <v>7546938.620364341</v>
      </c>
      <c r="F15" s="9">
        <f>SUM(F5:F13)</f>
        <v>3334669.6193020595</v>
      </c>
    </row>
    <row r="16" spans="2:8" x14ac:dyDescent="0.25">
      <c r="F16" s="9">
        <f>C15-E15</f>
        <v>3334669.6193020595</v>
      </c>
      <c r="H16" s="11">
        <f>F16/(C15+E15)</f>
        <v>0.18095130585334154</v>
      </c>
    </row>
    <row r="19" spans="2:4" x14ac:dyDescent="0.25">
      <c r="B19" t="s">
        <v>56</v>
      </c>
    </row>
    <row r="20" spans="2:4" x14ac:dyDescent="0.25">
      <c r="B20" s="5" t="s">
        <v>12</v>
      </c>
      <c r="C20" s="9">
        <f>PASER!M36</f>
        <v>316267.66252671223</v>
      </c>
      <c r="D20" s="11">
        <f>C20/$C$30</f>
        <v>0.12032308914783202</v>
      </c>
    </row>
    <row r="21" spans="2:4" x14ac:dyDescent="0.25">
      <c r="B21" s="5" t="s">
        <v>14</v>
      </c>
      <c r="C21" s="9">
        <f>KUKAR!M36</f>
        <v>1041081.0149703945</v>
      </c>
      <c r="D21" s="11">
        <f t="shared" ref="D21:D28" si="4">C21/$C$30</f>
        <v>0.39607616780554711</v>
      </c>
    </row>
    <row r="22" spans="2:4" x14ac:dyDescent="0.25">
      <c r="B22" s="6" t="s">
        <v>13</v>
      </c>
      <c r="C22" s="9">
        <f>KUBAR!M36</f>
        <v>242867.48403652234</v>
      </c>
      <c r="D22" s="11">
        <f t="shared" si="4"/>
        <v>9.2398210109033777E-2</v>
      </c>
    </row>
    <row r="23" spans="2:4" x14ac:dyDescent="0.25">
      <c r="B23" s="6" t="s">
        <v>15</v>
      </c>
      <c r="C23" s="9">
        <f>KUTIM!M36</f>
        <v>282167.19182914816</v>
      </c>
      <c r="D23" s="11">
        <f t="shared" si="4"/>
        <v>0.10734966675318715</v>
      </c>
    </row>
    <row r="24" spans="2:4" x14ac:dyDescent="0.25">
      <c r="B24" s="5" t="s">
        <v>16</v>
      </c>
      <c r="C24" s="9">
        <f>BERAU!M36</f>
        <v>178343.46486183142</v>
      </c>
      <c r="D24" s="11">
        <f t="shared" si="4"/>
        <v>6.7850239414505298E-2</v>
      </c>
    </row>
    <row r="25" spans="2:4" x14ac:dyDescent="0.25">
      <c r="B25" s="6" t="s">
        <v>17</v>
      </c>
      <c r="C25" s="9">
        <f>PPU!M36</f>
        <v>260912.38270951124</v>
      </c>
      <c r="D25" s="11">
        <f t="shared" si="4"/>
        <v>9.9263338002121032E-2</v>
      </c>
    </row>
    <row r="26" spans="2:4" x14ac:dyDescent="0.25">
      <c r="B26" s="5" t="s">
        <v>18</v>
      </c>
      <c r="C26" s="9">
        <f>SAMARINDA!M36</f>
        <v>231139.09635494489</v>
      </c>
      <c r="D26" s="11">
        <f t="shared" si="4"/>
        <v>8.7936179987786134E-2</v>
      </c>
    </row>
    <row r="27" spans="2:4" x14ac:dyDescent="0.25">
      <c r="B27" s="6" t="s">
        <v>19</v>
      </c>
      <c r="C27" s="9">
        <f>BALIKPAPAN!M36</f>
        <v>65388.744784693641</v>
      </c>
      <c r="D27" s="11">
        <f t="shared" si="4"/>
        <v>2.4876952974378183E-2</v>
      </c>
    </row>
    <row r="28" spans="2:4" x14ac:dyDescent="0.25">
      <c r="B28" s="5" t="s">
        <v>20</v>
      </c>
      <c r="C28" s="9">
        <f>BONTANG!M36</f>
        <v>10319.849067622214</v>
      </c>
      <c r="D28" s="11">
        <f t="shared" si="4"/>
        <v>3.9261558056091252E-3</v>
      </c>
    </row>
    <row r="29" spans="2:4" x14ac:dyDescent="0.25">
      <c r="B29" t="s">
        <v>21</v>
      </c>
    </row>
    <row r="30" spans="2:4" x14ac:dyDescent="0.25">
      <c r="C30" s="9">
        <f>SUM(C20:C28)</f>
        <v>2628486.8911413811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V104"/>
  <sheetViews>
    <sheetView zoomScale="85" zoomScaleNormal="85" workbookViewId="0">
      <selection activeCell="B4" sqref="B4:U5"/>
    </sheetView>
  </sheetViews>
  <sheetFormatPr defaultRowHeight="15" x14ac:dyDescent="0.25"/>
  <cols>
    <col min="1" max="1" width="20" style="17" bestFit="1" customWidth="1"/>
    <col min="2" max="10" width="13.28515625" style="17" bestFit="1" customWidth="1"/>
    <col min="11" max="11" width="15.28515625" style="17" bestFit="1" customWidth="1"/>
    <col min="12" max="14" width="13.28515625" style="17" bestFit="1" customWidth="1"/>
    <col min="15" max="15" width="14.28515625" style="17" bestFit="1" customWidth="1"/>
    <col min="16" max="17" width="13.28515625" style="17" bestFit="1" customWidth="1"/>
    <col min="18" max="21" width="14.28515625" style="17" bestFit="1" customWidth="1"/>
    <col min="22" max="22" width="13.28515625" style="17" bestFit="1" customWidth="1"/>
    <col min="23" max="16384" width="9.140625" style="17"/>
  </cols>
  <sheetData>
    <row r="3" spans="1:21" x14ac:dyDescent="0.25">
      <c r="A3" s="17" t="s">
        <v>10</v>
      </c>
    </row>
    <row r="4" spans="1:21" x14ac:dyDescent="0.25">
      <c r="A4" s="38" t="s">
        <v>32</v>
      </c>
      <c r="B4" s="38" t="s">
        <v>1</v>
      </c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</row>
    <row r="5" spans="1:21" x14ac:dyDescent="0.25">
      <c r="A5" s="38"/>
      <c r="B5" s="16">
        <v>2011</v>
      </c>
      <c r="C5" s="16">
        <v>2012</v>
      </c>
      <c r="D5" s="16">
        <v>2013</v>
      </c>
      <c r="E5" s="16">
        <v>2014</v>
      </c>
      <c r="F5" s="16">
        <v>2015</v>
      </c>
      <c r="G5" s="16">
        <v>2016</v>
      </c>
      <c r="H5" s="16">
        <v>2017</v>
      </c>
      <c r="I5" s="16">
        <v>2018</v>
      </c>
      <c r="J5" s="16">
        <v>2019</v>
      </c>
      <c r="K5" s="16">
        <v>2020</v>
      </c>
      <c r="L5" s="3">
        <v>2021</v>
      </c>
      <c r="M5" s="16">
        <v>2022</v>
      </c>
      <c r="N5" s="16">
        <v>2023</v>
      </c>
      <c r="O5" s="16">
        <v>2024</v>
      </c>
      <c r="P5" s="16">
        <v>2025</v>
      </c>
      <c r="Q5" s="3">
        <v>2026</v>
      </c>
      <c r="R5" s="16">
        <v>2027</v>
      </c>
      <c r="S5" s="16">
        <v>2028</v>
      </c>
      <c r="T5" s="16">
        <v>2029</v>
      </c>
      <c r="U5" s="16">
        <v>2030</v>
      </c>
    </row>
    <row r="6" spans="1:21" x14ac:dyDescent="0.25">
      <c r="A6" s="18" t="s">
        <v>33</v>
      </c>
      <c r="B6" s="19">
        <f>PASER!B12</f>
        <v>32237.998967314245</v>
      </c>
      <c r="C6" s="19">
        <f>PASER!C12</f>
        <v>37732.189572228373</v>
      </c>
      <c r="D6" s="19">
        <f>PASER!D12</f>
        <v>38156.575935979541</v>
      </c>
      <c r="E6" s="19">
        <f>PASER!E12</f>
        <v>40164.455599385969</v>
      </c>
      <c r="F6" s="19">
        <f>PASER!F12</f>
        <v>43182.78154252797</v>
      </c>
      <c r="G6" s="19">
        <f>PASER!G12</f>
        <v>45935.156491092581</v>
      </c>
      <c r="H6" s="19">
        <f>PASER!H12</f>
        <v>54616.710472242085</v>
      </c>
      <c r="I6" s="19">
        <f>PASER!I12</f>
        <v>60034.235850804231</v>
      </c>
      <c r="J6" s="19">
        <f>PASER!J12</f>
        <v>65917.696505185799</v>
      </c>
      <c r="K6" s="19">
        <f>PASER!K12</f>
        <v>72065.312447027594</v>
      </c>
      <c r="L6" s="19">
        <f>PASER!L12</f>
        <v>77884.274504899207</v>
      </c>
      <c r="M6" s="19">
        <f>PASER!M12</f>
        <v>87719.560453164187</v>
      </c>
      <c r="N6" s="19">
        <f>PASER!N12</f>
        <v>95666.365168109551</v>
      </c>
      <c r="O6" s="19">
        <f>PASER!O12</f>
        <v>103853.94046068512</v>
      </c>
      <c r="P6" s="19">
        <f>PASER!P12</f>
        <v>112353.29165042008</v>
      </c>
      <c r="Q6" s="19">
        <f>PASER!Q12</f>
        <v>121170.55376473721</v>
      </c>
      <c r="R6" s="19">
        <f>PASER!R12</f>
        <v>130312.38923035581</v>
      </c>
      <c r="S6" s="19">
        <f>PASER!S12</f>
        <v>139786.03786344134</v>
      </c>
      <c r="T6" s="19">
        <f>PASER!T12</f>
        <v>149334.96080243259</v>
      </c>
      <c r="U6" s="19">
        <f>PASER!U12</f>
        <v>159760.95678142944</v>
      </c>
    </row>
    <row r="7" spans="1:21" x14ac:dyDescent="0.25">
      <c r="A7" s="18" t="s">
        <v>34</v>
      </c>
      <c r="B7" s="19">
        <f>KUKAR!B12</f>
        <v>116104.84793081747</v>
      </c>
      <c r="C7" s="19">
        <f>KUKAR!C12</f>
        <v>115632.5802313576</v>
      </c>
      <c r="D7" s="19">
        <f>KUKAR!D12</f>
        <v>110262.73324601531</v>
      </c>
      <c r="E7" s="19">
        <f>KUKAR!E12</f>
        <v>110529.40720860654</v>
      </c>
      <c r="F7" s="19">
        <f>KUKAR!F12</f>
        <v>109470.47716165245</v>
      </c>
      <c r="G7" s="19">
        <f>KUKAR!G12</f>
        <v>113468.09878261582</v>
      </c>
      <c r="H7" s="19">
        <f>KUKAR!H12</f>
        <v>119351.25642403102</v>
      </c>
      <c r="I7" s="19">
        <f>KUKAR!I12</f>
        <v>125979.82500059583</v>
      </c>
      <c r="J7" s="19">
        <f>KUKAR!J12</f>
        <v>132684.03133337558</v>
      </c>
      <c r="K7" s="19">
        <f>KUKAR!K12</f>
        <v>140441.4461086916</v>
      </c>
      <c r="L7" s="19">
        <f>KUKAR!L12</f>
        <v>148259.48419506423</v>
      </c>
      <c r="M7" s="19">
        <f>KUKAR!M12</f>
        <v>156278.70531406373</v>
      </c>
      <c r="N7" s="19">
        <f>KUKAR!N12</f>
        <v>165166.10423899451</v>
      </c>
      <c r="O7" s="19">
        <f>KUKAR!O12</f>
        <v>174297.3009585519</v>
      </c>
      <c r="P7" s="19">
        <f>KUKAR!P12</f>
        <v>183911.40270272194</v>
      </c>
      <c r="Q7" s="19">
        <f>KUKAR!Q12</f>
        <v>194033.7558583068</v>
      </c>
      <c r="R7" s="19">
        <f>KUKAR!R12</f>
        <v>204691.55522496864</v>
      </c>
      <c r="S7" s="19">
        <f>KUKAR!S12</f>
        <v>215913.99009367177</v>
      </c>
      <c r="T7" s="19">
        <f>KUKAR!T12</f>
        <v>227154.35307262719</v>
      </c>
      <c r="U7" s="19">
        <f>KUKAR!U12</f>
        <v>240235.81614875974</v>
      </c>
    </row>
    <row r="8" spans="1:21" x14ac:dyDescent="0.25">
      <c r="A8" s="18" t="s">
        <v>35</v>
      </c>
      <c r="B8" s="19">
        <f>KUBAR!B12</f>
        <v>17000.427570131094</v>
      </c>
      <c r="C8" s="19">
        <f>KUBAR!C12</f>
        <v>17209.652948558862</v>
      </c>
      <c r="D8" s="19">
        <f>KUBAR!D12</f>
        <v>20799.423212706064</v>
      </c>
      <c r="E8" s="19">
        <f>KUBAR!E12</f>
        <v>19993.645766090645</v>
      </c>
      <c r="F8" s="19">
        <f>KUBAR!F12</f>
        <v>21765.186474170405</v>
      </c>
      <c r="G8" s="19">
        <f>KUBAR!G12</f>
        <v>24413.217827817214</v>
      </c>
      <c r="H8" s="19">
        <f>KUBAR!H12</f>
        <v>24156.978423918117</v>
      </c>
      <c r="I8" s="19">
        <f>KUBAR!I12</f>
        <v>25379.517321190488</v>
      </c>
      <c r="J8" s="19">
        <f>KUBAR!J12</f>
        <v>26599.009856348945</v>
      </c>
      <c r="K8" s="19">
        <f>KUBAR!K12</f>
        <v>28031.192632371534</v>
      </c>
      <c r="L8" s="19">
        <f>KUBAR!L12</f>
        <v>29459.244176266373</v>
      </c>
      <c r="M8" s="19">
        <f>KUBAR!M12</f>
        <v>30160.95525245351</v>
      </c>
      <c r="N8" s="19">
        <f>KUBAR!N12</f>
        <v>32365.973417460973</v>
      </c>
      <c r="O8" s="19">
        <f>KUBAR!O12</f>
        <v>33954.175970906821</v>
      </c>
      <c r="P8" s="19">
        <f>KUBAR!P12</f>
        <v>35644.017219871559</v>
      </c>
      <c r="Q8" s="19">
        <f>KUBAR!Q12</f>
        <v>37445.41179521232</v>
      </c>
      <c r="R8" s="19">
        <f>KUBAR!R12</f>
        <v>39369.26474702626</v>
      </c>
      <c r="S8" s="19">
        <f>KUBAR!S12</f>
        <v>41427.570961761216</v>
      </c>
      <c r="T8" s="19">
        <f>KUBAR!T12</f>
        <v>43449.043537198762</v>
      </c>
      <c r="U8" s="19">
        <f>KUBAR!U12</f>
        <v>45813.889379053355</v>
      </c>
    </row>
    <row r="9" spans="1:21" x14ac:dyDescent="0.25">
      <c r="A9" s="18" t="s">
        <v>36</v>
      </c>
      <c r="B9" s="19">
        <f>KUTIM!B12</f>
        <v>69049.671909585712</v>
      </c>
      <c r="C9" s="19">
        <f>KUTIM!C12</f>
        <v>78353.564005042863</v>
      </c>
      <c r="D9" s="19">
        <f>KUTIM!D12</f>
        <v>91497.777121771447</v>
      </c>
      <c r="E9" s="19">
        <f>KUTIM!E12</f>
        <v>102904.90601615715</v>
      </c>
      <c r="F9" s="19">
        <f>KUTIM!F12</f>
        <v>107914.90463222859</v>
      </c>
      <c r="G9" s="19">
        <f>KUTIM!G12</f>
        <v>114101.39969187144</v>
      </c>
      <c r="H9" s="19">
        <f>KUTIM!H12</f>
        <v>120362.5926494829</v>
      </c>
      <c r="I9" s="19">
        <f>KUTIM!I12</f>
        <v>126366.72929018918</v>
      </c>
      <c r="J9" s="19">
        <f>KUTIM!J12</f>
        <v>132746.00834048435</v>
      </c>
      <c r="K9" s="19">
        <f>KUTIM!K12</f>
        <v>139384.0701022764</v>
      </c>
      <c r="L9" s="19">
        <f>KUTIM!L12</f>
        <v>146353.09858560452</v>
      </c>
      <c r="M9" s="19">
        <f>KUTIM!M12</f>
        <v>153628.74828631332</v>
      </c>
      <c r="N9" s="19">
        <f>KUTIM!N12</f>
        <v>161267.30536312904</v>
      </c>
      <c r="O9" s="19">
        <f>KUTIM!O12</f>
        <v>169287.06395337477</v>
      </c>
      <c r="P9" s="19">
        <f>KUTIM!P12</f>
        <v>177706.69908479354</v>
      </c>
      <c r="Q9" s="19">
        <f>KUTIM!Q12</f>
        <v>186546.71214762251</v>
      </c>
      <c r="R9" s="19">
        <f>KUTIM!R12</f>
        <v>195827.55321762865</v>
      </c>
      <c r="S9" s="19">
        <f>KUTIM!S12</f>
        <v>205571.59623656367</v>
      </c>
      <c r="T9" s="19">
        <f>KUTIM!T12</f>
        <v>215801.9662975168</v>
      </c>
      <c r="U9" s="19">
        <f>KUTIM!U12</f>
        <v>226542.94474823202</v>
      </c>
    </row>
    <row r="10" spans="1:21" x14ac:dyDescent="0.25">
      <c r="A10" s="18" t="s">
        <v>37</v>
      </c>
      <c r="B10" s="19">
        <f>BERAU!B12</f>
        <v>13820.252266228568</v>
      </c>
      <c r="C10" s="19">
        <f>BERAU!C12</f>
        <v>20968.751070614289</v>
      </c>
      <c r="D10" s="19">
        <f>BERAU!D12</f>
        <v>24118.35911587143</v>
      </c>
      <c r="E10" s="19">
        <f>BERAU!E12</f>
        <v>28113.71443492857</v>
      </c>
      <c r="F10" s="19">
        <f>BERAU!F12</f>
        <v>29898.061540285715</v>
      </c>
      <c r="G10" s="19">
        <f>BERAU!G12</f>
        <v>31291.232317912061</v>
      </c>
      <c r="H10" s="19">
        <f>BERAU!H12</f>
        <v>34061.394989599918</v>
      </c>
      <c r="I10" s="19">
        <f>BERAU!I12</f>
        <v>37080.844593839902</v>
      </c>
      <c r="J10" s="19">
        <f>BERAU!J12</f>
        <v>40372.109245154512</v>
      </c>
      <c r="K10" s="19">
        <f>BERAU!K12</f>
        <v>43959.755111549683</v>
      </c>
      <c r="L10" s="19">
        <f>BERAU!L12</f>
        <v>47870.570841388959</v>
      </c>
      <c r="M10" s="19">
        <f>BERAU!M12</f>
        <v>52133.768680511086</v>
      </c>
      <c r="N10" s="19">
        <f>BERAU!N12</f>
        <v>56781.203790049403</v>
      </c>
      <c r="O10" s="19">
        <f>BERAU!O12</f>
        <v>61847.613412107457</v>
      </c>
      <c r="P10" s="19">
        <f>BERAU!P12</f>
        <v>67370.87767951221</v>
      </c>
      <c r="Q10" s="19">
        <f>BERAU!Q12</f>
        <v>73392.304028424725</v>
      </c>
      <c r="R10" s="19">
        <f>BERAU!R12</f>
        <v>79956.937349857006</v>
      </c>
      <c r="S10" s="19">
        <f>BERAU!S12</f>
        <v>87113.89820945602</v>
      </c>
      <c r="T10" s="19">
        <f>BERAU!T12</f>
        <v>94916.751675722859</v>
      </c>
      <c r="U10" s="19">
        <f>BERAU!U12</f>
        <v>103424.34416646861</v>
      </c>
    </row>
    <row r="11" spans="1:21" x14ac:dyDescent="0.25">
      <c r="A11" s="18" t="s">
        <v>17</v>
      </c>
      <c r="B11" s="19">
        <f>PPU!B12</f>
        <v>38013.186339205356</v>
      </c>
      <c r="C11" s="19">
        <f>PPU!C12</f>
        <v>38823.037045814199</v>
      </c>
      <c r="D11" s="19">
        <f>PPU!D12</f>
        <v>40071.633651678683</v>
      </c>
      <c r="E11" s="19">
        <f>PPU!E12</f>
        <v>40610.336807840606</v>
      </c>
      <c r="F11" s="19">
        <f>PPU!F12</f>
        <v>45016.672641240941</v>
      </c>
      <c r="G11" s="19">
        <f>PPU!G12</f>
        <v>39287.732955300678</v>
      </c>
      <c r="H11" s="19">
        <f>PPU!H12</f>
        <v>43764.974146565917</v>
      </c>
      <c r="I11" s="19">
        <f>PPU!I12</f>
        <v>44985.67636624095</v>
      </c>
      <c r="J11" s="19">
        <f>PPU!J12</f>
        <v>46114.120849086212</v>
      </c>
      <c r="K11" s="19">
        <f>PPU!K12</f>
        <v>47449.722003218703</v>
      </c>
      <c r="L11" s="19">
        <f>PPU!L12</f>
        <v>48659.424191592341</v>
      </c>
      <c r="M11" s="19">
        <f>PPU!M12</f>
        <v>49827.745275558431</v>
      </c>
      <c r="N11" s="19">
        <f>PPU!N12</f>
        <v>51113.339605530804</v>
      </c>
      <c r="O11" s="19">
        <f>PPU!O12</f>
        <v>52445.941165651464</v>
      </c>
      <c r="P11" s="19">
        <f>PPU!P12</f>
        <v>53615.903216605664</v>
      </c>
      <c r="Q11" s="19">
        <f>PPU!Q12</f>
        <v>55039.093345118468</v>
      </c>
      <c r="R11" s="19">
        <f>PPU!R12</f>
        <v>56327.530437199479</v>
      </c>
      <c r="S11" s="19">
        <f>PPU!S12</f>
        <v>57728.402012918094</v>
      </c>
      <c r="T11" s="19">
        <f>PPU!T12</f>
        <v>59014.805416842682</v>
      </c>
      <c r="U11" s="19">
        <f>PPU!U12</f>
        <v>60436.408296240697</v>
      </c>
    </row>
    <row r="12" spans="1:21" x14ac:dyDescent="0.25">
      <c r="A12" s="18" t="s">
        <v>38</v>
      </c>
      <c r="B12" s="19">
        <f>SAMARINDA!B12</f>
        <v>19865.478908187313</v>
      </c>
      <c r="C12" s="19">
        <f>SAMARINDA!C12</f>
        <v>16712.519027908304</v>
      </c>
      <c r="D12" s="19">
        <f>SAMARINDA!D12</f>
        <v>17667.281664467504</v>
      </c>
      <c r="E12" s="19">
        <f>SAMARINDA!E12</f>
        <v>20887.671904530293</v>
      </c>
      <c r="F12" s="19">
        <f>SAMARINDA!F12</f>
        <v>23963.983116174328</v>
      </c>
      <c r="G12" s="19">
        <f>SAMARINDA!G12</f>
        <v>23481.034312370262</v>
      </c>
      <c r="H12" s="19">
        <f>SAMARINDA!H12</f>
        <v>24089.987875851155</v>
      </c>
      <c r="I12" s="19">
        <f>SAMARINDA!I12</f>
        <v>24852.158239878743</v>
      </c>
      <c r="J12" s="19">
        <f>SAMARINDA!J12</f>
        <v>25304.31330124745</v>
      </c>
      <c r="K12" s="19">
        <f>SAMARINDA!K12</f>
        <v>26426.661856637689</v>
      </c>
      <c r="L12" s="19">
        <f>SAMARINDA!L12</f>
        <v>27235.812476142233</v>
      </c>
      <c r="M12" s="19">
        <f>SAMARINDA!M12</f>
        <v>27830.993671585165</v>
      </c>
      <c r="N12" s="19">
        <f>SAMARINDA!N12</f>
        <v>28904.856453833458</v>
      </c>
      <c r="O12" s="19">
        <f>SAMARINDA!O12</f>
        <v>29768.278033376446</v>
      </c>
      <c r="P12" s="19">
        <f>SAMARINDA!P12</f>
        <v>30653.860773898512</v>
      </c>
      <c r="Q12" s="19">
        <f>SAMARINDA!Q12</f>
        <v>31564.288105906016</v>
      </c>
      <c r="R12" s="19">
        <f>SAMARINDA!R12</f>
        <v>32502.75928576992</v>
      </c>
      <c r="S12" s="19">
        <f>SAMARINDA!S12</f>
        <v>33473.100343435006</v>
      </c>
      <c r="T12" s="19">
        <f>SAMARINDA!T12</f>
        <v>34062.325434877508</v>
      </c>
      <c r="U12" s="19">
        <f>SAMARINDA!U12</f>
        <v>35536.169993334312</v>
      </c>
    </row>
    <row r="13" spans="1:21" x14ac:dyDescent="0.25">
      <c r="A13" s="18" t="s">
        <v>39</v>
      </c>
      <c r="B13" s="19">
        <f>BALIKPAPAN!B12</f>
        <v>41.550171928571437</v>
      </c>
      <c r="C13" s="19">
        <f>BALIKPAPAN!C12</f>
        <v>28.073494428571429</v>
      </c>
      <c r="D13" s="19">
        <f>BALIKPAPAN!D12</f>
        <v>10.396294071428573</v>
      </c>
      <c r="E13" s="19">
        <f>BALIKPAPAN!E12</f>
        <v>6.7208365714285714</v>
      </c>
      <c r="F13" s="19">
        <f>BALIKPAPAN!F12</f>
        <v>15.968987728571429</v>
      </c>
      <c r="G13" s="19">
        <f>BALIKPAPAN!G12</f>
        <v>23.939757056480634</v>
      </c>
      <c r="H13" s="19">
        <f>BALIKPAPAN!H12</f>
        <v>26.156586320815538</v>
      </c>
      <c r="I13" s="19">
        <f>BALIKPAPAN!I12</f>
        <v>28.932573937907843</v>
      </c>
      <c r="J13" s="19">
        <f>BALIKPAPAN!J12</f>
        <v>32.421415374828186</v>
      </c>
      <c r="K13" s="19">
        <f>BALIKPAPAN!K12</f>
        <v>36.819218460699247</v>
      </c>
      <c r="L13" s="19">
        <f>BALIKPAPAN!L12</f>
        <v>42.376209107579719</v>
      </c>
      <c r="M13" s="19">
        <f>BALIKPAPAN!M12</f>
        <v>49.411667809219956</v>
      </c>
      <c r="N13" s="19">
        <f>BALIKPAPAN!N12</f>
        <v>58.332988612368247</v>
      </c>
      <c r="O13" s="19">
        <f>BALIKPAPAN!O12</f>
        <v>69.659998363039122</v>
      </c>
      <c r="P13" s="19">
        <f>BALIKPAPAN!P12</f>
        <v>84.055988063619068</v>
      </c>
      <c r="Q13" s="19">
        <f>BALIKPAPAN!Q12</f>
        <v>102.36730888338765</v>
      </c>
      <c r="R13" s="19">
        <f>BALIKPAPAN!R12</f>
        <v>125.67389666678285</v>
      </c>
      <c r="S13" s="19">
        <f>BALIKPAPAN!S12</f>
        <v>155.35374120477411</v>
      </c>
      <c r="T13" s="19">
        <f>BALIKPAPAN!T12</f>
        <v>193.16514902394647</v>
      </c>
      <c r="U13" s="19">
        <f>BALIKPAPAN!U12</f>
        <v>241.35406275809598</v>
      </c>
    </row>
    <row r="14" spans="1:21" x14ac:dyDescent="0.25">
      <c r="A14" s="18" t="s">
        <v>40</v>
      </c>
      <c r="B14" s="19">
        <f>BONTANG!B12</f>
        <v>2010.8468028764535</v>
      </c>
      <c r="C14" s="19">
        <f>BONTANG!C12</f>
        <v>1132.6724105673425</v>
      </c>
      <c r="D14" s="19">
        <f>BONTANG!D12</f>
        <v>3034.6132403616257</v>
      </c>
      <c r="E14" s="19">
        <f>BONTANG!E12</f>
        <v>3602.382065714095</v>
      </c>
      <c r="F14" s="19">
        <f>BONTANG!F12</f>
        <v>3711.5954781642486</v>
      </c>
      <c r="G14" s="19">
        <f>BONTANG!G12</f>
        <v>1077.0304393610347</v>
      </c>
      <c r="H14" s="19">
        <f>BONTANG!H12</f>
        <v>1395.9127053720135</v>
      </c>
      <c r="I14" s="19">
        <f>BONTANG!I12</f>
        <v>1651.3830862282421</v>
      </c>
      <c r="J14" s="19">
        <f>BONTANG!J12</f>
        <v>1953.6126129950026</v>
      </c>
      <c r="K14" s="19">
        <f>BONTANG!K12</f>
        <v>2256.0282243131614</v>
      </c>
      <c r="L14" s="19">
        <f>BONTANG!L12</f>
        <v>2558.6712309531104</v>
      </c>
      <c r="M14" s="19">
        <f>BONTANG!M12</f>
        <v>2861.5921146763121</v>
      </c>
      <c r="N14" s="19">
        <f>BONTANG!N12</f>
        <v>3164.8525641952237</v>
      </c>
      <c r="O14" s="19">
        <f>BONTANG!O12</f>
        <v>3468.5279631165163</v>
      </c>
      <c r="P14" s="19">
        <f>BONTANG!P12</f>
        <v>3772.7104302074954</v>
      </c>
      <c r="Q14" s="19">
        <f>BONTANG!Q12</f>
        <v>4077.5125346018444</v>
      </c>
      <c r="R14" s="19">
        <f>BONTANG!R12</f>
        <v>4383.071835780921</v>
      </c>
      <c r="S14" s="19">
        <f>BONTANG!S12</f>
        <v>4689.556431430914</v>
      </c>
      <c r="T14" s="19">
        <f>BONTANG!T12</f>
        <v>4997.171736924387</v>
      </c>
      <c r="U14" s="19">
        <f>BONTANG!U12</f>
        <v>5408.0748745079272</v>
      </c>
    </row>
    <row r="15" spans="1:21" x14ac:dyDescent="0.25">
      <c r="A15" s="18" t="s">
        <v>41</v>
      </c>
      <c r="B15" s="19"/>
      <c r="C15" s="19">
        <f>MAHULU!B12</f>
        <v>0</v>
      </c>
      <c r="D15" s="19">
        <f>MAHULU!C12</f>
        <v>0</v>
      </c>
      <c r="E15" s="19">
        <f>MAHULU!D12</f>
        <v>0</v>
      </c>
      <c r="F15" s="19">
        <f>MAHULU!E12</f>
        <v>0</v>
      </c>
      <c r="G15" s="19">
        <f>MAHULU!F12</f>
        <v>0</v>
      </c>
      <c r="H15" s="19">
        <f>MAHULU!G12</f>
        <v>0</v>
      </c>
      <c r="I15" s="19">
        <f>MAHULU!H12</f>
        <v>0</v>
      </c>
      <c r="J15" s="19">
        <f>MAHULU!I12</f>
        <v>0</v>
      </c>
      <c r="K15" s="19">
        <f>MAHULU!J12</f>
        <v>0</v>
      </c>
      <c r="L15" s="19">
        <f>MAHULU!K12</f>
        <v>0</v>
      </c>
      <c r="M15" s="19">
        <f>MAHULU!L12</f>
        <v>0</v>
      </c>
      <c r="N15" s="19">
        <f>MAHULU!M12</f>
        <v>0</v>
      </c>
      <c r="O15" s="19">
        <f>MAHULU!N12</f>
        <v>0</v>
      </c>
      <c r="P15" s="19">
        <f>MAHULU!O12</f>
        <v>0</v>
      </c>
      <c r="Q15" s="19">
        <f>MAHULU!P12</f>
        <v>0</v>
      </c>
      <c r="R15" s="19">
        <f>MAHULU!Q12</f>
        <v>0</v>
      </c>
      <c r="S15" s="19">
        <f>MAHULU!R12</f>
        <v>0</v>
      </c>
      <c r="T15" s="19">
        <f>MAHULU!S12</f>
        <v>0</v>
      </c>
      <c r="U15" s="19">
        <f>MAHULU!T12</f>
        <v>0</v>
      </c>
    </row>
    <row r="16" spans="1:21" x14ac:dyDescent="0.25">
      <c r="A16" s="18" t="s">
        <v>42</v>
      </c>
      <c r="B16" s="19">
        <f>SUM(B6:B15)</f>
        <v>308144.26086627477</v>
      </c>
      <c r="C16" s="19">
        <f t="shared" ref="C16:U16" si="0">SUM(C6:C15)</f>
        <v>326593.03980652045</v>
      </c>
      <c r="D16" s="19">
        <f t="shared" si="0"/>
        <v>345618.79348292301</v>
      </c>
      <c r="E16" s="19">
        <f t="shared" si="0"/>
        <v>366813.24063982535</v>
      </c>
      <c r="F16" s="19">
        <f t="shared" si="0"/>
        <v>384939.63157417328</v>
      </c>
      <c r="G16" s="19">
        <f t="shared" si="0"/>
        <v>393078.84257539758</v>
      </c>
      <c r="H16" s="19">
        <f t="shared" si="0"/>
        <v>421825.96427338396</v>
      </c>
      <c r="I16" s="19">
        <f t="shared" si="0"/>
        <v>446359.30232290545</v>
      </c>
      <c r="J16" s="19">
        <f t="shared" si="0"/>
        <v>471723.32345925266</v>
      </c>
      <c r="K16" s="19">
        <f t="shared" si="0"/>
        <v>500051.00770454708</v>
      </c>
      <c r="L16" s="19">
        <f t="shared" si="0"/>
        <v>528322.9564110185</v>
      </c>
      <c r="M16" s="19">
        <f t="shared" si="0"/>
        <v>560491.480716135</v>
      </c>
      <c r="N16" s="19">
        <f t="shared" si="0"/>
        <v>594488.3335899153</v>
      </c>
      <c r="O16" s="19">
        <f t="shared" si="0"/>
        <v>628992.50191613345</v>
      </c>
      <c r="P16" s="19">
        <f t="shared" si="0"/>
        <v>665112.81874609471</v>
      </c>
      <c r="Q16" s="19">
        <f t="shared" si="0"/>
        <v>703371.99888881308</v>
      </c>
      <c r="R16" s="19">
        <f t="shared" si="0"/>
        <v>743496.73522525339</v>
      </c>
      <c r="S16" s="19">
        <f t="shared" si="0"/>
        <v>785859.50589388283</v>
      </c>
      <c r="T16" s="19">
        <f t="shared" si="0"/>
        <v>828924.54312316689</v>
      </c>
      <c r="U16" s="19">
        <f t="shared" si="0"/>
        <v>877399.95845078432</v>
      </c>
    </row>
    <row r="19" spans="1:21" x14ac:dyDescent="0.25">
      <c r="A19" s="17" t="s">
        <v>43</v>
      </c>
    </row>
    <row r="20" spans="1:21" x14ac:dyDescent="0.25">
      <c r="A20" s="38" t="s">
        <v>32</v>
      </c>
      <c r="B20" s="38" t="s">
        <v>1</v>
      </c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</row>
    <row r="21" spans="1:21" x14ac:dyDescent="0.25">
      <c r="A21" s="38"/>
      <c r="B21" s="16">
        <v>2011</v>
      </c>
      <c r="C21" s="16">
        <v>2012</v>
      </c>
      <c r="D21" s="16">
        <v>2013</v>
      </c>
      <c r="E21" s="16">
        <v>2014</v>
      </c>
      <c r="F21" s="16">
        <v>2015</v>
      </c>
      <c r="G21" s="16">
        <v>2016</v>
      </c>
      <c r="H21" s="16">
        <v>2017</v>
      </c>
      <c r="I21" s="16">
        <v>2018</v>
      </c>
      <c r="J21" s="16">
        <v>2019</v>
      </c>
      <c r="K21" s="16">
        <v>2020</v>
      </c>
      <c r="L21" s="3">
        <v>2021</v>
      </c>
      <c r="M21" s="16">
        <v>2022</v>
      </c>
      <c r="N21" s="16">
        <v>2023</v>
      </c>
      <c r="O21" s="16">
        <v>2024</v>
      </c>
      <c r="P21" s="16">
        <v>2025</v>
      </c>
      <c r="Q21" s="3">
        <v>2026</v>
      </c>
      <c r="R21" s="16">
        <v>2027</v>
      </c>
      <c r="S21" s="16">
        <v>2028</v>
      </c>
      <c r="T21" s="16">
        <v>2029</v>
      </c>
      <c r="U21" s="16">
        <v>2030</v>
      </c>
    </row>
    <row r="22" spans="1:21" x14ac:dyDescent="0.25">
      <c r="A22" s="18" t="s">
        <v>33</v>
      </c>
      <c r="B22" s="19">
        <f>PASER!B24</f>
        <v>32237.997193364259</v>
      </c>
      <c r="C22" s="19">
        <f>PASER!C24</f>
        <v>37732.187613694325</v>
      </c>
      <c r="D22" s="19">
        <f>PASER!D24</f>
        <v>38156.574051998745</v>
      </c>
      <c r="E22" s="19">
        <f>PASER!E24</f>
        <v>40164.453971807903</v>
      </c>
      <c r="F22" s="19">
        <f>PASER!F24</f>
        <v>43182.779703883607</v>
      </c>
      <c r="G22" s="19">
        <f>PASER!G24</f>
        <v>45935.154502586105</v>
      </c>
      <c r="H22" s="19">
        <f>PASER!H24</f>
        <v>43282.272028610656</v>
      </c>
      <c r="I22" s="19">
        <f>PASER!I24</f>
        <v>47845.07607964101</v>
      </c>
      <c r="J22" s="19">
        <f>PASER!J24</f>
        <v>52850.431223612679</v>
      </c>
      <c r="K22" s="19">
        <f>PASER!K24</f>
        <v>58098.16622251545</v>
      </c>
      <c r="L22" s="19">
        <f>PASER!L24</f>
        <v>63165.363156049469</v>
      </c>
      <c r="M22" s="19">
        <f>PASER!M24</f>
        <v>69780.362850685255</v>
      </c>
      <c r="N22" s="19">
        <f>PASER!N24</f>
        <v>75749.823672030107</v>
      </c>
      <c r="O22" s="19">
        <f>PASER!O24</f>
        <v>81790.132466969939</v>
      </c>
      <c r="P22" s="19">
        <f>PASER!P24</f>
        <v>87970.48579547253</v>
      </c>
      <c r="Q22" s="19">
        <f>PASER!Q24</f>
        <v>94295.098695258625</v>
      </c>
      <c r="R22" s="19">
        <f>PASER!R24</f>
        <v>100768.5955918915</v>
      </c>
      <c r="S22" s="19">
        <f>PASER!S24</f>
        <v>107396.05307843247</v>
      </c>
      <c r="T22" s="19">
        <f>PASER!T24</f>
        <v>113918.6359384032</v>
      </c>
      <c r="U22" s="19">
        <f>PASER!U24</f>
        <v>121140.64125477309</v>
      </c>
    </row>
    <row r="23" spans="1:21" x14ac:dyDescent="0.25">
      <c r="A23" s="18" t="s">
        <v>34</v>
      </c>
      <c r="B23" s="19">
        <f>KUKAR!B24</f>
        <v>116104.84202020551</v>
      </c>
      <c r="C23" s="19">
        <f>KUKAR!C24</f>
        <v>115632.57471258198</v>
      </c>
      <c r="D23" s="19">
        <f>KUKAR!D24</f>
        <v>110262.72763476775</v>
      </c>
      <c r="E23" s="19">
        <f>KUKAR!E24</f>
        <v>110529.40185606452</v>
      </c>
      <c r="F23" s="19">
        <f>KUKAR!F24</f>
        <v>109470.47205209214</v>
      </c>
      <c r="G23" s="19">
        <f>KUKAR!G24</f>
        <v>113468.0929146765</v>
      </c>
      <c r="H23" s="19">
        <f>KUKAR!H24</f>
        <v>76611.017780553564</v>
      </c>
      <c r="I23" s="19">
        <f>KUKAR!I24</f>
        <v>80737.523958135454</v>
      </c>
      <c r="J23" s="19">
        <f>KUKAR!J24</f>
        <v>84779.878937635018</v>
      </c>
      <c r="K23" s="19">
        <f>KUKAR!K24</f>
        <v>89704.876362896408</v>
      </c>
      <c r="L23" s="19">
        <f>KUKAR!L24</f>
        <v>94508.007863593084</v>
      </c>
      <c r="M23" s="19">
        <f>KUKAR!M24</f>
        <v>99316.992271218973</v>
      </c>
      <c r="N23" s="19">
        <f>KUKAR!N24</f>
        <v>104784.97208683433</v>
      </c>
      <c r="O23" s="19">
        <f>KUKAR!O24</f>
        <v>110272.62594165503</v>
      </c>
      <c r="P23" s="19">
        <f>KUKAR!P24</f>
        <v>116002.93669003605</v>
      </c>
      <c r="Q23" s="19">
        <f>KUKAR!Q24</f>
        <v>121983.84251872147</v>
      </c>
      <c r="R23" s="19">
        <f>KUKAR!R24</f>
        <v>128223.7363816117</v>
      </c>
      <c r="S23" s="19">
        <f>KUKAR!S24</f>
        <v>134731.49241267913</v>
      </c>
      <c r="T23" s="19">
        <f>KUKAR!T24</f>
        <v>140938.44372321671</v>
      </c>
      <c r="U23" s="19">
        <f>KUKAR!U24</f>
        <v>148615.44576370023</v>
      </c>
    </row>
    <row r="24" spans="1:21" x14ac:dyDescent="0.25">
      <c r="A24" s="18" t="s">
        <v>35</v>
      </c>
      <c r="B24" s="19">
        <f>KUBAR!B24</f>
        <v>17000.424110493244</v>
      </c>
      <c r="C24" s="19">
        <f>KUBAR!C24</f>
        <v>17209.64940994206</v>
      </c>
      <c r="D24" s="19">
        <f>KUBAR!D24</f>
        <v>20799.420776844105</v>
      </c>
      <c r="E24" s="19">
        <f>KUBAR!E24</f>
        <v>19993.644637321322</v>
      </c>
      <c r="F24" s="19">
        <f>KUBAR!F24</f>
        <v>21765.185401711817</v>
      </c>
      <c r="G24" s="19">
        <f>KUBAR!G24</f>
        <v>24413.216971066511</v>
      </c>
      <c r="H24" s="19">
        <f>KUBAR!H24</f>
        <v>21164.842806139626</v>
      </c>
      <c r="I24" s="19">
        <f>KUBAR!I24</f>
        <v>22031.156736749206</v>
      </c>
      <c r="J24" s="19">
        <f>KUBAR!J24</f>
        <v>22862.659359988975</v>
      </c>
      <c r="K24" s="19">
        <f>KUBAR!K24</f>
        <v>23871.39313893213</v>
      </c>
      <c r="L24" s="19">
        <f>KUBAR!L24</f>
        <v>27411.964387535441</v>
      </c>
      <c r="M24" s="19">
        <f>KUBAR!M24</f>
        <v>27607.856967398173</v>
      </c>
      <c r="N24" s="19">
        <f>KUBAR!N24</f>
        <v>29405.61378687148</v>
      </c>
      <c r="O24" s="19">
        <f>KUBAR!O24</f>
        <v>30457.8482100326</v>
      </c>
      <c r="P24" s="19">
        <f>KUBAR!P24</f>
        <v>31550.469503628443</v>
      </c>
      <c r="Q24" s="19">
        <f>KUBAR!Q24</f>
        <v>32298.561872641025</v>
      </c>
      <c r="R24" s="19">
        <f>KUBAR!R24</f>
        <v>34041.728234717812</v>
      </c>
      <c r="S24" s="19">
        <f>KUBAR!S24</f>
        <v>35893.774809208364</v>
      </c>
      <c r="T24" s="19">
        <f>KUBAR!T24</f>
        <v>37791.236484423753</v>
      </c>
      <c r="U24" s="19">
        <f>KUBAR!U24</f>
        <v>39881.966478498682</v>
      </c>
    </row>
    <row r="25" spans="1:21" x14ac:dyDescent="0.25">
      <c r="A25" s="18" t="s">
        <v>36</v>
      </c>
      <c r="B25" s="19">
        <f>KUTIM!B24</f>
        <v>38795.755780269516</v>
      </c>
      <c r="C25" s="19">
        <f>KUTIM!C24</f>
        <v>41831.070640231235</v>
      </c>
      <c r="D25" s="19">
        <f>KUTIM!D24</f>
        <v>45047.185809640985</v>
      </c>
      <c r="E25" s="19">
        <f>KUTIM!E24</f>
        <v>49358.098157006483</v>
      </c>
      <c r="F25" s="19">
        <f>KUTIM!F24</f>
        <v>51050.33388860285</v>
      </c>
      <c r="G25" s="19">
        <f>KUTIM!G24</f>
        <v>47507.530229397737</v>
      </c>
      <c r="H25" s="19">
        <f>KUTIM!H24</f>
        <v>43516.149826063709</v>
      </c>
      <c r="I25" s="19">
        <f>KUTIM!I24</f>
        <v>45199.065410295909</v>
      </c>
      <c r="J25" s="19">
        <f>KUTIM!J24</f>
        <v>47259.408586096819</v>
      </c>
      <c r="K25" s="19">
        <f>KUTIM!K24</f>
        <v>49210.775316004903</v>
      </c>
      <c r="L25" s="19">
        <f>KUTIM!L24</f>
        <v>51087.933939752576</v>
      </c>
      <c r="M25" s="19">
        <f>KUTIM!M24</f>
        <v>52438.428004711102</v>
      </c>
      <c r="N25" s="19">
        <f>KUTIM!N24</f>
        <v>54270.275749094566</v>
      </c>
      <c r="O25" s="19">
        <f>KUTIM!O24</f>
        <v>55884.254338054656</v>
      </c>
      <c r="P25" s="19">
        <f>KUTIM!P24</f>
        <v>57510.945564005451</v>
      </c>
      <c r="Q25" s="19">
        <f>KUTIM!Q24</f>
        <v>59157.082558864669</v>
      </c>
      <c r="R25" s="19">
        <f>KUTIM!R24</f>
        <v>60817.604328375091</v>
      </c>
      <c r="S25" s="19">
        <f>KUTIM!S24</f>
        <v>62495.358608368442</v>
      </c>
      <c r="T25" s="19">
        <f>KUTIM!T24</f>
        <v>64107.318206104581</v>
      </c>
      <c r="U25" s="19">
        <f>KUTIM!U24</f>
        <v>66127.605575130045</v>
      </c>
    </row>
    <row r="26" spans="1:21" x14ac:dyDescent="0.25">
      <c r="A26" s="18" t="s">
        <v>37</v>
      </c>
      <c r="B26" s="19">
        <f>BERAU!B24</f>
        <v>21302.344310977955</v>
      </c>
      <c r="C26" s="19">
        <f>BERAU!C24</f>
        <v>23630.34831394755</v>
      </c>
      <c r="D26" s="19">
        <f>BERAU!D24</f>
        <v>28753.840337904479</v>
      </c>
      <c r="E26" s="19">
        <f>BERAU!E24</f>
        <v>29398.641252064292</v>
      </c>
      <c r="F26" s="19">
        <f>BERAU!F24</f>
        <v>30354.981677959448</v>
      </c>
      <c r="G26" s="19">
        <f>BERAU!G24</f>
        <v>32179.80332726338</v>
      </c>
      <c r="H26" s="19">
        <f>BERAU!H24</f>
        <v>27754.321657983364</v>
      </c>
      <c r="I26" s="19">
        <f>BERAU!I24</f>
        <v>30161.695736867325</v>
      </c>
      <c r="J26" s="19">
        <f>BERAU!J24</f>
        <v>32731.513469138241</v>
      </c>
      <c r="K26" s="19">
        <f>BERAU!K24</f>
        <v>35482.941955131057</v>
      </c>
      <c r="L26" s="19">
        <f>BERAU!L24</f>
        <v>38172.552441881031</v>
      </c>
      <c r="M26" s="19">
        <f>BERAU!M24</f>
        <v>40824.634633245099</v>
      </c>
      <c r="N26" s="19">
        <f>BERAU!N24</f>
        <v>43615.429791235023</v>
      </c>
      <c r="O26" s="19">
        <f>BERAU!O24</f>
        <v>46371.179111726058</v>
      </c>
      <c r="P26" s="19">
        <f>BERAU!P24</f>
        <v>49151.582450962502</v>
      </c>
      <c r="Q26" s="19">
        <f>BERAU!Q24</f>
        <v>51958.076209308478</v>
      </c>
      <c r="R26" s="19">
        <f>BERAU!R24</f>
        <v>54792.183733742888</v>
      </c>
      <c r="S26" s="19">
        <f>BERAU!S24</f>
        <v>57655.520660226161</v>
      </c>
      <c r="T26" s="19">
        <f>BERAU!T24</f>
        <v>60432.015074332026</v>
      </c>
      <c r="U26" s="19">
        <f>BERAU!U24</f>
        <v>63471.938139078127</v>
      </c>
    </row>
    <row r="27" spans="1:21" x14ac:dyDescent="0.25">
      <c r="A27" s="18" t="s">
        <v>17</v>
      </c>
      <c r="B27" s="19">
        <f>PPU!B24</f>
        <v>38013.184758690833</v>
      </c>
      <c r="C27" s="19">
        <f>PPU!C24</f>
        <v>38823.035229945999</v>
      </c>
      <c r="D27" s="19">
        <f>PPU!D24</f>
        <v>40071.631636042308</v>
      </c>
      <c r="E27" s="19">
        <f>PPU!E24</f>
        <v>40610.335061812104</v>
      </c>
      <c r="F27" s="19">
        <f>PPU!F24</f>
        <v>45016.670557851779</v>
      </c>
      <c r="G27" s="19">
        <f>PPU!G24</f>
        <v>39287.731530761477</v>
      </c>
      <c r="H27" s="19">
        <f>PPU!H24</f>
        <v>29685.932465904858</v>
      </c>
      <c r="I27" s="19">
        <f>PPU!I24</f>
        <v>31088.173197150354</v>
      </c>
      <c r="J27" s="19">
        <f>PPU!J24</f>
        <v>32394.643709648579</v>
      </c>
      <c r="K27" s="19">
        <f>PPU!K24</f>
        <v>33905.273152611757</v>
      </c>
      <c r="L27" s="19">
        <f>PPU!L24</f>
        <v>35286.873604984416</v>
      </c>
      <c r="M27" s="19">
        <f>PPU!M24</f>
        <v>36623.796553607317</v>
      </c>
      <c r="N27" s="19">
        <f>PPU!N24</f>
        <v>38074.577198163483</v>
      </c>
      <c r="O27" s="19">
        <f>PPU!O24</f>
        <v>39567.084513152367</v>
      </c>
      <c r="P27" s="19">
        <f>PPU!P24</f>
        <v>40896.582241982673</v>
      </c>
      <c r="Q27" s="19">
        <f>PPU!Q24</f>
        <v>42473.696573060311</v>
      </c>
      <c r="R27" s="19">
        <f>PPU!R24</f>
        <v>43911.937637406765</v>
      </c>
      <c r="S27" s="19">
        <f>PPU!S24</f>
        <v>45458.318077190212</v>
      </c>
      <c r="T27" s="19">
        <f>PPU!T24</f>
        <v>46885.704305291081</v>
      </c>
      <c r="U27" s="19">
        <f>PPU!U24</f>
        <v>48443.348876507618</v>
      </c>
    </row>
    <row r="28" spans="1:21" x14ac:dyDescent="0.25">
      <c r="A28" s="18" t="s">
        <v>38</v>
      </c>
      <c r="B28" s="19">
        <f>SAMARINDA!B24</f>
        <v>19865.478530311713</v>
      </c>
      <c r="C28" s="19">
        <f>SAMARINDA!C24</f>
        <v>16712.518727716328</v>
      </c>
      <c r="D28" s="19">
        <f>SAMARINDA!D24</f>
        <v>17667.281217975567</v>
      </c>
      <c r="E28" s="19">
        <f>SAMARINDA!E24</f>
        <v>20887.671426338835</v>
      </c>
      <c r="F28" s="19">
        <f>SAMARINDA!F24</f>
        <v>23963.982711312758</v>
      </c>
      <c r="G28" s="19">
        <f>SAMARINDA!G24</f>
        <v>23481.033798066881</v>
      </c>
      <c r="H28" s="19">
        <f>SAMARINDA!H24</f>
        <v>18878.818810161541</v>
      </c>
      <c r="I28" s="19">
        <f>SAMARINDA!I24</f>
        <v>19461.016324856595</v>
      </c>
      <c r="J28" s="19">
        <f>SAMARINDA!J24</f>
        <v>19725.982278050258</v>
      </c>
      <c r="K28" s="19">
        <f>SAMARINDA!K24</f>
        <v>20653.386046690062</v>
      </c>
      <c r="L28" s="19">
        <f>SAMARINDA!L24</f>
        <v>21279.010941339624</v>
      </c>
      <c r="M28" s="19">
        <f>SAMARINDA!M24</f>
        <v>21665.08409875524</v>
      </c>
      <c r="N28" s="19">
        <f>SAMARINDA!N24</f>
        <v>22520.271164722646</v>
      </c>
      <c r="O28" s="19">
        <f>SAMARINDA!O24</f>
        <v>23154.410730264237</v>
      </c>
      <c r="P28" s="19">
        <f>SAMARINDA!P24</f>
        <v>23798.848629388343</v>
      </c>
      <c r="Q28" s="19">
        <f>SAMARINDA!Q24</f>
        <v>24454.741754987572</v>
      </c>
      <c r="R28" s="19">
        <f>SAMARINDA!R24</f>
        <v>25123.428322233878</v>
      </c>
      <c r="S28" s="19">
        <f>SAMARINDA!S24</f>
        <v>25806.459023410029</v>
      </c>
      <c r="T28" s="19">
        <f>SAMARINDA!T24</f>
        <v>26085.859391627844</v>
      </c>
      <c r="U28" s="19">
        <f>SAMARINDA!U24</f>
        <v>26655.454643952475</v>
      </c>
    </row>
    <row r="29" spans="1:21" x14ac:dyDescent="0.25">
      <c r="A29" s="18" t="s">
        <v>39</v>
      </c>
      <c r="B29" s="19">
        <f>BALIKPAPAN!B24</f>
        <v>7515.9647147316127</v>
      </c>
      <c r="C29" s="19">
        <f>BALIKPAPAN!C24</f>
        <v>8729.5064674210062</v>
      </c>
      <c r="D29" s="19">
        <f>BALIKPAPAN!D24</f>
        <v>11938.696012503746</v>
      </c>
      <c r="E29" s="19">
        <f>BALIKPAPAN!E24</f>
        <v>11576.462946000835</v>
      </c>
      <c r="F29" s="19">
        <f>BALIKPAPAN!F24</f>
        <v>11651.66440963475</v>
      </c>
      <c r="G29" s="19">
        <f>BALIKPAPAN!G24</f>
        <v>10331.113621903476</v>
      </c>
      <c r="H29" s="19">
        <f>BALIKPAPAN!H24</f>
        <v>11741.440794227825</v>
      </c>
      <c r="I29" s="19">
        <f>BALIKPAPAN!I24</f>
        <v>12663.1621980375</v>
      </c>
      <c r="J29" s="19">
        <f>BALIKPAPAN!J24</f>
        <v>13348.549359499344</v>
      </c>
      <c r="K29" s="19">
        <f>BALIKPAPAN!K24</f>
        <v>14716.474265210685</v>
      </c>
      <c r="L29" s="19">
        <f>BALIKPAPAN!L24</f>
        <v>15743.289523884345</v>
      </c>
      <c r="M29" s="19">
        <f>BALIKPAPAN!M24</f>
        <v>16770.24391589138</v>
      </c>
      <c r="N29" s="19">
        <f>BALIKPAPAN!N24</f>
        <v>17797.37005511409</v>
      </c>
      <c r="O29" s="19">
        <f>BALIKPAPAN!O24</f>
        <v>18824.708754565647</v>
      </c>
      <c r="P29" s="19">
        <f>BALIKPAPAN!P24</f>
        <v>19852.311105782403</v>
      </c>
      <c r="Q29" s="19">
        <f>BALIKPAPAN!Q24</f>
        <v>20880.241074808579</v>
      </c>
      <c r="R29" s="19">
        <f>BALIKPAPAN!R24</f>
        <v>21908.578753922659</v>
      </c>
      <c r="S29" s="19">
        <f>BALIKPAPAN!S24</f>
        <v>22937.424434744578</v>
      </c>
      <c r="T29" s="19">
        <f>BALIKPAPAN!T24</f>
        <v>23511.62087561841</v>
      </c>
      <c r="U29" s="19">
        <f>BALIKPAPAN!U24</f>
        <v>24997.183745415226</v>
      </c>
    </row>
    <row r="30" spans="1:21" x14ac:dyDescent="0.25">
      <c r="A30" s="18" t="s">
        <v>40</v>
      </c>
      <c r="B30" s="19">
        <f>BONTANG!B24</f>
        <v>2010.8467947806612</v>
      </c>
      <c r="C30" s="19">
        <f>BONTANG!C24</f>
        <v>1132.6724051701478</v>
      </c>
      <c r="D30" s="19">
        <f>BONTANG!D24</f>
        <v>3034.6132377709723</v>
      </c>
      <c r="E30" s="19">
        <f>BONTANG!E24</f>
        <v>3602.3820590215732</v>
      </c>
      <c r="F30" s="19">
        <f>BONTANG!F24</f>
        <v>3711.5954746020998</v>
      </c>
      <c r="G30" s="19">
        <f>BONTANG!G24</f>
        <v>1077.0304393610347</v>
      </c>
      <c r="H30" s="19">
        <f>BONTANG!H24</f>
        <v>1387.2101847856861</v>
      </c>
      <c r="I30" s="19">
        <f>BONTANG!I24</f>
        <v>1640.9960488793631</v>
      </c>
      <c r="J30" s="19">
        <f>BONTANG!J24</f>
        <v>1941.2116031945584</v>
      </c>
      <c r="K30" s="19">
        <f>BONTANG!K24</f>
        <v>2241.5322978095628</v>
      </c>
      <c r="L30" s="19">
        <f>BONTANG!L24</f>
        <v>2541.9786455968529</v>
      </c>
      <c r="M30" s="19">
        <f>BONTANG!M24</f>
        <v>2836.9404503406381</v>
      </c>
      <c r="N30" s="19">
        <f>BONTANG!N24</f>
        <v>3136.6170999925594</v>
      </c>
      <c r="O30" s="19">
        <f>BONTANG!O24</f>
        <v>3436.2937496444906</v>
      </c>
      <c r="P30" s="19">
        <f>BONTANG!P24</f>
        <v>3735.9703992964119</v>
      </c>
      <c r="Q30" s="19">
        <f>BONTANG!Q24</f>
        <v>4035.6470489483331</v>
      </c>
      <c r="R30" s="19">
        <f>BONTANG!R24</f>
        <v>4335.3236986002639</v>
      </c>
      <c r="S30" s="19">
        <f>BONTANG!S24</f>
        <v>4635.0003482521861</v>
      </c>
      <c r="T30" s="19">
        <f>BONTANG!T24</f>
        <v>4934.6769979041173</v>
      </c>
      <c r="U30" s="19">
        <f>BONTANG!U24</f>
        <v>5274.2770377963743</v>
      </c>
    </row>
    <row r="31" spans="1:21" x14ac:dyDescent="0.25">
      <c r="A31" s="18" t="s">
        <v>41</v>
      </c>
      <c r="B31" s="19">
        <f>MAHULU!B24</f>
        <v>0</v>
      </c>
      <c r="C31" s="19">
        <f>MAHULU!C24</f>
        <v>0</v>
      </c>
      <c r="D31" s="19">
        <f>MAHULU!D24</f>
        <v>0</v>
      </c>
      <c r="E31" s="19">
        <f>MAHULU!E24</f>
        <v>0</v>
      </c>
      <c r="F31" s="19">
        <f>MAHULU!F24</f>
        <v>0</v>
      </c>
      <c r="G31" s="19">
        <f>MAHULU!G24</f>
        <v>0</v>
      </c>
      <c r="H31" s="19">
        <f>MAHULU!H24</f>
        <v>0</v>
      </c>
      <c r="I31" s="19">
        <f>MAHULU!I24</f>
        <v>0</v>
      </c>
      <c r="J31" s="19">
        <f>MAHULU!J24</f>
        <v>0</v>
      </c>
      <c r="K31" s="19">
        <f>MAHULU!K24</f>
        <v>0</v>
      </c>
      <c r="L31" s="19">
        <f>MAHULU!L24</f>
        <v>0</v>
      </c>
      <c r="M31" s="19">
        <f>MAHULU!M24</f>
        <v>0</v>
      </c>
      <c r="N31" s="19">
        <f>MAHULU!N24</f>
        <v>0</v>
      </c>
      <c r="O31" s="19">
        <f>MAHULU!O24</f>
        <v>0</v>
      </c>
      <c r="P31" s="19">
        <f>MAHULU!P24</f>
        <v>0</v>
      </c>
      <c r="Q31" s="19">
        <f>MAHULU!Q24</f>
        <v>0</v>
      </c>
      <c r="R31" s="19">
        <f>MAHULU!R24</f>
        <v>0</v>
      </c>
      <c r="S31" s="19">
        <f>MAHULU!S24</f>
        <v>0</v>
      </c>
      <c r="T31" s="19">
        <f>MAHULU!T24</f>
        <v>0</v>
      </c>
      <c r="U31" s="19">
        <f>MAHULU!U24</f>
        <v>0</v>
      </c>
    </row>
    <row r="32" spans="1:21" x14ac:dyDescent="0.25">
      <c r="A32" s="18" t="s">
        <v>44</v>
      </c>
      <c r="B32" s="19">
        <f>SUM(B22:B31)</f>
        <v>292846.83821382531</v>
      </c>
      <c r="C32" s="19">
        <f t="shared" ref="C32:U32" si="1">SUM(C22:C31)</f>
        <v>301433.56352065073</v>
      </c>
      <c r="D32" s="19">
        <f t="shared" si="1"/>
        <v>315731.97071544867</v>
      </c>
      <c r="E32" s="19">
        <f t="shared" si="1"/>
        <v>326121.09136743791</v>
      </c>
      <c r="F32" s="19">
        <f t="shared" si="1"/>
        <v>340167.66587765125</v>
      </c>
      <c r="G32" s="19">
        <f t="shared" si="1"/>
        <v>337680.70733508311</v>
      </c>
      <c r="H32" s="19">
        <f t="shared" si="1"/>
        <v>274022.00635443087</v>
      </c>
      <c r="I32" s="19">
        <f t="shared" si="1"/>
        <v>290827.86569061264</v>
      </c>
      <c r="J32" s="19">
        <f t="shared" si="1"/>
        <v>307894.27852686448</v>
      </c>
      <c r="K32" s="19">
        <f t="shared" si="1"/>
        <v>327884.81875780196</v>
      </c>
      <c r="L32" s="19">
        <f t="shared" si="1"/>
        <v>349196.97450461681</v>
      </c>
      <c r="M32" s="19">
        <f t="shared" si="1"/>
        <v>367864.33974585321</v>
      </c>
      <c r="N32" s="19">
        <f t="shared" si="1"/>
        <v>389354.95060405828</v>
      </c>
      <c r="O32" s="19">
        <f t="shared" si="1"/>
        <v>409758.53781606501</v>
      </c>
      <c r="P32" s="19">
        <f t="shared" si="1"/>
        <v>430470.1323805548</v>
      </c>
      <c r="Q32" s="19">
        <f t="shared" si="1"/>
        <v>451536.98830659903</v>
      </c>
      <c r="R32" s="19">
        <f t="shared" si="1"/>
        <v>473923.11668250256</v>
      </c>
      <c r="S32" s="19">
        <f t="shared" si="1"/>
        <v>497009.40145251155</v>
      </c>
      <c r="T32" s="19">
        <f t="shared" si="1"/>
        <v>518605.51099692169</v>
      </c>
      <c r="U32" s="19">
        <f t="shared" si="1"/>
        <v>544607.8615148518</v>
      </c>
    </row>
    <row r="34" spans="14:16" x14ac:dyDescent="0.25">
      <c r="N34" s="23" t="s">
        <v>50</v>
      </c>
      <c r="O34" s="24">
        <f>SUM(B16:U16)+M65</f>
        <v>13510095.13080778</v>
      </c>
    </row>
    <row r="35" spans="14:16" x14ac:dyDescent="0.25">
      <c r="N35" s="23" t="s">
        <v>23</v>
      </c>
      <c r="O35" s="24">
        <f>SUM(B32:U32)+M65</f>
        <v>10175425.511505719</v>
      </c>
    </row>
    <row r="36" spans="14:16" x14ac:dyDescent="0.25">
      <c r="N36" s="23" t="s">
        <v>51</v>
      </c>
      <c r="O36" s="30">
        <f>O34-O35</f>
        <v>3334669.6193020605</v>
      </c>
      <c r="P36" s="28">
        <f>O36/(O34+O35)</f>
        <v>0.14078937379762593</v>
      </c>
    </row>
    <row r="52" spans="1:22" x14ac:dyDescent="0.25">
      <c r="A52" s="17" t="s">
        <v>45</v>
      </c>
    </row>
    <row r="53" spans="1:22" x14ac:dyDescent="0.25">
      <c r="A53" s="38" t="s">
        <v>32</v>
      </c>
      <c r="B53" s="38" t="s">
        <v>1</v>
      </c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20"/>
      <c r="N53" s="20"/>
      <c r="O53" s="20"/>
      <c r="P53" s="20"/>
      <c r="Q53" s="20"/>
      <c r="R53" s="20"/>
      <c r="S53" s="20"/>
      <c r="T53" s="20"/>
      <c r="U53" s="20"/>
      <c r="V53" s="20"/>
    </row>
    <row r="54" spans="1:22" x14ac:dyDescent="0.25">
      <c r="A54" s="38"/>
      <c r="B54" s="16">
        <v>2000</v>
      </c>
      <c r="C54" s="16">
        <v>2001</v>
      </c>
      <c r="D54" s="16">
        <v>2002</v>
      </c>
      <c r="E54" s="16">
        <v>2003</v>
      </c>
      <c r="F54" s="16">
        <v>2004</v>
      </c>
      <c r="G54" s="16">
        <v>2005</v>
      </c>
      <c r="H54" s="16">
        <v>2006</v>
      </c>
      <c r="I54" s="16">
        <v>2007</v>
      </c>
      <c r="J54" s="16">
        <v>2008</v>
      </c>
      <c r="K54" s="16">
        <v>2009</v>
      </c>
      <c r="L54" s="16">
        <v>2010</v>
      </c>
      <c r="M54" s="15"/>
      <c r="N54" s="15"/>
      <c r="O54" s="15"/>
      <c r="P54" s="15"/>
      <c r="Q54" s="15"/>
      <c r="R54" s="15"/>
      <c r="S54" s="15"/>
      <c r="T54" s="15"/>
      <c r="U54" s="15"/>
      <c r="V54" s="20"/>
    </row>
    <row r="55" spans="1:22" x14ac:dyDescent="0.25">
      <c r="A55" s="18" t="s">
        <v>33</v>
      </c>
      <c r="B55" s="21">
        <f>PASER!B36</f>
        <v>46116.267044928143</v>
      </c>
      <c r="C55" s="21">
        <f>PASER!C36</f>
        <v>35969.458673039691</v>
      </c>
      <c r="D55" s="21">
        <f>PASER!D36</f>
        <v>35763.913691944414</v>
      </c>
      <c r="E55" s="21">
        <f>PASER!E36</f>
        <v>15156.868936303284</v>
      </c>
      <c r="F55" s="21">
        <f>PASER!F36</f>
        <v>19460.700349007169</v>
      </c>
      <c r="G55" s="21">
        <f>PASER!G36</f>
        <v>20994.708930786357</v>
      </c>
      <c r="H55" s="21">
        <f>PASER!H36</f>
        <v>23149.646040074778</v>
      </c>
      <c r="I55" s="21">
        <f>PASER!I36</f>
        <v>28184.647859998906</v>
      </c>
      <c r="J55" s="21">
        <f>PASER!J36</f>
        <v>30911.337761577106</v>
      </c>
      <c r="K55" s="21">
        <f>PASER!K36</f>
        <v>29311.568386441722</v>
      </c>
      <c r="L55" s="21">
        <f>PASER!L36</f>
        <v>31248.544852610616</v>
      </c>
      <c r="M55" s="27">
        <f>SUM(B55:L55)</f>
        <v>316267.66252671223</v>
      </c>
    </row>
    <row r="56" spans="1:22" x14ac:dyDescent="0.25">
      <c r="A56" s="18" t="s">
        <v>34</v>
      </c>
      <c r="B56" s="21">
        <f>KUKAR!B36</f>
        <v>101546.10743762982</v>
      </c>
      <c r="C56" s="21">
        <f>KUKAR!C36</f>
        <v>81630.366833137115</v>
      </c>
      <c r="D56" s="21">
        <f>KUKAR!D36</f>
        <v>96939.790004886599</v>
      </c>
      <c r="E56" s="21">
        <f>KUKAR!E36</f>
        <v>89680.321713393656</v>
      </c>
      <c r="F56" s="21">
        <f>KUKAR!F36</f>
        <v>98921.176384962819</v>
      </c>
      <c r="G56" s="21">
        <f>KUKAR!G36</f>
        <v>89622.367341479345</v>
      </c>
      <c r="H56" s="21">
        <f>KUKAR!H36</f>
        <v>86285.667019603658</v>
      </c>
      <c r="I56" s="21">
        <f>KUKAR!I36</f>
        <v>86004.148483460289</v>
      </c>
      <c r="J56" s="21">
        <f>KUKAR!J36</f>
        <v>98675.287524302359</v>
      </c>
      <c r="K56" s="21">
        <f>KUKAR!K36</f>
        <v>102806.12766363686</v>
      </c>
      <c r="L56" s="21">
        <f>KUKAR!L36</f>
        <v>108969.65456390208</v>
      </c>
      <c r="M56" s="27">
        <f t="shared" ref="M56:M64" si="2">SUM(B56:L56)</f>
        <v>1041081.0149703945</v>
      </c>
    </row>
    <row r="57" spans="1:22" x14ac:dyDescent="0.25">
      <c r="A57" s="18" t="s">
        <v>35</v>
      </c>
      <c r="B57" s="21">
        <f>KUBAR!B36</f>
        <v>30090.742140828221</v>
      </c>
      <c r="C57" s="21">
        <f>KUBAR!C36</f>
        <v>35825.883875227853</v>
      </c>
      <c r="D57" s="21">
        <f>KUBAR!D36</f>
        <v>40822.749623894553</v>
      </c>
      <c r="E57" s="21">
        <f>KUBAR!E36</f>
        <v>12762.757262452134</v>
      </c>
      <c r="F57" s="21">
        <f>KUBAR!F36</f>
        <v>27939.96410428916</v>
      </c>
      <c r="G57" s="21">
        <f>KUBAR!G36</f>
        <v>15782.427816837931</v>
      </c>
      <c r="H57" s="21">
        <f>KUBAR!H36</f>
        <v>14469.375695492348</v>
      </c>
      <c r="I57" s="21">
        <f>KUBAR!I36</f>
        <v>15122.395803000994</v>
      </c>
      <c r="J57" s="21">
        <f>KUBAR!J36</f>
        <v>15781.506734948431</v>
      </c>
      <c r="K57" s="21">
        <f>KUBAR!K36</f>
        <v>16482.343345354671</v>
      </c>
      <c r="L57" s="21">
        <f>KUBAR!L36</f>
        <v>17787.337634196057</v>
      </c>
      <c r="M57" s="27">
        <f t="shared" si="2"/>
        <v>242867.48403652234</v>
      </c>
    </row>
    <row r="58" spans="1:22" x14ac:dyDescent="0.25">
      <c r="A58" s="18" t="s">
        <v>36</v>
      </c>
      <c r="B58" s="21">
        <f>KUTIM!B36</f>
        <v>10129.259424669743</v>
      </c>
      <c r="C58" s="21">
        <f>KUTIM!C36</f>
        <v>12919.843635643094</v>
      </c>
      <c r="D58" s="21">
        <f>KUTIM!D36</f>
        <v>15191.395361416902</v>
      </c>
      <c r="E58" s="21">
        <f>KUTIM!E36</f>
        <v>25088.191852426171</v>
      </c>
      <c r="F58" s="21">
        <f>KUTIM!F36</f>
        <v>24396.096716306118</v>
      </c>
      <c r="G58" s="21">
        <f>KUTIM!G36</f>
        <v>26288.173820941</v>
      </c>
      <c r="H58" s="21">
        <f>KUTIM!H36</f>
        <v>28840.230063795279</v>
      </c>
      <c r="I58" s="21">
        <f>KUTIM!I36</f>
        <v>29242.865580040496</v>
      </c>
      <c r="J58" s="21">
        <f>KUTIM!J36</f>
        <v>37511.738328886568</v>
      </c>
      <c r="K58" s="21">
        <f>KUTIM!K36</f>
        <v>34197.933859295139</v>
      </c>
      <c r="L58" s="21">
        <f>KUTIM!L36</f>
        <v>38361.463185727633</v>
      </c>
      <c r="M58" s="27">
        <f t="shared" si="2"/>
        <v>282167.19182914816</v>
      </c>
    </row>
    <row r="59" spans="1:22" x14ac:dyDescent="0.25">
      <c r="A59" s="18" t="s">
        <v>37</v>
      </c>
      <c r="B59" s="21">
        <f>BERAU!B36</f>
        <v>13591.023908254363</v>
      </c>
      <c r="C59" s="21">
        <f>BERAU!C36</f>
        <v>11802.752452409835</v>
      </c>
      <c r="D59" s="21">
        <f>BERAU!D36</f>
        <v>11807.10941080223</v>
      </c>
      <c r="E59" s="21">
        <f>BERAU!E36</f>
        <v>13374.490887894219</v>
      </c>
      <c r="F59" s="21">
        <f>BERAU!F36</f>
        <v>14170.605449899085</v>
      </c>
      <c r="G59" s="21">
        <f>BERAU!G36</f>
        <v>14790.995315927918</v>
      </c>
      <c r="H59" s="21">
        <f>BERAU!H36</f>
        <v>15104.137980627149</v>
      </c>
      <c r="I59" s="21">
        <f>BERAU!I36</f>
        <v>18521.973238240967</v>
      </c>
      <c r="J59" s="21">
        <f>BERAU!J36</f>
        <v>20238.031911655573</v>
      </c>
      <c r="K59" s="21">
        <f>BERAU!K36</f>
        <v>20434.837146581129</v>
      </c>
      <c r="L59" s="21">
        <f>BERAU!L36</f>
        <v>24507.507159538978</v>
      </c>
      <c r="M59" s="27">
        <f t="shared" si="2"/>
        <v>178343.46486183142</v>
      </c>
    </row>
    <row r="60" spans="1:22" x14ac:dyDescent="0.25">
      <c r="A60" s="18" t="s">
        <v>17</v>
      </c>
      <c r="B60" s="21">
        <f>PPU!B36</f>
        <v>0</v>
      </c>
      <c r="C60" s="21">
        <f>PPU!C36</f>
        <v>0</v>
      </c>
      <c r="D60" s="21">
        <f>PPU!D36</f>
        <v>0</v>
      </c>
      <c r="E60" s="21">
        <f>PPU!E36</f>
        <v>22109.564801909681</v>
      </c>
      <c r="F60" s="21">
        <f>PPU!F36</f>
        <v>28906.015274618432</v>
      </c>
      <c r="G60" s="21">
        <f>PPU!G36</f>
        <v>28228.68472453711</v>
      </c>
      <c r="H60" s="21">
        <f>PPU!H36</f>
        <v>31830.464104539686</v>
      </c>
      <c r="I60" s="21">
        <f>PPU!I36</f>
        <v>37453.853743213134</v>
      </c>
      <c r="J60" s="21">
        <f>PPU!J36</f>
        <v>37677.603118101833</v>
      </c>
      <c r="K60" s="21">
        <f>PPU!K36</f>
        <v>33397.315616003572</v>
      </c>
      <c r="L60" s="21">
        <f>PPU!L36</f>
        <v>41308.881326587776</v>
      </c>
      <c r="M60" s="27">
        <f t="shared" si="2"/>
        <v>260912.38270951124</v>
      </c>
    </row>
    <row r="61" spans="1:22" x14ac:dyDescent="0.25">
      <c r="A61" s="18" t="s">
        <v>38</v>
      </c>
      <c r="B61" s="21">
        <f>SAMARINDA!B36</f>
        <v>17191.762924695671</v>
      </c>
      <c r="C61" s="21">
        <f>SAMARINDA!C36</f>
        <v>18697.197121262503</v>
      </c>
      <c r="D61" s="21">
        <f>SAMARINDA!D36</f>
        <v>20587.989862624621</v>
      </c>
      <c r="E61" s="21">
        <f>SAMARINDA!E36</f>
        <v>22505.287050947161</v>
      </c>
      <c r="F61" s="21">
        <f>SAMARINDA!F36</f>
        <v>19083.867452715967</v>
      </c>
      <c r="G61" s="21">
        <f>SAMARINDA!G36</f>
        <v>18575.154181206435</v>
      </c>
      <c r="H61" s="21">
        <f>SAMARINDA!H36</f>
        <v>20229.509261569026</v>
      </c>
      <c r="I61" s="21">
        <f>SAMARINDA!I36</f>
        <v>22233.66810087912</v>
      </c>
      <c r="J61" s="21">
        <f>SAMARINDA!J36</f>
        <v>23718.740636216673</v>
      </c>
      <c r="K61" s="21">
        <f>SAMARINDA!K36</f>
        <v>26355.387603671224</v>
      </c>
      <c r="L61" s="21">
        <f>SAMARINDA!L36</f>
        <v>21960.532159156475</v>
      </c>
      <c r="M61" s="27">
        <f t="shared" si="2"/>
        <v>231139.09635494489</v>
      </c>
    </row>
    <row r="62" spans="1:22" x14ac:dyDescent="0.25">
      <c r="A62" s="18" t="s">
        <v>39</v>
      </c>
      <c r="B62" s="21">
        <f>BALIKPAPAN!B36</f>
        <v>4209.1489825356193</v>
      </c>
      <c r="C62" s="21">
        <f>BALIKPAPAN!C36</f>
        <v>5867.7922573184605</v>
      </c>
      <c r="D62" s="21">
        <f>BALIKPAPAN!D36</f>
        <v>5633.2565333522134</v>
      </c>
      <c r="E62" s="21">
        <f>BALIKPAPAN!E36</f>
        <v>5450.7290031376087</v>
      </c>
      <c r="F62" s="21">
        <f>BALIKPAPAN!F36</f>
        <v>5845.5973448552013</v>
      </c>
      <c r="G62" s="21">
        <f>BALIKPAPAN!G36</f>
        <v>6053.5789267185191</v>
      </c>
      <c r="H62" s="21">
        <f>BALIKPAPAN!H36</f>
        <v>6287.6976231584495</v>
      </c>
      <c r="I62" s="21">
        <f>BALIKPAPAN!I36</f>
        <v>5856.1602455618176</v>
      </c>
      <c r="J62" s="21">
        <f>BALIKPAPAN!J36</f>
        <v>5547.1496737671887</v>
      </c>
      <c r="K62" s="21">
        <f>BALIKPAPAN!K36</f>
        <v>7985.6791912103427</v>
      </c>
      <c r="L62" s="21">
        <f>BALIKPAPAN!L36</f>
        <v>6651.955003078212</v>
      </c>
      <c r="M62" s="27">
        <f t="shared" si="2"/>
        <v>65388.744784693641</v>
      </c>
    </row>
    <row r="63" spans="1:22" x14ac:dyDescent="0.25">
      <c r="A63" s="18" t="s">
        <v>40</v>
      </c>
      <c r="B63" s="21">
        <f>BONTANG!B36</f>
        <v>555.73894708326964</v>
      </c>
      <c r="C63" s="21">
        <f>BONTANG!C36</f>
        <v>150.19971542791069</v>
      </c>
      <c r="D63" s="21">
        <f>BONTANG!D36</f>
        <v>1192.1752053712937</v>
      </c>
      <c r="E63" s="21">
        <f>BONTANG!E36</f>
        <v>1072.6085330395385</v>
      </c>
      <c r="F63" s="21">
        <f>BONTANG!F36</f>
        <v>1248.9070787911064</v>
      </c>
      <c r="G63" s="21">
        <f>BONTANG!G36</f>
        <v>1017.4051887423662</v>
      </c>
      <c r="H63" s="21">
        <f>BONTANG!H36</f>
        <v>1019.2378784298528</v>
      </c>
      <c r="I63" s="21">
        <f>BONTANG!I36</f>
        <v>975.58878306192491</v>
      </c>
      <c r="J63" s="21">
        <f>BONTANG!J36</f>
        <v>972.95023986397462</v>
      </c>
      <c r="K63" s="21">
        <f>BONTANG!K36</f>
        <v>981.14053401548904</v>
      </c>
      <c r="L63" s="21">
        <f>BONTANG!L36</f>
        <v>1133.8969637954863</v>
      </c>
      <c r="M63" s="27">
        <f t="shared" si="2"/>
        <v>10319.849067622214</v>
      </c>
    </row>
    <row r="64" spans="1:22" x14ac:dyDescent="0.25">
      <c r="A64" s="18" t="s">
        <v>41</v>
      </c>
      <c r="B64" s="21">
        <f>MAHULU!B36</f>
        <v>0</v>
      </c>
      <c r="C64" s="21">
        <f>MAHULU!C36</f>
        <v>0</v>
      </c>
      <c r="D64" s="21">
        <f>MAHULU!D36</f>
        <v>0</v>
      </c>
      <c r="E64" s="21">
        <f>MAHULU!E36</f>
        <v>0</v>
      </c>
      <c r="F64" s="21">
        <f>MAHULU!F36</f>
        <v>0</v>
      </c>
      <c r="G64" s="21">
        <f>MAHULU!G36</f>
        <v>0</v>
      </c>
      <c r="H64" s="21">
        <f>MAHULU!H36</f>
        <v>0</v>
      </c>
      <c r="I64" s="21">
        <f>MAHULU!I36</f>
        <v>0</v>
      </c>
      <c r="J64" s="21">
        <f>MAHULU!J36</f>
        <v>0</v>
      </c>
      <c r="K64" s="21">
        <f>MAHULU!K36</f>
        <v>0</v>
      </c>
      <c r="L64" s="21">
        <f>MAHULU!L36</f>
        <v>0</v>
      </c>
      <c r="M64" s="27">
        <f t="shared" si="2"/>
        <v>0</v>
      </c>
    </row>
    <row r="65" spans="1:22" x14ac:dyDescent="0.25">
      <c r="A65" s="18" t="s">
        <v>52</v>
      </c>
      <c r="B65" s="21">
        <f>SUM(B55:B64)</f>
        <v>223430.05081062487</v>
      </c>
      <c r="C65" s="21">
        <f t="shared" ref="C65:L65" si="3">SUM(C55:C64)</f>
        <v>202863.49456346643</v>
      </c>
      <c r="D65" s="21">
        <f t="shared" si="3"/>
        <v>227938.37969429282</v>
      </c>
      <c r="E65" s="21">
        <f t="shared" si="3"/>
        <v>207200.82004150344</v>
      </c>
      <c r="F65" s="21">
        <f t="shared" si="3"/>
        <v>239972.93015544506</v>
      </c>
      <c r="G65" s="21">
        <f t="shared" si="3"/>
        <v>221353.49624717698</v>
      </c>
      <c r="H65" s="21">
        <f t="shared" si="3"/>
        <v>227215.96566729023</v>
      </c>
      <c r="I65" s="21">
        <f t="shared" si="3"/>
        <v>243595.30183745763</v>
      </c>
      <c r="J65" s="21">
        <f t="shared" si="3"/>
        <v>271034.34592931974</v>
      </c>
      <c r="K65" s="21">
        <f t="shared" si="3"/>
        <v>271952.33334621013</v>
      </c>
      <c r="L65" s="21">
        <f t="shared" si="3"/>
        <v>291929.77284859325</v>
      </c>
      <c r="M65" s="21">
        <f>SUM(B65:L65)</f>
        <v>2628486.8911413802</v>
      </c>
    </row>
    <row r="69" spans="1:22" x14ac:dyDescent="0.25">
      <c r="A69" s="17" t="s">
        <v>53</v>
      </c>
    </row>
    <row r="70" spans="1:22" x14ac:dyDescent="0.25">
      <c r="A70" s="38" t="s">
        <v>32</v>
      </c>
      <c r="B70" s="38" t="s">
        <v>1</v>
      </c>
      <c r="C70" s="38"/>
      <c r="D70" s="38"/>
      <c r="E70" s="38"/>
      <c r="F70" s="38"/>
      <c r="G70" s="38"/>
      <c r="H70" s="38"/>
      <c r="I70" s="38"/>
      <c r="J70" s="38"/>
      <c r="K70" s="38"/>
      <c r="L70" s="38"/>
      <c r="M70" s="38"/>
      <c r="N70" s="38"/>
      <c r="O70" s="38"/>
      <c r="P70" s="38"/>
      <c r="Q70" s="38"/>
      <c r="R70" s="38"/>
      <c r="S70" s="38"/>
      <c r="T70" s="38"/>
      <c r="U70" s="38"/>
    </row>
    <row r="71" spans="1:22" x14ac:dyDescent="0.25">
      <c r="A71" s="38"/>
      <c r="B71" s="25">
        <v>2011</v>
      </c>
      <c r="C71" s="25">
        <v>2012</v>
      </c>
      <c r="D71" s="25">
        <v>2013</v>
      </c>
      <c r="E71" s="25">
        <v>2014</v>
      </c>
      <c r="F71" s="25">
        <v>2015</v>
      </c>
      <c r="G71" s="25">
        <v>2016</v>
      </c>
      <c r="H71" s="25">
        <v>2017</v>
      </c>
      <c r="I71" s="25">
        <v>2018</v>
      </c>
      <c r="J71" s="25">
        <v>2019</v>
      </c>
      <c r="K71" s="25">
        <v>2020</v>
      </c>
      <c r="L71" s="3">
        <v>2021</v>
      </c>
      <c r="M71" s="25">
        <v>2022</v>
      </c>
      <c r="N71" s="25">
        <v>2023</v>
      </c>
      <c r="O71" s="25">
        <v>2024</v>
      </c>
      <c r="P71" s="25">
        <v>2025</v>
      </c>
      <c r="Q71" s="3">
        <v>2026</v>
      </c>
      <c r="R71" s="25">
        <v>2027</v>
      </c>
      <c r="S71" s="25">
        <v>2028</v>
      </c>
      <c r="T71" s="25">
        <v>2029</v>
      </c>
      <c r="U71" s="25">
        <v>2030</v>
      </c>
    </row>
    <row r="72" spans="1:22" x14ac:dyDescent="0.25">
      <c r="A72" s="18" t="s">
        <v>33</v>
      </c>
      <c r="B72" s="21">
        <f>B6+M55</f>
        <v>348505.66149402648</v>
      </c>
      <c r="C72" s="21">
        <f>B72+C6</f>
        <v>386237.85106625484</v>
      </c>
      <c r="D72" s="21">
        <f t="shared" ref="D72:U81" si="4">C72+D6</f>
        <v>424394.42700223438</v>
      </c>
      <c r="E72" s="21">
        <f t="shared" si="4"/>
        <v>464558.88260162034</v>
      </c>
      <c r="F72" s="21">
        <f t="shared" si="4"/>
        <v>507741.66414414829</v>
      </c>
      <c r="G72" s="21">
        <f t="shared" si="4"/>
        <v>553676.82063524087</v>
      </c>
      <c r="H72" s="21">
        <f t="shared" si="4"/>
        <v>608293.53110748297</v>
      </c>
      <c r="I72" s="21">
        <f t="shared" si="4"/>
        <v>668327.76695828722</v>
      </c>
      <c r="J72" s="21">
        <f>I72+J6</f>
        <v>734245.46346347302</v>
      </c>
      <c r="K72" s="21">
        <f t="shared" si="4"/>
        <v>806310.77591050067</v>
      </c>
      <c r="L72" s="21">
        <f t="shared" si="4"/>
        <v>884195.05041539983</v>
      </c>
      <c r="M72" s="21">
        <f t="shared" si="4"/>
        <v>971914.61086856399</v>
      </c>
      <c r="N72" s="21">
        <f t="shared" si="4"/>
        <v>1067580.9760366736</v>
      </c>
      <c r="O72" s="21">
        <f t="shared" si="4"/>
        <v>1171434.9164973588</v>
      </c>
      <c r="P72" s="21">
        <f t="shared" si="4"/>
        <v>1283788.2081477789</v>
      </c>
      <c r="Q72" s="21">
        <f t="shared" si="4"/>
        <v>1404958.7619125161</v>
      </c>
      <c r="R72" s="21">
        <f t="shared" si="4"/>
        <v>1535271.1511428719</v>
      </c>
      <c r="S72" s="21">
        <f t="shared" si="4"/>
        <v>1675057.1890063132</v>
      </c>
      <c r="T72" s="21">
        <f t="shared" si="4"/>
        <v>1824392.1498087458</v>
      </c>
      <c r="U72" s="21">
        <f t="shared" si="4"/>
        <v>1984153.1065901753</v>
      </c>
      <c r="V72" s="27"/>
    </row>
    <row r="73" spans="1:22" x14ac:dyDescent="0.25">
      <c r="A73" s="18" t="s">
        <v>34</v>
      </c>
      <c r="B73" s="21">
        <f t="shared" ref="B73:B81" si="5">B7+M56</f>
        <v>1157185.8629012119</v>
      </c>
      <c r="C73" s="21">
        <f t="shared" ref="C73:R81" si="6">B73+C7</f>
        <v>1272818.4431325695</v>
      </c>
      <c r="D73" s="21">
        <f t="shared" si="6"/>
        <v>1383081.1763785849</v>
      </c>
      <c r="E73" s="21">
        <f t="shared" si="6"/>
        <v>1493610.5835871915</v>
      </c>
      <c r="F73" s="21">
        <f t="shared" si="6"/>
        <v>1603081.0607488439</v>
      </c>
      <c r="G73" s="21">
        <f t="shared" si="6"/>
        <v>1716549.1595314597</v>
      </c>
      <c r="H73" s="21">
        <f t="shared" si="6"/>
        <v>1835900.4159554907</v>
      </c>
      <c r="I73" s="21">
        <f t="shared" si="6"/>
        <v>1961880.2409560864</v>
      </c>
      <c r="J73" s="21">
        <f>I73+J7</f>
        <v>2094564.2722894619</v>
      </c>
      <c r="K73" s="21">
        <f t="shared" si="6"/>
        <v>2235005.7183981533</v>
      </c>
      <c r="L73" s="21">
        <f t="shared" si="6"/>
        <v>2383265.2025932176</v>
      </c>
      <c r="M73" s="21">
        <f t="shared" si="6"/>
        <v>2539543.9079072815</v>
      </c>
      <c r="N73" s="21">
        <f t="shared" si="6"/>
        <v>2704710.012146276</v>
      </c>
      <c r="O73" s="21">
        <f t="shared" si="6"/>
        <v>2879007.3131048279</v>
      </c>
      <c r="P73" s="21">
        <f t="shared" si="6"/>
        <v>3062918.7158075497</v>
      </c>
      <c r="Q73" s="21">
        <f t="shared" si="6"/>
        <v>3256952.4716658564</v>
      </c>
      <c r="R73" s="21">
        <f t="shared" si="6"/>
        <v>3461644.026890825</v>
      </c>
      <c r="S73" s="21">
        <f t="shared" si="4"/>
        <v>3677558.0169844967</v>
      </c>
      <c r="T73" s="21">
        <f t="shared" si="4"/>
        <v>3904712.3700571237</v>
      </c>
      <c r="U73" s="21">
        <f t="shared" si="4"/>
        <v>4144948.1862058835</v>
      </c>
      <c r="V73" s="27"/>
    </row>
    <row r="74" spans="1:22" x14ac:dyDescent="0.25">
      <c r="A74" s="18" t="s">
        <v>35</v>
      </c>
      <c r="B74" s="21">
        <f t="shared" si="5"/>
        <v>259867.91160665342</v>
      </c>
      <c r="C74" s="21">
        <f t="shared" si="6"/>
        <v>277077.56455521227</v>
      </c>
      <c r="D74" s="21">
        <f t="shared" si="4"/>
        <v>297876.98776791833</v>
      </c>
      <c r="E74" s="21">
        <f t="shared" si="4"/>
        <v>317870.63353400899</v>
      </c>
      <c r="F74" s="21">
        <f t="shared" si="4"/>
        <v>339635.82000817941</v>
      </c>
      <c r="G74" s="21">
        <f t="shared" si="4"/>
        <v>364049.0378359966</v>
      </c>
      <c r="H74" s="21">
        <f t="shared" si="4"/>
        <v>388206.01625991473</v>
      </c>
      <c r="I74" s="21">
        <f t="shared" si="4"/>
        <v>413585.53358110524</v>
      </c>
      <c r="J74" s="21">
        <f t="shared" si="4"/>
        <v>440184.54343745415</v>
      </c>
      <c r="K74" s="21">
        <f t="shared" si="4"/>
        <v>468215.73606982571</v>
      </c>
      <c r="L74" s="21">
        <f t="shared" si="4"/>
        <v>497674.98024609208</v>
      </c>
      <c r="M74" s="21">
        <f t="shared" si="4"/>
        <v>527835.93549854564</v>
      </c>
      <c r="N74" s="21">
        <f t="shared" si="4"/>
        <v>560201.90891600656</v>
      </c>
      <c r="O74" s="21">
        <f t="shared" si="4"/>
        <v>594156.08488691342</v>
      </c>
      <c r="P74" s="21">
        <f t="shared" si="4"/>
        <v>629800.10210678494</v>
      </c>
      <c r="Q74" s="21">
        <f t="shared" si="4"/>
        <v>667245.51390199724</v>
      </c>
      <c r="R74" s="21">
        <f t="shared" si="4"/>
        <v>706614.7786490235</v>
      </c>
      <c r="S74" s="21">
        <f t="shared" si="4"/>
        <v>748042.34961078467</v>
      </c>
      <c r="T74" s="21">
        <f t="shared" si="4"/>
        <v>791491.39314798347</v>
      </c>
      <c r="U74" s="21">
        <f t="shared" si="4"/>
        <v>837305.28252703685</v>
      </c>
      <c r="V74" s="27"/>
    </row>
    <row r="75" spans="1:22" x14ac:dyDescent="0.25">
      <c r="A75" s="18" t="s">
        <v>36</v>
      </c>
      <c r="B75" s="21">
        <f t="shared" si="5"/>
        <v>351216.86373873387</v>
      </c>
      <c r="C75" s="21">
        <f t="shared" si="6"/>
        <v>429570.4277437767</v>
      </c>
      <c r="D75" s="21">
        <f t="shared" si="4"/>
        <v>521068.20486554818</v>
      </c>
      <c r="E75" s="21">
        <f t="shared" si="4"/>
        <v>623973.1108817053</v>
      </c>
      <c r="F75" s="21">
        <f t="shared" si="4"/>
        <v>731888.01551393385</v>
      </c>
      <c r="G75" s="21">
        <f t="shared" si="4"/>
        <v>845989.41520580533</v>
      </c>
      <c r="H75" s="21">
        <f t="shared" si="4"/>
        <v>966352.00785528822</v>
      </c>
      <c r="I75" s="21">
        <f t="shared" si="4"/>
        <v>1092718.7371454774</v>
      </c>
      <c r="J75" s="21">
        <f t="shared" si="4"/>
        <v>1225464.7454859619</v>
      </c>
      <c r="K75" s="21">
        <f t="shared" si="4"/>
        <v>1364848.8155882382</v>
      </c>
      <c r="L75" s="21">
        <f t="shared" si="4"/>
        <v>1511201.9141738426</v>
      </c>
      <c r="M75" s="21">
        <f t="shared" si="4"/>
        <v>1664830.662460156</v>
      </c>
      <c r="N75" s="21">
        <f t="shared" si="4"/>
        <v>1826097.9678232851</v>
      </c>
      <c r="O75" s="21">
        <f t="shared" si="4"/>
        <v>1995385.0317766599</v>
      </c>
      <c r="P75" s="21">
        <f t="shared" si="4"/>
        <v>2173091.7308614533</v>
      </c>
      <c r="Q75" s="21">
        <f t="shared" si="4"/>
        <v>2359638.4430090757</v>
      </c>
      <c r="R75" s="21">
        <f t="shared" si="4"/>
        <v>2555465.9962267042</v>
      </c>
      <c r="S75" s="21">
        <f t="shared" si="4"/>
        <v>2761037.592463268</v>
      </c>
      <c r="T75" s="21">
        <f t="shared" si="4"/>
        <v>2976839.5587607846</v>
      </c>
      <c r="U75" s="21">
        <f t="shared" si="4"/>
        <v>3203382.5035090167</v>
      </c>
      <c r="V75" s="27"/>
    </row>
    <row r="76" spans="1:22" x14ac:dyDescent="0.25">
      <c r="A76" s="18" t="s">
        <v>37</v>
      </c>
      <c r="B76" s="21">
        <f t="shared" si="5"/>
        <v>192163.71712806</v>
      </c>
      <c r="C76" s="21">
        <f t="shared" si="6"/>
        <v>213132.46819867429</v>
      </c>
      <c r="D76" s="21">
        <f t="shared" si="4"/>
        <v>237250.82731454572</v>
      </c>
      <c r="E76" s="21">
        <f t="shared" si="4"/>
        <v>265364.5417494743</v>
      </c>
      <c r="F76" s="21">
        <f t="shared" si="4"/>
        <v>295262.60328976001</v>
      </c>
      <c r="G76" s="21">
        <f t="shared" si="4"/>
        <v>326553.83560767205</v>
      </c>
      <c r="H76" s="21">
        <f t="shared" si="4"/>
        <v>360615.23059727199</v>
      </c>
      <c r="I76" s="21">
        <f t="shared" si="4"/>
        <v>397696.07519111189</v>
      </c>
      <c r="J76" s="21">
        <f t="shared" si="4"/>
        <v>438068.18443626643</v>
      </c>
      <c r="K76" s="21">
        <f t="shared" si="4"/>
        <v>482027.93954781612</v>
      </c>
      <c r="L76" s="21">
        <f t="shared" si="4"/>
        <v>529898.51038920507</v>
      </c>
      <c r="M76" s="21">
        <f t="shared" si="4"/>
        <v>582032.27906971611</v>
      </c>
      <c r="N76" s="21">
        <f t="shared" si="4"/>
        <v>638813.48285976553</v>
      </c>
      <c r="O76" s="21">
        <f t="shared" si="4"/>
        <v>700661.09627187299</v>
      </c>
      <c r="P76" s="21">
        <f t="shared" si="4"/>
        <v>768031.97395138524</v>
      </c>
      <c r="Q76" s="21">
        <f t="shared" si="4"/>
        <v>841424.27797981002</v>
      </c>
      <c r="R76" s="21">
        <f t="shared" si="4"/>
        <v>921381.21532966709</v>
      </c>
      <c r="S76" s="21">
        <f t="shared" si="4"/>
        <v>1008495.1135391231</v>
      </c>
      <c r="T76" s="21">
        <f t="shared" si="4"/>
        <v>1103411.8652148459</v>
      </c>
      <c r="U76" s="21">
        <f t="shared" si="4"/>
        <v>1206836.2093813145</v>
      </c>
      <c r="V76" s="27"/>
    </row>
    <row r="77" spans="1:22" x14ac:dyDescent="0.25">
      <c r="A77" s="18" t="s">
        <v>17</v>
      </c>
      <c r="B77" s="21">
        <f t="shared" si="5"/>
        <v>298925.56904871657</v>
      </c>
      <c r="C77" s="21">
        <f t="shared" si="6"/>
        <v>337748.60609453078</v>
      </c>
      <c r="D77" s="21">
        <f t="shared" si="4"/>
        <v>377820.23974620947</v>
      </c>
      <c r="E77" s="21">
        <f t="shared" si="4"/>
        <v>418430.57655405009</v>
      </c>
      <c r="F77" s="21">
        <f t="shared" si="4"/>
        <v>463447.24919529102</v>
      </c>
      <c r="G77" s="21">
        <f t="shared" si="4"/>
        <v>502734.98215059168</v>
      </c>
      <c r="H77" s="21">
        <f t="shared" si="4"/>
        <v>546499.95629715757</v>
      </c>
      <c r="I77" s="21">
        <f t="shared" si="4"/>
        <v>591485.63266339852</v>
      </c>
      <c r="J77" s="21">
        <f t="shared" si="4"/>
        <v>637599.75351248472</v>
      </c>
      <c r="K77" s="21">
        <f t="shared" si="4"/>
        <v>685049.47551570344</v>
      </c>
      <c r="L77" s="21">
        <f t="shared" si="4"/>
        <v>733708.89970729582</v>
      </c>
      <c r="M77" s="21">
        <f t="shared" si="4"/>
        <v>783536.64498285425</v>
      </c>
      <c r="N77" s="21">
        <f t="shared" si="4"/>
        <v>834649.98458838509</v>
      </c>
      <c r="O77" s="21">
        <f t="shared" si="4"/>
        <v>887095.92575403652</v>
      </c>
      <c r="P77" s="21">
        <f t="shared" si="4"/>
        <v>940711.82897064218</v>
      </c>
      <c r="Q77" s="21">
        <f t="shared" si="4"/>
        <v>995750.92231576063</v>
      </c>
      <c r="R77" s="21">
        <f t="shared" si="4"/>
        <v>1052078.4527529601</v>
      </c>
      <c r="S77" s="21">
        <f t="shared" si="4"/>
        <v>1109806.8547658783</v>
      </c>
      <c r="T77" s="21">
        <f t="shared" si="4"/>
        <v>1168821.660182721</v>
      </c>
      <c r="U77" s="21">
        <f t="shared" si="4"/>
        <v>1229258.0684789617</v>
      </c>
      <c r="V77" s="27"/>
    </row>
    <row r="78" spans="1:22" x14ac:dyDescent="0.25">
      <c r="A78" s="18" t="s">
        <v>38</v>
      </c>
      <c r="B78" s="21">
        <f t="shared" si="5"/>
        <v>251004.5752631322</v>
      </c>
      <c r="C78" s="21">
        <f t="shared" si="6"/>
        <v>267717.0942910405</v>
      </c>
      <c r="D78" s="21">
        <f t="shared" si="4"/>
        <v>285384.37595550797</v>
      </c>
      <c r="E78" s="21">
        <f t="shared" si="4"/>
        <v>306272.04786003829</v>
      </c>
      <c r="F78" s="21">
        <f t="shared" si="4"/>
        <v>330236.03097621264</v>
      </c>
      <c r="G78" s="21">
        <f t="shared" si="4"/>
        <v>353717.06528858293</v>
      </c>
      <c r="H78" s="21">
        <f t="shared" si="4"/>
        <v>377807.0531644341</v>
      </c>
      <c r="I78" s="21">
        <f t="shared" si="4"/>
        <v>402659.21140431287</v>
      </c>
      <c r="J78" s="21">
        <f t="shared" si="4"/>
        <v>427963.5247055603</v>
      </c>
      <c r="K78" s="21">
        <f t="shared" si="4"/>
        <v>454390.18656219798</v>
      </c>
      <c r="L78" s="21">
        <f t="shared" si="4"/>
        <v>481625.99903834023</v>
      </c>
      <c r="M78" s="21">
        <f t="shared" si="4"/>
        <v>509456.9927099254</v>
      </c>
      <c r="N78" s="21">
        <f t="shared" si="4"/>
        <v>538361.8491637588</v>
      </c>
      <c r="O78" s="21">
        <f t="shared" si="4"/>
        <v>568130.12719713524</v>
      </c>
      <c r="P78" s="21">
        <f t="shared" si="4"/>
        <v>598783.98797103378</v>
      </c>
      <c r="Q78" s="21">
        <f t="shared" si="4"/>
        <v>630348.27607693977</v>
      </c>
      <c r="R78" s="21">
        <f t="shared" si="4"/>
        <v>662851.03536270966</v>
      </c>
      <c r="S78" s="21">
        <f t="shared" si="4"/>
        <v>696324.13570614462</v>
      </c>
      <c r="T78" s="21">
        <f t="shared" si="4"/>
        <v>730386.46114102216</v>
      </c>
      <c r="U78" s="21">
        <f t="shared" si="4"/>
        <v>765922.63113435649</v>
      </c>
      <c r="V78" s="27"/>
    </row>
    <row r="79" spans="1:22" x14ac:dyDescent="0.25">
      <c r="A79" s="18" t="s">
        <v>39</v>
      </c>
      <c r="B79" s="21">
        <f t="shared" si="5"/>
        <v>65430.294956622216</v>
      </c>
      <c r="C79" s="21">
        <f t="shared" si="6"/>
        <v>65458.368451050788</v>
      </c>
      <c r="D79" s="21">
        <f t="shared" si="4"/>
        <v>65468.764745122215</v>
      </c>
      <c r="E79" s="21">
        <f t="shared" si="4"/>
        <v>65475.48558169364</v>
      </c>
      <c r="F79" s="21">
        <f t="shared" si="4"/>
        <v>65491.454569422211</v>
      </c>
      <c r="G79" s="21">
        <f t="shared" si="4"/>
        <v>65515.394326478694</v>
      </c>
      <c r="H79" s="21">
        <f t="shared" si="4"/>
        <v>65541.550912799503</v>
      </c>
      <c r="I79" s="21">
        <f t="shared" si="4"/>
        <v>65570.483486737416</v>
      </c>
      <c r="J79" s="21">
        <f t="shared" si="4"/>
        <v>65602.904902112248</v>
      </c>
      <c r="K79" s="21">
        <f t="shared" si="4"/>
        <v>65639.724120572952</v>
      </c>
      <c r="L79" s="21">
        <f t="shared" si="4"/>
        <v>65682.100329680528</v>
      </c>
      <c r="M79" s="21">
        <f t="shared" si="4"/>
        <v>65731.511997489753</v>
      </c>
      <c r="N79" s="21">
        <f t="shared" si="4"/>
        <v>65789.844986102122</v>
      </c>
      <c r="O79" s="21">
        <f t="shared" si="4"/>
        <v>65859.504984465166</v>
      </c>
      <c r="P79" s="21">
        <f t="shared" si="4"/>
        <v>65943.56097252878</v>
      </c>
      <c r="Q79" s="21">
        <f t="shared" si="4"/>
        <v>66045.928281412169</v>
      </c>
      <c r="R79" s="21">
        <f t="shared" si="4"/>
        <v>66171.602178078945</v>
      </c>
      <c r="S79" s="21">
        <f t="shared" si="4"/>
        <v>66326.955919283719</v>
      </c>
      <c r="T79" s="21">
        <f t="shared" si="4"/>
        <v>66520.121068307664</v>
      </c>
      <c r="U79" s="21">
        <f t="shared" si="4"/>
        <v>66761.475131065759</v>
      </c>
      <c r="V79" s="27"/>
    </row>
    <row r="80" spans="1:22" x14ac:dyDescent="0.25">
      <c r="A80" s="18" t="s">
        <v>40</v>
      </c>
      <c r="B80" s="21">
        <f t="shared" si="5"/>
        <v>12330.695870498666</v>
      </c>
      <c r="C80" s="21">
        <f t="shared" si="6"/>
        <v>13463.368281066008</v>
      </c>
      <c r="D80" s="21">
        <f t="shared" si="4"/>
        <v>16497.981521427635</v>
      </c>
      <c r="E80" s="21">
        <f t="shared" si="4"/>
        <v>20100.363587141728</v>
      </c>
      <c r="F80" s="21">
        <f t="shared" si="4"/>
        <v>23811.959065305979</v>
      </c>
      <c r="G80" s="21">
        <f t="shared" si="4"/>
        <v>24888.989504667014</v>
      </c>
      <c r="H80" s="21">
        <f t="shared" si="4"/>
        <v>26284.902210039028</v>
      </c>
      <c r="I80" s="21">
        <f t="shared" si="4"/>
        <v>27936.28529626727</v>
      </c>
      <c r="J80" s="21">
        <f t="shared" si="4"/>
        <v>29889.897909262272</v>
      </c>
      <c r="K80" s="21">
        <f t="shared" si="4"/>
        <v>32145.926133575435</v>
      </c>
      <c r="L80" s="21">
        <f t="shared" si="4"/>
        <v>34704.597364528541</v>
      </c>
      <c r="M80" s="21">
        <f t="shared" si="4"/>
        <v>37566.189479204855</v>
      </c>
      <c r="N80" s="21">
        <f t="shared" si="4"/>
        <v>40731.042043400077</v>
      </c>
      <c r="O80" s="21">
        <f t="shared" si="4"/>
        <v>44199.570006516595</v>
      </c>
      <c r="P80" s="21">
        <f t="shared" si="4"/>
        <v>47972.28043672409</v>
      </c>
      <c r="Q80" s="21">
        <f t="shared" si="4"/>
        <v>52049.792971325936</v>
      </c>
      <c r="R80" s="21">
        <f t="shared" si="4"/>
        <v>56432.86480710686</v>
      </c>
      <c r="S80" s="21">
        <f t="shared" si="4"/>
        <v>61122.421238537776</v>
      </c>
      <c r="T80" s="21">
        <f t="shared" si="4"/>
        <v>66119.592975462161</v>
      </c>
      <c r="U80" s="21">
        <f t="shared" si="4"/>
        <v>71527.667849970094</v>
      </c>
      <c r="V80" s="27"/>
    </row>
    <row r="81" spans="1:22" x14ac:dyDescent="0.25">
      <c r="A81" s="18" t="s">
        <v>41</v>
      </c>
      <c r="B81" s="21">
        <f t="shared" si="5"/>
        <v>0</v>
      </c>
      <c r="C81" s="21">
        <f t="shared" si="6"/>
        <v>0</v>
      </c>
      <c r="D81" s="21">
        <f t="shared" si="4"/>
        <v>0</v>
      </c>
      <c r="E81" s="21">
        <f t="shared" si="4"/>
        <v>0</v>
      </c>
      <c r="F81" s="21">
        <f t="shared" si="4"/>
        <v>0</v>
      </c>
      <c r="G81" s="21">
        <f t="shared" si="4"/>
        <v>0</v>
      </c>
      <c r="H81" s="21">
        <f t="shared" si="4"/>
        <v>0</v>
      </c>
      <c r="I81" s="21">
        <f t="shared" si="4"/>
        <v>0</v>
      </c>
      <c r="J81" s="21">
        <f t="shared" si="4"/>
        <v>0</v>
      </c>
      <c r="K81" s="21">
        <f t="shared" si="4"/>
        <v>0</v>
      </c>
      <c r="L81" s="21">
        <f t="shared" si="4"/>
        <v>0</v>
      </c>
      <c r="M81" s="21">
        <f t="shared" si="4"/>
        <v>0</v>
      </c>
      <c r="N81" s="21">
        <f t="shared" si="4"/>
        <v>0</v>
      </c>
      <c r="O81" s="21">
        <f t="shared" si="4"/>
        <v>0</v>
      </c>
      <c r="P81" s="21">
        <f t="shared" si="4"/>
        <v>0</v>
      </c>
      <c r="Q81" s="21">
        <f t="shared" si="4"/>
        <v>0</v>
      </c>
      <c r="R81" s="21">
        <f t="shared" si="4"/>
        <v>0</v>
      </c>
      <c r="S81" s="21">
        <f t="shared" si="4"/>
        <v>0</v>
      </c>
      <c r="T81" s="21">
        <f t="shared" si="4"/>
        <v>0</v>
      </c>
      <c r="U81" s="21">
        <f t="shared" si="4"/>
        <v>0</v>
      </c>
      <c r="V81" s="27"/>
    </row>
    <row r="82" spans="1:22" x14ac:dyDescent="0.25">
      <c r="A82" s="18" t="s">
        <v>42</v>
      </c>
      <c r="B82" s="21">
        <f>SUM(B72:B81)</f>
        <v>2936631.1520076552</v>
      </c>
      <c r="C82" s="21">
        <f t="shared" ref="C82:U82" si="7">SUM(C72:C81)</f>
        <v>3263224.1918141758</v>
      </c>
      <c r="D82" s="21">
        <f t="shared" si="7"/>
        <v>3608842.9852970992</v>
      </c>
      <c r="E82" s="21">
        <f t="shared" si="7"/>
        <v>3975656.2259369241</v>
      </c>
      <c r="F82" s="21">
        <f t="shared" si="7"/>
        <v>4360595.8575110985</v>
      </c>
      <c r="G82" s="21">
        <f t="shared" si="7"/>
        <v>4753674.7000864949</v>
      </c>
      <c r="H82" s="21">
        <f t="shared" si="7"/>
        <v>5175500.6643598787</v>
      </c>
      <c r="I82" s="21">
        <f t="shared" si="7"/>
        <v>5621859.9666827833</v>
      </c>
      <c r="J82" s="21">
        <f t="shared" si="7"/>
        <v>6093583.290142037</v>
      </c>
      <c r="K82" s="21">
        <f t="shared" si="7"/>
        <v>6593634.2978465855</v>
      </c>
      <c r="L82" s="21">
        <f t="shared" si="7"/>
        <v>7121957.2542576026</v>
      </c>
      <c r="M82" s="21">
        <f t="shared" si="7"/>
        <v>7682448.734973737</v>
      </c>
      <c r="N82" s="21">
        <f t="shared" si="7"/>
        <v>8276937.0685636541</v>
      </c>
      <c r="O82" s="21">
        <f t="shared" si="7"/>
        <v>8905929.570479786</v>
      </c>
      <c r="P82" s="21">
        <f t="shared" si="7"/>
        <v>9571042.3892258815</v>
      </c>
      <c r="Q82" s="21">
        <f t="shared" si="7"/>
        <v>10274414.388114695</v>
      </c>
      <c r="R82" s="21">
        <f t="shared" si="7"/>
        <v>11017911.123339947</v>
      </c>
      <c r="S82" s="21">
        <f t="shared" si="7"/>
        <v>11803770.629233833</v>
      </c>
      <c r="T82" s="21">
        <f t="shared" si="7"/>
        <v>12632695.172356995</v>
      </c>
      <c r="U82" s="21">
        <f t="shared" si="7"/>
        <v>13510095.130807783</v>
      </c>
    </row>
    <row r="86" spans="1:22" x14ac:dyDescent="0.25">
      <c r="A86" s="17" t="s">
        <v>54</v>
      </c>
    </row>
    <row r="87" spans="1:22" x14ac:dyDescent="0.25">
      <c r="A87" s="38" t="s">
        <v>32</v>
      </c>
      <c r="B87" s="38" t="s">
        <v>1</v>
      </c>
      <c r="C87" s="38"/>
      <c r="D87" s="38"/>
      <c r="E87" s="38"/>
      <c r="F87" s="38"/>
      <c r="G87" s="38"/>
      <c r="H87" s="38"/>
      <c r="I87" s="38"/>
      <c r="J87" s="38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</row>
    <row r="88" spans="1:22" x14ac:dyDescent="0.25">
      <c r="A88" s="38"/>
      <c r="B88" s="25">
        <v>2011</v>
      </c>
      <c r="C88" s="25">
        <v>2012</v>
      </c>
      <c r="D88" s="25">
        <v>2013</v>
      </c>
      <c r="E88" s="25">
        <v>2014</v>
      </c>
      <c r="F88" s="25">
        <v>2015</v>
      </c>
      <c r="G88" s="25">
        <v>2016</v>
      </c>
      <c r="H88" s="25">
        <v>2017</v>
      </c>
      <c r="I88" s="25">
        <v>2018</v>
      </c>
      <c r="J88" s="25">
        <v>2019</v>
      </c>
      <c r="K88" s="25">
        <v>2020</v>
      </c>
      <c r="L88" s="3">
        <v>2021</v>
      </c>
      <c r="M88" s="25">
        <v>2022</v>
      </c>
      <c r="N88" s="25">
        <v>2023</v>
      </c>
      <c r="O88" s="25">
        <v>2024</v>
      </c>
      <c r="P88" s="25">
        <v>2025</v>
      </c>
      <c r="Q88" s="3">
        <v>2026</v>
      </c>
      <c r="R88" s="25">
        <v>2027</v>
      </c>
      <c r="S88" s="25">
        <v>2028</v>
      </c>
      <c r="T88" s="25">
        <v>2029</v>
      </c>
      <c r="U88" s="25">
        <v>2030</v>
      </c>
    </row>
    <row r="89" spans="1:22" x14ac:dyDescent="0.25">
      <c r="A89" s="18" t="s">
        <v>33</v>
      </c>
      <c r="B89" s="21">
        <f>B22+M55</f>
        <v>348505.65972007648</v>
      </c>
      <c r="C89" s="21">
        <f>B89+C22</f>
        <v>386237.84733377083</v>
      </c>
      <c r="D89" s="21">
        <f t="shared" ref="D89:U98" si="8">C89+D22</f>
        <v>424394.42138576956</v>
      </c>
      <c r="E89" s="21">
        <f t="shared" si="8"/>
        <v>464558.87535757746</v>
      </c>
      <c r="F89" s="21">
        <f t="shared" si="8"/>
        <v>507741.65506146109</v>
      </c>
      <c r="G89" s="21">
        <f t="shared" si="8"/>
        <v>553676.80956404714</v>
      </c>
      <c r="H89" s="21">
        <f t="shared" si="8"/>
        <v>596959.08159265784</v>
      </c>
      <c r="I89" s="21">
        <f t="shared" si="8"/>
        <v>644804.15767229884</v>
      </c>
      <c r="J89" s="21">
        <f t="shared" si="8"/>
        <v>697654.58889591147</v>
      </c>
      <c r="K89" s="21">
        <f t="shared" si="8"/>
        <v>755752.75511842687</v>
      </c>
      <c r="L89" s="21">
        <f t="shared" si="8"/>
        <v>818918.11827447638</v>
      </c>
      <c r="M89" s="21">
        <f t="shared" si="8"/>
        <v>888698.48112516163</v>
      </c>
      <c r="N89" s="21">
        <f t="shared" si="8"/>
        <v>964448.30479719175</v>
      </c>
      <c r="O89" s="21">
        <f t="shared" si="8"/>
        <v>1046238.4372641617</v>
      </c>
      <c r="P89" s="21">
        <f t="shared" si="8"/>
        <v>1134208.9230596342</v>
      </c>
      <c r="Q89" s="21">
        <f t="shared" si="8"/>
        <v>1228504.0217548928</v>
      </c>
      <c r="R89" s="21">
        <f t="shared" si="8"/>
        <v>1329272.6173467843</v>
      </c>
      <c r="S89" s="21">
        <f t="shared" si="8"/>
        <v>1436668.6704252169</v>
      </c>
      <c r="T89" s="21">
        <f t="shared" si="8"/>
        <v>1550587.3063636201</v>
      </c>
      <c r="U89" s="21">
        <f t="shared" si="8"/>
        <v>1671727.9476183932</v>
      </c>
    </row>
    <row r="90" spans="1:22" x14ac:dyDescent="0.25">
      <c r="A90" s="18" t="s">
        <v>34</v>
      </c>
      <c r="B90" s="21">
        <f t="shared" ref="B90:B98" si="9">B23+M56</f>
        <v>1157185.8569906</v>
      </c>
      <c r="C90" s="21">
        <f t="shared" ref="C90:R98" si="10">B90+C23</f>
        <v>1272818.4317031819</v>
      </c>
      <c r="D90" s="21">
        <f t="shared" si="10"/>
        <v>1383081.1593379497</v>
      </c>
      <c r="E90" s="21">
        <f t="shared" si="10"/>
        <v>1493610.5611940143</v>
      </c>
      <c r="F90" s="21">
        <f t="shared" si="10"/>
        <v>1603081.0332461065</v>
      </c>
      <c r="G90" s="21">
        <f t="shared" si="10"/>
        <v>1716549.126160783</v>
      </c>
      <c r="H90" s="21">
        <f t="shared" si="10"/>
        <v>1793160.1439413365</v>
      </c>
      <c r="I90" s="21">
        <f t="shared" si="10"/>
        <v>1873897.6678994719</v>
      </c>
      <c r="J90" s="21">
        <f t="shared" si="10"/>
        <v>1958677.546837107</v>
      </c>
      <c r="K90" s="21">
        <f t="shared" si="10"/>
        <v>2048382.4232000033</v>
      </c>
      <c r="L90" s="21">
        <f t="shared" si="10"/>
        <v>2142890.4310635966</v>
      </c>
      <c r="M90" s="21">
        <f t="shared" si="10"/>
        <v>2242207.4233348155</v>
      </c>
      <c r="N90" s="21">
        <f t="shared" si="10"/>
        <v>2346992.3954216498</v>
      </c>
      <c r="O90" s="21">
        <f t="shared" si="10"/>
        <v>2457265.0213633049</v>
      </c>
      <c r="P90" s="21">
        <f t="shared" si="10"/>
        <v>2573267.9580533411</v>
      </c>
      <c r="Q90" s="21">
        <f t="shared" si="10"/>
        <v>2695251.8005720628</v>
      </c>
      <c r="R90" s="21">
        <f t="shared" si="10"/>
        <v>2823475.5369536746</v>
      </c>
      <c r="S90" s="21">
        <f t="shared" si="8"/>
        <v>2958207.0293663535</v>
      </c>
      <c r="T90" s="21">
        <f t="shared" si="8"/>
        <v>3099145.4730895702</v>
      </c>
      <c r="U90" s="21">
        <f t="shared" si="8"/>
        <v>3247760.9188532704</v>
      </c>
    </row>
    <row r="91" spans="1:22" x14ac:dyDescent="0.25">
      <c r="A91" s="18" t="s">
        <v>35</v>
      </c>
      <c r="B91" s="21">
        <f t="shared" si="9"/>
        <v>259867.90814701558</v>
      </c>
      <c r="C91" s="21">
        <f t="shared" si="10"/>
        <v>277077.55755695765</v>
      </c>
      <c r="D91" s="21">
        <f t="shared" si="8"/>
        <v>297876.97833380173</v>
      </c>
      <c r="E91" s="21">
        <f t="shared" si="8"/>
        <v>317870.62297112303</v>
      </c>
      <c r="F91" s="21">
        <f t="shared" si="8"/>
        <v>339635.80837283481</v>
      </c>
      <c r="G91" s="21">
        <f t="shared" si="8"/>
        <v>364049.0253439013</v>
      </c>
      <c r="H91" s="21">
        <f t="shared" si="8"/>
        <v>385213.86815004091</v>
      </c>
      <c r="I91" s="21">
        <f t="shared" si="8"/>
        <v>407245.02488679014</v>
      </c>
      <c r="J91" s="21">
        <f t="shared" si="8"/>
        <v>430107.68424677913</v>
      </c>
      <c r="K91" s="21">
        <f t="shared" si="8"/>
        <v>453979.07738571125</v>
      </c>
      <c r="L91" s="21">
        <f t="shared" si="8"/>
        <v>481391.04177324672</v>
      </c>
      <c r="M91" s="21">
        <f t="shared" si="8"/>
        <v>508998.89874064492</v>
      </c>
      <c r="N91" s="21">
        <f t="shared" si="8"/>
        <v>538404.51252751634</v>
      </c>
      <c r="O91" s="21">
        <f t="shared" si="8"/>
        <v>568862.36073754891</v>
      </c>
      <c r="P91" s="21">
        <f t="shared" si="8"/>
        <v>600412.83024117735</v>
      </c>
      <c r="Q91" s="21">
        <f t="shared" si="8"/>
        <v>632711.39211381832</v>
      </c>
      <c r="R91" s="21">
        <f t="shared" si="8"/>
        <v>666753.12034853618</v>
      </c>
      <c r="S91" s="21">
        <f t="shared" si="8"/>
        <v>702646.89515774453</v>
      </c>
      <c r="T91" s="21">
        <f t="shared" si="8"/>
        <v>740438.13164216827</v>
      </c>
      <c r="U91" s="21">
        <f t="shared" si="8"/>
        <v>780320.09812066692</v>
      </c>
    </row>
    <row r="92" spans="1:22" x14ac:dyDescent="0.25">
      <c r="A92" s="18" t="s">
        <v>36</v>
      </c>
      <c r="B92" s="21">
        <f t="shared" si="9"/>
        <v>320962.94760941766</v>
      </c>
      <c r="C92" s="21">
        <f t="shared" si="10"/>
        <v>362794.01824964891</v>
      </c>
      <c r="D92" s="21">
        <f t="shared" si="8"/>
        <v>407841.20405928988</v>
      </c>
      <c r="E92" s="21">
        <f t="shared" si="8"/>
        <v>457199.30221629638</v>
      </c>
      <c r="F92" s="21">
        <f t="shared" si="8"/>
        <v>508249.63610489923</v>
      </c>
      <c r="G92" s="21">
        <f t="shared" si="8"/>
        <v>555757.16633429693</v>
      </c>
      <c r="H92" s="21">
        <f t="shared" si="8"/>
        <v>599273.31616036058</v>
      </c>
      <c r="I92" s="21">
        <f t="shared" si="8"/>
        <v>644472.38157065655</v>
      </c>
      <c r="J92" s="21">
        <f t="shared" si="8"/>
        <v>691731.79015675338</v>
      </c>
      <c r="K92" s="21">
        <f t="shared" si="8"/>
        <v>740942.56547275826</v>
      </c>
      <c r="L92" s="21">
        <f t="shared" si="8"/>
        <v>792030.49941251078</v>
      </c>
      <c r="M92" s="21">
        <f t="shared" si="8"/>
        <v>844468.92741722183</v>
      </c>
      <c r="N92" s="21">
        <f t="shared" si="8"/>
        <v>898739.20316631638</v>
      </c>
      <c r="O92" s="21">
        <f t="shared" si="8"/>
        <v>954623.45750437106</v>
      </c>
      <c r="P92" s="21">
        <f t="shared" si="8"/>
        <v>1012134.4030683765</v>
      </c>
      <c r="Q92" s="21">
        <f t="shared" si="8"/>
        <v>1071291.4856272412</v>
      </c>
      <c r="R92" s="21">
        <f t="shared" si="8"/>
        <v>1132109.0899556163</v>
      </c>
      <c r="S92" s="21">
        <f t="shared" si="8"/>
        <v>1194604.4485639848</v>
      </c>
      <c r="T92" s="21">
        <f t="shared" si="8"/>
        <v>1258711.7667700895</v>
      </c>
      <c r="U92" s="21">
        <f t="shared" si="8"/>
        <v>1324839.3723452196</v>
      </c>
    </row>
    <row r="93" spans="1:22" x14ac:dyDescent="0.25">
      <c r="A93" s="18" t="s">
        <v>37</v>
      </c>
      <c r="B93" s="21">
        <f t="shared" si="9"/>
        <v>199645.80917280939</v>
      </c>
      <c r="C93" s="21">
        <f t="shared" si="10"/>
        <v>223276.15748675694</v>
      </c>
      <c r="D93" s="21">
        <f t="shared" si="8"/>
        <v>252029.99782466143</v>
      </c>
      <c r="E93" s="21">
        <f t="shared" si="8"/>
        <v>281428.6390767257</v>
      </c>
      <c r="F93" s="21">
        <f t="shared" si="8"/>
        <v>311783.62075468514</v>
      </c>
      <c r="G93" s="21">
        <f t="shared" si="8"/>
        <v>343963.42408194853</v>
      </c>
      <c r="H93" s="21">
        <f t="shared" si="8"/>
        <v>371717.74573993188</v>
      </c>
      <c r="I93" s="21">
        <f t="shared" si="8"/>
        <v>401879.4414767992</v>
      </c>
      <c r="J93" s="21">
        <f t="shared" si="8"/>
        <v>434610.95494593744</v>
      </c>
      <c r="K93" s="21">
        <f t="shared" si="8"/>
        <v>470093.89690106851</v>
      </c>
      <c r="L93" s="21">
        <f t="shared" si="8"/>
        <v>508266.44934294955</v>
      </c>
      <c r="M93" s="21">
        <f t="shared" si="8"/>
        <v>549091.08397619461</v>
      </c>
      <c r="N93" s="21">
        <f t="shared" si="8"/>
        <v>592706.51376742963</v>
      </c>
      <c r="O93" s="21">
        <f t="shared" si="8"/>
        <v>639077.69287915574</v>
      </c>
      <c r="P93" s="21">
        <f t="shared" si="8"/>
        <v>688229.27533011825</v>
      </c>
      <c r="Q93" s="21">
        <f t="shared" si="8"/>
        <v>740187.35153942672</v>
      </c>
      <c r="R93" s="21">
        <f t="shared" si="8"/>
        <v>794979.53527316963</v>
      </c>
      <c r="S93" s="21">
        <f t="shared" si="8"/>
        <v>852635.05593339575</v>
      </c>
      <c r="T93" s="21">
        <f t="shared" si="8"/>
        <v>913067.07100772776</v>
      </c>
      <c r="U93" s="21">
        <f t="shared" si="8"/>
        <v>976539.00914680585</v>
      </c>
    </row>
    <row r="94" spans="1:22" x14ac:dyDescent="0.25">
      <c r="A94" s="18" t="s">
        <v>17</v>
      </c>
      <c r="B94" s="21">
        <f t="shared" si="9"/>
        <v>298925.56746820209</v>
      </c>
      <c r="C94" s="21">
        <f t="shared" si="10"/>
        <v>337748.60269814811</v>
      </c>
      <c r="D94" s="21">
        <f t="shared" si="8"/>
        <v>377820.23433419043</v>
      </c>
      <c r="E94" s="21">
        <f t="shared" si="8"/>
        <v>418430.56939600257</v>
      </c>
      <c r="F94" s="21">
        <f t="shared" si="8"/>
        <v>463447.23995385435</v>
      </c>
      <c r="G94" s="21">
        <f t="shared" si="8"/>
        <v>502734.97148461582</v>
      </c>
      <c r="H94" s="21">
        <f t="shared" si="8"/>
        <v>532420.90395052067</v>
      </c>
      <c r="I94" s="21">
        <f t="shared" si="8"/>
        <v>563509.07714767102</v>
      </c>
      <c r="J94" s="21">
        <f t="shared" si="8"/>
        <v>595903.72085731965</v>
      </c>
      <c r="K94" s="21">
        <f t="shared" si="8"/>
        <v>629808.99400993146</v>
      </c>
      <c r="L94" s="21">
        <f t="shared" si="8"/>
        <v>665095.86761491583</v>
      </c>
      <c r="M94" s="21">
        <f t="shared" si="8"/>
        <v>701719.66416852316</v>
      </c>
      <c r="N94" s="21">
        <f t="shared" si="8"/>
        <v>739794.24136668665</v>
      </c>
      <c r="O94" s="21">
        <f t="shared" si="8"/>
        <v>779361.32587983902</v>
      </c>
      <c r="P94" s="21">
        <f t="shared" si="8"/>
        <v>820257.9081218217</v>
      </c>
      <c r="Q94" s="21">
        <f t="shared" si="8"/>
        <v>862731.60469488206</v>
      </c>
      <c r="R94" s="21">
        <f t="shared" si="8"/>
        <v>906643.54233228881</v>
      </c>
      <c r="S94" s="21">
        <f t="shared" si="8"/>
        <v>952101.86040947901</v>
      </c>
      <c r="T94" s="21">
        <f t="shared" si="8"/>
        <v>998987.56471477007</v>
      </c>
      <c r="U94" s="21">
        <f t="shared" si="8"/>
        <v>1047430.9135912777</v>
      </c>
    </row>
    <row r="95" spans="1:22" x14ac:dyDescent="0.25">
      <c r="A95" s="18" t="s">
        <v>38</v>
      </c>
      <c r="B95" s="21">
        <f t="shared" si="9"/>
        <v>251004.57488525662</v>
      </c>
      <c r="C95" s="21">
        <f t="shared" si="10"/>
        <v>267717.09361297294</v>
      </c>
      <c r="D95" s="21">
        <f t="shared" si="8"/>
        <v>285384.37483094848</v>
      </c>
      <c r="E95" s="21">
        <f t="shared" si="8"/>
        <v>306272.04625728732</v>
      </c>
      <c r="F95" s="21">
        <f t="shared" si="8"/>
        <v>330236.02896860009</v>
      </c>
      <c r="G95" s="21">
        <f t="shared" si="8"/>
        <v>353717.06276666699</v>
      </c>
      <c r="H95" s="21">
        <f t="shared" si="8"/>
        <v>372595.88157682854</v>
      </c>
      <c r="I95" s="21">
        <f t="shared" si="8"/>
        <v>392056.89790168515</v>
      </c>
      <c r="J95" s="21">
        <f t="shared" si="8"/>
        <v>411782.88017973542</v>
      </c>
      <c r="K95" s="21">
        <f t="shared" si="8"/>
        <v>432436.26622642548</v>
      </c>
      <c r="L95" s="21">
        <f t="shared" si="8"/>
        <v>453715.27716776507</v>
      </c>
      <c r="M95" s="21">
        <f t="shared" si="8"/>
        <v>475380.36126652034</v>
      </c>
      <c r="N95" s="21">
        <f t="shared" si="8"/>
        <v>497900.63243124296</v>
      </c>
      <c r="O95" s="21">
        <f t="shared" si="8"/>
        <v>521055.04316150723</v>
      </c>
      <c r="P95" s="21">
        <f t="shared" si="8"/>
        <v>544853.89179089561</v>
      </c>
      <c r="Q95" s="21">
        <f t="shared" si="8"/>
        <v>569308.63354588323</v>
      </c>
      <c r="R95" s="21">
        <f t="shared" si="8"/>
        <v>594432.06186811707</v>
      </c>
      <c r="S95" s="21">
        <f t="shared" si="8"/>
        <v>620238.52089152706</v>
      </c>
      <c r="T95" s="21">
        <f t="shared" si="8"/>
        <v>646324.3802831549</v>
      </c>
      <c r="U95" s="21">
        <f t="shared" si="8"/>
        <v>672979.83492710732</v>
      </c>
    </row>
    <row r="96" spans="1:22" x14ac:dyDescent="0.25">
      <c r="A96" s="18" t="s">
        <v>39</v>
      </c>
      <c r="B96" s="21">
        <f t="shared" si="9"/>
        <v>72904.709499425255</v>
      </c>
      <c r="C96" s="21">
        <f t="shared" si="10"/>
        <v>81634.215966846255</v>
      </c>
      <c r="D96" s="21">
        <f t="shared" si="8"/>
        <v>93572.911979349999</v>
      </c>
      <c r="E96" s="21">
        <f t="shared" si="8"/>
        <v>105149.37492535083</v>
      </c>
      <c r="F96" s="21">
        <f t="shared" si="8"/>
        <v>116801.03933498557</v>
      </c>
      <c r="G96" s="21">
        <f t="shared" si="8"/>
        <v>127132.15295688905</v>
      </c>
      <c r="H96" s="21">
        <f t="shared" si="8"/>
        <v>138873.59375111689</v>
      </c>
      <c r="I96" s="21">
        <f t="shared" si="8"/>
        <v>151536.75594915438</v>
      </c>
      <c r="J96" s="21">
        <f t="shared" si="8"/>
        <v>164885.30530865371</v>
      </c>
      <c r="K96" s="21">
        <f t="shared" si="8"/>
        <v>179601.77957386439</v>
      </c>
      <c r="L96" s="21">
        <f t="shared" si="8"/>
        <v>195345.06909774872</v>
      </c>
      <c r="M96" s="21">
        <f t="shared" si="8"/>
        <v>212115.31301364012</v>
      </c>
      <c r="N96" s="21">
        <f t="shared" si="8"/>
        <v>229912.68306875421</v>
      </c>
      <c r="O96" s="21">
        <f t="shared" si="8"/>
        <v>248737.39182331986</v>
      </c>
      <c r="P96" s="21">
        <f t="shared" si="8"/>
        <v>268589.70292910229</v>
      </c>
      <c r="Q96" s="21">
        <f t="shared" si="8"/>
        <v>289469.94400391087</v>
      </c>
      <c r="R96" s="21">
        <f t="shared" si="8"/>
        <v>311378.52275783353</v>
      </c>
      <c r="S96" s="21">
        <f t="shared" si="8"/>
        <v>334315.94719257811</v>
      </c>
      <c r="T96" s="21">
        <f t="shared" si="8"/>
        <v>357827.56806819653</v>
      </c>
      <c r="U96" s="21">
        <f t="shared" si="8"/>
        <v>382824.75181361177</v>
      </c>
    </row>
    <row r="97" spans="1:21" x14ac:dyDescent="0.25">
      <c r="A97" s="18" t="s">
        <v>40</v>
      </c>
      <c r="B97" s="21">
        <f t="shared" si="9"/>
        <v>12330.695862402874</v>
      </c>
      <c r="C97" s="21">
        <f t="shared" si="10"/>
        <v>13463.368267573022</v>
      </c>
      <c r="D97" s="21">
        <f t="shared" si="8"/>
        <v>16497.981505343992</v>
      </c>
      <c r="E97" s="21">
        <f t="shared" si="8"/>
        <v>20100.363564365565</v>
      </c>
      <c r="F97" s="21">
        <f t="shared" si="8"/>
        <v>23811.959038967667</v>
      </c>
      <c r="G97" s="21">
        <f t="shared" si="8"/>
        <v>24888.989478328702</v>
      </c>
      <c r="H97" s="21">
        <f t="shared" si="8"/>
        <v>26276.199663114388</v>
      </c>
      <c r="I97" s="21">
        <f t="shared" si="8"/>
        <v>27917.195711993751</v>
      </c>
      <c r="J97" s="21">
        <f t="shared" si="8"/>
        <v>29858.407315188309</v>
      </c>
      <c r="K97" s="21">
        <f t="shared" si="8"/>
        <v>32099.93961299787</v>
      </c>
      <c r="L97" s="21">
        <f t="shared" si="8"/>
        <v>34641.91825859472</v>
      </c>
      <c r="M97" s="21">
        <f t="shared" si="8"/>
        <v>37478.85870893536</v>
      </c>
      <c r="N97" s="21">
        <f t="shared" si="8"/>
        <v>40615.47580892792</v>
      </c>
      <c r="O97" s="21">
        <f t="shared" si="8"/>
        <v>44051.769558572414</v>
      </c>
      <c r="P97" s="21">
        <f t="shared" si="8"/>
        <v>47787.739957868827</v>
      </c>
      <c r="Q97" s="21">
        <f t="shared" si="8"/>
        <v>51823.38700681716</v>
      </c>
      <c r="R97" s="21">
        <f t="shared" si="8"/>
        <v>56158.710705417427</v>
      </c>
      <c r="S97" s="21">
        <f t="shared" si="8"/>
        <v>60793.711053669613</v>
      </c>
      <c r="T97" s="21">
        <f t="shared" si="8"/>
        <v>65728.388051573726</v>
      </c>
      <c r="U97" s="21">
        <f t="shared" si="8"/>
        <v>71002.665089370101</v>
      </c>
    </row>
    <row r="98" spans="1:21" x14ac:dyDescent="0.25">
      <c r="A98" s="18" t="s">
        <v>41</v>
      </c>
      <c r="B98" s="21">
        <f t="shared" si="9"/>
        <v>0</v>
      </c>
      <c r="C98" s="21">
        <f t="shared" si="10"/>
        <v>0</v>
      </c>
      <c r="D98" s="21">
        <f t="shared" si="8"/>
        <v>0</v>
      </c>
      <c r="E98" s="21">
        <f t="shared" si="8"/>
        <v>0</v>
      </c>
      <c r="F98" s="21">
        <f t="shared" si="8"/>
        <v>0</v>
      </c>
      <c r="G98" s="21">
        <f t="shared" si="8"/>
        <v>0</v>
      </c>
      <c r="H98" s="21">
        <f t="shared" si="8"/>
        <v>0</v>
      </c>
      <c r="I98" s="21">
        <f t="shared" si="8"/>
        <v>0</v>
      </c>
      <c r="J98" s="21">
        <f t="shared" si="8"/>
        <v>0</v>
      </c>
      <c r="K98" s="21">
        <f t="shared" si="8"/>
        <v>0</v>
      </c>
      <c r="L98" s="21">
        <f t="shared" si="8"/>
        <v>0</v>
      </c>
      <c r="M98" s="21">
        <f t="shared" si="8"/>
        <v>0</v>
      </c>
      <c r="N98" s="21">
        <f t="shared" si="8"/>
        <v>0</v>
      </c>
      <c r="O98" s="21">
        <f t="shared" si="8"/>
        <v>0</v>
      </c>
      <c r="P98" s="21">
        <f t="shared" si="8"/>
        <v>0</v>
      </c>
      <c r="Q98" s="21">
        <f t="shared" si="8"/>
        <v>0</v>
      </c>
      <c r="R98" s="21">
        <f t="shared" si="8"/>
        <v>0</v>
      </c>
      <c r="S98" s="21">
        <f t="shared" si="8"/>
        <v>0</v>
      </c>
      <c r="T98" s="21">
        <f t="shared" si="8"/>
        <v>0</v>
      </c>
      <c r="U98" s="21">
        <f t="shared" si="8"/>
        <v>0</v>
      </c>
    </row>
    <row r="99" spans="1:21" x14ac:dyDescent="0.25">
      <c r="A99" s="18" t="s">
        <v>42</v>
      </c>
      <c r="B99" s="21">
        <f>SUM(B89:B98)</f>
        <v>2921333.7293552058</v>
      </c>
      <c r="C99" s="21">
        <f t="shared" ref="C99:U99" si="11">SUM(C89:C98)</f>
        <v>3222767.2928758566</v>
      </c>
      <c r="D99" s="21">
        <f t="shared" si="11"/>
        <v>3538499.2635913049</v>
      </c>
      <c r="E99" s="21">
        <f t="shared" si="11"/>
        <v>3864620.3549587433</v>
      </c>
      <c r="F99" s="21">
        <f t="shared" si="11"/>
        <v>4204788.0208363943</v>
      </c>
      <c r="G99" s="21">
        <f t="shared" si="11"/>
        <v>4542468.7281714771</v>
      </c>
      <c r="H99" s="21">
        <f t="shared" si="11"/>
        <v>4816490.7345259078</v>
      </c>
      <c r="I99" s="21">
        <f t="shared" si="11"/>
        <v>5107318.600216521</v>
      </c>
      <c r="J99" s="21">
        <f t="shared" si="11"/>
        <v>5415212.8787433859</v>
      </c>
      <c r="K99" s="21">
        <f t="shared" si="11"/>
        <v>5743097.6975011872</v>
      </c>
      <c r="L99" s="21">
        <f t="shared" si="11"/>
        <v>6092294.6720058043</v>
      </c>
      <c r="M99" s="21">
        <f t="shared" si="11"/>
        <v>6460159.0117516574</v>
      </c>
      <c r="N99" s="21">
        <f t="shared" si="11"/>
        <v>6849513.9623557143</v>
      </c>
      <c r="O99" s="21">
        <f t="shared" si="11"/>
        <v>7259272.5001717797</v>
      </c>
      <c r="P99" s="21">
        <f t="shared" si="11"/>
        <v>7689742.632552335</v>
      </c>
      <c r="Q99" s="21">
        <f t="shared" si="11"/>
        <v>8141279.6208589356</v>
      </c>
      <c r="R99" s="21">
        <f t="shared" si="11"/>
        <v>8615202.737541439</v>
      </c>
      <c r="S99" s="21">
        <f t="shared" si="11"/>
        <v>9112212.1389939468</v>
      </c>
      <c r="T99" s="21">
        <f t="shared" si="11"/>
        <v>9630817.6499908697</v>
      </c>
      <c r="U99" s="21">
        <f t="shared" si="11"/>
        <v>10175425.511505723</v>
      </c>
    </row>
    <row r="102" spans="1:21" x14ac:dyDescent="0.25">
      <c r="K102" s="24">
        <f>SUM(B82:U82)</f>
        <v>147180404.79303864</v>
      </c>
      <c r="L102" s="23"/>
    </row>
    <row r="103" spans="1:21" x14ac:dyDescent="0.25">
      <c r="K103" s="24">
        <f>SUM(B99:U99)</f>
        <v>123402517.7385042</v>
      </c>
      <c r="L103" s="23"/>
    </row>
    <row r="104" spans="1:21" x14ac:dyDescent="0.25">
      <c r="K104" s="24">
        <f>K102-K103</f>
        <v>23777887.054534435</v>
      </c>
      <c r="L104" s="29">
        <f>K104/(K102+K103)</f>
        <v>8.787652536261803E-2</v>
      </c>
    </row>
  </sheetData>
  <mergeCells count="10">
    <mergeCell ref="A70:A71"/>
    <mergeCell ref="A87:A88"/>
    <mergeCell ref="B70:U70"/>
    <mergeCell ref="B87:U87"/>
    <mergeCell ref="A4:A5"/>
    <mergeCell ref="B4:U4"/>
    <mergeCell ref="A20:A21"/>
    <mergeCell ref="B20:U20"/>
    <mergeCell ref="A53:A54"/>
    <mergeCell ref="B53:L53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6"/>
  <sheetViews>
    <sheetView topLeftCell="A10" workbookViewId="0">
      <selection activeCell="A4" sqref="A4:A12"/>
    </sheetView>
  </sheetViews>
  <sheetFormatPr defaultRowHeight="15" x14ac:dyDescent="0.25"/>
  <cols>
    <col min="1" max="1" width="37.140625" bestFit="1" customWidth="1"/>
    <col min="2" max="12" width="11.5703125" bestFit="1" customWidth="1"/>
  </cols>
  <sheetData>
    <row r="3" spans="1:12" x14ac:dyDescent="0.25">
      <c r="A3" t="s">
        <v>45</v>
      </c>
    </row>
    <row r="4" spans="1:12" x14ac:dyDescent="0.25">
      <c r="A4" s="38" t="s">
        <v>0</v>
      </c>
      <c r="B4" s="38" t="s">
        <v>46</v>
      </c>
      <c r="C4" s="38"/>
      <c r="D4" s="38"/>
      <c r="E4" s="38"/>
      <c r="F4" s="38"/>
      <c r="G4" s="38"/>
      <c r="H4" s="38"/>
      <c r="I4" s="38"/>
      <c r="J4" s="38"/>
      <c r="K4" s="38"/>
      <c r="L4" s="38"/>
    </row>
    <row r="5" spans="1:12" x14ac:dyDescent="0.25">
      <c r="A5" s="38"/>
      <c r="B5" s="31">
        <v>2000</v>
      </c>
      <c r="C5" s="31">
        <v>2001</v>
      </c>
      <c r="D5" s="31">
        <v>2002</v>
      </c>
      <c r="E5" s="31">
        <v>2003</v>
      </c>
      <c r="F5" s="31">
        <v>2004</v>
      </c>
      <c r="G5" s="31">
        <v>2005</v>
      </c>
      <c r="H5" s="31">
        <v>2006</v>
      </c>
      <c r="I5" s="31">
        <v>2007</v>
      </c>
      <c r="J5" s="31">
        <v>2008</v>
      </c>
      <c r="K5" s="31">
        <v>2009</v>
      </c>
      <c r="L5" s="31">
        <v>2010</v>
      </c>
    </row>
    <row r="6" spans="1:12" x14ac:dyDescent="0.25">
      <c r="A6" s="1" t="s">
        <v>3</v>
      </c>
      <c r="B6" s="26">
        <f>PASER!B30+KUKAR!B30+KUBAR!B30+KUTIM!B30+BERAU!B30+PPU!B30+SAMARINDA!B30+BALIKPAPAN!B30+BONTANG!B30</f>
        <v>136797.10109128442</v>
      </c>
      <c r="C6" s="26">
        <f>PASER!C30+KUKAR!C30+KUBAR!C30+KUTIM!C30+BERAU!C30+PPU!C30+SAMARINDA!C30+BALIKPAPAN!C30+BONTANG!C30</f>
        <v>111946.07492186002</v>
      </c>
      <c r="D6" s="26">
        <f>PASER!D30+KUKAR!D30+KUBAR!D30+KUTIM!D30+BERAU!D30+PPU!D30+SAMARINDA!D30+BALIKPAPAN!D30+BONTANG!D30</f>
        <v>128177.40797740896</v>
      </c>
      <c r="E6" s="26">
        <f>PASER!E30+KUKAR!E30+KUBAR!E30+KUTIM!E30+BERAU!E30+PPU!E30+SAMARINDA!E30+BALIKPAPAN!E30+BONTANG!E30</f>
        <v>121786.23906677496</v>
      </c>
      <c r="F6" s="26">
        <f>PASER!F30+KUKAR!F30+KUBAR!F30+KUTIM!F30+BERAU!F30+PPU!F30+SAMARINDA!F30+BALIKPAPAN!F30+BONTANG!F30</f>
        <v>134350.56908555189</v>
      </c>
      <c r="G6" s="26">
        <f>PASER!G30+KUKAR!G30+KUBAR!G30+KUTIM!G30+BERAU!G30+PPU!G30+SAMARINDA!G30+BALIKPAPAN!G30+BONTANG!G30</f>
        <v>125822.17838468553</v>
      </c>
      <c r="H6" s="26">
        <f>PASER!H30+KUKAR!H30+KUBAR!H30+KUTIM!H30+BERAU!H30+PPU!H30+SAMARINDA!H30+BALIKPAPAN!H30+BONTANG!H30</f>
        <v>128412.1856108608</v>
      </c>
      <c r="I6" s="26">
        <f>PASER!I30+KUKAR!I30+KUBAR!I30+KUTIM!I30+BERAU!I30+PPU!I30+SAMARINDA!I30+BALIKPAPAN!I30+BONTANG!I30</f>
        <v>134007.71920813021</v>
      </c>
      <c r="J6" s="26">
        <f>PASER!J30+KUKAR!J30+KUBAR!J30+KUTIM!J30+BERAU!J30+PPU!J30+SAMARINDA!J30+BALIKPAPAN!J30+BONTANG!J30</f>
        <v>150775.68685442617</v>
      </c>
      <c r="K6" s="26">
        <f>PASER!K30+KUKAR!K30+KUBAR!K30+KUTIM!K30+BERAU!K30+PPU!K30+SAMARINDA!K30+BALIKPAPAN!K30+BONTANG!K30</f>
        <v>132133.22476961769</v>
      </c>
      <c r="L6" s="26">
        <f>PASER!L30+KUKAR!L30+KUBAR!L30+KUTIM!L30+BERAU!L30+PPU!L30+SAMARINDA!L30+BALIKPAPAN!L30+BONTANG!L30</f>
        <v>140717.51490702026</v>
      </c>
    </row>
    <row r="7" spans="1:12" x14ac:dyDescent="0.25">
      <c r="A7" s="1" t="s">
        <v>4</v>
      </c>
      <c r="B7" s="26">
        <f>PASER!B31+KUKAR!B31+KUBAR!B31+KUTIM!B31+BERAU!B31+PPU!B31+SAMARINDA!B31+BALIKPAPAN!B31+BONTANG!B31</f>
        <v>83200.97163</v>
      </c>
      <c r="C7" s="26">
        <f>PASER!C31+KUKAR!C31+KUBAR!C31+KUTIM!C31+BERAU!C31+PPU!C31+SAMARINDA!C31+BALIKPAPAN!C31+BONTANG!C31</f>
        <v>87226.191990000007</v>
      </c>
      <c r="D7" s="26">
        <f>PASER!D31+KUKAR!D31+KUBAR!D31+KUTIM!D31+BERAU!D31+PPU!D31+SAMARINDA!D31+BALIKPAPAN!D31+BONTANG!D31</f>
        <v>95536.770420000015</v>
      </c>
      <c r="E7" s="26">
        <f>PASER!E31+KUKAR!E31+KUBAR!E31+KUTIM!E31+BERAU!E31+PPU!E31+SAMARINDA!E31+BALIKPAPAN!E31+BONTANG!E31</f>
        <v>76641.481769999999</v>
      </c>
      <c r="F7" s="26">
        <f>PASER!F31+KUKAR!F31+KUBAR!F31+KUTIM!F31+BERAU!F31+PPU!F31+SAMARINDA!F31+BALIKPAPAN!F31+BONTANG!F31</f>
        <v>95567.264729999995</v>
      </c>
      <c r="G7" s="26">
        <f>PASER!G31+KUKAR!G31+KUBAR!G31+KUTIM!G31+BERAU!G31+PPU!G31+SAMARINDA!G31+BALIKPAPAN!G31+BONTANG!G31</f>
        <v>84799.534889999995</v>
      </c>
      <c r="H7" s="26">
        <f>PASER!H31+KUKAR!H31+KUBAR!H31+KUTIM!H31+BERAU!H31+PPU!H31+SAMARINDA!H31+BALIKPAPAN!H31+BONTANG!H31</f>
        <v>87237.08090999999</v>
      </c>
      <c r="I7" s="26">
        <f>PASER!I31+KUKAR!I31+KUBAR!I31+KUTIM!I31+BERAU!I31+PPU!I31+SAMARINDA!I31+BALIKPAPAN!I31+BONTANG!I31</f>
        <v>94541.700539999991</v>
      </c>
      <c r="J7" s="26">
        <f>PASER!J31+KUKAR!J31+KUBAR!J31+KUTIM!J31+BERAU!J31+PPU!J31+SAMARINDA!J31+BALIKPAPAN!J31+BONTANG!J31</f>
        <v>102799.17039</v>
      </c>
      <c r="K7" s="26">
        <f>PASER!K31+KUKAR!K31+KUBAR!K31+KUTIM!K31+BERAU!K31+PPU!K31+SAMARINDA!K31+BALIKPAPAN!K31+BONTANG!K31</f>
        <v>116179.91217000001</v>
      </c>
      <c r="L7" s="26">
        <f>PASER!L31+KUKAR!L31+KUBAR!L31+KUTIM!L31+BERAU!L31+PPU!L31+SAMARINDA!L31+BALIKPAPAN!L31+BONTANG!L31</f>
        <v>123618.40931999998</v>
      </c>
    </row>
    <row r="8" spans="1:12" x14ac:dyDescent="0.25">
      <c r="A8" s="1" t="s">
        <v>5</v>
      </c>
      <c r="B8" s="26">
        <f>PASER!B32+KUKAR!B32+KUBAR!B32+KUTIM!B32+BERAU!B32+PPU!B32+SAMARINDA!B32+BALIKPAPAN!B32+BONTANG!B32</f>
        <v>2390.7900056585604</v>
      </c>
      <c r="C8" s="26">
        <f>PASER!C32+KUKAR!C32+KUBAR!C32+KUTIM!C32+BERAU!C32+PPU!C32+SAMARINDA!C32+BALIKPAPAN!C32+BONTANG!C32</f>
        <v>2839.1849194005313</v>
      </c>
      <c r="D8" s="26">
        <f>PASER!D32+KUKAR!D32+KUBAR!D32+KUTIM!D32+BERAU!D32+PPU!D32+SAMARINDA!D32+BALIKPAPAN!D32+BONTANG!D32</f>
        <v>3248.617143120523</v>
      </c>
      <c r="E8" s="26">
        <f>PASER!E32+KUKAR!E32+KUBAR!E32+KUTIM!E32+BERAU!E32+PPU!E32+SAMARINDA!E32+BALIKPAPAN!E32+BONTANG!E32</f>
        <v>2898.417285971932</v>
      </c>
      <c r="F8" s="26">
        <f>PASER!F32+KUKAR!F32+KUBAR!F32+KUTIM!F32+BERAU!F32+PPU!F32+SAMARINDA!F32+BALIKPAPAN!F32+BONTANG!F32</f>
        <v>3334.0780800542921</v>
      </c>
      <c r="G8" s="26">
        <f>PASER!G32+KUKAR!G32+KUBAR!G32+KUTIM!G32+BERAU!G32+PPU!G32+SAMARINDA!G32+BALIKPAPAN!G32+BONTANG!G32</f>
        <v>3198.8698236920109</v>
      </c>
      <c r="H8" s="26">
        <f>PASER!H32+KUKAR!H32+KUBAR!H32+KUTIM!H32+BERAU!H32+PPU!H32+SAMARINDA!H32+BALIKPAPAN!H32+BONTANG!H32</f>
        <v>3241.3801323755661</v>
      </c>
      <c r="I8" s="26">
        <f>PASER!I32+KUKAR!I32+KUBAR!I32+KUTIM!I32+BERAU!I32+PPU!I32+SAMARINDA!I32+BALIKPAPAN!I32+BONTANG!I32</f>
        <v>3159.2806679991545</v>
      </c>
      <c r="J8" s="26">
        <f>PASER!J32+KUKAR!J32+KUBAR!J32+KUTIM!J32+BERAU!J32+PPU!J32+SAMARINDA!J32+BALIKPAPAN!J32+BONTANG!J32</f>
        <v>2817.6560987525027</v>
      </c>
      <c r="K8" s="26">
        <f>PASER!K32+KUKAR!K32+KUBAR!K32+KUTIM!K32+BERAU!K32+PPU!K32+SAMARINDA!K32+BALIKPAPAN!K32+BONTANG!K32</f>
        <v>4665.0111543336789</v>
      </c>
      <c r="L8" s="26">
        <f>PASER!L32+KUKAR!L32+KUBAR!L32+KUTIM!L32+BERAU!L32+PPU!L32+SAMARINDA!L32+BALIKPAPAN!L32+BONTANG!L32</f>
        <v>4604.0730194228117</v>
      </c>
    </row>
    <row r="9" spans="1:12" x14ac:dyDescent="0.25">
      <c r="A9" s="1" t="s">
        <v>6</v>
      </c>
      <c r="B9" s="26">
        <f>PASER!B33+KUKAR!B33+KUBAR!B33+KUTIM!B33+BERAU!B33+PPU!B33+SAMARINDA!B33+BALIKPAPAN!B33+BONTANG!B33</f>
        <v>0</v>
      </c>
      <c r="C9" s="26">
        <f>PASER!C33+KUKAR!C33+KUBAR!C33+KUTIM!C33+BERAU!C33+PPU!C33+SAMARINDA!C33+BALIKPAPAN!C33+BONTANG!C33</f>
        <v>0</v>
      </c>
      <c r="D9" s="26">
        <f>PASER!D33+KUKAR!D33+KUBAR!D33+KUTIM!D33+BERAU!D33+PPU!D33+SAMARINDA!D33+BALIKPAPAN!D33+BONTANG!D33</f>
        <v>0</v>
      </c>
      <c r="E9" s="26">
        <f>PASER!E33+KUKAR!E33+KUBAR!E33+KUTIM!E33+BERAU!E33+PPU!E33+SAMARINDA!E33+BALIKPAPAN!E33+BONTANG!E33</f>
        <v>0</v>
      </c>
      <c r="F9" s="26">
        <f>PASER!F33+KUKAR!F33+KUBAR!F33+KUTIM!F33+BERAU!F33+PPU!F33+SAMARINDA!F33+BALIKPAPAN!F33+BONTANG!F33</f>
        <v>0</v>
      </c>
      <c r="G9" s="26">
        <f>PASER!G33+KUKAR!G33+KUBAR!G33+KUTIM!G33+BERAU!G33+PPU!G33+SAMARINDA!G33+BALIKPAPAN!G33+BONTANG!G33</f>
        <v>0</v>
      </c>
      <c r="H9" s="26">
        <f>PASER!H33+KUKAR!H33+KUBAR!H33+KUTIM!H33+BERAU!H33+PPU!H33+SAMARINDA!H33+BALIKPAPAN!H33+BONTANG!H33</f>
        <v>0</v>
      </c>
      <c r="I9" s="26">
        <f>PASER!I33+KUKAR!I33+KUBAR!I33+KUTIM!I33+BERAU!I33+PPU!I33+SAMARINDA!I33+BALIKPAPAN!I33+BONTANG!I33</f>
        <v>0</v>
      </c>
      <c r="J9" s="26">
        <f>PASER!J33+KUKAR!J33+KUBAR!J33+KUTIM!J33+BERAU!J33+PPU!J33+SAMARINDA!J33+BALIKPAPAN!J33+BONTANG!J33</f>
        <v>0</v>
      </c>
      <c r="K9" s="26">
        <f>PASER!K33+KUKAR!K33+KUBAR!K33+KUTIM!K33+BERAU!K33+PPU!K33+SAMARINDA!K33+BALIKPAPAN!K33+BONTANG!K33</f>
        <v>0</v>
      </c>
      <c r="L9" s="26">
        <f>PASER!L33+KUKAR!L33+KUBAR!L33+KUTIM!L33+BERAU!L33+PPU!L33+SAMARINDA!L33+BALIKPAPAN!L33+BONTANG!L33</f>
        <v>0</v>
      </c>
    </row>
    <row r="10" spans="1:12" x14ac:dyDescent="0.25">
      <c r="A10" s="1" t="s">
        <v>7</v>
      </c>
      <c r="B10" s="26">
        <f>PASER!B34+KUKAR!B34+KUBAR!B34+KUTIM!B34+BERAU!B34+PPU!B34+SAMARINDA!B34+BALIKPAPAN!B34+BONTANG!B34</f>
        <v>1041.1723636363633</v>
      </c>
      <c r="C10" s="26">
        <f>PASER!C34+KUKAR!C34+KUBAR!C34+KUTIM!C34+BERAU!C34+PPU!C34+SAMARINDA!C34+BALIKPAPAN!C34+BONTANG!C34</f>
        <v>852.02945454545454</v>
      </c>
      <c r="D10" s="26">
        <f>PASER!D34+KUKAR!D34+KUBAR!D34+KUTIM!D34+BERAU!D34+PPU!D34+SAMARINDA!D34+BALIKPAPAN!D34+BONTANG!D34</f>
        <v>975.56727272727289</v>
      </c>
      <c r="E10" s="26">
        <f>PASER!E34+KUKAR!E34+KUBAR!E34+KUTIM!E34+BERAU!E34+PPU!E34+SAMARINDA!E34+BALIKPAPAN!E34+BONTANG!E34</f>
        <v>5874.6679529303319</v>
      </c>
      <c r="F10" s="26">
        <f>PASER!F34+KUKAR!F34+KUBAR!F34+KUTIM!F34+BERAU!F34+PPU!F34+SAMARINDA!F34+BALIKPAPAN!F34+BONTANG!F34</f>
        <v>6721.0022946512645</v>
      </c>
      <c r="G10" s="26">
        <f>PASER!G34+KUKAR!G34+KUBAR!G34+KUTIM!G34+BERAU!G34+PPU!G34+SAMARINDA!G34+BALIKPAPAN!G34+BONTANG!G34</f>
        <v>7532.8962364686658</v>
      </c>
      <c r="H10" s="26">
        <f>PASER!H34+KUKAR!H34+KUBAR!H34+KUTIM!H34+BERAU!H34+PPU!H34+SAMARINDA!H34+BALIKPAPAN!H34+BONTANG!H34</f>
        <v>8325.3019707161475</v>
      </c>
      <c r="I10" s="26">
        <f>PASER!I34+KUKAR!I34+KUBAR!I34+KUTIM!I34+BERAU!I34+PPU!I34+SAMARINDA!I34+BALIKPAPAN!I34+BONTANG!I34</f>
        <v>11886.583788851287</v>
      </c>
      <c r="J10" s="26">
        <f>PASER!J34+KUKAR!J34+KUBAR!J34+KUTIM!J34+BERAU!J34+PPU!J34+SAMARINDA!J34+BALIKPAPAN!J34+BONTANG!J34</f>
        <v>14641.815419749486</v>
      </c>
      <c r="K10" s="26">
        <f>PASER!K34+KUKAR!K34+KUBAR!K34+KUTIM!K34+BERAU!K34+PPU!K34+SAMARINDA!K34+BALIKPAPAN!K34+BONTANG!K34</f>
        <v>18974.174024600306</v>
      </c>
      <c r="L10" s="26">
        <f>PASER!L34+KUKAR!L34+KUBAR!L34+KUTIM!L34+BERAU!L34+PPU!L34+SAMARINDA!L34+BALIKPAPAN!L34+BONTANG!L34</f>
        <v>22989.764244727121</v>
      </c>
    </row>
    <row r="11" spans="1:12" x14ac:dyDescent="0.25">
      <c r="A11" s="1" t="s">
        <v>8</v>
      </c>
      <c r="B11" s="26">
        <f>PASER!B35+KUKAR!B35+KUBAR!B35+KUTIM!B35+BERAU!B35+PPU!B35+SAMARINDA!B35+BALIKPAPAN!B35+BONTANG!B35</f>
        <v>1.5720045498181817E-2</v>
      </c>
      <c r="C11" s="26">
        <f>PASER!C35+KUKAR!C35+KUBAR!C35+KUTIM!C35+BERAU!C35+PPU!C35+SAMARINDA!C35+BALIKPAPAN!C35+BONTANG!C35</f>
        <v>1.3277660429090909E-2</v>
      </c>
      <c r="D11" s="26">
        <f>PASER!D35+KUKAR!D35+KUBAR!D35+KUTIM!D35+BERAU!D35+PPU!D35+SAMARINDA!D35+BALIKPAPAN!D35+BONTANG!D35</f>
        <v>1.6881036072727271E-2</v>
      </c>
      <c r="E11" s="26">
        <f>PASER!E35+KUKAR!E35+KUBAR!E35+KUTIM!E35+BERAU!E35+PPU!E35+SAMARINDA!E35+BALIKPAPAN!E35+BONTANG!E35</f>
        <v>1.3965826254545453E-2</v>
      </c>
      <c r="F11" s="26">
        <f>PASER!F35+KUKAR!F35+KUBAR!F35+KUTIM!F35+BERAU!F35+PPU!F35+SAMARINDA!F35+BALIKPAPAN!F35+BONTANG!F35</f>
        <v>1.5965187585454545E-2</v>
      </c>
      <c r="G11" s="26">
        <f>PASER!G35+KUKAR!G35+KUBAR!G35+KUTIM!G35+BERAU!G35+PPU!G35+SAMARINDA!G35+BALIKPAPAN!G35+BONTANG!G35</f>
        <v>1.6912330807272728E-2</v>
      </c>
      <c r="H11" s="26">
        <f>PASER!H35+KUKAR!H35+KUBAR!H35+KUTIM!H35+BERAU!H35+PPU!H35+SAMARINDA!H35+BALIKPAPAN!H35+BONTANG!H35</f>
        <v>1.7043337716363637E-2</v>
      </c>
      <c r="I11" s="26">
        <f>PASER!I35+KUKAR!I35+KUBAR!I35+KUTIM!I35+BERAU!I35+PPU!I35+SAMARINDA!I35+BALIKPAPAN!I35+BONTANG!I35</f>
        <v>1.7632477010909087E-2</v>
      </c>
      <c r="J11" s="26">
        <f>PASER!J35+KUKAR!J35+KUBAR!J35+KUTIM!J35+BERAU!J35+PPU!J35+SAMARINDA!J35+BALIKPAPAN!J35+BONTANG!J35</f>
        <v>1.7166391536000001E-2</v>
      </c>
      <c r="K11" s="26">
        <f>PASER!K35+KUKAR!K35+KUBAR!K35+KUTIM!K35+BERAU!K35+PPU!K35+SAMARINDA!K35+BALIKPAPAN!K35+BONTANG!K35</f>
        <v>1.1227658476363638E-2</v>
      </c>
      <c r="L11" s="26">
        <f>PASER!L35+KUKAR!L35+KUBAR!L35+KUTIM!L35+BERAU!L35+PPU!L35+SAMARINDA!L35+BALIKPAPAN!L35+BONTANG!L35</f>
        <v>1.1357423127272727E-2</v>
      </c>
    </row>
    <row r="12" spans="1:12" x14ac:dyDescent="0.25">
      <c r="A12" s="4" t="s">
        <v>9</v>
      </c>
      <c r="B12" s="26">
        <f>SUM(B6:B11)</f>
        <v>223430.05081062482</v>
      </c>
      <c r="C12" s="26">
        <f t="shared" ref="C12:L12" si="0">SUM(C6:C11)</f>
        <v>202863.49456346643</v>
      </c>
      <c r="D12" s="26">
        <f t="shared" si="0"/>
        <v>227938.37969429285</v>
      </c>
      <c r="E12" s="26">
        <f t="shared" si="0"/>
        <v>207200.82004150347</v>
      </c>
      <c r="F12" s="26">
        <f t="shared" si="0"/>
        <v>239972.93015544501</v>
      </c>
      <c r="G12" s="26">
        <f t="shared" si="0"/>
        <v>221353.49624717701</v>
      </c>
      <c r="H12" s="26">
        <f t="shared" si="0"/>
        <v>227215.96566729023</v>
      </c>
      <c r="I12" s="26">
        <f t="shared" si="0"/>
        <v>243595.30183745763</v>
      </c>
      <c r="J12" s="26">
        <f t="shared" si="0"/>
        <v>271034.34592931968</v>
      </c>
      <c r="K12" s="26">
        <f t="shared" si="0"/>
        <v>271952.33334621019</v>
      </c>
      <c r="L12" s="26">
        <f t="shared" si="0"/>
        <v>291929.7728485933</v>
      </c>
    </row>
    <row r="15" spans="1:12" x14ac:dyDescent="0.25">
      <c r="A15" t="s">
        <v>57</v>
      </c>
      <c r="B15" s="9">
        <f>B6+B9+B10+B11</f>
        <v>137838.28917496628</v>
      </c>
      <c r="C15" s="9">
        <f t="shared" ref="C15:L15" si="1">C6+C9+C10+C11</f>
        <v>112798.11765406591</v>
      </c>
      <c r="D15" s="9">
        <f t="shared" si="1"/>
        <v>129152.99213117232</v>
      </c>
      <c r="E15" s="9">
        <f t="shared" si="1"/>
        <v>127660.92098553154</v>
      </c>
      <c r="F15" s="9">
        <f t="shared" si="1"/>
        <v>141071.58734539073</v>
      </c>
      <c r="G15" s="9">
        <f t="shared" si="1"/>
        <v>133355.09153348501</v>
      </c>
      <c r="H15" s="9">
        <f t="shared" si="1"/>
        <v>136737.50462491467</v>
      </c>
      <c r="I15" s="9">
        <f t="shared" si="1"/>
        <v>145894.3206294585</v>
      </c>
      <c r="J15" s="9">
        <f t="shared" si="1"/>
        <v>165417.51944056718</v>
      </c>
      <c r="K15" s="9">
        <f t="shared" si="1"/>
        <v>151107.41002187648</v>
      </c>
      <c r="L15" s="9">
        <f t="shared" si="1"/>
        <v>163707.2905091705</v>
      </c>
    </row>
    <row r="16" spans="1:12" x14ac:dyDescent="0.25">
      <c r="A16" t="s">
        <v>58</v>
      </c>
      <c r="B16" s="9">
        <f>B7+B8</f>
        <v>85591.761635658564</v>
      </c>
      <c r="C16" s="9">
        <f t="shared" ref="C16:L16" si="2">C7+C8</f>
        <v>90065.37690940054</v>
      </c>
      <c r="D16" s="9">
        <f t="shared" si="2"/>
        <v>98785.387563120545</v>
      </c>
      <c r="E16" s="9">
        <f t="shared" si="2"/>
        <v>79539.899055971924</v>
      </c>
      <c r="F16" s="9">
        <f t="shared" si="2"/>
        <v>98901.342810054281</v>
      </c>
      <c r="G16" s="9">
        <f t="shared" si="2"/>
        <v>87998.404713692013</v>
      </c>
      <c r="H16" s="9">
        <f t="shared" si="2"/>
        <v>90478.461042375551</v>
      </c>
      <c r="I16" s="9">
        <f t="shared" si="2"/>
        <v>97700.981207999139</v>
      </c>
      <c r="J16" s="9">
        <f t="shared" si="2"/>
        <v>105616.8264887525</v>
      </c>
      <c r="K16" s="9">
        <f t="shared" si="2"/>
        <v>120844.92332433369</v>
      </c>
      <c r="L16" s="9">
        <f t="shared" si="2"/>
        <v>128222.48233942279</v>
      </c>
    </row>
  </sheetData>
  <mergeCells count="2">
    <mergeCell ref="A4:A5"/>
    <mergeCell ref="B4:L4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8"/>
  <sheetViews>
    <sheetView topLeftCell="A28" zoomScale="85" zoomScaleNormal="85" workbookViewId="0">
      <selection activeCell="F34" sqref="F34"/>
    </sheetView>
  </sheetViews>
  <sheetFormatPr defaultRowHeight="15" x14ac:dyDescent="0.25"/>
  <cols>
    <col min="1" max="1" width="13.42578125" customWidth="1"/>
    <col min="2" max="21" width="11.5703125" bestFit="1" customWidth="1"/>
  </cols>
  <sheetData>
    <row r="1" spans="1:21" x14ac:dyDescent="0.25">
      <c r="A1" s="1"/>
      <c r="B1" s="37" t="s">
        <v>1</v>
      </c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</row>
    <row r="2" spans="1:21" x14ac:dyDescent="0.25">
      <c r="A2" s="1" t="s">
        <v>62</v>
      </c>
      <c r="B2" s="32">
        <v>2011</v>
      </c>
      <c r="C2" s="32">
        <v>2012</v>
      </c>
      <c r="D2" s="32">
        <v>2013</v>
      </c>
      <c r="E2" s="32">
        <v>2014</v>
      </c>
      <c r="F2" s="32">
        <v>2015</v>
      </c>
      <c r="G2" s="32">
        <v>2016</v>
      </c>
      <c r="H2" s="32">
        <v>2017</v>
      </c>
      <c r="I2" s="32">
        <v>2018</v>
      </c>
      <c r="J2" s="32">
        <v>2019</v>
      </c>
      <c r="K2" s="32">
        <v>2020</v>
      </c>
      <c r="L2" s="3">
        <v>2021</v>
      </c>
      <c r="M2" s="32">
        <v>2022</v>
      </c>
      <c r="N2" s="32">
        <v>2023</v>
      </c>
      <c r="O2" s="32">
        <v>2024</v>
      </c>
      <c r="P2" s="32">
        <v>2025</v>
      </c>
      <c r="Q2" s="3">
        <v>2026</v>
      </c>
      <c r="R2" s="32">
        <v>2027</v>
      </c>
      <c r="S2" s="32">
        <v>2028</v>
      </c>
      <c r="T2" s="32">
        <v>2029</v>
      </c>
      <c r="U2" s="32">
        <v>2030</v>
      </c>
    </row>
    <row r="3" spans="1:21" x14ac:dyDescent="0.25">
      <c r="A3" s="18" t="s">
        <v>33</v>
      </c>
      <c r="B3" s="26">
        <f>PASER!B71</f>
        <v>17165.216414825496</v>
      </c>
      <c r="C3" s="26">
        <f>PASER!C71</f>
        <v>18905.061895292554</v>
      </c>
      <c r="D3" s="26">
        <f>PASER!D71</f>
        <v>20670.760001825576</v>
      </c>
      <c r="E3" s="26">
        <f>PASER!E71</f>
        <v>19154.401500195581</v>
      </c>
      <c r="F3" s="26">
        <f>PASER!F71</f>
        <v>18519.380183035559</v>
      </c>
      <c r="G3" s="26">
        <f>PASER!G71</f>
        <v>19753.598174088322</v>
      </c>
      <c r="H3" s="26">
        <f>PASER!H71</f>
        <v>23383.167910017448</v>
      </c>
      <c r="I3" s="26">
        <f>PASER!I71</f>
        <v>24755.503907947434</v>
      </c>
      <c r="J3" s="26">
        <f>PASER!J71</f>
        <v>26153.161635078653</v>
      </c>
      <c r="K3" s="26">
        <f>PASER!K71</f>
        <v>27577.618474606177</v>
      </c>
      <c r="L3" s="26">
        <f>PASER!L71</f>
        <v>28748.817951154968</v>
      </c>
      <c r="M3" s="26">
        <f>PASER!M71</f>
        <v>33967.909043505977</v>
      </c>
      <c r="N3" s="26">
        <f>PASER!N71</f>
        <v>37131.994646389481</v>
      </c>
      <c r="O3" s="26">
        <f>PASER!O71</f>
        <v>40563.027691296469</v>
      </c>
      <c r="P3" s="26">
        <f>PASER!P71</f>
        <v>44262.97222445318</v>
      </c>
      <c r="Q3" s="26">
        <f>PASER!Q71</f>
        <v>48233.906992385339</v>
      </c>
      <c r="R3" s="26">
        <f>PASER!R71</f>
        <v>52478.032140415875</v>
      </c>
      <c r="S3" s="26">
        <f>PASER!S71</f>
        <v>56997.676302354579</v>
      </c>
      <c r="T3" s="26">
        <f>PASER!T71</f>
        <v>61795.304506177243</v>
      </c>
      <c r="U3" s="26">
        <f>PASER!U71</f>
        <v>66873.522558335069</v>
      </c>
    </row>
    <row r="4" spans="1:21" x14ac:dyDescent="0.25">
      <c r="A4" s="18" t="s">
        <v>34</v>
      </c>
      <c r="B4" s="26">
        <f>KUKAR!B70</f>
        <v>79999.321330505147</v>
      </c>
      <c r="C4" s="26">
        <f>KUKAR!C70</f>
        <v>76145.261991729407</v>
      </c>
      <c r="D4" s="26">
        <f>KUKAR!D70</f>
        <v>76637.325784150133</v>
      </c>
      <c r="E4" s="26">
        <f>KUKAR!E70</f>
        <v>73535.490728384495</v>
      </c>
      <c r="F4" s="26">
        <f>KUKAR!F70</f>
        <v>71282.760417322323</v>
      </c>
      <c r="G4" s="26">
        <f>KUKAR!G70</f>
        <v>71376.016922514187</v>
      </c>
      <c r="H4" s="26">
        <f>KUKAR!H70</f>
        <v>75433.957216551324</v>
      </c>
      <c r="I4" s="26">
        <f>KUKAR!I70</f>
        <v>79735.073386625605</v>
      </c>
      <c r="J4" s="26">
        <f>KUKAR!J70</f>
        <v>84295.019403504775</v>
      </c>
      <c r="K4" s="26">
        <f>KUKAR!K70</f>
        <v>89130.540927719179</v>
      </c>
      <c r="L4" s="26">
        <f>KUKAR!L70</f>
        <v>94259.576728226108</v>
      </c>
      <c r="M4" s="26">
        <f>KUKAR!M70</f>
        <v>99701.319716450016</v>
      </c>
      <c r="N4" s="26">
        <f>KUKAR!N70</f>
        <v>105476.34119569541</v>
      </c>
      <c r="O4" s="26">
        <f>KUKAR!O70</f>
        <v>111606.68462465779</v>
      </c>
      <c r="P4" s="26">
        <f>KUKAR!P70</f>
        <v>118115.98274332291</v>
      </c>
      <c r="Q4" s="26">
        <f>KUKAR!Q70</f>
        <v>125029.58193849305</v>
      </c>
      <c r="R4" s="26">
        <f>KUKAR!R70</f>
        <v>132374.67700983057</v>
      </c>
      <c r="S4" s="26">
        <f>KUKAR!S70</f>
        <v>140180.45724829944</v>
      </c>
      <c r="T4" s="26">
        <f>KUKAR!T70</f>
        <v>148478.26585021499</v>
      </c>
      <c r="U4" s="26">
        <f>KUKAR!U70</f>
        <v>157357.12303818969</v>
      </c>
    </row>
    <row r="5" spans="1:21" x14ac:dyDescent="0.25">
      <c r="A5" s="18" t="s">
        <v>35</v>
      </c>
      <c r="B5" s="26">
        <f>KUBAR!B68</f>
        <v>3696.4301523260865</v>
      </c>
      <c r="C5" s="26">
        <f>KUBAR!C68</f>
        <v>3681.1231904929723</v>
      </c>
      <c r="D5" s="26">
        <f>KUBAR!D68</f>
        <v>5742.96981032845</v>
      </c>
      <c r="E5" s="26">
        <f>KUBAR!E68</f>
        <v>5740.9495264798452</v>
      </c>
      <c r="F5" s="26">
        <f>KUBAR!F68</f>
        <v>6408.0587803043118</v>
      </c>
      <c r="G5" s="26">
        <f>KUBAR!G68</f>
        <v>7375.0664621457599</v>
      </c>
      <c r="H5" s="26">
        <f>KUBAR!H68</f>
        <v>7873.4185452359707</v>
      </c>
      <c r="I5" s="26">
        <f>KUBAR!I68</f>
        <v>8609.6046677560225</v>
      </c>
      <c r="J5" s="26">
        <f>KUBAR!J68</f>
        <v>9400.908734736091</v>
      </c>
      <c r="K5" s="26">
        <f>KUBAR!K68</f>
        <v>10252.869565806161</v>
      </c>
      <c r="L5" s="26">
        <f>KUBAR!L68</f>
        <v>11171.584311119786</v>
      </c>
      <c r="M5" s="26">
        <f>KUBAR!M68</f>
        <v>12069.885904229654</v>
      </c>
      <c r="N5" s="26">
        <f>KUBAR!N68</f>
        <v>13049.032387279334</v>
      </c>
      <c r="O5" s="26">
        <f>KUBAR!O68</f>
        <v>14117.148671707764</v>
      </c>
      <c r="P5" s="26">
        <f>KUBAR!P68</f>
        <v>15283.176222553526</v>
      </c>
      <c r="Q5" s="26">
        <f>KUBAR!Q68</f>
        <v>16556.955122091549</v>
      </c>
      <c r="R5" s="26">
        <f>KUBAR!R68</f>
        <v>17949.314380865409</v>
      </c>
      <c r="S5" s="26">
        <f>KUBAR!S68</f>
        <v>19472.17132497831</v>
      </c>
      <c r="T5" s="26">
        <f>KUBAR!T68</f>
        <v>21044.7662291218</v>
      </c>
      <c r="U5" s="26">
        <f>KUBAR!U68</f>
        <v>22775.406439842391</v>
      </c>
    </row>
    <row r="6" spans="1:21" x14ac:dyDescent="0.25">
      <c r="A6" s="18" t="s">
        <v>36</v>
      </c>
      <c r="B6" s="26">
        <f>KUTIM!B70</f>
        <v>293116.0051007343</v>
      </c>
      <c r="C6" s="26">
        <f>KUTIM!C70</f>
        <v>331802.90400215465</v>
      </c>
      <c r="D6" s="26">
        <f>KUTIM!D70</f>
        <v>385749.68758809404</v>
      </c>
      <c r="E6" s="26">
        <f>KUTIM!E70</f>
        <v>434583.58596646239</v>
      </c>
      <c r="F6" s="26">
        <f>KUTIM!F70</f>
        <v>454133.55343207764</v>
      </c>
      <c r="G6" s="26">
        <f>KUTIM!G70</f>
        <v>474338.52881120297</v>
      </c>
      <c r="H6" s="26">
        <f>KUTIM!H70</f>
        <v>506768.1389887759</v>
      </c>
      <c r="I6" s="26">
        <f>KUTIM!I70</f>
        <v>531887.32012356014</v>
      </c>
      <c r="J6" s="26">
        <f>KUTIM!J70</f>
        <v>559436.46322370588</v>
      </c>
      <c r="K6" s="26">
        <f>KUTIM!K70</f>
        <v>587420.21424347465</v>
      </c>
      <c r="L6" s="26">
        <f>KUTIM!L70</f>
        <v>619819.42046945193</v>
      </c>
      <c r="M6" s="26">
        <f>KUTIM!M70</f>
        <v>650151.1750863496</v>
      </c>
      <c r="N6" s="26">
        <f>KUTIM!N70</f>
        <v>681985.78375895543</v>
      </c>
      <c r="O6" s="26">
        <f>KUTIM!O70</f>
        <v>715400.72391482745</v>
      </c>
      <c r="P6" s="26">
        <f>KUTIM!P70</f>
        <v>750468.96931106923</v>
      </c>
      <c r="Q6" s="26">
        <f>KUTIM!Q70</f>
        <v>787281.15074127866</v>
      </c>
      <c r="R6" s="26">
        <f>KUTIM!R70</f>
        <v>825915.53811831505</v>
      </c>
      <c r="S6" s="26">
        <f>KUTIM!S70</f>
        <v>866468.4605360718</v>
      </c>
      <c r="T6" s="26">
        <f>KUTIM!T70</f>
        <v>909035.2953995791</v>
      </c>
      <c r="U6" s="26">
        <f>KUTIM!U70</f>
        <v>953716.18898411945</v>
      </c>
    </row>
    <row r="7" spans="1:21" x14ac:dyDescent="0.25">
      <c r="A7" s="18" t="s">
        <v>37</v>
      </c>
      <c r="B7" s="26">
        <f>BERAU!B71</f>
        <v>66023.245094646772</v>
      </c>
      <c r="C7" s="26">
        <f>BERAU!C71</f>
        <v>95277.786701693913</v>
      </c>
      <c r="D7" s="26">
        <f>BERAU!D71</f>
        <v>111443.06810236472</v>
      </c>
      <c r="E7" s="26">
        <f>BERAU!E71</f>
        <v>126532.49545528551</v>
      </c>
      <c r="F7" s="26">
        <f>BERAU!F71</f>
        <v>133322.88822687304</v>
      </c>
      <c r="G7" s="26">
        <f>BERAU!G71</f>
        <v>139616.39330226276</v>
      </c>
      <c r="H7" s="26">
        <f>BERAU!H71</f>
        <v>151283.47361475433</v>
      </c>
      <c r="I7" s="26">
        <f>BERAU!I71</f>
        <v>163984.25284038309</v>
      </c>
      <c r="J7" s="26">
        <f>BERAU!J71</f>
        <v>177811.77299530531</v>
      </c>
      <c r="K7" s="26">
        <f>BERAU!K71</f>
        <v>192867.48477099667</v>
      </c>
      <c r="L7" s="26">
        <f>BERAU!L71</f>
        <v>209262.00825310728</v>
      </c>
      <c r="M7" s="26">
        <f>BERAU!M71</f>
        <v>227115.96247927559</v>
      </c>
      <c r="N7" s="26">
        <f>BERAU!N71</f>
        <v>246560.87006568722</v>
      </c>
      <c r="O7" s="26">
        <f>BERAU!O71</f>
        <v>267740.14369595778</v>
      </c>
      <c r="P7" s="26">
        <f>BERAU!P71</f>
        <v>290810.16188073339</v>
      </c>
      <c r="Q7" s="26">
        <f>BERAU!Q71</f>
        <v>315941.44206685986</v>
      </c>
      <c r="R7" s="26">
        <f>BERAU!R71</f>
        <v>343319.91990610329</v>
      </c>
      <c r="S7" s="26">
        <f>BERAU!S71</f>
        <v>373148.34429070551</v>
      </c>
      <c r="T7" s="26">
        <f>BERAU!T71</f>
        <v>405647.79863251233</v>
      </c>
      <c r="U7" s="26">
        <f>BERAU!U71</f>
        <v>441066.18090552022</v>
      </c>
    </row>
    <row r="8" spans="1:21" x14ac:dyDescent="0.25">
      <c r="A8" s="18" t="s">
        <v>17</v>
      </c>
      <c r="B8" s="26">
        <f>PPU!B70</f>
        <v>25108.108597944381</v>
      </c>
      <c r="C8" s="26">
        <f>PPU!C70</f>
        <v>26464.894182790042</v>
      </c>
      <c r="D8" s="26">
        <f>PPU!D70</f>
        <v>27002.149078112616</v>
      </c>
      <c r="E8" s="26">
        <f>PPU!E70</f>
        <v>26276.747431457814</v>
      </c>
      <c r="F8" s="26">
        <f>PPU!F70</f>
        <v>27986.782185573615</v>
      </c>
      <c r="G8" s="26">
        <f>PPU!G70</f>
        <v>20203.461203615057</v>
      </c>
      <c r="H8" s="26">
        <f>PPU!H70</f>
        <v>24258.129769464984</v>
      </c>
      <c r="I8" s="26">
        <f>PPU!I70</f>
        <v>23922.557015975337</v>
      </c>
      <c r="J8" s="26">
        <f>PPU!J70</f>
        <v>23589.914040522646</v>
      </c>
      <c r="K8" s="26">
        <f>PPU!K70</f>
        <v>23260.31468853668</v>
      </c>
      <c r="L8" s="26">
        <f>PPU!L70</f>
        <v>22933.861599824355</v>
      </c>
      <c r="M8" s="26">
        <f>PPU!M70</f>
        <v>22610.714579307438</v>
      </c>
      <c r="N8" s="26">
        <f>PPU!N70</f>
        <v>22290.984272897265</v>
      </c>
      <c r="O8" s="26">
        <f>PPU!O70</f>
        <v>21974.804615786801</v>
      </c>
      <c r="P8" s="26">
        <f>PPU!P70</f>
        <v>21662.314793428613</v>
      </c>
      <c r="Q8" s="26">
        <f>PPU!Q70</f>
        <v>21353.659447344973</v>
      </c>
      <c r="R8" s="26">
        <f>PPU!R70</f>
        <v>21048.988889005861</v>
      </c>
      <c r="S8" s="26">
        <f>PPU!S70</f>
        <v>20748.45932209085</v>
      </c>
      <c r="T8" s="26">
        <f>PPU!T70</f>
        <v>20452.233205609689</v>
      </c>
      <c r="U8" s="26">
        <f>PPU!U70</f>
        <v>20160.47836857913</v>
      </c>
    </row>
    <row r="9" spans="1:21" x14ac:dyDescent="0.25">
      <c r="A9" s="18" t="s">
        <v>38</v>
      </c>
      <c r="B9" s="26">
        <f>SAMARINDA!B69</f>
        <v>6472.7385021845612</v>
      </c>
      <c r="C9" s="26">
        <f>SAMARINDA!C69</f>
        <v>5270.4095948438398</v>
      </c>
      <c r="D9" s="26">
        <f>SAMARINDA!D69</f>
        <v>6634.7924990968695</v>
      </c>
      <c r="E9" s="26">
        <f>SAMARINDA!E69</f>
        <v>7623.4551408260595</v>
      </c>
      <c r="F9" s="26">
        <f>SAMARINDA!F69</f>
        <v>6444.291199212319</v>
      </c>
      <c r="G9" s="26">
        <f>SAMARINDA!G69</f>
        <v>8120.6435500295365</v>
      </c>
      <c r="H9" s="26">
        <f>SAMARINDA!H69</f>
        <v>8406.6579059318483</v>
      </c>
      <c r="I9" s="26">
        <f>SAMARINDA!I69</f>
        <v>8704.5774944791247</v>
      </c>
      <c r="J9" s="26">
        <f>SAMARINDA!J69</f>
        <v>9015.2869088314183</v>
      </c>
      <c r="K9" s="26">
        <f>SAMARINDA!K69</f>
        <v>9339.8059688024514</v>
      </c>
      <c r="L9" s="26">
        <f>SAMARINDA!L69</f>
        <v>9679.319017089183</v>
      </c>
      <c r="M9" s="26">
        <f>SAMARINDA!M69</f>
        <v>10035.206391314307</v>
      </c>
      <c r="N9" s="26">
        <f>SAMARINDA!N69</f>
        <v>10409.087852344785</v>
      </c>
      <c r="O9" s="26">
        <f>SAMARINDA!O69</f>
        <v>10802.871860669973</v>
      </c>
      <c r="P9" s="26">
        <f>SAMARINDA!P69</f>
        <v>11218.817029974214</v>
      </c>
      <c r="Q9" s="26">
        <f>SAMARINDA!Q69</f>
        <v>11659.606790763926</v>
      </c>
      <c r="R9" s="26">
        <f>SAMARINDA!R69</f>
        <v>12128.440399410021</v>
      </c>
      <c r="S9" s="26">
        <f>SAMARINDA!S69</f>
        <v>12629.143885857302</v>
      </c>
      <c r="T9" s="26">
        <f>SAMARINDA!T69</f>
        <v>13166.305395552272</v>
      </c>
      <c r="U9" s="26">
        <f>SAMARINDA!U69</f>
        <v>13752.938393320972</v>
      </c>
    </row>
    <row r="10" spans="1:21" x14ac:dyDescent="0.25">
      <c r="A10" s="18" t="s">
        <v>39</v>
      </c>
      <c r="B10" s="26">
        <f>BALIKPAPAN!B69</f>
        <v>622.9167225378178</v>
      </c>
      <c r="C10" s="26">
        <f>BALIKPAPAN!C69</f>
        <v>411.41812542834708</v>
      </c>
      <c r="D10" s="26">
        <f>BALIKPAPAN!D69</f>
        <v>133.997887661379</v>
      </c>
      <c r="E10" s="26">
        <f>BALIKPAPAN!E69</f>
        <v>76.316452086068793</v>
      </c>
      <c r="F10" s="26">
        <f>BALIKPAPAN!F69</f>
        <v>189.37994067113911</v>
      </c>
      <c r="G10" s="26">
        <f>BALIKPAPAN!G69</f>
        <v>291.14406583442076</v>
      </c>
      <c r="H10" s="26">
        <f>BALIKPAPAN!H69</f>
        <v>302.59606225414808</v>
      </c>
      <c r="I10" s="26">
        <f>BALIKPAPAN!I69</f>
        <v>316.38196449671335</v>
      </c>
      <c r="J10" s="26">
        <f>BALIKPAPAN!J69</f>
        <v>333.13600842695155</v>
      </c>
      <c r="K10" s="26">
        <f>BALIKPAPAN!K69</f>
        <v>353.66735994268532</v>
      </c>
      <c r="L10" s="26">
        <f>BALIKPAPAN!L69</f>
        <v>379.00839423504033</v>
      </c>
      <c r="M10" s="26">
        <f>BALIKPAPAN!M69</f>
        <v>410.47630010746343</v>
      </c>
      <c r="N10" s="26">
        <f>BALIKPAPAN!N69</f>
        <v>449.75168706943793</v>
      </c>
      <c r="O10" s="26">
        <f>BALIKPAPAN!O69</f>
        <v>498.97888797050513</v>
      </c>
      <c r="P10" s="26">
        <f>BALIKPAPAN!P69</f>
        <v>560.89394514350579</v>
      </c>
      <c r="Q10" s="26">
        <f>BALIKPAPAN!Q69</f>
        <v>638.98792070537206</v>
      </c>
      <c r="R10" s="26">
        <f>BALIKPAPAN!R69</f>
        <v>737.71528048274081</v>
      </c>
      <c r="S10" s="26">
        <f>BALIKPAPAN!S69</f>
        <v>862.75979188261567</v>
      </c>
      <c r="T10" s="26">
        <f>BALIKPAPAN!T69</f>
        <v>1021.3738095566954</v>
      </c>
      <c r="U10" s="26">
        <f>BALIKPAPAN!U69</f>
        <v>1222.8481162601479</v>
      </c>
    </row>
    <row r="11" spans="1:21" x14ac:dyDescent="0.25">
      <c r="A11" s="18" t="s">
        <v>40</v>
      </c>
      <c r="B11" s="26">
        <f>BONTANG!B70</f>
        <v>141.5902395200626</v>
      </c>
      <c r="C11" s="26">
        <f>BONTANG!C70</f>
        <v>94.65282575024311</v>
      </c>
      <c r="D11" s="26">
        <f>BONTANG!D70</f>
        <v>46.538113819174526</v>
      </c>
      <c r="E11" s="26">
        <f>BONTANG!E70</f>
        <v>117.88298274930015</v>
      </c>
      <c r="F11" s="26">
        <f>BONTANG!F70</f>
        <v>63.980181523732433</v>
      </c>
      <c r="G11" s="26">
        <f>BONTANG!G70</f>
        <v>2.5284941844633759</v>
      </c>
      <c r="H11" s="26">
        <f>BONTANG!H70</f>
        <v>3.0898198934142456</v>
      </c>
      <c r="I11" s="26">
        <f>BONTANG!I70</f>
        <v>3.7757599097522085</v>
      </c>
      <c r="J11" s="26">
        <f>BONTANG!J70</f>
        <v>4.6139786097171989</v>
      </c>
      <c r="K11" s="26">
        <f>BONTANG!K70</f>
        <v>5.6382818610744154</v>
      </c>
      <c r="L11" s="26">
        <f>BONTANG!L70</f>
        <v>6.8899804342329363</v>
      </c>
      <c r="M11" s="26">
        <f>BONTANG!M70</f>
        <v>8.4195560906326481</v>
      </c>
      <c r="N11" s="26">
        <f>BONTANG!N70</f>
        <v>10.288697542753097</v>
      </c>
      <c r="O11" s="26">
        <f>BONTANG!O70</f>
        <v>12.572788397244283</v>
      </c>
      <c r="P11" s="26">
        <f>BONTANG!P70</f>
        <v>15.363947421432515</v>
      </c>
      <c r="Q11" s="26">
        <f>BONTANG!Q70</f>
        <v>18.774743748990531</v>
      </c>
      <c r="R11" s="26">
        <f>BONTANG!R70</f>
        <v>22.942736861266425</v>
      </c>
      <c r="S11" s="26">
        <f>BONTANG!S70</f>
        <v>28.036024444467579</v>
      </c>
      <c r="T11" s="26">
        <f>BONTANG!T70</f>
        <v>34.260021871139372</v>
      </c>
      <c r="U11" s="26">
        <f>BONTANG!U70</f>
        <v>143.77185138788846</v>
      </c>
    </row>
    <row r="12" spans="1:21" x14ac:dyDescent="0.25">
      <c r="A12" s="18" t="s">
        <v>41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</row>
    <row r="13" spans="1:21" x14ac:dyDescent="0.25">
      <c r="A13" s="18" t="s">
        <v>42</v>
      </c>
      <c r="B13" s="26">
        <f>SUM(B3:B12)</f>
        <v>492345.57215522463</v>
      </c>
      <c r="C13" s="26">
        <f t="shared" ref="C13:U13" si="0">SUM(C3:C12)</f>
        <v>558053.51251017617</v>
      </c>
      <c r="D13" s="26">
        <f t="shared" si="0"/>
        <v>634061.28886545275</v>
      </c>
      <c r="E13" s="26">
        <f t="shared" si="0"/>
        <v>693641.32518392708</v>
      </c>
      <c r="F13" s="26">
        <f t="shared" si="0"/>
        <v>718351.07454659359</v>
      </c>
      <c r="G13" s="26">
        <f t="shared" si="0"/>
        <v>741077.38098587748</v>
      </c>
      <c r="H13" s="26">
        <f t="shared" si="0"/>
        <v>797712.62983287929</v>
      </c>
      <c r="I13" s="26">
        <f t="shared" si="0"/>
        <v>841919.04716113326</v>
      </c>
      <c r="J13" s="26">
        <f t="shared" si="0"/>
        <v>890040.27692872135</v>
      </c>
      <c r="K13" s="26">
        <f t="shared" si="0"/>
        <v>940208.15428174566</v>
      </c>
      <c r="L13" s="26">
        <f t="shared" si="0"/>
        <v>996260.48670464288</v>
      </c>
      <c r="M13" s="26">
        <f t="shared" si="0"/>
        <v>1056071.0690566308</v>
      </c>
      <c r="N13" s="26">
        <f t="shared" si="0"/>
        <v>1117364.1345638612</v>
      </c>
      <c r="O13" s="26">
        <f t="shared" si="0"/>
        <v>1182716.9567512718</v>
      </c>
      <c r="P13" s="26">
        <f t="shared" si="0"/>
        <v>1252398.6520981002</v>
      </c>
      <c r="Q13" s="26">
        <f t="shared" si="0"/>
        <v>1326714.0657636719</v>
      </c>
      <c r="R13" s="26">
        <f t="shared" si="0"/>
        <v>1405975.5688612903</v>
      </c>
      <c r="S13" s="26">
        <f t="shared" si="0"/>
        <v>1490535.5087266851</v>
      </c>
      <c r="T13" s="26">
        <f t="shared" si="0"/>
        <v>1580675.6030501954</v>
      </c>
      <c r="U13" s="26">
        <f t="shared" si="0"/>
        <v>1677068.458655555</v>
      </c>
    </row>
    <row r="15" spans="1:21" x14ac:dyDescent="0.25">
      <c r="A15" s="1"/>
      <c r="B15" s="37" t="s">
        <v>1</v>
      </c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</row>
    <row r="16" spans="1:21" x14ac:dyDescent="0.25">
      <c r="A16" s="1" t="s">
        <v>63</v>
      </c>
      <c r="B16" s="32">
        <v>2011</v>
      </c>
      <c r="C16" s="32">
        <v>2012</v>
      </c>
      <c r="D16" s="32">
        <v>2013</v>
      </c>
      <c r="E16" s="32">
        <v>2014</v>
      </c>
      <c r="F16" s="32">
        <v>2015</v>
      </c>
      <c r="G16" s="32">
        <v>2016</v>
      </c>
      <c r="H16" s="32">
        <v>2017</v>
      </c>
      <c r="I16" s="32">
        <v>2018</v>
      </c>
      <c r="J16" s="32">
        <v>2019</v>
      </c>
      <c r="K16" s="32">
        <v>2020</v>
      </c>
      <c r="L16" s="3">
        <v>2021</v>
      </c>
      <c r="M16" s="32">
        <v>2022</v>
      </c>
      <c r="N16" s="32">
        <v>2023</v>
      </c>
      <c r="O16" s="32">
        <v>2024</v>
      </c>
      <c r="P16" s="32">
        <v>2025</v>
      </c>
      <c r="Q16" s="3">
        <v>2026</v>
      </c>
      <c r="R16" s="32">
        <v>2027</v>
      </c>
      <c r="S16" s="32">
        <v>2028</v>
      </c>
      <c r="T16" s="32">
        <v>2029</v>
      </c>
      <c r="U16" s="32">
        <v>2030</v>
      </c>
    </row>
    <row r="17" spans="1:21" x14ac:dyDescent="0.25">
      <c r="A17" s="18" t="s">
        <v>33</v>
      </c>
      <c r="B17" s="26">
        <f>PASER!B72</f>
        <v>15072.78255248875</v>
      </c>
      <c r="C17" s="26">
        <f>PASER!C72</f>
        <v>18827.127676935816</v>
      </c>
      <c r="D17" s="26">
        <f>PASER!D72</f>
        <v>17485.815934153972</v>
      </c>
      <c r="E17" s="26">
        <f>PASER!E72</f>
        <v>21010.054099190387</v>
      </c>
      <c r="F17" s="26">
        <f>PASER!F72</f>
        <v>24663.401359492411</v>
      </c>
      <c r="G17" s="26">
        <f>PASER!G72</f>
        <v>26181.558317004266</v>
      </c>
      <c r="H17" s="26">
        <f>PASER!H72</f>
        <v>31233.542562224626</v>
      </c>
      <c r="I17" s="26">
        <f>PASER!I72</f>
        <v>35278.731942856801</v>
      </c>
      <c r="J17" s="26">
        <f>PASER!J72</f>
        <v>39764.534870107149</v>
      </c>
      <c r="K17" s="26">
        <f>PASER!K72</f>
        <v>44487.693972421417</v>
      </c>
      <c r="L17" s="26">
        <f>PASER!L72</f>
        <v>49135.456553744239</v>
      </c>
      <c r="M17" s="26">
        <f>PASER!M72</f>
        <v>53751.651409658218</v>
      </c>
      <c r="N17" s="26">
        <f>PASER!N72</f>
        <v>58534.370521720062</v>
      </c>
      <c r="O17" s="26">
        <f>PASER!O72</f>
        <v>63290.912769388655</v>
      </c>
      <c r="P17" s="26">
        <f>PASER!P72</f>
        <v>68090.319425966896</v>
      </c>
      <c r="Q17" s="26">
        <f>PASER!Q72</f>
        <v>72936.646772351873</v>
      </c>
      <c r="R17" s="26">
        <f>PASER!R72</f>
        <v>77834.357089939935</v>
      </c>
      <c r="S17" s="26">
        <f>PASER!S72</f>
        <v>82788.361561086756</v>
      </c>
      <c r="T17" s="26">
        <f>PASER!T72</f>
        <v>87539.656296255329</v>
      </c>
      <c r="U17" s="26">
        <f>PASER!U72</f>
        <v>92887.434223094388</v>
      </c>
    </row>
    <row r="18" spans="1:21" x14ac:dyDescent="0.25">
      <c r="A18" s="18" t="s">
        <v>34</v>
      </c>
      <c r="B18" s="26">
        <f>KUKAR!B71</f>
        <v>36105.526600312325</v>
      </c>
      <c r="C18" s="26">
        <f>KUKAR!C71</f>
        <v>39487.318239628199</v>
      </c>
      <c r="D18" s="26">
        <f>KUKAR!D71</f>
        <v>33625.407461865179</v>
      </c>
      <c r="E18" s="26">
        <f>KUKAR!E71</f>
        <v>36993.91648022204</v>
      </c>
      <c r="F18" s="26">
        <f>KUKAR!F71</f>
        <v>38187.716744330122</v>
      </c>
      <c r="G18" s="26">
        <f>KUKAR!G71</f>
        <v>42092.081860101636</v>
      </c>
      <c r="H18" s="26">
        <f>KUKAR!H71</f>
        <v>43917.2992074797</v>
      </c>
      <c r="I18" s="26">
        <f>KUKAR!I71</f>
        <v>46244.751613970213</v>
      </c>
      <c r="J18" s="26">
        <f>KUKAR!J71</f>
        <v>48389.011929870801</v>
      </c>
      <c r="K18" s="26">
        <f>KUKAR!K71</f>
        <v>51310.905180972433</v>
      </c>
      <c r="L18" s="26">
        <f>KUKAR!L71</f>
        <v>53999.907466838122</v>
      </c>
      <c r="M18" s="26">
        <f>KUKAR!M71</f>
        <v>56577.385597613713</v>
      </c>
      <c r="N18" s="26">
        <f>KUKAR!N71</f>
        <v>59689.763043299077</v>
      </c>
      <c r="O18" s="26">
        <f>KUKAR!O71</f>
        <v>62690.616333894119</v>
      </c>
      <c r="P18" s="26">
        <f>KUKAR!P71</f>
        <v>65795.41995939902</v>
      </c>
      <c r="Q18" s="26">
        <f>KUKAR!Q71</f>
        <v>69004.173919813737</v>
      </c>
      <c r="R18" s="26">
        <f>KUKAR!R71</f>
        <v>72316.878215138087</v>
      </c>
      <c r="S18" s="26">
        <f>KUKAR!S71</f>
        <v>75733.53284537232</v>
      </c>
      <c r="T18" s="26">
        <f>KUKAR!T71</f>
        <v>78676.087222412156</v>
      </c>
      <c r="U18" s="26">
        <f>KUKAR!U71</f>
        <v>82878.693110570064</v>
      </c>
    </row>
    <row r="19" spans="1:21" x14ac:dyDescent="0.25">
      <c r="A19" s="18" t="s">
        <v>35</v>
      </c>
      <c r="B19" s="26">
        <f>KUBAR!B69</f>
        <v>13303.997417805011</v>
      </c>
      <c r="C19" s="26">
        <f>KUBAR!C69</f>
        <v>13528.529758065892</v>
      </c>
      <c r="D19" s="26">
        <f>KUBAR!D69</f>
        <v>15056.453402377614</v>
      </c>
      <c r="E19" s="26">
        <f>KUBAR!E69</f>
        <v>14252.696239610797</v>
      </c>
      <c r="F19" s="26">
        <f>KUBAR!F69</f>
        <v>15357.127693866096</v>
      </c>
      <c r="G19" s="26">
        <f>KUBAR!G69</f>
        <v>17038.151365671452</v>
      </c>
      <c r="H19" s="26">
        <f>KUBAR!H69</f>
        <v>16283.559878682147</v>
      </c>
      <c r="I19" s="26">
        <f>KUBAR!I69</f>
        <v>16769.912653434469</v>
      </c>
      <c r="J19" s="26">
        <f>KUBAR!J69</f>
        <v>17198.101121612854</v>
      </c>
      <c r="K19" s="26">
        <f>KUBAR!K69</f>
        <v>17778.323066565368</v>
      </c>
      <c r="L19" s="26">
        <f>KUBAR!L69</f>
        <v>18287.659865146587</v>
      </c>
      <c r="M19" s="26">
        <f>KUBAR!M69</f>
        <v>18091.069348223857</v>
      </c>
      <c r="N19" s="26">
        <f>KUBAR!N69</f>
        <v>19316.941030181639</v>
      </c>
      <c r="O19" s="26">
        <f>KUBAR!O69</f>
        <v>19837.027299199061</v>
      </c>
      <c r="P19" s="26">
        <f>KUBAR!P69</f>
        <v>20360.840997318035</v>
      </c>
      <c r="Q19" s="26">
        <f>KUBAR!Q69</f>
        <v>20888.456673120774</v>
      </c>
      <c r="R19" s="26">
        <f>KUBAR!R69</f>
        <v>21419.950366160847</v>
      </c>
      <c r="S19" s="26">
        <f>KUBAR!S69</f>
        <v>21955.399636782902</v>
      </c>
      <c r="T19" s="26">
        <f>KUBAR!T69</f>
        <v>22404.277308076966</v>
      </c>
      <c r="U19" s="26">
        <f>KUBAR!U69</f>
        <v>23038.482939210968</v>
      </c>
    </row>
    <row r="20" spans="1:21" x14ac:dyDescent="0.25">
      <c r="A20" s="18" t="s">
        <v>36</v>
      </c>
      <c r="B20" s="26">
        <f>KUTIM!B71</f>
        <v>19220.771851502366</v>
      </c>
      <c r="C20" s="26">
        <f>KUTIM!C71</f>
        <v>20357.452024384133</v>
      </c>
      <c r="D20" s="26">
        <f>KUTIM!D71</f>
        <v>21539.265681729747</v>
      </c>
      <c r="E20" s="26">
        <f>KUTIM!E71</f>
        <v>22240.906452734474</v>
      </c>
      <c r="F20" s="26">
        <f>KUTIM!F71</f>
        <v>24083.262236714734</v>
      </c>
      <c r="G20" s="26">
        <f>KUTIM!G71</f>
        <v>24324.687127314737</v>
      </c>
      <c r="H20" s="26">
        <f>KUTIM!H71</f>
        <v>25178.915906251907</v>
      </c>
      <c r="I20" s="26">
        <f>KUTIM!I71</f>
        <v>26345.782436116289</v>
      </c>
      <c r="J20" s="26">
        <f>KUTIM!J71</f>
        <v>27556.935731826416</v>
      </c>
      <c r="K20" s="26">
        <f>KUTIM!K71</f>
        <v>28877.976386364266</v>
      </c>
      <c r="L20" s="26">
        <f>KUTIM!L71</f>
        <v>30108.98280612606</v>
      </c>
      <c r="M20" s="26">
        <f>KUTIM!M71</f>
        <v>30961.373536068801</v>
      </c>
      <c r="N20" s="26">
        <f>KUTIM!N71</f>
        <v>32283.124369727626</v>
      </c>
      <c r="O20" s="26">
        <f>KUTIM!O71</f>
        <v>33374.049201513808</v>
      </c>
      <c r="P20" s="26">
        <f>KUTIM!P71</f>
        <v>34465.92387942499</v>
      </c>
      <c r="Q20" s="26">
        <f>KUTIM!Q71</f>
        <v>35563.046099699459</v>
      </c>
      <c r="R20" s="26">
        <f>KUTIM!R71</f>
        <v>36662.277522232864</v>
      </c>
      <c r="S20" s="26">
        <f>KUTIM!S71</f>
        <v>37764.722055050916</v>
      </c>
      <c r="T20" s="26">
        <f>KUTIM!T71</f>
        <v>38786.516927413977</v>
      </c>
      <c r="U20" s="26">
        <f>KUTIM!U71</f>
        <v>39975.112352658085</v>
      </c>
    </row>
    <row r="21" spans="1:21" x14ac:dyDescent="0.25">
      <c r="A21" s="18" t="s">
        <v>37</v>
      </c>
      <c r="B21" s="26">
        <f>BERAU!B72</f>
        <v>10925.872309177472</v>
      </c>
      <c r="C21" s="26">
        <f>BERAU!C72</f>
        <v>12360.275918895903</v>
      </c>
      <c r="D21" s="26">
        <f>BERAU!D72</f>
        <v>14095.892542754065</v>
      </c>
      <c r="E21" s="26">
        <f>BERAU!E72</f>
        <v>15393.620242321747</v>
      </c>
      <c r="F21" s="26">
        <f>BERAU!F72</f>
        <v>16595.166915126938</v>
      </c>
      <c r="G21" s="26">
        <f>BERAU!G72</f>
        <v>17704.94162929981</v>
      </c>
      <c r="H21" s="26">
        <f>BERAU!H72</f>
        <v>19935.947038938044</v>
      </c>
      <c r="I21" s="26">
        <f>BERAU!I72</f>
        <v>22015.727366267674</v>
      </c>
      <c r="J21" s="26">
        <f>BERAU!J72</f>
        <v>24241.106359145502</v>
      </c>
      <c r="K21" s="26">
        <f>BERAU!K72</f>
        <v>26630.588315972553</v>
      </c>
      <c r="L21" s="26">
        <f>BERAU!L72</f>
        <v>28938.018790825026</v>
      </c>
      <c r="M21" s="26">
        <f>BERAU!M72</f>
        <v>31187.103894677402</v>
      </c>
      <c r="N21" s="26">
        <f>BERAU!N72</f>
        <v>33552.879740529876</v>
      </c>
      <c r="O21" s="26">
        <f>BERAU!O72</f>
        <v>35860.310215382349</v>
      </c>
      <c r="P21" s="26">
        <f>BERAU!P72</f>
        <v>38167.740690234721</v>
      </c>
      <c r="Q21" s="26">
        <f>BERAU!Q72</f>
        <v>40475.171165087195</v>
      </c>
      <c r="R21" s="26">
        <f>BERAU!R72</f>
        <v>42782.601639939669</v>
      </c>
      <c r="S21" s="26">
        <f>BERAU!S72</f>
        <v>45090.03211479204</v>
      </c>
      <c r="T21" s="26">
        <f>BERAU!T72</f>
        <v>47278.8810384674</v>
      </c>
      <c r="U21" s="26">
        <f>BERAU!U72</f>
        <v>49704.893064496995</v>
      </c>
    </row>
    <row r="22" spans="1:21" x14ac:dyDescent="0.25">
      <c r="A22" s="18" t="s">
        <v>17</v>
      </c>
      <c r="B22" s="26">
        <f>PPU!B71</f>
        <v>12905.07774126098</v>
      </c>
      <c r="C22" s="26">
        <f>PPU!C71</f>
        <v>12358.142863024155</v>
      </c>
      <c r="D22" s="26">
        <f>PPU!D71</f>
        <v>13069.484573566075</v>
      </c>
      <c r="E22" s="26">
        <f>PPU!E71</f>
        <v>14333.58937638279</v>
      </c>
      <c r="F22" s="26">
        <f>PPU!F71</f>
        <v>17029.890455667326</v>
      </c>
      <c r="G22" s="26">
        <f>PPU!G71</f>
        <v>19084.271751685617</v>
      </c>
      <c r="H22" s="26">
        <f>PPU!H71</f>
        <v>19506.844377100933</v>
      </c>
      <c r="I22" s="26">
        <f>PPU!I71</f>
        <v>21063.11935026561</v>
      </c>
      <c r="J22" s="26">
        <f>PPU!J71</f>
        <v>22524.206808563566</v>
      </c>
      <c r="K22" s="26">
        <f>PPU!K71</f>
        <v>24189.407314682026</v>
      </c>
      <c r="L22" s="26">
        <f>PPU!L71</f>
        <v>25725.56259176799</v>
      </c>
      <c r="M22" s="26">
        <f>PPU!M71</f>
        <v>27217.030696250986</v>
      </c>
      <c r="N22" s="26">
        <f>PPU!N71</f>
        <v>28822.35533263355</v>
      </c>
      <c r="O22" s="26">
        <f>PPU!O71</f>
        <v>30471.136549864656</v>
      </c>
      <c r="P22" s="26">
        <f>PPU!P71</f>
        <v>31953.588423177058</v>
      </c>
      <c r="Q22" s="26">
        <f>PPU!Q71</f>
        <v>33685.433897773502</v>
      </c>
      <c r="R22" s="26">
        <f>PPU!R71</f>
        <v>35278.541548193614</v>
      </c>
      <c r="S22" s="26">
        <f>PPU!S71</f>
        <v>36979.942690827236</v>
      </c>
      <c r="T22" s="26">
        <f>PPU!T71</f>
        <v>38562.57221123299</v>
      </c>
      <c r="U22" s="26">
        <f>PPU!U71</f>
        <v>40275.929927661564</v>
      </c>
    </row>
    <row r="23" spans="1:21" x14ac:dyDescent="0.25">
      <c r="A23" s="18" t="s">
        <v>38</v>
      </c>
      <c r="B23" s="26">
        <f>SAMARINDA!B70</f>
        <v>13392.740406002755</v>
      </c>
      <c r="C23" s="26">
        <f>SAMARINDA!C70</f>
        <v>11442.109433064459</v>
      </c>
      <c r="D23" s="26">
        <f>SAMARINDA!D70</f>
        <v>11032.489165370635</v>
      </c>
      <c r="E23" s="26">
        <f>SAMARINDA!E70</f>
        <v>13264.216763704233</v>
      </c>
      <c r="F23" s="26">
        <f>SAMARINDA!F70</f>
        <v>17519.691916962012</v>
      </c>
      <c r="G23" s="26">
        <f>SAMARINDA!G70</f>
        <v>15360.390762340725</v>
      </c>
      <c r="H23" s="26">
        <f>SAMARINDA!H70</f>
        <v>15683.329969919305</v>
      </c>
      <c r="I23" s="26">
        <f>SAMARINDA!I70</f>
        <v>16147.58074539962</v>
      </c>
      <c r="J23" s="26">
        <f>SAMARINDA!J70</f>
        <v>16289.026392416034</v>
      </c>
      <c r="K23" s="26">
        <f>SAMARINDA!K70</f>
        <v>17086.855887835238</v>
      </c>
      <c r="L23" s="26">
        <f>SAMARINDA!L70</f>
        <v>17556.49345905305</v>
      </c>
      <c r="M23" s="26">
        <f>SAMARINDA!M70</f>
        <v>17795.787280270859</v>
      </c>
      <c r="N23" s="26">
        <f>SAMARINDA!N70</f>
        <v>18495.768601488671</v>
      </c>
      <c r="O23" s="26">
        <f>SAMARINDA!O70</f>
        <v>18965.406172706476</v>
      </c>
      <c r="P23" s="26">
        <f>SAMARINDA!P70</f>
        <v>19435.043743924296</v>
      </c>
      <c r="Q23" s="26">
        <f>SAMARINDA!Q70</f>
        <v>19904.68131514209</v>
      </c>
      <c r="R23" s="26">
        <f>SAMARINDA!R70</f>
        <v>20374.318886359899</v>
      </c>
      <c r="S23" s="26">
        <f>SAMARINDA!S70</f>
        <v>20843.956457577708</v>
      </c>
      <c r="T23" s="26">
        <f>SAMARINDA!T70</f>
        <v>20896.020039325234</v>
      </c>
      <c r="U23" s="26">
        <f>SAMARINDA!U70</f>
        <v>21783.231600013332</v>
      </c>
    </row>
    <row r="24" spans="1:21" x14ac:dyDescent="0.25">
      <c r="A24" s="18" t="s">
        <v>39</v>
      </c>
      <c r="B24" s="26">
        <f>BALIKPAPAN!B70</f>
        <v>7106.1649171240379</v>
      </c>
      <c r="C24" s="26">
        <f>BALIKPAPAN!C70</f>
        <v>8461.4451949342238</v>
      </c>
      <c r="D24" s="26">
        <f>BALIKPAPAN!D70</f>
        <v>11864.499794107756</v>
      </c>
      <c r="E24" s="26">
        <f>BALIKPAPAN!E70</f>
        <v>11540.800298809871</v>
      </c>
      <c r="F24" s="26">
        <f>BALIKPAPAN!F70</f>
        <v>11546.584075705916</v>
      </c>
      <c r="G24" s="26">
        <f>BALIKPAPAN!G70</f>
        <v>10160.72839807757</v>
      </c>
      <c r="H24" s="26">
        <f>BALIKPAPAN!H70</f>
        <v>11714.994974548148</v>
      </c>
      <c r="I24" s="26">
        <f>BALIKPAPAN!I70</f>
        <v>12639.92008268517</v>
      </c>
      <c r="J24" s="26">
        <f>BALIKPAPAN!J70</f>
        <v>13326.734143651063</v>
      </c>
      <c r="K24" s="26">
        <f>BALIKPAPAN!K70</f>
        <v>14700.60481791412</v>
      </c>
      <c r="L24" s="26">
        <f>BALIKPAPAN!L70</f>
        <v>15730.947185528599</v>
      </c>
      <c r="M24" s="26">
        <f>BALIKPAPAN!M70</f>
        <v>16761.289553143066</v>
      </c>
      <c r="N24" s="26">
        <f>BALIKPAPAN!N70</f>
        <v>17791.631920757543</v>
      </c>
      <c r="O24" s="26">
        <f>BALIKPAPAN!O70</f>
        <v>18821.97428837201</v>
      </c>
      <c r="P24" s="26">
        <f>BALIKPAPAN!P70</f>
        <v>19852.316655986488</v>
      </c>
      <c r="Q24" s="26">
        <f>BALIKPAPAN!Q70</f>
        <v>20882.659023600929</v>
      </c>
      <c r="R24" s="26">
        <f>BALIKPAPAN!R70</f>
        <v>21913.001391215446</v>
      </c>
      <c r="S24" s="26">
        <f>BALIKPAPAN!S70</f>
        <v>22943.343758829858</v>
      </c>
      <c r="T24" s="26">
        <f>BALIKPAPAN!T70</f>
        <v>23515.327054318321</v>
      </c>
      <c r="U24" s="26">
        <f>BALIKPAPAN!U70</f>
        <v>25004.028494058799</v>
      </c>
    </row>
    <row r="25" spans="1:21" x14ac:dyDescent="0.25">
      <c r="A25" s="18" t="s">
        <v>40</v>
      </c>
      <c r="B25" s="26">
        <f>BONTANG!B71</f>
        <v>1869.2565633563906</v>
      </c>
      <c r="C25" s="26">
        <f>BONTANG!C71</f>
        <v>1038.0195848170995</v>
      </c>
      <c r="D25" s="26">
        <f>BONTANG!D71</f>
        <v>2988.075126542451</v>
      </c>
      <c r="E25" s="26">
        <f>BONTANG!E71</f>
        <v>3484.499082964795</v>
      </c>
      <c r="F25" s="26">
        <f>BONTANG!F71</f>
        <v>3647.6152966405157</v>
      </c>
      <c r="G25" s="26">
        <f>BONTANG!G71</f>
        <v>1074.5019451765713</v>
      </c>
      <c r="H25" s="26">
        <f>BONTANG!H71</f>
        <v>1392.8228854785993</v>
      </c>
      <c r="I25" s="26">
        <f>BONTANG!I71</f>
        <v>1647.6073263184899</v>
      </c>
      <c r="J25" s="26">
        <f>BONTANG!J71</f>
        <v>1948.9986343852854</v>
      </c>
      <c r="K25" s="26">
        <f>BONTANG!K71</f>
        <v>2250.3899424520869</v>
      </c>
      <c r="L25" s="26">
        <f>BONTANG!L71</f>
        <v>2551.7812505188776</v>
      </c>
      <c r="M25" s="26">
        <f>BONTANG!M71</f>
        <v>2853.1725585856793</v>
      </c>
      <c r="N25" s="26">
        <f>BONTANG!N71</f>
        <v>3154.5638666524706</v>
      </c>
      <c r="O25" s="26">
        <f>BONTANG!O71</f>
        <v>3455.9551747192718</v>
      </c>
      <c r="P25" s="26">
        <f>BONTANG!P71</f>
        <v>3757.346482786063</v>
      </c>
      <c r="Q25" s="26">
        <f>BONTANG!Q71</f>
        <v>4058.7377908528538</v>
      </c>
      <c r="R25" s="26">
        <f>BONTANG!R71</f>
        <v>4360.129098919655</v>
      </c>
      <c r="S25" s="26">
        <f>BONTANG!S71</f>
        <v>4661.5204069864467</v>
      </c>
      <c r="T25" s="26">
        <f>BONTANG!T71</f>
        <v>4962.9117150532475</v>
      </c>
      <c r="U25" s="26">
        <f>BONTANG!U71</f>
        <v>5264.3030231200391</v>
      </c>
    </row>
    <row r="26" spans="1:21" x14ac:dyDescent="0.25">
      <c r="A26" s="18" t="s">
        <v>41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x14ac:dyDescent="0.25">
      <c r="A27" s="18" t="s">
        <v>42</v>
      </c>
      <c r="B27" s="26">
        <f>SUM(B17:B26)</f>
        <v>129902.19035903009</v>
      </c>
      <c r="C27" s="26">
        <f t="shared" ref="C27" si="1">SUM(C17:C26)</f>
        <v>137860.42069374991</v>
      </c>
      <c r="D27" s="26">
        <f t="shared" ref="D27" si="2">SUM(D17:D26)</f>
        <v>140757.38368246748</v>
      </c>
      <c r="E27" s="26">
        <f t="shared" ref="E27" si="3">SUM(E17:E26)</f>
        <v>152514.29903594113</v>
      </c>
      <c r="F27" s="26">
        <f t="shared" ref="F27" si="4">SUM(F17:F26)</f>
        <v>168630.45669450608</v>
      </c>
      <c r="G27" s="26">
        <f t="shared" ref="G27" si="5">SUM(G17:G26)</f>
        <v>173021.31315667238</v>
      </c>
      <c r="H27" s="26">
        <f t="shared" ref="H27" si="6">SUM(H17:H26)</f>
        <v>184847.25680062344</v>
      </c>
      <c r="I27" s="26">
        <f t="shared" ref="I27" si="7">SUM(I17:I26)</f>
        <v>198153.1335173143</v>
      </c>
      <c r="J27" s="26">
        <f t="shared" ref="J27" si="8">SUM(J17:J26)</f>
        <v>211238.65599157868</v>
      </c>
      <c r="K27" s="26">
        <f t="shared" ref="K27" si="9">SUM(K17:K26)</f>
        <v>227312.74488517951</v>
      </c>
      <c r="L27" s="26">
        <f t="shared" ref="L27" si="10">SUM(L17:L26)</f>
        <v>242034.80996954854</v>
      </c>
      <c r="M27" s="26">
        <f t="shared" ref="M27" si="11">SUM(M17:M26)</f>
        <v>255195.86387449256</v>
      </c>
      <c r="N27" s="26">
        <f t="shared" ref="N27" si="12">SUM(N17:N26)</f>
        <v>271641.39842699049</v>
      </c>
      <c r="O27" s="26">
        <f t="shared" ref="O27" si="13">SUM(O17:O26)</f>
        <v>286767.38800504041</v>
      </c>
      <c r="P27" s="26">
        <f t="shared" ref="P27" si="14">SUM(P17:P26)</f>
        <v>301878.54025821754</v>
      </c>
      <c r="Q27" s="26">
        <f t="shared" ref="Q27" si="15">SUM(Q17:Q26)</f>
        <v>317399.00665744237</v>
      </c>
      <c r="R27" s="26">
        <f t="shared" ref="R27" si="16">SUM(R17:R26)</f>
        <v>332942.0557581</v>
      </c>
      <c r="S27" s="26">
        <f t="shared" ref="S27" si="17">SUM(S17:S26)</f>
        <v>348760.81152730621</v>
      </c>
      <c r="T27" s="26">
        <f t="shared" ref="T27" si="18">SUM(T17:T26)</f>
        <v>362622.24981255562</v>
      </c>
      <c r="U27" s="26">
        <f t="shared" ref="U27" si="19">SUM(U17:U26)</f>
        <v>380812.10873488424</v>
      </c>
    </row>
    <row r="30" spans="1:21" x14ac:dyDescent="0.25">
      <c r="B30" s="37" t="s">
        <v>1</v>
      </c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</row>
    <row r="31" spans="1:21" x14ac:dyDescent="0.25">
      <c r="B31" s="32">
        <v>2011</v>
      </c>
      <c r="C31" s="32">
        <v>2012</v>
      </c>
      <c r="D31" s="32">
        <v>2013</v>
      </c>
      <c r="E31" s="32">
        <v>2014</v>
      </c>
      <c r="F31" s="32">
        <v>2015</v>
      </c>
      <c r="G31" s="32">
        <v>2016</v>
      </c>
      <c r="H31" s="32">
        <v>2017</v>
      </c>
      <c r="I31" s="32">
        <v>2018</v>
      </c>
      <c r="J31" s="32">
        <v>2019</v>
      </c>
      <c r="K31" s="32">
        <v>2020</v>
      </c>
      <c r="L31" s="3">
        <v>2021</v>
      </c>
      <c r="M31" s="32">
        <v>2022</v>
      </c>
      <c r="N31" s="32">
        <v>2023</v>
      </c>
      <c r="O31" s="32">
        <v>2024</v>
      </c>
      <c r="P31" s="32">
        <v>2025</v>
      </c>
      <c r="Q31" s="3">
        <v>2026</v>
      </c>
      <c r="R31" s="32">
        <v>2027</v>
      </c>
      <c r="S31" s="32">
        <v>2028</v>
      </c>
      <c r="T31" s="32">
        <v>2029</v>
      </c>
      <c r="U31" s="32">
        <v>2030</v>
      </c>
    </row>
    <row r="32" spans="1:21" x14ac:dyDescent="0.25">
      <c r="A32" t="str">
        <f>A2</f>
        <v>PERTANIAN</v>
      </c>
      <c r="B32" s="33">
        <f>B13</f>
        <v>492345.57215522463</v>
      </c>
      <c r="C32" s="33">
        <f t="shared" ref="C32:U32" si="20">C13</f>
        <v>558053.51251017617</v>
      </c>
      <c r="D32" s="33">
        <f t="shared" si="20"/>
        <v>634061.28886545275</v>
      </c>
      <c r="E32" s="33">
        <f t="shared" si="20"/>
        <v>693641.32518392708</v>
      </c>
      <c r="F32" s="33">
        <f t="shared" si="20"/>
        <v>718351.07454659359</v>
      </c>
      <c r="G32" s="33">
        <f t="shared" si="20"/>
        <v>741077.38098587748</v>
      </c>
      <c r="H32" s="33">
        <f t="shared" si="20"/>
        <v>797712.62983287929</v>
      </c>
      <c r="I32" s="33">
        <f t="shared" si="20"/>
        <v>841919.04716113326</v>
      </c>
      <c r="J32" s="33">
        <f t="shared" si="20"/>
        <v>890040.27692872135</v>
      </c>
      <c r="K32" s="33">
        <f t="shared" si="20"/>
        <v>940208.15428174566</v>
      </c>
      <c r="L32" s="33">
        <f t="shared" si="20"/>
        <v>996260.48670464288</v>
      </c>
      <c r="M32" s="33">
        <f t="shared" si="20"/>
        <v>1056071.0690566308</v>
      </c>
      <c r="N32" s="33">
        <f t="shared" si="20"/>
        <v>1117364.1345638612</v>
      </c>
      <c r="O32" s="33">
        <f t="shared" si="20"/>
        <v>1182716.9567512718</v>
      </c>
      <c r="P32" s="33">
        <f t="shared" si="20"/>
        <v>1252398.6520981002</v>
      </c>
      <c r="Q32" s="33">
        <f t="shared" si="20"/>
        <v>1326714.0657636719</v>
      </c>
      <c r="R32" s="33">
        <f t="shared" si="20"/>
        <v>1405975.5688612903</v>
      </c>
      <c r="S32" s="33">
        <f t="shared" si="20"/>
        <v>1490535.5087266851</v>
      </c>
      <c r="T32" s="33">
        <f t="shared" si="20"/>
        <v>1580675.6030501954</v>
      </c>
      <c r="U32" s="33">
        <f t="shared" si="20"/>
        <v>1677068.458655555</v>
      </c>
    </row>
    <row r="33" spans="1:21" x14ac:dyDescent="0.25">
      <c r="A33" t="str">
        <f>A16</f>
        <v>PETERNAKAN</v>
      </c>
      <c r="B33" s="33">
        <f>B27</f>
        <v>129902.19035903009</v>
      </c>
      <c r="C33" s="33">
        <f t="shared" ref="C33:U33" si="21">C27</f>
        <v>137860.42069374991</v>
      </c>
      <c r="D33" s="33">
        <f t="shared" si="21"/>
        <v>140757.38368246748</v>
      </c>
      <c r="E33" s="33">
        <f t="shared" si="21"/>
        <v>152514.29903594113</v>
      </c>
      <c r="F33" s="33">
        <f t="shared" si="21"/>
        <v>168630.45669450608</v>
      </c>
      <c r="G33" s="33">
        <f t="shared" si="21"/>
        <v>173021.31315667238</v>
      </c>
      <c r="H33" s="33">
        <f t="shared" si="21"/>
        <v>184847.25680062344</v>
      </c>
      <c r="I33" s="33">
        <f t="shared" si="21"/>
        <v>198153.1335173143</v>
      </c>
      <c r="J33" s="33">
        <f t="shared" si="21"/>
        <v>211238.65599157868</v>
      </c>
      <c r="K33" s="33">
        <f t="shared" si="21"/>
        <v>227312.74488517951</v>
      </c>
      <c r="L33" s="33">
        <f t="shared" si="21"/>
        <v>242034.80996954854</v>
      </c>
      <c r="M33" s="33">
        <f t="shared" si="21"/>
        <v>255195.86387449256</v>
      </c>
      <c r="N33" s="33">
        <f t="shared" si="21"/>
        <v>271641.39842699049</v>
      </c>
      <c r="O33" s="33">
        <f t="shared" si="21"/>
        <v>286767.38800504041</v>
      </c>
      <c r="P33" s="33">
        <f t="shared" si="21"/>
        <v>301878.54025821754</v>
      </c>
      <c r="Q33" s="33">
        <f t="shared" si="21"/>
        <v>317399.00665744237</v>
      </c>
      <c r="R33" s="33">
        <f t="shared" si="21"/>
        <v>332942.0557581</v>
      </c>
      <c r="S33" s="33">
        <f t="shared" si="21"/>
        <v>348760.81152730621</v>
      </c>
      <c r="T33" s="33">
        <f t="shared" si="21"/>
        <v>362622.24981255562</v>
      </c>
      <c r="U33" s="33">
        <f t="shared" si="21"/>
        <v>380812.10873488424</v>
      </c>
    </row>
    <row r="34" spans="1:21" x14ac:dyDescent="0.25">
      <c r="A34" t="s">
        <v>9</v>
      </c>
      <c r="B34" s="33">
        <f>SUM(B32:B33)</f>
        <v>622247.76251425478</v>
      </c>
      <c r="C34" s="33">
        <f t="shared" ref="C34:U34" si="22">SUM(C32:C33)</f>
        <v>695913.93320392608</v>
      </c>
      <c r="D34" s="33">
        <f t="shared" si="22"/>
        <v>774818.67254792026</v>
      </c>
      <c r="E34" s="33">
        <f t="shared" si="22"/>
        <v>846155.62421986822</v>
      </c>
      <c r="F34" s="33">
        <f t="shared" si="22"/>
        <v>886981.5312410997</v>
      </c>
      <c r="G34" s="33">
        <f t="shared" si="22"/>
        <v>914098.69414254988</v>
      </c>
      <c r="H34" s="33">
        <f t="shared" si="22"/>
        <v>982559.88663350279</v>
      </c>
      <c r="I34" s="33">
        <f t="shared" si="22"/>
        <v>1040072.1806784476</v>
      </c>
      <c r="J34" s="33">
        <f t="shared" si="22"/>
        <v>1101278.9329202999</v>
      </c>
      <c r="K34" s="33">
        <f t="shared" si="22"/>
        <v>1167520.8991669251</v>
      </c>
      <c r="L34" s="33">
        <f t="shared" si="22"/>
        <v>1238295.2966741915</v>
      </c>
      <c r="M34" s="33">
        <f t="shared" si="22"/>
        <v>1311266.9329311233</v>
      </c>
      <c r="N34" s="33">
        <f t="shared" si="22"/>
        <v>1389005.5329908517</v>
      </c>
      <c r="O34" s="33">
        <f t="shared" si="22"/>
        <v>1469484.3447563122</v>
      </c>
      <c r="P34" s="33">
        <f t="shared" si="22"/>
        <v>1554277.1923563178</v>
      </c>
      <c r="Q34" s="33">
        <f t="shared" si="22"/>
        <v>1644113.0724211142</v>
      </c>
      <c r="R34" s="33">
        <f t="shared" si="22"/>
        <v>1738917.6246193903</v>
      </c>
      <c r="S34" s="33">
        <f t="shared" si="22"/>
        <v>1839296.3202539913</v>
      </c>
      <c r="T34" s="33">
        <f t="shared" si="22"/>
        <v>1943297.8528627511</v>
      </c>
      <c r="U34" s="33">
        <f t="shared" si="22"/>
        <v>2057880.5673904393</v>
      </c>
    </row>
    <row r="36" spans="1:21" x14ac:dyDescent="0.25">
      <c r="B36" s="34">
        <v>1000</v>
      </c>
    </row>
    <row r="37" spans="1:21" x14ac:dyDescent="0.25">
      <c r="B37" s="35">
        <f>B32/$B$36</f>
        <v>492.3455721552246</v>
      </c>
      <c r="C37" s="35">
        <f t="shared" ref="C37:U37" si="23">C32/$B$36</f>
        <v>558.05351251017612</v>
      </c>
      <c r="D37" s="35">
        <f t="shared" si="23"/>
        <v>634.06128886545275</v>
      </c>
      <c r="E37" s="35">
        <f t="shared" si="23"/>
        <v>693.64132518392705</v>
      </c>
      <c r="F37" s="35">
        <f t="shared" si="23"/>
        <v>718.35107454659362</v>
      </c>
      <c r="G37" s="35">
        <f t="shared" si="23"/>
        <v>741.07738098587743</v>
      </c>
      <c r="H37" s="35">
        <f t="shared" si="23"/>
        <v>797.71262983287932</v>
      </c>
      <c r="I37" s="35">
        <f t="shared" si="23"/>
        <v>841.91904716113322</v>
      </c>
      <c r="J37" s="35">
        <f t="shared" si="23"/>
        <v>890.04027692872137</v>
      </c>
      <c r="K37" s="35">
        <f t="shared" si="23"/>
        <v>940.20815428174569</v>
      </c>
      <c r="L37" s="35">
        <f t="shared" si="23"/>
        <v>996.26048670464286</v>
      </c>
      <c r="M37" s="35">
        <f t="shared" si="23"/>
        <v>1056.0710690566309</v>
      </c>
      <c r="N37" s="35">
        <f t="shared" si="23"/>
        <v>1117.3641345638612</v>
      </c>
      <c r="O37" s="35">
        <f t="shared" si="23"/>
        <v>1182.7169567512719</v>
      </c>
      <c r="P37" s="35">
        <f t="shared" si="23"/>
        <v>1252.3986520981002</v>
      </c>
      <c r="Q37" s="35">
        <f t="shared" si="23"/>
        <v>1326.7140657636719</v>
      </c>
      <c r="R37" s="35">
        <f t="shared" si="23"/>
        <v>1405.9755688612904</v>
      </c>
      <c r="S37" s="35">
        <f t="shared" si="23"/>
        <v>1490.5355087266851</v>
      </c>
      <c r="T37" s="35">
        <f t="shared" si="23"/>
        <v>1580.6756030501954</v>
      </c>
      <c r="U37" s="35">
        <f t="shared" si="23"/>
        <v>1677.0684586555551</v>
      </c>
    </row>
    <row r="38" spans="1:21" x14ac:dyDescent="0.25">
      <c r="B38" s="35">
        <f>B33/$B$36</f>
        <v>129.9021903590301</v>
      </c>
      <c r="C38" s="35">
        <f t="shared" ref="C38:U38" si="24">C33/$B$36</f>
        <v>137.86042069374992</v>
      </c>
      <c r="D38" s="35">
        <f t="shared" si="24"/>
        <v>140.75738368246749</v>
      </c>
      <c r="E38" s="35">
        <f t="shared" si="24"/>
        <v>152.51429903594112</v>
      </c>
      <c r="F38" s="35">
        <f t="shared" si="24"/>
        <v>168.63045669450608</v>
      </c>
      <c r="G38" s="35">
        <f t="shared" si="24"/>
        <v>173.02131315667236</v>
      </c>
      <c r="H38" s="35">
        <f t="shared" si="24"/>
        <v>184.84725680062343</v>
      </c>
      <c r="I38" s="35">
        <f t="shared" si="24"/>
        <v>198.1531335173143</v>
      </c>
      <c r="J38" s="35">
        <f t="shared" si="24"/>
        <v>211.23865599157867</v>
      </c>
      <c r="K38" s="35">
        <f t="shared" si="24"/>
        <v>227.31274488517951</v>
      </c>
      <c r="L38" s="35">
        <f t="shared" si="24"/>
        <v>242.03480996954855</v>
      </c>
      <c r="M38" s="35">
        <f t="shared" si="24"/>
        <v>255.19586387449255</v>
      </c>
      <c r="N38" s="35">
        <f t="shared" si="24"/>
        <v>271.64139842699046</v>
      </c>
      <c r="O38" s="35">
        <f t="shared" si="24"/>
        <v>286.7673880050404</v>
      </c>
      <c r="P38" s="35">
        <f t="shared" si="24"/>
        <v>301.87854025821753</v>
      </c>
      <c r="Q38" s="35">
        <f t="shared" si="24"/>
        <v>317.39900665744238</v>
      </c>
      <c r="R38" s="35">
        <f t="shared" si="24"/>
        <v>332.94205575810003</v>
      </c>
      <c r="S38" s="35">
        <f t="shared" si="24"/>
        <v>348.7608115273062</v>
      </c>
      <c r="T38" s="35">
        <f t="shared" si="24"/>
        <v>362.62224981255559</v>
      </c>
      <c r="U38" s="35">
        <f t="shared" si="24"/>
        <v>380.81210873488425</v>
      </c>
    </row>
  </sheetData>
  <mergeCells count="3">
    <mergeCell ref="B1:U1"/>
    <mergeCell ref="B15:U15"/>
    <mergeCell ref="B30:U30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11"/>
  <sheetViews>
    <sheetView zoomScale="85" zoomScaleNormal="85" workbookViewId="0">
      <selection activeCell="S14" sqref="S14"/>
    </sheetView>
  </sheetViews>
  <sheetFormatPr defaultRowHeight="15" x14ac:dyDescent="0.25"/>
  <cols>
    <col min="1" max="1" width="37.140625" bestFit="1" customWidth="1"/>
    <col min="2" max="21" width="11.5703125" bestFit="1" customWidth="1"/>
  </cols>
  <sheetData>
    <row r="2" spans="1:21" x14ac:dyDescent="0.25">
      <c r="A2" t="s">
        <v>64</v>
      </c>
    </row>
    <row r="3" spans="1:21" x14ac:dyDescent="0.25">
      <c r="A3" s="38" t="s">
        <v>0</v>
      </c>
      <c r="B3" s="38" t="s">
        <v>1</v>
      </c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</row>
    <row r="4" spans="1:21" x14ac:dyDescent="0.25">
      <c r="A4" s="38"/>
      <c r="B4" s="32">
        <v>2011</v>
      </c>
      <c r="C4" s="32">
        <v>2012</v>
      </c>
      <c r="D4" s="32">
        <v>2013</v>
      </c>
      <c r="E4" s="32">
        <v>2014</v>
      </c>
      <c r="F4" s="32">
        <v>2015</v>
      </c>
      <c r="G4" s="32">
        <v>2016</v>
      </c>
      <c r="H4" s="32">
        <v>2017</v>
      </c>
      <c r="I4" s="32">
        <v>2018</v>
      </c>
      <c r="J4" s="32">
        <v>2019</v>
      </c>
      <c r="K4" s="32">
        <v>2020</v>
      </c>
      <c r="L4" s="3">
        <v>2021</v>
      </c>
      <c r="M4" s="32">
        <v>2022</v>
      </c>
      <c r="N4" s="32">
        <v>2023</v>
      </c>
      <c r="O4" s="32">
        <v>2024</v>
      </c>
      <c r="P4" s="32">
        <v>2025</v>
      </c>
      <c r="Q4" s="3">
        <v>2026</v>
      </c>
      <c r="R4" s="32">
        <v>2027</v>
      </c>
      <c r="S4" s="32">
        <v>2028</v>
      </c>
      <c r="T4" s="32">
        <v>2029</v>
      </c>
      <c r="U4" s="32">
        <v>2030</v>
      </c>
    </row>
    <row r="5" spans="1:21" x14ac:dyDescent="0.25">
      <c r="A5" s="1" t="s">
        <v>3</v>
      </c>
      <c r="B5" s="36">
        <f>PASER!B6+KUKAR!B6+KUBAR!B6+KUTIM!B6+BERAU!B6+PPU!B6+SAMARINDA!B6+BALIKPAPAN!B6+BONTANG!B6+MAHULU!B6</f>
        <v>134071.07190287113</v>
      </c>
      <c r="C5" s="36">
        <f>PASER!C6+KUKAR!C6+KUBAR!C6+KUTIM!C6+BERAU!C6+PPU!C6+SAMARINDA!C6+BALIKPAPAN!C6+BONTANG!C6+MAHULU!C6</f>
        <v>130519.59436827393</v>
      </c>
      <c r="D5" s="36">
        <f>PASER!D6+KUKAR!D6+KUBAR!D6+KUTIM!D6+BERAU!D6+PPU!D6+SAMARINDA!D6+BALIKPAPAN!D6+BONTANG!D6+MAHULU!D6</f>
        <v>137190.26046158871</v>
      </c>
      <c r="E5" s="36">
        <f>PASER!E6+KUKAR!E6+KUBAR!E6+KUTIM!E6+BERAU!E6+PPU!E6+SAMARINDA!E6+BALIKPAPAN!E6+BONTANG!E6+MAHULU!E6</f>
        <v>132913.95356657269</v>
      </c>
      <c r="F5" s="36">
        <f>PASER!F6+KUKAR!F6+KUBAR!F6+KUTIM!F6+BERAU!F6+PPU!F6+SAMARINDA!F6+BALIKPAPAN!F6+BONTANG!F6+MAHULU!F6</f>
        <v>128646.96324431268</v>
      </c>
      <c r="G5" s="36">
        <f>PASER!G6+KUKAR!G6+KUBAR!G6+KUTIM!G6+BERAU!G6+PPU!G6+SAMARINDA!G6+BALIKPAPAN!G6+BONTANG!G6+MAHULU!G6</f>
        <v>119807.08407614264</v>
      </c>
      <c r="H5" s="36">
        <f>PASER!H6+KUKAR!H6+KUBAR!H6+KUTIM!H6+BERAU!H6+PPU!H6+SAMARINDA!H6+BALIKPAPAN!H6+BONTANG!H6+MAHULU!H6</f>
        <v>136943.26267968776</v>
      </c>
      <c r="I5" s="36">
        <f>PASER!I6+KUKAR!I6+KUBAR!I6+KUTIM!I6+BERAU!I6+PPU!I6+SAMARINDA!I6+BALIKPAPAN!I6+BONTANG!I6+MAHULU!I6</f>
        <v>142068.57654865063</v>
      </c>
      <c r="J5" s="36">
        <f>PASER!J6+KUKAR!J6+KUBAR!J6+KUTIM!J6+BERAU!J6+PPU!J6+SAMARINDA!J6+BALIKPAPAN!J6+BONTANG!J6+MAHULU!J6</f>
        <v>148209.25796733156</v>
      </c>
      <c r="K5" s="36">
        <f>PASER!K6+KUKAR!K6+KUBAR!K6+KUTIM!K6+BERAU!K6+PPU!K6+SAMARINDA!K6+BALIKPAPAN!K6+BONTANG!K6+MAHULU!K6</f>
        <v>153977.69867907991</v>
      </c>
      <c r="L5" s="36">
        <f>PASER!L6+KUKAR!L6+KUBAR!L6+KUTIM!L6+BERAU!L6+PPU!L6+SAMARINDA!L6+BALIKPAPAN!L6+BONTANG!L6+MAHULU!L6</f>
        <v>159706.61730711462</v>
      </c>
      <c r="M5" s="36">
        <f>PASER!M6+KUKAR!M6+KUBAR!M6+KUTIM!M6+BERAU!M6+PPU!M6+SAMARINDA!M6+BALIKPAPAN!M6+BONTANG!M6+MAHULU!M6</f>
        <v>169146.66753410798</v>
      </c>
      <c r="N5" s="36">
        <f>PASER!N6+KUKAR!N6+KUBAR!N6+KUTIM!N6+BERAU!N6+PPU!N6+SAMARINDA!N6+BALIKPAPAN!N6+BONTANG!N6+MAHULU!N6</f>
        <v>176759.45226867197</v>
      </c>
      <c r="O5" s="36">
        <f>PASER!O6+KUKAR!O6+KUBAR!O6+KUTIM!O6+BERAU!O6+PPU!O6+SAMARINDA!O6+BALIKPAPAN!O6+BONTANG!O6+MAHULU!O6</f>
        <v>184861.47187548739</v>
      </c>
      <c r="P5" s="36">
        <f>PASER!P6+KUKAR!P6+KUBAR!P6+KUTIM!P6+BERAU!P6+PPU!P6+SAMARINDA!P6+BALIKPAPAN!P6+BONTANG!P6+MAHULU!P6</f>
        <v>193461.68361986641</v>
      </c>
      <c r="Q5" s="36">
        <f>PASER!Q6+KUKAR!Q6+KUBAR!Q6+KUTIM!Q6+BERAU!Q6+PPU!Q6+SAMARINDA!Q6+BALIKPAPAN!Q6+BONTANG!Q6+MAHULU!Q6</f>
        <v>202579.01251023854</v>
      </c>
      <c r="R5" s="36">
        <f>PASER!R6+KUKAR!R6+KUBAR!R6+KUTIM!R6+BERAU!R6+PPU!R6+SAMARINDA!R6+BALIKPAPAN!R6+BONTANG!R6+MAHULU!R6</f>
        <v>212221.88850135746</v>
      </c>
      <c r="S5" s="36">
        <f>PASER!S6+KUKAR!S6+KUBAR!S6+KUTIM!S6+BERAU!S6+PPU!S6+SAMARINDA!S6+BALIKPAPAN!S6+BONTANG!S6+MAHULU!S6</f>
        <v>222408.77836470917</v>
      </c>
      <c r="T5" s="36">
        <f>PASER!T6+KUKAR!T6+KUBAR!T6+KUTIM!T6+BERAU!T6+PPU!T6+SAMARINDA!T6+BALIKPAPAN!T6+BONTANG!T6+MAHULU!T6</f>
        <v>233062.01400738937</v>
      </c>
      <c r="U5" s="36">
        <f>PASER!U6+KUKAR!U6+KUBAR!U6+KUTIM!U6+BERAU!U6+PPU!U6+SAMARINDA!U6+BALIKPAPAN!U6+BONTANG!U6+MAHULU!U6</f>
        <v>244459.22852696377</v>
      </c>
    </row>
    <row r="6" spans="1:21" x14ac:dyDescent="0.25">
      <c r="A6" s="1" t="s">
        <v>4</v>
      </c>
      <c r="B6" s="36">
        <f>PASER!B7+KUKAR!B7+KUBAR!B7+KUTIM!B7+BERAU!B7+PPU!B7+SAMARINDA!B7+BALIKPAPAN!B7+BONTANG!B7+MAHULU!B7</f>
        <v>124969.84772999999</v>
      </c>
      <c r="C6" s="36">
        <f>PASER!C7+KUKAR!C7+KUBAR!C7+KUTIM!C7+BERAU!C7+PPU!C7+SAMARINDA!C7+BALIKPAPAN!C7+BONTANG!C7+MAHULU!C7</f>
        <v>132810.20150999998</v>
      </c>
      <c r="D6" s="36">
        <f>PASER!D7+KUKAR!D7+KUBAR!D7+KUTIM!D7+BERAU!D7+PPU!D7+SAMARINDA!D7+BALIKPAPAN!D7+BONTANG!D7+MAHULU!D7</f>
        <v>135770.87768999999</v>
      </c>
      <c r="E6" s="36">
        <f>PASER!E7+KUKAR!E7+KUBAR!E7+KUTIM!E7+BERAU!E7+PPU!E7+SAMARINDA!E7+BALIKPAPAN!E7+BONTANG!E7+MAHULU!E7</f>
        <v>146427.18614999999</v>
      </c>
      <c r="F6" s="36">
        <f>PASER!F7+KUKAR!F7+KUBAR!F7+KUTIM!F7+BERAU!F7+PPU!F7+SAMARINDA!F7+BALIKPAPAN!F7+BONTANG!F7+MAHULU!F7</f>
        <v>161547.95432999998</v>
      </c>
      <c r="G6" s="36">
        <f>PASER!G7+KUKAR!G7+KUBAR!G7+KUTIM!G7+BERAU!G7+PPU!G7+SAMARINDA!G7+BALIKPAPAN!G7+BONTANG!G7+MAHULU!G7</f>
        <v>166752.15627671999</v>
      </c>
      <c r="H6" s="36">
        <f>PASER!H7+KUKAR!H7+KUBAR!H7+KUTIM!H7+BERAU!H7+PPU!H7+SAMARINDA!H7+BALIKPAPAN!H7+BONTANG!H7+MAHULU!H7</f>
        <v>178274.76209836328</v>
      </c>
      <c r="I6" s="36">
        <f>PASER!I7+KUKAR!I7+KUBAR!I7+KUTIM!I7+BERAU!I7+PPU!I7+SAMARINDA!I7+BALIKPAPAN!I7+BONTANG!I7+MAHULU!I7</f>
        <v>191228.8014959807</v>
      </c>
      <c r="J6" s="36">
        <f>PASER!J7+KUKAR!J7+KUBAR!J7+KUTIM!J7+BERAU!J7+PPU!J7+SAMARINDA!J7+BALIKPAPAN!J7+BONTANG!J7+MAHULU!J7</f>
        <v>205364.86003366101</v>
      </c>
      <c r="K6" s="36">
        <f>PASER!K7+KUKAR!K7+KUBAR!K7+KUTIM!K7+BERAU!K7+PPU!K7+SAMARINDA!K7+BALIKPAPAN!K7+BONTANG!K7+MAHULU!K7</f>
        <v>219697.78390260201</v>
      </c>
      <c r="L6" s="36">
        <f>PASER!L7+KUKAR!L7+KUBAR!L7+KUTIM!L7+BERAU!L7+PPU!L7+SAMARINDA!L7+BALIKPAPAN!L7+BONTANG!L7+MAHULU!L7</f>
        <v>234068.64418939434</v>
      </c>
      <c r="M6" s="36">
        <f>PASER!M7+KUKAR!M7+KUBAR!M7+KUTIM!M7+BERAU!M7+PPU!M7+SAMARINDA!M7+BALIKPAPAN!M7+BONTANG!M7+MAHULU!M7</f>
        <v>246875.53699884581</v>
      </c>
      <c r="N6" s="36">
        <f>PASER!N7+KUKAR!N7+KUBAR!N7+KUTIM!N7+BERAU!N7+PPU!N7+SAMARINDA!N7+BALIKPAPAN!N7+BONTANG!N7+MAHULU!N7</f>
        <v>262957.79785978212</v>
      </c>
      <c r="O6" s="36">
        <f>PASER!O7+KUKAR!O7+KUBAR!O7+KUTIM!O7+BERAU!O7+PPU!O7+SAMARINDA!O7+BALIKPAPAN!O7+BONTANG!O7+MAHULU!O7</f>
        <v>277708.82818755269</v>
      </c>
      <c r="P6" s="36">
        <f>PASER!P7+KUKAR!P7+KUBAR!P7+KUTIM!P7+BERAU!P7+PPU!P7+SAMARINDA!P7+BALIKPAPAN!P7+BONTANG!P7+MAHULU!P7</f>
        <v>292440.16422816244</v>
      </c>
      <c r="Q6" s="36">
        <f>PASER!Q7+KUKAR!Q7+KUBAR!Q7+KUTIM!Q7+BERAU!Q7+PPU!Q7+SAMARINDA!Q7+BALIKPAPAN!Q7+BONTANG!Q7+MAHULU!Q7</f>
        <v>307539.54937695776</v>
      </c>
      <c r="R6" s="36">
        <f>PASER!R7+KUKAR!R7+KUBAR!R7+KUTIM!R7+BERAU!R7+PPU!R7+SAMARINDA!R7+BALIKPAPAN!R7+BONTANG!R7+MAHULU!R7</f>
        <v>322678.8744305101</v>
      </c>
      <c r="S6" s="36">
        <f>PASER!S7+KUKAR!S7+KUBAR!S7+KUTIM!S7+BERAU!S7+PPU!S7+SAMARINDA!S7+BALIKPAPAN!S7+BONTANG!S7+MAHULU!S7</f>
        <v>338064.06099933927</v>
      </c>
      <c r="T6" s="36">
        <f>PASER!T7+KUKAR!T7+KUBAR!T7+KUTIM!T7+BERAU!T7+PPU!T7+SAMARINDA!T7+BALIKPAPAN!T7+BONTANG!T7+MAHULU!T7</f>
        <v>353557.56763594266</v>
      </c>
      <c r="U6" s="36">
        <f>PASER!U7+KUKAR!U7+KUBAR!U7+KUTIM!U7+BERAU!U7+PPU!U7+SAMARINDA!U7+BALIKPAPAN!U7+BONTANG!U7+MAHULU!U7</f>
        <v>369238.84251258156</v>
      </c>
    </row>
    <row r="7" spans="1:21" x14ac:dyDescent="0.25">
      <c r="A7" s="1" t="s">
        <v>5</v>
      </c>
      <c r="B7" s="36">
        <f>PASER!B8+KUKAR!B8+KUBAR!B8+KUTIM!B8+BERAU!B8+PPU!B8+SAMARINDA!B8+BALIKPAPAN!B8+BONTANG!B8+MAHULU!B8</f>
        <v>4932.3426290301022</v>
      </c>
      <c r="C7" s="36">
        <f>PASER!C8+KUKAR!C8+KUBAR!C8+KUTIM!C8+BERAU!C8+PPU!C8+SAMARINDA!C8+BALIKPAPAN!C8+BONTANG!C8+MAHULU!C8</f>
        <v>5050.2191837498885</v>
      </c>
      <c r="D7" s="36">
        <f>PASER!D8+KUKAR!D8+KUBAR!D8+KUTIM!D8+BERAU!D8+PPU!D8+SAMARINDA!D8+BALIKPAPAN!D8+BONTANG!D8+MAHULU!D8</f>
        <v>4986.5059924674943</v>
      </c>
      <c r="E7" s="36">
        <f>PASER!E8+KUKAR!E8+KUBAR!E8+KUTIM!E8+BERAU!E8+PPU!E8+SAMARINDA!E8+BALIKPAPAN!E8+BONTANG!E8+MAHULU!E8</f>
        <v>6087.1128859411328</v>
      </c>
      <c r="F7" s="36">
        <f>PASER!F8+KUKAR!F8+KUBAR!F8+KUTIM!F8+BERAU!F8+PPU!F8+SAMARINDA!F8+BALIKPAPAN!F8+BONTANG!F8+MAHULU!F8</f>
        <v>7082.5023645060592</v>
      </c>
      <c r="G7" s="36">
        <f>PASER!G8+KUKAR!G8+KUBAR!G8+KUTIM!G8+BERAU!G8+PPU!G8+SAMARINDA!G8+BALIKPAPAN!G8+BONTANG!G8+MAHULU!G8</f>
        <v>6269.1568799523957</v>
      </c>
      <c r="H7" s="36">
        <f>PASER!H8+KUKAR!H8+KUBAR!H8+KUTIM!H8+BERAU!H8+PPU!H8+SAMARINDA!H8+BALIKPAPAN!H8+BONTANG!H8+MAHULU!H8</f>
        <v>6572.4947022601173</v>
      </c>
      <c r="I7" s="36">
        <f>PASER!I8+KUKAR!I8+KUBAR!I8+KUTIM!I8+BERAU!I8+PPU!I8+SAMARINDA!I8+BALIKPAPAN!I8+BONTANG!I8+MAHULU!I8</f>
        <v>6924.3320213336201</v>
      </c>
      <c r="J7" s="36">
        <f>PASER!J8+KUKAR!J8+KUBAR!J8+KUTIM!J8+BERAU!J8+PPU!J8+SAMARINDA!J8+BALIKPAPAN!J8+BONTANG!J8+MAHULU!J8</f>
        <v>5873.7959579176768</v>
      </c>
      <c r="K7" s="36">
        <f>PASER!K8+KUKAR!K8+KUBAR!K8+KUTIM!K8+BERAU!K8+PPU!K8+SAMARINDA!K8+BALIKPAPAN!K8+BONTANG!K8+MAHULU!K8</f>
        <v>7614.9609825774778</v>
      </c>
      <c r="L7" s="36">
        <f>PASER!L8+KUKAR!L8+KUBAR!L8+KUTIM!L8+BERAU!L8+PPU!L8+SAMARINDA!L8+BALIKPAPAN!L8+BONTANG!L8+MAHULU!L8</f>
        <v>7966.1657801542269</v>
      </c>
      <c r="M7" s="36">
        <f>PASER!M8+KUKAR!M8+KUBAR!M8+KUTIM!M8+BERAU!M8+PPU!M8+SAMARINDA!M8+BALIKPAPAN!M8+BONTANG!M8+MAHULU!M8</f>
        <v>8320.3268756467278</v>
      </c>
      <c r="N7" s="36">
        <f>PASER!N8+KUKAR!N8+KUBAR!N8+KUTIM!N8+BERAU!N8+PPU!N8+SAMARINDA!N8+BALIKPAPAN!N8+BONTANG!N8+MAHULU!N8</f>
        <v>8683.6005672083975</v>
      </c>
      <c r="O7" s="36">
        <f>PASER!O8+KUKAR!O8+KUBAR!O8+KUTIM!O8+BERAU!O8+PPU!O8+SAMARINDA!O8+BALIKPAPAN!O8+BONTANG!O8+MAHULU!O8</f>
        <v>9058.5598174877359</v>
      </c>
      <c r="P7" s="36">
        <f>PASER!P8+KUKAR!P8+KUBAR!P8+KUTIM!P8+BERAU!P8+PPU!P8+SAMARINDA!P8+BALIKPAPAN!P8+BONTANG!P8+MAHULU!P8</f>
        <v>9438.376030055153</v>
      </c>
      <c r="Q7" s="36">
        <f>PASER!Q8+KUKAR!Q8+KUBAR!Q8+KUTIM!Q8+BERAU!Q8+PPU!Q8+SAMARINDA!Q8+BALIKPAPAN!Q8+BONTANG!Q8+MAHULU!Q8</f>
        <v>9859.457280484623</v>
      </c>
      <c r="R7" s="36">
        <f>PASER!R8+KUKAR!R8+KUBAR!R8+KUTIM!R8+BERAU!R8+PPU!R8+SAMARINDA!R8+BALIKPAPAN!R8+BONTANG!R8+MAHULU!R8</f>
        <v>10263.181327589909</v>
      </c>
      <c r="S7" s="36">
        <f>PASER!S8+KUKAR!S8+KUBAR!S8+KUTIM!S8+BERAU!S8+PPU!S8+SAMARINDA!S8+BALIKPAPAN!S8+BONTANG!S8+MAHULU!S8</f>
        <v>10696.750527966902</v>
      </c>
      <c r="T7" s="36">
        <f>PASER!T8+KUKAR!T8+KUBAR!T8+KUTIM!T8+BERAU!T8+PPU!T8+SAMARINDA!T8+BALIKPAPAN!T8+BONTANG!T8+MAHULU!T8</f>
        <v>9064.6821766129942</v>
      </c>
      <c r="U7" s="36">
        <f>PASER!U8+KUKAR!U8+KUBAR!U8+KUTIM!U8+BERAU!U8+PPU!U8+SAMARINDA!U8+BALIKPAPAN!U8+BONTANG!U8+MAHULU!U8</f>
        <v>11573.266222302698</v>
      </c>
    </row>
    <row r="8" spans="1:21" x14ac:dyDescent="0.25">
      <c r="A8" s="1" t="s">
        <v>6</v>
      </c>
      <c r="B8" s="36">
        <f>PASER!B9+KUKAR!B9+KUBAR!B9+KUTIM!B9+BERAU!B9+PPU!B9+SAMARINDA!B9+BALIKPAPAN!B9+BONTANG!B9+MAHULU!B9</f>
        <v>0</v>
      </c>
      <c r="C8" s="36">
        <f>PASER!C9+KUKAR!C9+KUBAR!C9+KUTIM!C9+BERAU!C9+PPU!C9+SAMARINDA!C9+BALIKPAPAN!C9+BONTANG!C9+MAHULU!C9</f>
        <v>0</v>
      </c>
      <c r="D8" s="36">
        <f>PASER!D9+KUKAR!D9+KUBAR!D9+KUTIM!D9+BERAU!D9+PPU!D9+SAMARINDA!D9+BALIKPAPAN!D9+BONTANG!D9+MAHULU!D9</f>
        <v>0</v>
      </c>
      <c r="E8" s="36">
        <f>PASER!E9+KUKAR!E9+KUBAR!E9+KUTIM!E9+BERAU!E9+PPU!E9+SAMARINDA!E9+BALIKPAPAN!E9+BONTANG!E9+MAHULU!E9</f>
        <v>0</v>
      </c>
      <c r="F8" s="36">
        <f>PASER!F9+KUKAR!F9+KUBAR!F9+KUTIM!F9+BERAU!F9+PPU!F9+SAMARINDA!F9+BALIKPAPAN!F9+BONTANG!F9+MAHULU!F9</f>
        <v>0</v>
      </c>
      <c r="G8" s="36">
        <f>PASER!G9+KUKAR!G9+KUBAR!G9+KUTIM!G9+BERAU!G9+PPU!G9+SAMARINDA!G9+BALIKPAPAN!G9+BONTANG!G9+MAHULU!G9</f>
        <v>0</v>
      </c>
      <c r="H8" s="36">
        <f>PASER!H9+KUKAR!H9+KUBAR!H9+KUTIM!H9+BERAU!H9+PPU!H9+SAMARINDA!H9+BALIKPAPAN!H9+BONTANG!H9+MAHULU!H9</f>
        <v>0</v>
      </c>
      <c r="I8" s="36">
        <f>PASER!I9+KUKAR!I9+KUBAR!I9+KUTIM!I9+BERAU!I9+PPU!I9+SAMARINDA!I9+BALIKPAPAN!I9+BONTANG!I9+MAHULU!I9</f>
        <v>0</v>
      </c>
      <c r="J8" s="36">
        <f>PASER!J9+KUKAR!J9+KUBAR!J9+KUTIM!J9+BERAU!J9+PPU!J9+SAMARINDA!J9+BALIKPAPAN!J9+BONTANG!J9+MAHULU!J9</f>
        <v>0</v>
      </c>
      <c r="K8" s="36">
        <f>PASER!K9+KUKAR!K9+KUBAR!K9+KUTIM!K9+BERAU!K9+PPU!K9+SAMARINDA!K9+BALIKPAPAN!K9+BONTANG!K9+MAHULU!K9</f>
        <v>0</v>
      </c>
      <c r="L8" s="36">
        <f>PASER!L9+KUKAR!L9+KUBAR!L9+KUTIM!L9+BERAU!L9+PPU!L9+SAMARINDA!L9+BALIKPAPAN!L9+BONTANG!L9+MAHULU!L9</f>
        <v>0</v>
      </c>
      <c r="M8" s="36">
        <f>PASER!M9+KUKAR!M9+KUBAR!M9+KUTIM!M9+BERAU!M9+PPU!M9+SAMARINDA!M9+BALIKPAPAN!M9+BONTANG!M9+MAHULU!M9</f>
        <v>0</v>
      </c>
      <c r="N8" s="36">
        <f>PASER!N9+KUKAR!N9+KUBAR!N9+KUTIM!N9+BERAU!N9+PPU!N9+SAMARINDA!N9+BALIKPAPAN!N9+BONTANG!N9+MAHULU!N9</f>
        <v>0</v>
      </c>
      <c r="O8" s="36">
        <f>PASER!O9+KUKAR!O9+KUBAR!O9+KUTIM!O9+BERAU!O9+PPU!O9+SAMARINDA!O9+BALIKPAPAN!O9+BONTANG!O9+MAHULU!O9</f>
        <v>0</v>
      </c>
      <c r="P8" s="36">
        <f>PASER!P9+KUKAR!P9+KUBAR!P9+KUTIM!P9+BERAU!P9+PPU!P9+SAMARINDA!P9+BALIKPAPAN!P9+BONTANG!P9+MAHULU!P9</f>
        <v>0</v>
      </c>
      <c r="Q8" s="36">
        <f>PASER!Q9+KUKAR!Q9+KUBAR!Q9+KUTIM!Q9+BERAU!Q9+PPU!Q9+SAMARINDA!Q9+BALIKPAPAN!Q9+BONTANG!Q9+MAHULU!Q9</f>
        <v>0</v>
      </c>
      <c r="R8" s="36">
        <f>PASER!R9+KUKAR!R9+KUBAR!R9+KUTIM!R9+BERAU!R9+PPU!R9+SAMARINDA!R9+BALIKPAPAN!R9+BONTANG!R9+MAHULU!R9</f>
        <v>0</v>
      </c>
      <c r="S8" s="36">
        <f>PASER!S9+KUKAR!S9+KUBAR!S9+KUTIM!S9+BERAU!S9+PPU!S9+SAMARINDA!S9+BALIKPAPAN!S9+BONTANG!S9+MAHULU!S9</f>
        <v>0</v>
      </c>
      <c r="T8" s="36">
        <f>PASER!T9+KUKAR!T9+KUBAR!T9+KUTIM!T9+BERAU!T9+PPU!T9+SAMARINDA!T9+BALIKPAPAN!T9+BONTANG!T9+MAHULU!T9</f>
        <v>0</v>
      </c>
      <c r="U8" s="36">
        <f>PASER!U9+KUKAR!U9+KUBAR!U9+KUTIM!U9+BERAU!U9+PPU!U9+SAMARINDA!U9+BALIKPAPAN!U9+BONTANG!U9+MAHULU!U9</f>
        <v>0</v>
      </c>
    </row>
    <row r="9" spans="1:21" x14ac:dyDescent="0.25">
      <c r="A9" s="1" t="s">
        <v>7</v>
      </c>
      <c r="B9" s="36">
        <f>PASER!B10+KUKAR!B10+KUBAR!B10+KUTIM!B10+BERAU!B10+PPU!B10+SAMARINDA!B10+BALIKPAPAN!B10+BONTANG!B10+MAHULU!B10</f>
        <v>103058.90090854632</v>
      </c>
      <c r="C9" s="36">
        <f>PASER!C10+KUKAR!C10+KUBAR!C10+KUTIM!C10+BERAU!C10+PPU!C10+SAMARINDA!C10+BALIKPAPAN!C10+BONTANG!C10+MAHULU!C10</f>
        <v>121919.75171494145</v>
      </c>
      <c r="D9" s="36">
        <f>PASER!D10+KUKAR!D10+KUBAR!D10+KUTIM!D10+BERAU!D10+PPU!D10+SAMARINDA!D10+BALIKPAPAN!D10+BONTANG!D10+MAHULU!D10</f>
        <v>141210.36686458939</v>
      </c>
      <c r="E9" s="36">
        <f>PASER!E10+KUKAR!E10+KUBAR!E10+KUTIM!E10+BERAU!E10+PPU!E10+SAMARINDA!E10+BALIKPAPAN!E10+BONTANG!E10+MAHULU!E10</f>
        <v>157875.23441988564</v>
      </c>
      <c r="F9" s="36">
        <f>PASER!F10+KUKAR!F10+KUBAR!F10+KUTIM!F10+BERAU!F10+PPU!F10+SAMARINDA!F10+BALIKPAPAN!F10+BONTANG!F10+MAHULU!F10</f>
        <v>166140.7947106236</v>
      </c>
      <c r="G9" s="36">
        <f>PASER!G10+KUKAR!G10+KUBAR!G10+KUTIM!G10+BERAU!G10+PPU!G10+SAMARINDA!G10+BALIKPAPAN!G10+BONTANG!G10+MAHULU!G10</f>
        <v>174849.95522988847</v>
      </c>
      <c r="H9" s="36">
        <f>PASER!H10+KUKAR!H10+KUBAR!H10+KUTIM!H10+BERAU!H10+PPU!H10+SAMARINDA!H10+BALIKPAPAN!H10+BONTANG!H10+MAHULU!H10</f>
        <v>186129.17910080677</v>
      </c>
      <c r="I9" s="36">
        <f>PASER!I10+KUKAR!I10+KUBAR!I10+KUTIM!I10+BERAU!I10+PPU!I10+SAMARINDA!I10+BALIKPAPAN!I10+BONTANG!I10+MAHULU!I10</f>
        <v>197502.89568128</v>
      </c>
      <c r="J9" s="36">
        <f>PASER!J10+KUKAR!J10+KUBAR!J10+KUTIM!J10+BERAU!J10+PPU!J10+SAMARINDA!J10+BALIKPAPAN!J10+BONTANG!J10+MAHULU!J10</f>
        <v>209719.90833926009</v>
      </c>
      <c r="K9" s="36">
        <f>PASER!K10+KUKAR!K10+KUBAR!K10+KUTIM!K10+BERAU!K10+PPU!K10+SAMARINDA!K10+BALIKPAPAN!K10+BONTANG!K10+MAHULU!K10</f>
        <v>222699.4485921055</v>
      </c>
      <c r="L9" s="36">
        <f>PASER!L10+KUKAR!L10+KUBAR!L10+KUTIM!L10+BERAU!L10+PPU!L10+SAMARINDA!L10+BALIKPAPAN!L10+BONTANG!L10+MAHULU!L10</f>
        <v>236559.99782639643</v>
      </c>
      <c r="M9" s="36">
        <f>PASER!M10+KUKAR!M10+KUBAR!M10+KUTIM!M10+BERAU!M10+PPU!M10+SAMARINDA!M10+BALIKPAPAN!M10+BONTANG!M10+MAHULU!M10</f>
        <v>251357.08635365151</v>
      </c>
      <c r="N9" s="36">
        <f>PASER!N10+KUKAR!N10+KUBAR!N10+KUTIM!N10+BERAU!N10+PPU!N10+SAMARINDA!N10+BALIKPAPAN!N10+BONTANG!N10+MAHULU!N10</f>
        <v>267158.23233479622</v>
      </c>
      <c r="O9" s="36">
        <f>PASER!O10+KUKAR!O10+KUBAR!O10+KUTIM!O10+BERAU!O10+PPU!O10+SAMARINDA!O10+BALIKPAPAN!O10+BONTANG!O10+MAHULU!O10</f>
        <v>284059.26317660278</v>
      </c>
      <c r="P9" s="36">
        <f>PASER!P10+KUKAR!P10+KUBAR!P10+KUTIM!P10+BERAU!P10+PPU!P10+SAMARINDA!P10+BALIKPAPAN!P10+BONTANG!P10+MAHULU!P10</f>
        <v>302144.59281682549</v>
      </c>
      <c r="Q9" s="36">
        <f>PASER!Q10+KUKAR!Q10+KUBAR!Q10+KUTIM!Q10+BERAU!Q10+PPU!Q10+SAMARINDA!Q10+BALIKPAPAN!Q10+BONTANG!Q10+MAHULU!Q10</f>
        <v>321506.85968382948</v>
      </c>
      <c r="R9" s="36">
        <f>PASER!R10+KUKAR!R10+KUBAR!R10+KUTIM!R10+BERAU!R10+PPU!R10+SAMARINDA!R10+BALIKPAPAN!R10+BONTANG!R10+MAHULU!R10</f>
        <v>342245.63160066894</v>
      </c>
      <c r="S9" s="36">
        <f>PASER!S10+KUKAR!S10+KUBAR!S10+KUTIM!S10+BERAU!S10+PPU!S10+SAMARINDA!S10+BALIKPAPAN!S10+BONTANG!S10+MAHULU!S10</f>
        <v>364470.23051104601</v>
      </c>
      <c r="T9" s="36">
        <f>PASER!T10+KUKAR!T10+KUBAR!T10+KUTIM!T10+BERAU!T10+PPU!T10+SAMARINDA!T10+BALIKPAPAN!T10+BONTANG!T10+MAHULU!T10</f>
        <v>388298.64786602138</v>
      </c>
      <c r="U9" s="36">
        <f>PASER!U10+KUKAR!U10+KUBAR!U10+KUTIM!U10+BERAU!U10+PPU!U10+SAMARINDA!U10+BALIKPAPAN!U10+BONTANG!U10+MAHULU!U10</f>
        <v>413862.76425315824</v>
      </c>
    </row>
    <row r="10" spans="1:21" x14ac:dyDescent="0.25">
      <c r="A10" s="1" t="s">
        <v>8</v>
      </c>
      <c r="B10" s="26">
        <f>PASER!B11+KUKAR!B11+KUBAR!B11+KUTIM!B11+BERAU!B11+PPU!B11+SAMARINDA!B11+BALIKPAPAN!B11+BONTANG!B11+MAHULU!B11</f>
        <v>255215.59934380715</v>
      </c>
      <c r="C10" s="26">
        <f>PASER!C11+KUKAR!C11+KUBAR!C11+KUTIM!C11+BERAU!C11+PPU!C11+SAMARINDA!C11+BALIKPAPAN!C11+BONTANG!C11+MAHULU!C11</f>
        <v>305614.16642696055</v>
      </c>
      <c r="D10" s="26">
        <f>PASER!D11+KUKAR!D11+KUBAR!D11+KUTIM!D11+BERAU!D11+PPU!D11+SAMARINDA!D11+BALIKPAPAN!D11+BONTANG!D11+MAHULU!D11</f>
        <v>355660.66153927473</v>
      </c>
      <c r="E10" s="26">
        <f>PASER!E11+KUKAR!E11+KUBAR!E11+KUTIM!E11+BERAU!E11+PPU!E11+SAMARINDA!E11+BALIKPAPAN!E11+BONTANG!E11+MAHULU!E11</f>
        <v>402852.13719746872</v>
      </c>
      <c r="F10" s="26">
        <f>PASER!F11+KUKAR!F11+KUBAR!F11+KUTIM!F11+BERAU!F11+PPU!F11+SAMARINDA!F11+BALIKPAPAN!F11+BONTANG!F11+MAHULU!F11</f>
        <v>423563.31659165741</v>
      </c>
      <c r="G10" s="26">
        <f>PASER!G11+KUKAR!G11+KUBAR!G11+KUTIM!G11+BERAU!G11+PPU!G11+SAMARINDA!G11+BALIKPAPAN!G11+BONTANG!G11+MAHULU!G11</f>
        <v>446420.34167984634</v>
      </c>
      <c r="H10" s="26">
        <f>PASER!H11+KUKAR!H11+KUBAR!H11+KUTIM!H11+BERAU!H11+PPU!H11+SAMARINDA!H11+BALIKPAPAN!H11+BONTANG!H11+MAHULU!H11</f>
        <v>474640.18805238488</v>
      </c>
      <c r="I10" s="26">
        <f>PASER!I11+KUKAR!I11+KUBAR!I11+KUTIM!I11+BERAU!I11+PPU!I11+SAMARINDA!I11+BALIKPAPAN!I11+BONTANG!I11+MAHULU!I11</f>
        <v>502347.57493120263</v>
      </c>
      <c r="J10" s="26">
        <f>PASER!J11+KUKAR!J11+KUBAR!J11+KUTIM!J11+BERAU!J11+PPU!J11+SAMARINDA!J11+BALIKPAPAN!J11+BONTANG!J11+MAHULU!J11</f>
        <v>532111.11062212975</v>
      </c>
      <c r="K10" s="26">
        <f>PASER!K11+KUKAR!K11+KUBAR!K11+KUTIM!K11+BERAU!K11+PPU!K11+SAMARINDA!K11+BALIKPAPAN!K11+BONTANG!K11+MAHULU!K11</f>
        <v>563531.00701056037</v>
      </c>
      <c r="L10" s="26">
        <f>PASER!L11+KUKAR!L11+KUBAR!L11+KUTIM!L11+BERAU!L11+PPU!L11+SAMARINDA!L11+BALIKPAPAN!L11+BONTANG!L11+MAHULU!L11</f>
        <v>599993.87157113187</v>
      </c>
      <c r="M10" s="26">
        <f>PASER!M11+KUKAR!M11+KUBAR!M11+KUTIM!M11+BERAU!M11+PPU!M11+SAMARINDA!M11+BALIKPAPAN!M11+BONTANG!M11+MAHULU!M11</f>
        <v>635567.3151688712</v>
      </c>
      <c r="N10" s="26">
        <f>PASER!N11+KUKAR!N11+KUBAR!N11+KUTIM!N11+BERAU!N11+PPU!N11+SAMARINDA!N11+BALIKPAPAN!N11+BONTANG!N11+MAHULU!N11</f>
        <v>673446.4499603929</v>
      </c>
      <c r="O10" s="26">
        <f>PASER!O11+KUKAR!O11+KUBAR!O11+KUTIM!O11+BERAU!O11+PPU!O11+SAMARINDA!O11+BALIKPAPAN!O11+BONTANG!O11+MAHULU!O11</f>
        <v>713796.22169918159</v>
      </c>
      <c r="P10" s="26">
        <f>PASER!P11+KUKAR!P11+KUBAR!P11+KUTIM!P11+BERAU!P11+PPU!P11+SAMARINDA!P11+BALIKPAPAN!P11+BONTANG!P11+MAHULU!P11</f>
        <v>756792.37566140806</v>
      </c>
      <c r="Q10" s="26">
        <f>PASER!Q11+KUKAR!Q11+KUBAR!Q11+KUTIM!Q11+BERAU!Q11+PPU!Q11+SAMARINDA!Q11+BALIKPAPAN!Q11+BONTANG!Q11+MAHULU!Q11</f>
        <v>802628.19356960373</v>
      </c>
      <c r="R10" s="26">
        <f>PASER!R11+KUKAR!R11+KUBAR!R11+KUTIM!R11+BERAU!R11+PPU!R11+SAMARINDA!R11+BALIKPAPAN!R11+BONTANG!R11+MAHULU!R11</f>
        <v>851508.04875926359</v>
      </c>
      <c r="S10" s="26">
        <f>PASER!S11+KUKAR!S11+KUBAR!S11+KUTIM!S11+BERAU!S11+PPU!S11+SAMARINDA!S11+BALIKPAPAN!S11+BONTANG!S11+MAHULU!S11</f>
        <v>903656.49985092948</v>
      </c>
      <c r="T10" s="26">
        <f>PASER!T11+KUKAR!T11+KUBAR!T11+KUTIM!T11+BERAU!T11+PPU!T11+SAMARINDA!T11+BALIKPAPAN!T11+BONTANG!T11+MAHULU!T11</f>
        <v>959314.94117678457</v>
      </c>
      <c r="U10" s="26">
        <f>PASER!U11+KUKAR!U11+KUBAR!U11+KUTIM!U11+BERAU!U11+PPU!U11+SAMARINDA!U11+BALIKPAPAN!U11+BONTANG!U11+MAHULU!U11</f>
        <v>1018746.4658754329</v>
      </c>
    </row>
    <row r="11" spans="1:21" x14ac:dyDescent="0.25">
      <c r="A11" s="4" t="s">
        <v>9</v>
      </c>
      <c r="B11" s="36">
        <f>SUM(B5:B10)</f>
        <v>622247.76251425478</v>
      </c>
      <c r="C11" s="36">
        <f t="shared" ref="C11:U11" si="0">SUM(C5:C10)</f>
        <v>695913.93320392584</v>
      </c>
      <c r="D11" s="36">
        <f t="shared" si="0"/>
        <v>774818.67254792037</v>
      </c>
      <c r="E11" s="36">
        <f t="shared" si="0"/>
        <v>846155.6242198681</v>
      </c>
      <c r="F11" s="36">
        <f t="shared" si="0"/>
        <v>886981.53124109982</v>
      </c>
      <c r="G11" s="36">
        <f t="shared" si="0"/>
        <v>914098.69414254976</v>
      </c>
      <c r="H11" s="36">
        <f t="shared" si="0"/>
        <v>982559.88663350279</v>
      </c>
      <c r="I11" s="36">
        <f t="shared" si="0"/>
        <v>1040072.1806784477</v>
      </c>
      <c r="J11" s="36">
        <f t="shared" si="0"/>
        <v>1101278.9329202999</v>
      </c>
      <c r="K11" s="36">
        <f t="shared" si="0"/>
        <v>1167520.8991669253</v>
      </c>
      <c r="L11" s="36">
        <f t="shared" si="0"/>
        <v>1238295.2966741915</v>
      </c>
      <c r="M11" s="36">
        <f t="shared" si="0"/>
        <v>1311266.9329311233</v>
      </c>
      <c r="N11" s="36">
        <f t="shared" si="0"/>
        <v>1389005.5329908514</v>
      </c>
      <c r="O11" s="36">
        <f t="shared" si="0"/>
        <v>1469484.3447563122</v>
      </c>
      <c r="P11" s="36">
        <f t="shared" si="0"/>
        <v>1554277.1923563175</v>
      </c>
      <c r="Q11" s="36">
        <f t="shared" si="0"/>
        <v>1644113.072421114</v>
      </c>
      <c r="R11" s="36">
        <f t="shared" si="0"/>
        <v>1738917.6246193899</v>
      </c>
      <c r="S11" s="36">
        <f t="shared" si="0"/>
        <v>1839296.3202539908</v>
      </c>
      <c r="T11" s="36">
        <f t="shared" si="0"/>
        <v>1943297.8528627511</v>
      </c>
      <c r="U11" s="36">
        <f t="shared" si="0"/>
        <v>2057880.5673904391</v>
      </c>
    </row>
  </sheetData>
  <mergeCells count="2">
    <mergeCell ref="A3:A4"/>
    <mergeCell ref="B3:U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Y71"/>
  <sheetViews>
    <sheetView zoomScale="70" zoomScaleNormal="70" workbookViewId="0">
      <selection activeCell="A68" sqref="A68:U71"/>
    </sheetView>
  </sheetViews>
  <sheetFormatPr defaultRowHeight="15" x14ac:dyDescent="0.25"/>
  <cols>
    <col min="1" max="1" width="40.140625" customWidth="1"/>
    <col min="2" max="3" width="13.5703125" bestFit="1" customWidth="1"/>
    <col min="4" max="7" width="14" bestFit="1" customWidth="1"/>
    <col min="8" max="8" width="13.5703125" bestFit="1" customWidth="1"/>
    <col min="9" max="10" width="14" bestFit="1" customWidth="1"/>
    <col min="11" max="11" width="13.5703125" bestFit="1" customWidth="1"/>
    <col min="12" max="12" width="14.42578125" bestFit="1" customWidth="1"/>
    <col min="13" max="13" width="15.85546875" customWidth="1"/>
    <col min="14" max="21" width="14" bestFit="1" customWidth="1"/>
    <col min="22" max="22" width="16.42578125" bestFit="1" customWidth="1"/>
    <col min="23" max="23" width="14.42578125" bestFit="1" customWidth="1"/>
    <col min="24" max="24" width="12" bestFit="1" customWidth="1"/>
    <col min="25" max="25" width="14.42578125" bestFit="1" customWidth="1"/>
  </cols>
  <sheetData>
    <row r="1" spans="1:25" x14ac:dyDescent="0.25">
      <c r="A1" t="s">
        <v>26</v>
      </c>
    </row>
    <row r="3" spans="1:25" x14ac:dyDescent="0.25">
      <c r="A3" t="s">
        <v>10</v>
      </c>
    </row>
    <row r="4" spans="1:25" x14ac:dyDescent="0.25">
      <c r="A4" s="38" t="s">
        <v>0</v>
      </c>
      <c r="B4" s="37" t="s">
        <v>1</v>
      </c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</row>
    <row r="5" spans="1:25" x14ac:dyDescent="0.25">
      <c r="A5" s="38"/>
      <c r="B5" s="2">
        <v>2011</v>
      </c>
      <c r="C5" s="2">
        <v>2012</v>
      </c>
      <c r="D5" s="2">
        <v>2013</v>
      </c>
      <c r="E5" s="2">
        <v>2014</v>
      </c>
      <c r="F5" s="2">
        <v>2015</v>
      </c>
      <c r="G5" s="2">
        <v>2016</v>
      </c>
      <c r="H5" s="2">
        <v>2017</v>
      </c>
      <c r="I5" s="2">
        <v>2018</v>
      </c>
      <c r="J5" s="2">
        <v>2019</v>
      </c>
      <c r="K5" s="2">
        <v>2020</v>
      </c>
      <c r="L5" s="3">
        <v>2021</v>
      </c>
      <c r="M5" s="2">
        <v>2022</v>
      </c>
      <c r="N5" s="2">
        <v>2023</v>
      </c>
      <c r="O5" s="2">
        <v>2024</v>
      </c>
      <c r="P5" s="2">
        <v>2025</v>
      </c>
      <c r="Q5" s="3">
        <v>2026</v>
      </c>
      <c r="R5" s="2">
        <v>2027</v>
      </c>
      <c r="S5" s="2">
        <v>2028</v>
      </c>
      <c r="T5" s="2">
        <v>2029</v>
      </c>
      <c r="U5" s="2">
        <v>2030</v>
      </c>
    </row>
    <row r="6" spans="1:25" x14ac:dyDescent="0.25">
      <c r="A6" s="1" t="s">
        <v>3</v>
      </c>
      <c r="B6" s="8">
        <f>'[6]Perhitungan ke CO2-eq'!B128</f>
        <v>72339.460821441302</v>
      </c>
      <c r="C6" s="8">
        <f>'[6]Perhitungan ke CO2-eq'!C128</f>
        <v>68966.861483759814</v>
      </c>
      <c r="D6" s="8">
        <f>'[6]Perhitungan ke CO2-eq'!D128</f>
        <v>69153.19293888034</v>
      </c>
      <c r="E6" s="8">
        <f>'[6]Perhitungan ke CO2-eq'!E128</f>
        <v>66022.824492855521</v>
      </c>
      <c r="F6" s="8">
        <f>'[6]Perhitungan ke CO2-eq'!F128</f>
        <v>63356.421370080818</v>
      </c>
      <c r="G6" s="8">
        <f>'[6]Perhitungan ke CO2-eq'!G128</f>
        <v>63026.351465473417</v>
      </c>
      <c r="H6" s="8">
        <f>'[6]Perhitungan ke CO2-eq'!H128</f>
        <v>66316.327011971109</v>
      </c>
      <c r="I6" s="8">
        <f>'[6]Perhitungan ke CO2-eq'!I128</f>
        <v>69778.039281996025</v>
      </c>
      <c r="J6" s="8">
        <f>'[6]Perhitungan ke CO2-eq'!J128</f>
        <v>73420.4529325162</v>
      </c>
      <c r="K6" s="8">
        <f>'[6]Perhitungan ke CO2-eq'!K128</f>
        <v>77253.000575593542</v>
      </c>
      <c r="L6" s="10">
        <f>'[7]Perhitungan ke CO2-eq'!B128</f>
        <v>81285.60720563955</v>
      </c>
      <c r="M6" s="10">
        <f>'[7]Perhitungan ke CO2-eq'!C128</f>
        <v>85528.715901773932</v>
      </c>
      <c r="N6" s="10">
        <f>'[7]Perhitungan ke CO2-eq'!D128</f>
        <v>89993.314871846538</v>
      </c>
      <c r="O6" s="10">
        <f>'[7]Perhitungan ke CO2-eq'!E128</f>
        <v>94690.965908156897</v>
      </c>
      <c r="P6" s="10">
        <f>'[7]Perhitungan ke CO2-eq'!F128</f>
        <v>99633.83432856272</v>
      </c>
      <c r="Q6" s="10">
        <f>'[7]Perhitungan ke CO2-eq'!G128</f>
        <v>104834.72048051367</v>
      </c>
      <c r="R6" s="10">
        <f>'[7]Perhitungan ke CO2-eq'!H128</f>
        <v>110307.0928895965</v>
      </c>
      <c r="S6" s="10">
        <f>'[7]Perhitungan ke CO2-eq'!I128</f>
        <v>116065.12313843344</v>
      </c>
      <c r="T6" s="10">
        <f>'[7]Perhitungan ke CO2-eq'!J128</f>
        <v>122123.72256625963</v>
      </c>
      <c r="U6" s="10">
        <f>'[7]Perhitungan ke CO2-eq'!K128</f>
        <v>128553.5230641349</v>
      </c>
      <c r="V6" s="9">
        <f t="shared" ref="V6:V11" si="0">SUM(B6:U6)</f>
        <v>1722649.5527294858</v>
      </c>
    </row>
    <row r="7" spans="1:25" x14ac:dyDescent="0.25">
      <c r="A7" s="1" t="s">
        <v>4</v>
      </c>
      <c r="B7" s="8">
        <f>'[6]Perhitungan ke CO2-eq'!B129</f>
        <v>34710.833639999997</v>
      </c>
      <c r="C7" s="8">
        <f>'[6]Perhitungan ke CO2-eq'!C129</f>
        <v>37940.399699999994</v>
      </c>
      <c r="D7" s="8">
        <f>'[6]Perhitungan ke CO2-eq'!D129</f>
        <v>32947.055399999997</v>
      </c>
      <c r="E7" s="8">
        <f>'[6]Perhitungan ke CO2-eq'!E129</f>
        <v>35818.351800000004</v>
      </c>
      <c r="F7" s="8">
        <f>'[6]Perhitungan ke CO2-eq'!F129</f>
        <v>37076.763360000004</v>
      </c>
      <c r="G7" s="8">
        <f>'[6]Perhitungan ke CO2-eq'!G129</f>
        <v>40670.281188599998</v>
      </c>
      <c r="H7" s="8">
        <f>'[6]Perhitungan ke CO2-eq'!H129</f>
        <v>42401.403864054177</v>
      </c>
      <c r="I7" s="8">
        <f>'[6]Perhitungan ke CO2-eq'!I129</f>
        <v>44628.899362697986</v>
      </c>
      <c r="J7" s="8">
        <f>'[6]Perhitungan ke CO2-eq'!J129</f>
        <v>47006.462463151052</v>
      </c>
      <c r="K7" s="8">
        <f>'[6]Perhitungan ke CO2-eq'!K129</f>
        <v>49484.719446404124</v>
      </c>
      <c r="L7" s="10">
        <f>'[7]Perhitungan ke CO2-eq'!B129</f>
        <v>52063.670312457099</v>
      </c>
      <c r="M7" s="10">
        <f>'[7]Perhitungan ke CO2-eq'!C129</f>
        <v>54527.840571310211</v>
      </c>
      <c r="N7" s="10">
        <f>'[7]Perhitungan ke CO2-eq'!D129</f>
        <v>57523.653692963308</v>
      </c>
      <c r="O7" s="10">
        <f>'[7]Perhitungan ke CO2-eq'!E129</f>
        <v>60404.686207416307</v>
      </c>
      <c r="P7" s="10">
        <f>'[7]Perhitungan ke CO2-eq'!F129</f>
        <v>63386.412604669393</v>
      </c>
      <c r="Q7" s="10">
        <f>'[7]Perhitungan ke CO2-eq'!G129</f>
        <v>66468.832884722506</v>
      </c>
      <c r="R7" s="10">
        <f>'[7]Perhitungan ke CO2-eq'!H129</f>
        <v>69651.947047575479</v>
      </c>
      <c r="S7" s="10">
        <f>'[7]Perhitungan ke CO2-eq'!I129</f>
        <v>72935.755093228567</v>
      </c>
      <c r="T7" s="10">
        <f>'[7]Perhitungan ke CO2-eq'!J129</f>
        <v>76320.257021681551</v>
      </c>
      <c r="U7" s="10">
        <f>'[7]Perhitungan ke CO2-eq'!K129</f>
        <v>79805.452832934665</v>
      </c>
      <c r="V7" s="9">
        <f t="shared" si="0"/>
        <v>1055773.6784938662</v>
      </c>
    </row>
    <row r="8" spans="1:25" x14ac:dyDescent="0.25">
      <c r="A8" s="1" t="s">
        <v>5</v>
      </c>
      <c r="B8" s="8">
        <f>'[6]Perhitungan ke CO2-eq'!B130</f>
        <v>1394.6929603123315</v>
      </c>
      <c r="C8" s="8">
        <f>'[6]Perhitungan ke CO2-eq'!C130</f>
        <v>1546.9185396282012</v>
      </c>
      <c r="D8" s="8">
        <f>'[6]Perhitungan ke CO2-eq'!D130</f>
        <v>678.35206186517951</v>
      </c>
      <c r="E8" s="8">
        <f>'[6]Perhitungan ke CO2-eq'!E130</f>
        <v>1175.564680222039</v>
      </c>
      <c r="F8" s="8">
        <f>'[6]Perhitungan ke CO2-eq'!F130</f>
        <v>1110.9533843301147</v>
      </c>
      <c r="G8" s="8">
        <f>'[6]Perhitungan ke CO2-eq'!G130</f>
        <v>1421.8006715016384</v>
      </c>
      <c r="H8" s="8">
        <f>'[6]Perhitungan ke CO2-eq'!H130</f>
        <v>1515.8953434255268</v>
      </c>
      <c r="I8" s="8">
        <f>'[6]Perhitungan ke CO2-eq'!I130</f>
        <v>1615.8522512722234</v>
      </c>
      <c r="J8" s="8">
        <f>'[6]Perhitungan ke CO2-eq'!J130</f>
        <v>1382.5494667197477</v>
      </c>
      <c r="K8" s="8">
        <f>'[6]Perhitungan ke CO2-eq'!K130</f>
        <v>1826.1857345683095</v>
      </c>
      <c r="L8" s="10">
        <f>'[7]Perhitungan ke CO2-eq'!B130</f>
        <v>1936.2371543810186</v>
      </c>
      <c r="M8" s="10">
        <f>'[7]Perhitungan ke CO2-eq'!C130</f>
        <v>2049.5450263035054</v>
      </c>
      <c r="N8" s="10">
        <f>'[7]Perhitungan ke CO2-eq'!D130</f>
        <v>2166.1093503357706</v>
      </c>
      <c r="O8" s="10">
        <f>'[7]Perhitungan ke CO2-eq'!E130</f>
        <v>2285.9301264778123</v>
      </c>
      <c r="P8" s="10">
        <f>'[7]Perhitungan ke CO2-eq'!F130</f>
        <v>2409.0073547296315</v>
      </c>
      <c r="Q8" s="10">
        <f>'[7]Perhitungan ke CO2-eq'!G130</f>
        <v>2535.34103509123</v>
      </c>
      <c r="R8" s="10">
        <f>'[7]Perhitungan ke CO2-eq'!H130</f>
        <v>2664.9311675626041</v>
      </c>
      <c r="S8" s="10">
        <f>'[7]Perhitungan ke CO2-eq'!I130</f>
        <v>2797.7777521437565</v>
      </c>
      <c r="T8" s="10">
        <f>'[7]Perhitungan ke CO2-eq'!J130</f>
        <v>2355.8302007306106</v>
      </c>
      <c r="U8" s="10">
        <f>'[7]Perhitungan ke CO2-eq'!K130</f>
        <v>3073.2402776353942</v>
      </c>
      <c r="V8" s="9">
        <f t="shared" si="0"/>
        <v>37942.714539236636</v>
      </c>
    </row>
    <row r="9" spans="1:25" x14ac:dyDescent="0.25">
      <c r="A9" s="1" t="s">
        <v>6</v>
      </c>
      <c r="B9" s="8">
        <f>'[6]Perhitungan ke CO2-eq'!B131</f>
        <v>0</v>
      </c>
      <c r="C9" s="8">
        <f>'[6]Perhitungan ke CO2-eq'!C131</f>
        <v>0</v>
      </c>
      <c r="D9" s="8">
        <f>'[6]Perhitungan ke CO2-eq'!D131</f>
        <v>0</v>
      </c>
      <c r="E9" s="8">
        <f>'[6]Perhitungan ke CO2-eq'!E131</f>
        <v>0</v>
      </c>
      <c r="F9" s="8">
        <f>'[6]Perhitungan ke CO2-eq'!F131</f>
        <v>0</v>
      </c>
      <c r="G9" s="8">
        <f>'[6]Perhitungan ke CO2-eq'!G131</f>
        <v>0</v>
      </c>
      <c r="H9" s="8">
        <f>'[6]Perhitungan ke CO2-eq'!H131</f>
        <v>0</v>
      </c>
      <c r="I9" s="8">
        <f>'[6]Perhitungan ke CO2-eq'!I131</f>
        <v>0</v>
      </c>
      <c r="J9" s="8">
        <f>'[6]Perhitungan ke CO2-eq'!J131</f>
        <v>0</v>
      </c>
      <c r="K9" s="8">
        <f>'[6]Perhitungan ke CO2-eq'!K131</f>
        <v>0</v>
      </c>
      <c r="L9" s="10">
        <f>'[7]Perhitungan ke CO2-eq'!B131</f>
        <v>0</v>
      </c>
      <c r="M9" s="10">
        <f>'[7]Perhitungan ke CO2-eq'!C131</f>
        <v>0</v>
      </c>
      <c r="N9" s="10">
        <f>'[7]Perhitungan ke CO2-eq'!D131</f>
        <v>0</v>
      </c>
      <c r="O9" s="10">
        <f>'[7]Perhitungan ke CO2-eq'!E131</f>
        <v>0</v>
      </c>
      <c r="P9" s="10">
        <f>'[7]Perhitungan ke CO2-eq'!F131</f>
        <v>0</v>
      </c>
      <c r="Q9" s="10">
        <f>'[7]Perhitungan ke CO2-eq'!G131</f>
        <v>0</v>
      </c>
      <c r="R9" s="10">
        <f>'[7]Perhitungan ke CO2-eq'!H131</f>
        <v>0</v>
      </c>
      <c r="S9" s="10">
        <f>'[7]Perhitungan ke CO2-eq'!I131</f>
        <v>0</v>
      </c>
      <c r="T9" s="10">
        <f>'[7]Perhitungan ke CO2-eq'!J131</f>
        <v>0</v>
      </c>
      <c r="U9" s="10">
        <f>'[7]Perhitungan ke CO2-eq'!K131</f>
        <v>0</v>
      </c>
      <c r="V9" s="9">
        <f t="shared" si="0"/>
        <v>0</v>
      </c>
    </row>
    <row r="10" spans="1:25" x14ac:dyDescent="0.25">
      <c r="A10" s="1" t="s">
        <v>7</v>
      </c>
      <c r="B10" s="8">
        <f>'[6]Perhitungan ke CO2-eq'!B132</f>
        <v>7659.8505759520767</v>
      </c>
      <c r="C10" s="8">
        <f>'[6]Perhitungan ke CO2-eq'!C132</f>
        <v>7178.391233360564</v>
      </c>
      <c r="D10" s="8">
        <f>'[6]Perhitungan ke CO2-eq'!D132</f>
        <v>7484.1234152565476</v>
      </c>
      <c r="E10" s="8">
        <f>'[6]Perhitungan ke CO2-eq'!E132</f>
        <v>7512.6572402847487</v>
      </c>
      <c r="F10" s="8">
        <f>'[6]Perhitungan ke CO2-eq'!F132</f>
        <v>7926.3304603415445</v>
      </c>
      <c r="G10" s="8">
        <f>'[6]Perhitungan ke CO2-eq'!G132</f>
        <v>8349.6555956427455</v>
      </c>
      <c r="H10" s="8">
        <f>'[6]Perhitungan ke CO2-eq'!H132</f>
        <v>9117.6198284172115</v>
      </c>
      <c r="I10" s="8">
        <f>'[6]Perhitungan ke CO2-eq'!I132</f>
        <v>9957.0231868308783</v>
      </c>
      <c r="J10" s="8">
        <f>'[6]Perhitungan ke CO2-eq'!J132</f>
        <v>10874.554364711892</v>
      </c>
      <c r="K10" s="8">
        <f>'[6]Perhitungan ke CO2-eq'!K132</f>
        <v>11877.530589252983</v>
      </c>
      <c r="L10" s="10">
        <f>'[7]Perhitungan ke CO2-eq'!B132</f>
        <v>12973.956804259895</v>
      </c>
      <c r="M10" s="10">
        <f>'[7]Perhitungan ke CO2-eq'!C132</f>
        <v>14172.590432452766</v>
      </c>
      <c r="N10" s="10">
        <f>'[7]Perhitungan ke CO2-eq'!D132</f>
        <v>15483.012243073503</v>
      </c>
      <c r="O10" s="10">
        <f>'[7]Perhitungan ke CO2-eq'!E132</f>
        <v>16915.703900709046</v>
      </c>
      <c r="P10" s="10">
        <f>'[7]Perhitungan ke CO2-eq'!F132</f>
        <v>18482.132825584013</v>
      </c>
      <c r="Q10" s="10">
        <f>'[7]Perhitungan ke CO2-eq'!G132</f>
        <v>20194.845055048205</v>
      </c>
      <c r="R10" s="10">
        <f>'[7]Perhitungan ke CO2-eq'!H132</f>
        <v>22067.56686106987</v>
      </c>
      <c r="S10" s="10">
        <f>'[7]Perhitungan ke CO2-eq'!I132</f>
        <v>24115.315949773449</v>
      </c>
      <c r="T10" s="10">
        <f>'[7]Perhitungan ke CO2-eq'!J132</f>
        <v>26354.523147011016</v>
      </c>
      <c r="U10" s="10">
        <f>'[7]Perhitungan ke CO2-eq'!K132</f>
        <v>28803.583728062189</v>
      </c>
      <c r="V10" s="9">
        <f t="shared" si="0"/>
        <v>287500.96743709513</v>
      </c>
    </row>
    <row r="11" spans="1:25" x14ac:dyDescent="0.25">
      <c r="A11" s="1" t="s">
        <v>8</v>
      </c>
      <c r="B11" s="8">
        <f>'[6]Perhitungan ke CO2-eq'!B133</f>
        <v>9.9331117600000018E-3</v>
      </c>
      <c r="C11" s="8">
        <f>'[6]Perhitungan ke CO2-eq'!C133</f>
        <v>9.2746090171428562E-3</v>
      </c>
      <c r="D11" s="8">
        <f>'[6]Perhitungan ke CO2-eq'!D133</f>
        <v>9.4300132457142884E-3</v>
      </c>
      <c r="E11" s="8">
        <f>'[6]Perhitungan ke CO2-eq'!E133</f>
        <v>8.9952442171428587E-3</v>
      </c>
      <c r="F11" s="8">
        <f>'[6]Perhitungan ke CO2-eq'!F133</f>
        <v>8.586899954285715E-3</v>
      </c>
      <c r="G11" s="8">
        <f>'[6]Perhitungan ke CO2-eq'!G133</f>
        <v>9.8613980227784167E-3</v>
      </c>
      <c r="H11" s="8">
        <f>'[6]Perhitungan ke CO2-eq'!H133</f>
        <v>1.0376162999567449E-2</v>
      </c>
      <c r="I11" s="8">
        <f>'[6]Perhitungan ke CO2-eq'!I133</f>
        <v>1.0917798708144869E-2</v>
      </c>
      <c r="J11" s="8">
        <f>'[6]Perhitungan ke CO2-eq'!J133</f>
        <v>1.2106276682286723E-2</v>
      </c>
      <c r="K11" s="8">
        <f>'[6]Perhitungan ke CO2-eq'!K133</f>
        <v>9.7628726579249581E-3</v>
      </c>
      <c r="L11" s="10">
        <f>'[7]Perhitungan ke CO2-eq'!B133</f>
        <v>1.2718326660827844E-2</v>
      </c>
      <c r="M11" s="10">
        <f>'[7]Perhitungan ke CO2-eq'!C133</f>
        <v>1.3382223312523058E-2</v>
      </c>
      <c r="N11" s="10">
        <f>'[7]Perhitungan ke CO2-eq'!D133</f>
        <v>1.4080775369436759E-2</v>
      </c>
      <c r="O11" s="10">
        <f>'[7]Perhitungan ke CO2-eq'!E133</f>
        <v>1.4815791843721358E-2</v>
      </c>
      <c r="P11" s="10">
        <f>'[7]Perhitungan ke CO2-eq'!F133</f>
        <v>1.5589176177963619E-2</v>
      </c>
      <c r="Q11" s="10">
        <f>'[7]Perhitungan ke CO2-eq'!G133</f>
        <v>1.6402931174453315E-2</v>
      </c>
      <c r="R11" s="10">
        <f>'[7]Perhitungan ke CO2-eq'!H133</f>
        <v>1.7259164181759778E-2</v>
      </c>
      <c r="S11" s="10">
        <f>'[7]Perhitungan ke CO2-eq'!I133</f>
        <v>1.8160092552047636E-2</v>
      </c>
      <c r="T11" s="10">
        <f>'[7]Perhitungan ke CO2-eq'!J133</f>
        <v>2.0136944350055693E-2</v>
      </c>
      <c r="U11" s="10">
        <f>'[7]Perhitungan ke CO2-eq'!K133</f>
        <v>1.6245992596425764E-2</v>
      </c>
      <c r="V11" s="9">
        <f t="shared" si="0"/>
        <v>0.25803580548420296</v>
      </c>
    </row>
    <row r="12" spans="1:25" x14ac:dyDescent="0.25">
      <c r="A12" s="4" t="s">
        <v>9</v>
      </c>
      <c r="B12" s="8">
        <f>'[6]Perhitungan ke CO2-eq'!B134</f>
        <v>116104.84793081747</v>
      </c>
      <c r="C12" s="8">
        <f>'[6]Perhitungan ke CO2-eq'!C134</f>
        <v>115632.5802313576</v>
      </c>
      <c r="D12" s="8">
        <f>'[6]Perhitungan ke CO2-eq'!D134</f>
        <v>110262.73324601531</v>
      </c>
      <c r="E12" s="8">
        <f>'[6]Perhitungan ke CO2-eq'!E134</f>
        <v>110529.40720860654</v>
      </c>
      <c r="F12" s="8">
        <f>'[6]Perhitungan ke CO2-eq'!F134</f>
        <v>109470.47716165245</v>
      </c>
      <c r="G12" s="8">
        <f>'[6]Perhitungan ke CO2-eq'!G134</f>
        <v>113468.09878261582</v>
      </c>
      <c r="H12" s="8">
        <f>'[6]Perhitungan ke CO2-eq'!H134</f>
        <v>119351.25642403102</v>
      </c>
      <c r="I12" s="8">
        <f>'[6]Perhitungan ke CO2-eq'!I134</f>
        <v>125979.82500059583</v>
      </c>
      <c r="J12" s="8">
        <f>'[6]Perhitungan ke CO2-eq'!J134</f>
        <v>132684.03133337558</v>
      </c>
      <c r="K12" s="8">
        <f>'[6]Perhitungan ke CO2-eq'!K134</f>
        <v>140441.4461086916</v>
      </c>
      <c r="L12" s="10">
        <f>'[7]Perhitungan ke CO2-eq'!B134</f>
        <v>148259.48419506423</v>
      </c>
      <c r="M12" s="10">
        <f>'[7]Perhitungan ke CO2-eq'!C134</f>
        <v>156278.70531406373</v>
      </c>
      <c r="N12" s="10">
        <f>'[7]Perhitungan ke CO2-eq'!D134</f>
        <v>165166.10423899451</v>
      </c>
      <c r="O12" s="10">
        <f>'[7]Perhitungan ke CO2-eq'!E134</f>
        <v>174297.3009585519</v>
      </c>
      <c r="P12" s="10">
        <f>'[7]Perhitungan ke CO2-eq'!F134</f>
        <v>183911.40270272194</v>
      </c>
      <c r="Q12" s="10">
        <f>'[7]Perhitungan ke CO2-eq'!G134</f>
        <v>194033.7558583068</v>
      </c>
      <c r="R12" s="10">
        <f>'[7]Perhitungan ke CO2-eq'!H134</f>
        <v>204691.55522496864</v>
      </c>
      <c r="S12" s="10">
        <f>'[7]Perhitungan ke CO2-eq'!I134</f>
        <v>215913.99009367177</v>
      </c>
      <c r="T12" s="10">
        <f>'[7]Perhitungan ke CO2-eq'!J134</f>
        <v>227154.35307262719</v>
      </c>
      <c r="U12" s="10">
        <f>'[7]Perhitungan ke CO2-eq'!K134</f>
        <v>240235.81614875974</v>
      </c>
      <c r="V12" s="9">
        <f>SUM(B12:U12)</f>
        <v>3103867.1712354897</v>
      </c>
    </row>
    <row r="13" spans="1:25" x14ac:dyDescent="0.25">
      <c r="W13" s="9">
        <f>V12-V24</f>
        <v>897187.26735261409</v>
      </c>
      <c r="X13" s="9">
        <f>(V7+V8)-(V19+V20)</f>
        <v>5615.2868166230619</v>
      </c>
      <c r="Y13" s="9">
        <f>(V6+V10+V11)-(V18+V22+V23)</f>
        <v>891571.98053599102</v>
      </c>
    </row>
    <row r="14" spans="1:25" x14ac:dyDescent="0.25">
      <c r="W14" s="14">
        <f>W13/(V12+V24)</f>
        <v>0.16894441470187269</v>
      </c>
      <c r="X14" s="22">
        <f>X13/(V7+V8+V19+V20)</f>
        <v>2.5736739294438663E-3</v>
      </c>
      <c r="Y14" s="14">
        <f>Y13/(V6+V10+V11+V18+V22+V23)</f>
        <v>0.28496294068125727</v>
      </c>
    </row>
    <row r="15" spans="1:25" x14ac:dyDescent="0.25">
      <c r="A15" t="s">
        <v>11</v>
      </c>
    </row>
    <row r="16" spans="1:25" x14ac:dyDescent="0.25">
      <c r="A16" s="38" t="s">
        <v>0</v>
      </c>
      <c r="B16" s="37" t="s">
        <v>1</v>
      </c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</row>
    <row r="17" spans="1:22" x14ac:dyDescent="0.25">
      <c r="A17" s="38"/>
      <c r="B17" s="2">
        <v>2011</v>
      </c>
      <c r="C17" s="2">
        <v>2012</v>
      </c>
      <c r="D17" s="2">
        <v>2013</v>
      </c>
      <c r="E17" s="2">
        <v>2014</v>
      </c>
      <c r="F17" s="2">
        <v>2015</v>
      </c>
      <c r="G17" s="2">
        <v>2016</v>
      </c>
      <c r="H17" s="2">
        <v>2017</v>
      </c>
      <c r="I17" s="2">
        <v>2018</v>
      </c>
      <c r="J17" s="2">
        <v>2019</v>
      </c>
      <c r="K17" s="2">
        <v>2020</v>
      </c>
      <c r="L17" s="3">
        <v>2021</v>
      </c>
      <c r="M17" s="2">
        <v>2022</v>
      </c>
      <c r="N17" s="2">
        <v>2023</v>
      </c>
      <c r="O17" s="2">
        <v>2024</v>
      </c>
      <c r="P17" s="2">
        <v>2025</v>
      </c>
      <c r="Q17" s="3">
        <v>2026</v>
      </c>
      <c r="R17" s="2">
        <v>2027</v>
      </c>
      <c r="S17" s="2">
        <v>2028</v>
      </c>
      <c r="T17" s="2">
        <v>2029</v>
      </c>
      <c r="U17" s="2">
        <v>2030</v>
      </c>
    </row>
    <row r="18" spans="1:22" x14ac:dyDescent="0.25">
      <c r="A18" s="1" t="s">
        <v>3</v>
      </c>
      <c r="B18" s="8">
        <f>'[8]Perhitungan ke CO2-eq'!B128</f>
        <v>72339.460821441302</v>
      </c>
      <c r="C18" s="8">
        <f>'[8]Perhitungan ke CO2-eq'!C128</f>
        <v>68966.861483759814</v>
      </c>
      <c r="D18" s="8">
        <f>'[8]Perhitungan ke CO2-eq'!D128</f>
        <v>69153.19293888034</v>
      </c>
      <c r="E18" s="8">
        <f>'[8]Perhitungan ke CO2-eq'!E128</f>
        <v>66022.824492855521</v>
      </c>
      <c r="F18" s="8">
        <f>'[8]Perhitungan ke CO2-eq'!F128</f>
        <v>63356.421370080818</v>
      </c>
      <c r="G18" s="8">
        <f>'[8]Perhitungan ke CO2-eq'!G128</f>
        <v>63026.351465473417</v>
      </c>
      <c r="H18" s="8">
        <f>'[8]Perhitungan ke CO2-eq'!H128</f>
        <v>25789.989553151234</v>
      </c>
      <c r="I18" s="8">
        <f>'[8]Perhitungan ke CO2-eq'!I128</f>
        <v>27136.227007825728</v>
      </c>
      <c r="J18" s="8">
        <f>'[8]Perhitungan ke CO2-eq'!J128</f>
        <v>28552.73805763424</v>
      </c>
      <c r="K18" s="8">
        <f>'[8]Perhitungan ke CO2-eq'!K128</f>
        <v>30043.190984242741</v>
      </c>
      <c r="L18" s="8">
        <f>'[9]Perhitungan ke CO2-eq'!B128</f>
        <v>31611.445553620211</v>
      </c>
      <c r="M18" s="8">
        <f>'[9]Perhitungan ke CO2-eq'!C128</f>
        <v>33261.563011519196</v>
      </c>
      <c r="N18" s="8">
        <f>'[9]Perhitungan ke CO2-eq'!D128</f>
        <v>34997.816600720493</v>
      </c>
      <c r="O18" s="8">
        <f>'[9]Perhitungan ke CO2-eq'!E128</f>
        <v>36824.7026272781</v>
      </c>
      <c r="P18" s="8">
        <f>'[9]Perhitungan ke CO2-eq'!F128</f>
        <v>38746.952104422024</v>
      </c>
      <c r="Q18" s="8">
        <f>'[9]Perhitungan ke CO2-eq'!G128</f>
        <v>40769.54300427284</v>
      </c>
      <c r="R18" s="8">
        <f>'[9]Perhitungan ke CO2-eq'!H128</f>
        <v>42897.713149095885</v>
      </c>
      <c r="S18" s="8">
        <f>'[9]Perhitungan ke CO2-eq'!I128</f>
        <v>45136.973775478691</v>
      </c>
      <c r="T18" s="8">
        <f>'[9]Perhitungan ke CO2-eq'!J128</f>
        <v>47493.123806558673</v>
      </c>
      <c r="U18" s="8">
        <f>'[9]Perhitungan ke CO2-eq'!K128</f>
        <v>49993.631526763325</v>
      </c>
      <c r="V18" s="9">
        <f t="shared" ref="V18:V23" si="1">SUM(B18:U18)</f>
        <v>916120.72333507449</v>
      </c>
    </row>
    <row r="19" spans="1:22" x14ac:dyDescent="0.25">
      <c r="A19" s="1" t="s">
        <v>4</v>
      </c>
      <c r="B19" s="8">
        <f>'[8]Perhitungan ke CO2-eq'!B129</f>
        <v>34710.833639999997</v>
      </c>
      <c r="C19" s="8">
        <f>'[8]Perhitungan ke CO2-eq'!C129</f>
        <v>37940.399699999994</v>
      </c>
      <c r="D19" s="8">
        <f>'[8]Perhitungan ke CO2-eq'!D129</f>
        <v>32947.055399999997</v>
      </c>
      <c r="E19" s="8">
        <f>'[8]Perhitungan ke CO2-eq'!E129</f>
        <v>35818.351800000004</v>
      </c>
      <c r="F19" s="8">
        <f>'[8]Perhitungan ke CO2-eq'!F129</f>
        <v>37076.763360000004</v>
      </c>
      <c r="G19" s="8">
        <f>'[8]Perhitungan ke CO2-eq'!G129</f>
        <v>40670.281188599998</v>
      </c>
      <c r="H19" s="8">
        <f>'[8]Perhitungan ke CO2-eq'!H129</f>
        <v>42393.300972054174</v>
      </c>
      <c r="I19" s="8">
        <f>'[8]Perhitungan ke CO2-eq'!I129</f>
        <v>44619.904527197985</v>
      </c>
      <c r="J19" s="8">
        <f>'[8]Perhitungan ke CO2-eq'!J129</f>
        <v>46996.34676315105</v>
      </c>
      <c r="K19" s="8">
        <f>'[8]Perhitungan ke CO2-eq'!K129</f>
        <v>49473.25396090412</v>
      </c>
      <c r="L19" s="8">
        <f>'[9]Perhitungan ke CO2-eq'!B129</f>
        <v>52050.626120457106</v>
      </c>
      <c r="M19" s="8">
        <f>'[9]Perhitungan ke CO2-eq'!C129</f>
        <v>54512.988751810197</v>
      </c>
      <c r="N19" s="8">
        <f>'[9]Perhitungan ke CO2-eq'!D129</f>
        <v>57506.765324963308</v>
      </c>
      <c r="O19" s="8">
        <f>'[9]Perhitungan ke CO2-eq'!E129</f>
        <v>60385.532369916298</v>
      </c>
      <c r="P19" s="8">
        <f>'[9]Perhitungan ke CO2-eq'!F129</f>
        <v>63364.764376669395</v>
      </c>
      <c r="Q19" s="8">
        <f>'[9]Perhitungan ke CO2-eq'!G129</f>
        <v>66444.461345222473</v>
      </c>
      <c r="R19" s="8">
        <f>'[9]Perhitungan ke CO2-eq'!H129</f>
        <v>69624.623275575475</v>
      </c>
      <c r="S19" s="8">
        <f>'[9]Perhitungan ke CO2-eq'!I129</f>
        <v>72905.250167728562</v>
      </c>
      <c r="T19" s="8">
        <f>'[9]Perhitungan ke CO2-eq'!J129</f>
        <v>76286.342021681543</v>
      </c>
      <c r="U19" s="8">
        <f>'[9]Perhitungan ke CO2-eq'!K129</f>
        <v>79767.898837434652</v>
      </c>
      <c r="V19" s="9">
        <f t="shared" si="1"/>
        <v>1055495.7439033664</v>
      </c>
    </row>
    <row r="20" spans="1:22" x14ac:dyDescent="0.25">
      <c r="A20" s="1" t="s">
        <v>5</v>
      </c>
      <c r="B20" s="8">
        <f>'[8]Perhitungan ke CO2-eq'!B130</f>
        <v>1394.6929603123315</v>
      </c>
      <c r="C20" s="8">
        <f>'[8]Perhitungan ke CO2-eq'!C130</f>
        <v>1546.9185396282012</v>
      </c>
      <c r="D20" s="8">
        <f>'[8]Perhitungan ke CO2-eq'!D130</f>
        <v>678.35206186517951</v>
      </c>
      <c r="E20" s="8">
        <f>'[8]Perhitungan ke CO2-eq'!E130</f>
        <v>1175.564680222039</v>
      </c>
      <c r="F20" s="8">
        <f>'[8]Perhitungan ke CO2-eq'!F130</f>
        <v>1110.9533843301147</v>
      </c>
      <c r="G20" s="8">
        <f>'[8]Perhitungan ke CO2-eq'!G130</f>
        <v>1421.8006715016384</v>
      </c>
      <c r="H20" s="8">
        <f>'[8]Perhitungan ke CO2-eq'!H130</f>
        <v>1269.5867038977722</v>
      </c>
      <c r="I20" s="8">
        <f>'[8]Perhitungan ke CO2-eq'!I130</f>
        <v>1354.8186684802577</v>
      </c>
      <c r="J20" s="8">
        <f>'[8]Perhitungan ke CO2-eq'!J130</f>
        <v>1105.0603741008963</v>
      </c>
      <c r="K20" s="8">
        <f>'[8]Perhitungan ke CO2-eq'!K130</f>
        <v>1530.7933095917926</v>
      </c>
      <c r="L20" s="8">
        <f>'[9]Perhitungan ke CO2-eq'!B130</f>
        <v>1621.4935745160572</v>
      </c>
      <c r="M20" s="8">
        <f>'[9]Perhitungan ke CO2-eq'!C130</f>
        <v>1714.0024690193197</v>
      </c>
      <c r="N20" s="8">
        <f>'[9]Perhitungan ke CO2-eq'!D130</f>
        <v>1808.3199931015804</v>
      </c>
      <c r="O20" s="8">
        <f>'[9]Perhitungan ke CO2-eq'!E130</f>
        <v>1904.4461467628394</v>
      </c>
      <c r="P20" s="8">
        <f>'[9]Perhitungan ke CO2-eq'!F130</f>
        <v>2002.3809300030957</v>
      </c>
      <c r="Q20" s="8">
        <f>'[9]Perhitungan ke CO2-eq'!G130</f>
        <v>2102.1243428223515</v>
      </c>
      <c r="R20" s="8">
        <f>'[9]Perhitungan ke CO2-eq'!H130</f>
        <v>2203.676385220605</v>
      </c>
      <c r="S20" s="8">
        <f>'[9]Perhitungan ke CO2-eq'!I130</f>
        <v>2307.0370571978565</v>
      </c>
      <c r="T20" s="8">
        <f>'[9]Perhitungan ke CO2-eq'!J130</f>
        <v>1834.1557706500303</v>
      </c>
      <c r="U20" s="8">
        <f>'[9]Perhitungan ke CO2-eq'!K130</f>
        <v>2519.1842898893528</v>
      </c>
      <c r="V20" s="9">
        <f t="shared" si="1"/>
        <v>32605.362313113314</v>
      </c>
    </row>
    <row r="21" spans="1:22" x14ac:dyDescent="0.25">
      <c r="A21" s="1" t="s">
        <v>6</v>
      </c>
      <c r="B21" s="8">
        <f>'[8]Perhitungan ke CO2-eq'!B131</f>
        <v>0</v>
      </c>
      <c r="C21" s="8">
        <f>'[8]Perhitungan ke CO2-eq'!C131</f>
        <v>0</v>
      </c>
      <c r="D21" s="8">
        <f>'[8]Perhitungan ke CO2-eq'!D131</f>
        <v>0</v>
      </c>
      <c r="E21" s="8">
        <f>'[8]Perhitungan ke CO2-eq'!E131</f>
        <v>0</v>
      </c>
      <c r="F21" s="8">
        <f>'[8]Perhitungan ke CO2-eq'!F131</f>
        <v>0</v>
      </c>
      <c r="G21" s="8">
        <f>'[8]Perhitungan ke CO2-eq'!G131</f>
        <v>0</v>
      </c>
      <c r="H21" s="8">
        <f>'[8]Perhitungan ke CO2-eq'!H131</f>
        <v>0</v>
      </c>
      <c r="I21" s="8">
        <f>'[8]Perhitungan ke CO2-eq'!I131</f>
        <v>0</v>
      </c>
      <c r="J21" s="8">
        <f>'[8]Perhitungan ke CO2-eq'!J131</f>
        <v>0</v>
      </c>
      <c r="K21" s="8">
        <f>'[8]Perhitungan ke CO2-eq'!K131</f>
        <v>0</v>
      </c>
      <c r="L21" s="8">
        <f>'[9]Perhitungan ke CO2-eq'!B131</f>
        <v>0</v>
      </c>
      <c r="M21" s="8">
        <f>'[9]Perhitungan ke CO2-eq'!C131</f>
        <v>0</v>
      </c>
      <c r="N21" s="8">
        <f>'[9]Perhitungan ke CO2-eq'!D131</f>
        <v>0</v>
      </c>
      <c r="O21" s="8">
        <f>'[9]Perhitungan ke CO2-eq'!E131</f>
        <v>0</v>
      </c>
      <c r="P21" s="8">
        <f>'[9]Perhitungan ke CO2-eq'!F131</f>
        <v>0</v>
      </c>
      <c r="Q21" s="8">
        <f>'[9]Perhitungan ke CO2-eq'!G131</f>
        <v>0</v>
      </c>
      <c r="R21" s="8">
        <f>'[9]Perhitungan ke CO2-eq'!H131</f>
        <v>0</v>
      </c>
      <c r="S21" s="8">
        <f>'[9]Perhitungan ke CO2-eq'!I131</f>
        <v>0</v>
      </c>
      <c r="T21" s="8">
        <f>'[9]Perhitungan ke CO2-eq'!J131</f>
        <v>0</v>
      </c>
      <c r="U21" s="8">
        <f>'[9]Perhitungan ke CO2-eq'!K131</f>
        <v>0</v>
      </c>
      <c r="V21" s="9">
        <f t="shared" si="1"/>
        <v>0</v>
      </c>
    </row>
    <row r="22" spans="1:22" x14ac:dyDescent="0.25">
      <c r="A22" s="1" t="s">
        <v>7</v>
      </c>
      <c r="B22" s="8">
        <f>'[8]Perhitungan ke CO2-eq'!B132</f>
        <v>7659.8505759520767</v>
      </c>
      <c r="C22" s="8">
        <f>'[8]Perhitungan ke CO2-eq'!C132</f>
        <v>7178.391233360564</v>
      </c>
      <c r="D22" s="8">
        <f>'[8]Perhitungan ke CO2-eq'!D132</f>
        <v>7484.1234152565476</v>
      </c>
      <c r="E22" s="8">
        <f>'[8]Perhitungan ke CO2-eq'!E132</f>
        <v>7512.6572402847487</v>
      </c>
      <c r="F22" s="8">
        <f>'[8]Perhitungan ke CO2-eq'!F132</f>
        <v>7926.3304603415445</v>
      </c>
      <c r="G22" s="8">
        <f>'[8]Perhitungan ke CO2-eq'!G132</f>
        <v>8349.6555956427455</v>
      </c>
      <c r="H22" s="8">
        <f>'[8]Perhitungan ke CO2-eq'!H132</f>
        <v>7158.136349533137</v>
      </c>
      <c r="I22" s="8">
        <f>'[8]Perhitungan ke CO2-eq'!I132</f>
        <v>7626.5693333741474</v>
      </c>
      <c r="J22" s="8">
        <f>'[8]Perhitungan ke CO2-eq'!J132</f>
        <v>8125.7288402070326</v>
      </c>
      <c r="K22" s="8">
        <f>'[8]Perhitungan ke CO2-eq'!K132</f>
        <v>8657.6341545977521</v>
      </c>
      <c r="L22" s="8">
        <f>'[9]Perhitungan ke CO2-eq'!B132</f>
        <v>9224.4374646029592</v>
      </c>
      <c r="M22" s="8">
        <f>'[9]Perhitungan ke CO2-eq'!C132</f>
        <v>9828.4326196227867</v>
      </c>
      <c r="N22" s="8">
        <f>'[9]Perhitungan ke CO2-eq'!D132</f>
        <v>10472.064465916781</v>
      </c>
      <c r="O22" s="8">
        <f>'[9]Perhitungan ke CO2-eq'!E132</f>
        <v>11157.938797914314</v>
      </c>
      <c r="P22" s="8">
        <f>'[9]Perhitungan ke CO2-eq'!F132</f>
        <v>11888.832965969352</v>
      </c>
      <c r="Q22" s="8">
        <f>'[9]Perhitungan ke CO2-eq'!G132</f>
        <v>12667.707183894481</v>
      </c>
      <c r="R22" s="8">
        <f>'[9]Perhitungan ke CO2-eq'!H132</f>
        <v>13497.716582471425</v>
      </c>
      <c r="S22" s="8">
        <f>'[9]Perhitungan ke CO2-eq'!I132</f>
        <v>14382.224058186926</v>
      </c>
      <c r="T22" s="8">
        <f>'[9]Perhitungan ke CO2-eq'!J132</f>
        <v>15324.813969696092</v>
      </c>
      <c r="U22" s="8">
        <f>'[9]Perhitungan ke CO2-eq'!K132</f>
        <v>16334.724530657235</v>
      </c>
      <c r="V22" s="9">
        <f t="shared" si="1"/>
        <v>202457.96983748264</v>
      </c>
    </row>
    <row r="23" spans="1:22" x14ac:dyDescent="0.25">
      <c r="A23" s="1" t="s">
        <v>8</v>
      </c>
      <c r="B23" s="8">
        <f>'[8]Perhitungan ke CO2-eq'!B133</f>
        <v>4.0224998036363637E-3</v>
      </c>
      <c r="C23" s="8">
        <f>'[8]Perhitungan ke CO2-eq'!C133</f>
        <v>3.7558334036363631E-3</v>
      </c>
      <c r="D23" s="8">
        <f>'[8]Perhitungan ke CO2-eq'!D133</f>
        <v>3.818765694545455E-3</v>
      </c>
      <c r="E23" s="8">
        <f>'[8]Perhitungan ke CO2-eq'!E133</f>
        <v>3.6427022036363641E-3</v>
      </c>
      <c r="F23" s="8">
        <f>'[8]Perhitungan ke CO2-eq'!F133</f>
        <v>3.4773396509090904E-3</v>
      </c>
      <c r="G23" s="8">
        <f>'[8]Perhitungan ke CO2-eq'!G133</f>
        <v>3.9934587034391933E-3</v>
      </c>
      <c r="H23" s="8">
        <f>'[8]Perhitungan ke CO2-eq'!H133</f>
        <v>4.2019172477587184E-3</v>
      </c>
      <c r="I23" s="8">
        <f>'[8]Perhitungan ke CO2-eq'!I133</f>
        <v>4.4212573280917235E-3</v>
      </c>
      <c r="J23" s="8">
        <f>'[8]Perhitungan ke CO2-eq'!J133</f>
        <v>4.9025417969590862E-3</v>
      </c>
      <c r="K23" s="8">
        <f>'[8]Perhitungan ke CO2-eq'!K133</f>
        <v>3.953560001969612E-3</v>
      </c>
      <c r="L23" s="8">
        <f>'[9]Perhitungan ke CO2-eq'!B133</f>
        <v>5.1503967469468124E-3</v>
      </c>
      <c r="M23" s="8">
        <f>'[9]Perhitungan ke CO2-eq'!C133</f>
        <v>5.4192474571374367E-3</v>
      </c>
      <c r="N23" s="8">
        <f>'[9]Perhitungan ke CO2-eq'!D133</f>
        <v>5.7021321744000096E-3</v>
      </c>
      <c r="O23" s="8">
        <f>'[9]Perhitungan ke CO2-eq'!E133</f>
        <v>5.9997834739036913E-3</v>
      </c>
      <c r="P23" s="8">
        <f>'[9]Perhitungan ke CO2-eq'!F133</f>
        <v>6.3129721712414655E-3</v>
      </c>
      <c r="Q23" s="8">
        <f>'[9]Perhitungan ke CO2-eq'!G133</f>
        <v>6.6425093185802685E-3</v>
      </c>
      <c r="R23" s="8">
        <f>'[9]Perhitungan ke CO2-eq'!H133</f>
        <v>6.9892483050101577E-3</v>
      </c>
      <c r="S23" s="8">
        <f>'[9]Perhitungan ke CO2-eq'!I133</f>
        <v>7.3540870665316886E-3</v>
      </c>
      <c r="T23" s="8">
        <f>'[9]Perhitungan ke CO2-eq'!J133</f>
        <v>8.1546303566341245E-3</v>
      </c>
      <c r="U23" s="8">
        <f>'[9]Perhitungan ke CO2-eq'!K133</f>
        <v>6.5789556795443184E-3</v>
      </c>
      <c r="V23" s="9">
        <f t="shared" si="1"/>
        <v>0.10449383858451193</v>
      </c>
    </row>
    <row r="24" spans="1:22" x14ac:dyDescent="0.25">
      <c r="A24" s="4" t="s">
        <v>9</v>
      </c>
      <c r="B24" s="8">
        <f>'[8]Perhitungan ke CO2-eq'!B134</f>
        <v>116104.84202020551</v>
      </c>
      <c r="C24" s="8">
        <f>'[8]Perhitungan ke CO2-eq'!C134</f>
        <v>115632.57471258198</v>
      </c>
      <c r="D24" s="8">
        <f>'[8]Perhitungan ke CO2-eq'!D134</f>
        <v>110262.72763476775</v>
      </c>
      <c r="E24" s="8">
        <f>'[8]Perhitungan ke CO2-eq'!E134</f>
        <v>110529.40185606452</v>
      </c>
      <c r="F24" s="8">
        <f>'[8]Perhitungan ke CO2-eq'!F134</f>
        <v>109470.47205209214</v>
      </c>
      <c r="G24" s="8">
        <f>'[8]Perhitungan ke CO2-eq'!G134</f>
        <v>113468.0929146765</v>
      </c>
      <c r="H24" s="8">
        <f>'[8]Perhitungan ke CO2-eq'!H134</f>
        <v>76611.017780553564</v>
      </c>
      <c r="I24" s="8">
        <f>'[8]Perhitungan ke CO2-eq'!I134</f>
        <v>80737.523958135454</v>
      </c>
      <c r="J24" s="8">
        <f>'[8]Perhitungan ke CO2-eq'!J134</f>
        <v>84779.878937635018</v>
      </c>
      <c r="K24" s="8">
        <f>'[8]Perhitungan ke CO2-eq'!K134</f>
        <v>89704.876362896408</v>
      </c>
      <c r="L24" s="8">
        <f>'[9]Perhitungan ke CO2-eq'!B134</f>
        <v>94508.007863593084</v>
      </c>
      <c r="M24" s="8">
        <f>'[9]Perhitungan ke CO2-eq'!C134</f>
        <v>99316.992271218973</v>
      </c>
      <c r="N24" s="8">
        <f>'[9]Perhitungan ke CO2-eq'!D134</f>
        <v>104784.97208683433</v>
      </c>
      <c r="O24" s="8">
        <f>'[9]Perhitungan ke CO2-eq'!E134</f>
        <v>110272.62594165503</v>
      </c>
      <c r="P24" s="8">
        <f>'[9]Perhitungan ke CO2-eq'!F134</f>
        <v>116002.93669003605</v>
      </c>
      <c r="Q24" s="8">
        <f>'[9]Perhitungan ke CO2-eq'!G134</f>
        <v>121983.84251872147</v>
      </c>
      <c r="R24" s="8">
        <f>'[9]Perhitungan ke CO2-eq'!H134</f>
        <v>128223.7363816117</v>
      </c>
      <c r="S24" s="8">
        <f>'[9]Perhitungan ke CO2-eq'!I134</f>
        <v>134731.49241267913</v>
      </c>
      <c r="T24" s="8">
        <f>'[9]Perhitungan ke CO2-eq'!J134</f>
        <v>140938.44372321671</v>
      </c>
      <c r="U24" s="8">
        <f>'[9]Perhitungan ke CO2-eq'!K134</f>
        <v>148615.44576370023</v>
      </c>
      <c r="V24" s="9">
        <f>SUM(B24:U24)</f>
        <v>2206679.9038828756</v>
      </c>
    </row>
    <row r="27" spans="1:22" x14ac:dyDescent="0.25">
      <c r="A27" t="s">
        <v>45</v>
      </c>
    </row>
    <row r="28" spans="1:22" x14ac:dyDescent="0.25">
      <c r="A28" s="38" t="s">
        <v>0</v>
      </c>
      <c r="B28" s="38" t="s">
        <v>46</v>
      </c>
      <c r="C28" s="38"/>
      <c r="D28" s="38"/>
      <c r="E28" s="38"/>
      <c r="F28" s="38"/>
      <c r="G28" s="38"/>
      <c r="H28" s="38"/>
      <c r="I28" s="38"/>
      <c r="J28" s="38"/>
      <c r="K28" s="38"/>
      <c r="L28" s="38"/>
    </row>
    <row r="29" spans="1:22" x14ac:dyDescent="0.25">
      <c r="A29" s="38"/>
      <c r="B29" s="12">
        <v>2000</v>
      </c>
      <c r="C29" s="12">
        <v>2001</v>
      </c>
      <c r="D29" s="12">
        <v>2002</v>
      </c>
      <c r="E29" s="12">
        <v>2003</v>
      </c>
      <c r="F29" s="12">
        <v>2004</v>
      </c>
      <c r="G29" s="12">
        <v>2005</v>
      </c>
      <c r="H29" s="12">
        <v>2006</v>
      </c>
      <c r="I29" s="12">
        <v>2007</v>
      </c>
      <c r="J29" s="12">
        <v>2008</v>
      </c>
      <c r="K29" s="12">
        <v>2009</v>
      </c>
      <c r="L29" s="12">
        <v>2010</v>
      </c>
    </row>
    <row r="30" spans="1:22" x14ac:dyDescent="0.25">
      <c r="A30" s="1" t="s">
        <v>3</v>
      </c>
      <c r="B30" s="13">
        <f>'[10]Perhitungan ke CO2-eq'!B128</f>
        <v>82621.230514991883</v>
      </c>
      <c r="C30" s="13">
        <f>'[10]Perhitungan ke CO2-eq'!C128</f>
        <v>62521.656451140851</v>
      </c>
      <c r="D30" s="13">
        <f>'[10]Perhitungan ke CO2-eq'!D128</f>
        <v>76528.191932550719</v>
      </c>
      <c r="E30" s="13">
        <f>'[10]Perhitungan ke CO2-eq'!E128</f>
        <v>67366.274284274506</v>
      </c>
      <c r="F30" s="13">
        <f>'[10]Perhitungan ke CO2-eq'!F128</f>
        <v>77141.222419897225</v>
      </c>
      <c r="G30" s="13">
        <f>'[10]Perhitungan ke CO2-eq'!G128</f>
        <v>68279.298414365068</v>
      </c>
      <c r="H30" s="13">
        <f>'[10]Perhitungan ke CO2-eq'!H128</f>
        <v>66660.078069367708</v>
      </c>
      <c r="I30" s="13">
        <f>'[10]Perhitungan ke CO2-eq'!I128</f>
        <v>64576.892401120262</v>
      </c>
      <c r="J30" s="13">
        <f>'[10]Perhitungan ke CO2-eq'!J128</f>
        <v>73971.724368297117</v>
      </c>
      <c r="K30" s="13">
        <f>'[10]Perhitungan ke CO2-eq'!K128</f>
        <v>69773.676684431688</v>
      </c>
      <c r="L30" s="13">
        <f>'[10]Perhitungan ke CO2-eq'!L128</f>
        <v>71061.227039314515</v>
      </c>
    </row>
    <row r="31" spans="1:22" x14ac:dyDescent="0.25">
      <c r="A31" s="1" t="s">
        <v>4</v>
      </c>
      <c r="B31" s="13">
        <f>'[10]Perhitungan ke CO2-eq'!B129</f>
        <v>17964.743580000002</v>
      </c>
      <c r="C31" s="13">
        <f>'[10]Perhitungan ke CO2-eq'!C129</f>
        <v>18294.704819999995</v>
      </c>
      <c r="D31" s="13">
        <f>'[10]Perhitungan ke CO2-eq'!D129</f>
        <v>19404.27678</v>
      </c>
      <c r="E31" s="13">
        <f>'[10]Perhitungan ke CO2-eq'!E129</f>
        <v>20525.009819999999</v>
      </c>
      <c r="F31" s="13">
        <f>'[10]Perhitungan ke CO2-eq'!F129</f>
        <v>19934.319300000003</v>
      </c>
      <c r="G31" s="13">
        <f>'[10]Perhitungan ke CO2-eq'!G129</f>
        <v>19044.208259999999</v>
      </c>
      <c r="H31" s="13">
        <f>'[10]Perhitungan ke CO2-eq'!H129</f>
        <v>17223.865679999995</v>
      </c>
      <c r="I31" s="13">
        <f>'[10]Perhitungan ke CO2-eq'!I129</f>
        <v>18113.439959999996</v>
      </c>
      <c r="J31" s="13">
        <f>'[10]Perhitungan ke CO2-eq'!J129</f>
        <v>20554.738259999998</v>
      </c>
      <c r="K31" s="13">
        <f>'[10]Perhitungan ke CO2-eq'!K129</f>
        <v>27250.430760000003</v>
      </c>
      <c r="L31" s="13">
        <f>'[10]Perhitungan ke CO2-eq'!L129</f>
        <v>31261.297619999998</v>
      </c>
    </row>
    <row r="32" spans="1:22" x14ac:dyDescent="0.25">
      <c r="A32" s="1" t="s">
        <v>5</v>
      </c>
      <c r="B32" s="13">
        <f>'[10]Perhitungan ke CO2-eq'!B130</f>
        <v>331.28704003421717</v>
      </c>
      <c r="C32" s="13">
        <f>'[10]Perhitungan ke CO2-eq'!C130</f>
        <v>338.14434885106851</v>
      </c>
      <c r="D32" s="13">
        <f>'[10]Perhitungan ke CO2-eq'!D130</f>
        <v>424.85460797013133</v>
      </c>
      <c r="E32" s="13">
        <f>'[10]Perhitungan ke CO2-eq'!E130</f>
        <v>496.61858538335997</v>
      </c>
      <c r="F32" s="13">
        <f>'[10]Perhitungan ke CO2-eq'!F130</f>
        <v>459.37250431097146</v>
      </c>
      <c r="G32" s="13">
        <f>'[10]Perhitungan ke CO2-eq'!G130</f>
        <v>477.26568818996572</v>
      </c>
      <c r="H32" s="13">
        <f>'[10]Perhitungan ke CO2-eq'!H130</f>
        <v>435.27465447664008</v>
      </c>
      <c r="I32" s="13">
        <f>'[10]Perhitungan ke CO2-eq'!I130</f>
        <v>455.45090426025143</v>
      </c>
      <c r="J32" s="13">
        <f>'[10]Perhitungan ke CO2-eq'!J130</f>
        <v>385.44444845481138</v>
      </c>
      <c r="K32" s="13">
        <f>'[10]Perhitungan ke CO2-eq'!K130</f>
        <v>941.42404139960001</v>
      </c>
      <c r="L32" s="13">
        <f>'[10]Perhitungan ke CO2-eq'!L130</f>
        <v>1296.5192443322994</v>
      </c>
    </row>
    <row r="33" spans="1:22" x14ac:dyDescent="0.25">
      <c r="A33" s="1" t="s">
        <v>6</v>
      </c>
      <c r="B33" s="13">
        <f>'[10]Perhitungan ke CO2-eq'!B131</f>
        <v>0</v>
      </c>
      <c r="C33" s="13">
        <f>'[10]Perhitungan ke CO2-eq'!C131</f>
        <v>0</v>
      </c>
      <c r="D33" s="13">
        <f>'[10]Perhitungan ke CO2-eq'!D131</f>
        <v>0</v>
      </c>
      <c r="E33" s="13">
        <f>'[10]Perhitungan ke CO2-eq'!E131</f>
        <v>0</v>
      </c>
      <c r="F33" s="13">
        <f>'[10]Perhitungan ke CO2-eq'!F131</f>
        <v>0</v>
      </c>
      <c r="G33" s="13">
        <f>'[10]Perhitungan ke CO2-eq'!G131</f>
        <v>0</v>
      </c>
      <c r="H33" s="13">
        <f>'[10]Perhitungan ke CO2-eq'!H131</f>
        <v>0</v>
      </c>
      <c r="I33" s="13">
        <f>'[10]Perhitungan ke CO2-eq'!I131</f>
        <v>0</v>
      </c>
      <c r="J33" s="13">
        <f>'[10]Perhitungan ke CO2-eq'!J131</f>
        <v>0</v>
      </c>
      <c r="K33" s="13">
        <f>'[10]Perhitungan ke CO2-eq'!K131</f>
        <v>0</v>
      </c>
      <c r="L33" s="13">
        <f>'[10]Perhitungan ke CO2-eq'!L131</f>
        <v>0</v>
      </c>
    </row>
    <row r="34" spans="1:22" x14ac:dyDescent="0.25">
      <c r="A34" s="1" t="s">
        <v>7</v>
      </c>
      <c r="B34" s="13">
        <f>'[10]Perhitungan ke CO2-eq'!B132</f>
        <v>628.83600000000001</v>
      </c>
      <c r="C34" s="13">
        <f>'[10]Perhitungan ke CO2-eq'!C132</f>
        <v>475.85672727272737</v>
      </c>
      <c r="D34" s="13">
        <f>'[10]Perhitungan ke CO2-eq'!D132</f>
        <v>582.46145454545467</v>
      </c>
      <c r="E34" s="13">
        <f>'[10]Perhitungan ke CO2-eq'!E132</f>
        <v>1292.4144000000001</v>
      </c>
      <c r="F34" s="13">
        <f>'[10]Perhitungan ke CO2-eq'!F132</f>
        <v>1386.2576727272731</v>
      </c>
      <c r="G34" s="13">
        <f>'[10]Perhitungan ke CO2-eq'!G132</f>
        <v>1821.5906181818182</v>
      </c>
      <c r="H34" s="13">
        <f>'[10]Perhitungan ke CO2-eq'!H132</f>
        <v>1966.4442272727274</v>
      </c>
      <c r="I34" s="13">
        <f>'[10]Perhitungan ke CO2-eq'!I132</f>
        <v>2858.3611090909094</v>
      </c>
      <c r="J34" s="13">
        <f>'[10]Perhitungan ke CO2-eq'!J132</f>
        <v>3763.3758000000003</v>
      </c>
      <c r="K34" s="13">
        <f>'[10]Perhitungan ke CO2-eq'!K132</f>
        <v>4840.5928909090917</v>
      </c>
      <c r="L34" s="13">
        <f>'[10]Perhitungan ke CO2-eq'!L132</f>
        <v>5350.6073999999999</v>
      </c>
    </row>
    <row r="35" spans="1:22" x14ac:dyDescent="0.25">
      <c r="A35" s="1" t="s">
        <v>8</v>
      </c>
      <c r="B35" s="13">
        <f>'[10]Perhitungan ke CO2-eq'!B133</f>
        <v>1.0302603716363637E-2</v>
      </c>
      <c r="C35" s="13">
        <f>'[10]Perhitungan ke CO2-eq'!C133</f>
        <v>4.4858724654545457E-3</v>
      </c>
      <c r="D35" s="13">
        <f>'[10]Perhitungan ke CO2-eq'!D133</f>
        <v>5.2298202981818183E-3</v>
      </c>
      <c r="E35" s="13">
        <f>'[10]Perhitungan ke CO2-eq'!E133</f>
        <v>4.6237358109090911E-3</v>
      </c>
      <c r="F35" s="13">
        <f>'[10]Perhitungan ke CO2-eq'!F133</f>
        <v>4.4880273454545455E-3</v>
      </c>
      <c r="G35" s="13">
        <f>'[10]Perhitungan ke CO2-eq'!G133</f>
        <v>4.3607425018181815E-3</v>
      </c>
      <c r="H35" s="13">
        <f>'[10]Perhitungan ke CO2-eq'!H133</f>
        <v>4.3884865818181818E-3</v>
      </c>
      <c r="I35" s="13">
        <f>'[10]Perhitungan ke CO2-eq'!I133</f>
        <v>4.1089888509090915E-3</v>
      </c>
      <c r="J35" s="13">
        <f>'[10]Perhitungan ke CO2-eq'!J133</f>
        <v>4.6475504370909098E-3</v>
      </c>
      <c r="K35" s="13">
        <f>'[10]Perhitungan ke CO2-eq'!K133</f>
        <v>3.2868964800000003E-3</v>
      </c>
      <c r="L35" s="13">
        <f>'[10]Perhitungan ke CO2-eq'!L133</f>
        <v>3.2602552690909089E-3</v>
      </c>
    </row>
    <row r="36" spans="1:22" x14ac:dyDescent="0.25">
      <c r="A36" s="4" t="s">
        <v>9</v>
      </c>
      <c r="B36" s="13">
        <f>'[10]Perhitungan ke CO2-eq'!B134</f>
        <v>101546.10743762982</v>
      </c>
      <c r="C36" s="13">
        <f>'[10]Perhitungan ke CO2-eq'!C134</f>
        <v>81630.366833137115</v>
      </c>
      <c r="D36" s="13">
        <f>'[10]Perhitungan ke CO2-eq'!D134</f>
        <v>96939.790004886599</v>
      </c>
      <c r="E36" s="13">
        <f>'[10]Perhitungan ke CO2-eq'!E134</f>
        <v>89680.321713393656</v>
      </c>
      <c r="F36" s="13">
        <f>'[10]Perhitungan ke CO2-eq'!F134</f>
        <v>98921.176384962819</v>
      </c>
      <c r="G36" s="13">
        <f>'[10]Perhitungan ke CO2-eq'!G134</f>
        <v>89622.367341479345</v>
      </c>
      <c r="H36" s="13">
        <f>'[10]Perhitungan ke CO2-eq'!H134</f>
        <v>86285.667019603658</v>
      </c>
      <c r="I36" s="13">
        <f>'[10]Perhitungan ke CO2-eq'!I134</f>
        <v>86004.148483460289</v>
      </c>
      <c r="J36" s="13">
        <f>'[10]Perhitungan ke CO2-eq'!J134</f>
        <v>98675.287524302359</v>
      </c>
      <c r="K36" s="13">
        <f>'[10]Perhitungan ke CO2-eq'!K134</f>
        <v>102806.12766363686</v>
      </c>
      <c r="L36" s="13">
        <f>'[10]Perhitungan ke CO2-eq'!L134</f>
        <v>108969.65456390208</v>
      </c>
      <c r="M36" s="9">
        <f>SUM(B36:L36)</f>
        <v>1041081.0149703945</v>
      </c>
    </row>
    <row r="44" spans="1:22" x14ac:dyDescent="0.25">
      <c r="A44" t="s">
        <v>53</v>
      </c>
    </row>
    <row r="45" spans="1:22" x14ac:dyDescent="0.25">
      <c r="A45" s="38" t="s">
        <v>0</v>
      </c>
      <c r="B45" s="37" t="s">
        <v>1</v>
      </c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</row>
    <row r="46" spans="1:22" x14ac:dyDescent="0.25">
      <c r="A46" s="38"/>
      <c r="B46" s="25">
        <v>2011</v>
      </c>
      <c r="C46" s="25">
        <v>2012</v>
      </c>
      <c r="D46" s="25">
        <v>2013</v>
      </c>
      <c r="E46" s="25">
        <v>2014</v>
      </c>
      <c r="F46" s="25">
        <v>2015</v>
      </c>
      <c r="G46" s="25">
        <v>2016</v>
      </c>
      <c r="H46" s="25">
        <v>2017</v>
      </c>
      <c r="I46" s="25">
        <v>2018</v>
      </c>
      <c r="J46" s="25">
        <v>2019</v>
      </c>
      <c r="K46" s="25">
        <v>2020</v>
      </c>
      <c r="L46" s="3">
        <v>2021</v>
      </c>
      <c r="M46" s="25">
        <v>2022</v>
      </c>
      <c r="N46" s="25">
        <v>2023</v>
      </c>
      <c r="O46" s="25">
        <v>2024</v>
      </c>
      <c r="P46" s="25">
        <v>2025</v>
      </c>
      <c r="Q46" s="3">
        <v>2026</v>
      </c>
      <c r="R46" s="25">
        <v>2027</v>
      </c>
      <c r="S46" s="25">
        <v>2028</v>
      </c>
      <c r="T46" s="25">
        <v>2029</v>
      </c>
      <c r="U46" s="25">
        <v>2030</v>
      </c>
    </row>
    <row r="47" spans="1:22" x14ac:dyDescent="0.25">
      <c r="A47" s="1" t="s">
        <v>3</v>
      </c>
      <c r="B47" s="26">
        <f>B6</f>
        <v>72339.460821441302</v>
      </c>
      <c r="C47" s="26">
        <f>B6+C6</f>
        <v>141306.32230520112</v>
      </c>
      <c r="D47" s="26">
        <f t="shared" ref="D47:O47" si="2">C6+D6</f>
        <v>138120.05442264015</v>
      </c>
      <c r="E47" s="26">
        <f t="shared" si="2"/>
        <v>135176.01743173588</v>
      </c>
      <c r="F47" s="26">
        <f t="shared" si="2"/>
        <v>129379.24586293634</v>
      </c>
      <c r="G47" s="26">
        <f t="shared" si="2"/>
        <v>126382.77283555423</v>
      </c>
      <c r="H47" s="26">
        <f t="shared" si="2"/>
        <v>129342.67847744453</v>
      </c>
      <c r="I47" s="26">
        <f t="shared" si="2"/>
        <v>136094.36629396712</v>
      </c>
      <c r="J47" s="26">
        <f t="shared" si="2"/>
        <v>143198.49221451223</v>
      </c>
      <c r="K47" s="26">
        <f t="shared" si="2"/>
        <v>150673.45350810973</v>
      </c>
      <c r="L47" s="26">
        <f t="shared" si="2"/>
        <v>158538.60778123309</v>
      </c>
      <c r="M47" s="26">
        <f t="shared" si="2"/>
        <v>166814.32310741348</v>
      </c>
      <c r="N47" s="26">
        <f t="shared" si="2"/>
        <v>175522.03077362047</v>
      </c>
      <c r="O47" s="26">
        <f t="shared" si="2"/>
        <v>184684.28078000344</v>
      </c>
      <c r="P47" s="26">
        <f>O6+P6</f>
        <v>194324.8002367196</v>
      </c>
      <c r="Q47" s="26">
        <f t="shared" ref="Q47:U47" si="3">P6+Q6</f>
        <v>204468.55480907639</v>
      </c>
      <c r="R47" s="26">
        <f t="shared" si="3"/>
        <v>215141.81337011018</v>
      </c>
      <c r="S47" s="26">
        <f t="shared" si="3"/>
        <v>226372.21602802994</v>
      </c>
      <c r="T47" s="26">
        <f t="shared" si="3"/>
        <v>238188.84570469306</v>
      </c>
      <c r="U47" s="26">
        <f t="shared" si="3"/>
        <v>250677.24563039455</v>
      </c>
      <c r="V47" s="9"/>
    </row>
    <row r="48" spans="1:22" x14ac:dyDescent="0.25">
      <c r="A48" s="1" t="s">
        <v>4</v>
      </c>
      <c r="B48" s="26">
        <f t="shared" ref="B48:B52" si="4">B7</f>
        <v>34710.833639999997</v>
      </c>
      <c r="C48" s="26">
        <f t="shared" ref="C48:O52" si="5">B7+C7</f>
        <v>72651.233339999992</v>
      </c>
      <c r="D48" s="26">
        <f t="shared" si="5"/>
        <v>70887.455099999992</v>
      </c>
      <c r="E48" s="26">
        <f t="shared" si="5"/>
        <v>68765.407200000001</v>
      </c>
      <c r="F48" s="26">
        <f t="shared" si="5"/>
        <v>72895.115160000016</v>
      </c>
      <c r="G48" s="26">
        <f t="shared" si="5"/>
        <v>77747.04454860001</v>
      </c>
      <c r="H48" s="26">
        <f t="shared" si="5"/>
        <v>83071.685052654182</v>
      </c>
      <c r="I48" s="26">
        <f t="shared" si="5"/>
        <v>87030.303226752163</v>
      </c>
      <c r="J48" s="26">
        <f t="shared" si="5"/>
        <v>91635.361825849046</v>
      </c>
      <c r="K48" s="26">
        <f t="shared" si="5"/>
        <v>96491.181909555176</v>
      </c>
      <c r="L48" s="26">
        <f t="shared" si="5"/>
        <v>101548.38975886122</v>
      </c>
      <c r="M48" s="26">
        <f t="shared" si="5"/>
        <v>106591.5108837673</v>
      </c>
      <c r="N48" s="26">
        <f t="shared" si="5"/>
        <v>112051.49426427353</v>
      </c>
      <c r="O48" s="26">
        <f t="shared" si="5"/>
        <v>117928.33990037962</v>
      </c>
      <c r="P48" s="26">
        <f t="shared" ref="P48:U48" si="6">O7+P7</f>
        <v>123791.09881208569</v>
      </c>
      <c r="Q48" s="26">
        <f t="shared" si="6"/>
        <v>129855.24548939191</v>
      </c>
      <c r="R48" s="26">
        <f t="shared" si="6"/>
        <v>136120.779932298</v>
      </c>
      <c r="S48" s="26">
        <f t="shared" si="6"/>
        <v>142587.70214080403</v>
      </c>
      <c r="T48" s="26">
        <f t="shared" si="6"/>
        <v>149256.01211491012</v>
      </c>
      <c r="U48" s="26">
        <f t="shared" si="6"/>
        <v>156125.7098546162</v>
      </c>
      <c r="V48" s="9"/>
    </row>
    <row r="49" spans="1:22" x14ac:dyDescent="0.25">
      <c r="A49" s="1" t="s">
        <v>5</v>
      </c>
      <c r="B49" s="26">
        <f t="shared" si="4"/>
        <v>1394.6929603123315</v>
      </c>
      <c r="C49" s="26">
        <f t="shared" si="5"/>
        <v>2941.6114999405327</v>
      </c>
      <c r="D49" s="26">
        <f t="shared" si="5"/>
        <v>2225.2706014933806</v>
      </c>
      <c r="E49" s="26">
        <f t="shared" si="5"/>
        <v>1853.9167420872186</v>
      </c>
      <c r="F49" s="26">
        <f t="shared" si="5"/>
        <v>2286.5180645521536</v>
      </c>
      <c r="G49" s="26">
        <f t="shared" si="5"/>
        <v>2532.7540558317532</v>
      </c>
      <c r="H49" s="26">
        <f t="shared" si="5"/>
        <v>2937.6960149271654</v>
      </c>
      <c r="I49" s="26">
        <f t="shared" si="5"/>
        <v>3131.7475946977502</v>
      </c>
      <c r="J49" s="26">
        <f t="shared" si="5"/>
        <v>2998.4017179919711</v>
      </c>
      <c r="K49" s="26">
        <f t="shared" si="5"/>
        <v>3208.7352012880574</v>
      </c>
      <c r="L49" s="26">
        <f t="shared" si="5"/>
        <v>3762.4228889493279</v>
      </c>
      <c r="M49" s="26">
        <f t="shared" si="5"/>
        <v>3985.7821806845241</v>
      </c>
      <c r="N49" s="26">
        <f t="shared" si="5"/>
        <v>4215.6543766392761</v>
      </c>
      <c r="O49" s="26">
        <f t="shared" si="5"/>
        <v>4452.039476813583</v>
      </c>
      <c r="P49" s="26">
        <f t="shared" ref="P49:U49" si="7">O8+P8</f>
        <v>4694.9374812074439</v>
      </c>
      <c r="Q49" s="26">
        <f t="shared" si="7"/>
        <v>4944.3483898208615</v>
      </c>
      <c r="R49" s="26">
        <f t="shared" si="7"/>
        <v>5200.272202653834</v>
      </c>
      <c r="S49" s="26">
        <f t="shared" si="7"/>
        <v>5462.7089197063606</v>
      </c>
      <c r="T49" s="26">
        <f t="shared" si="7"/>
        <v>5153.6079528743667</v>
      </c>
      <c r="U49" s="26">
        <f t="shared" si="7"/>
        <v>5429.0704783660049</v>
      </c>
      <c r="V49" s="9"/>
    </row>
    <row r="50" spans="1:22" x14ac:dyDescent="0.25">
      <c r="A50" s="1" t="s">
        <v>6</v>
      </c>
      <c r="B50" s="26">
        <f t="shared" si="4"/>
        <v>0</v>
      </c>
      <c r="C50" s="26">
        <f t="shared" si="5"/>
        <v>0</v>
      </c>
      <c r="D50" s="26">
        <f t="shared" si="5"/>
        <v>0</v>
      </c>
      <c r="E50" s="26">
        <f t="shared" si="5"/>
        <v>0</v>
      </c>
      <c r="F50" s="26">
        <f t="shared" si="5"/>
        <v>0</v>
      </c>
      <c r="G50" s="26">
        <f t="shared" si="5"/>
        <v>0</v>
      </c>
      <c r="H50" s="26">
        <f t="shared" si="5"/>
        <v>0</v>
      </c>
      <c r="I50" s="26">
        <f t="shared" si="5"/>
        <v>0</v>
      </c>
      <c r="J50" s="26">
        <f t="shared" si="5"/>
        <v>0</v>
      </c>
      <c r="K50" s="26">
        <f t="shared" si="5"/>
        <v>0</v>
      </c>
      <c r="L50" s="26">
        <f t="shared" si="5"/>
        <v>0</v>
      </c>
      <c r="M50" s="26">
        <f t="shared" si="5"/>
        <v>0</v>
      </c>
      <c r="N50" s="26">
        <f t="shared" si="5"/>
        <v>0</v>
      </c>
      <c r="O50" s="26">
        <f t="shared" si="5"/>
        <v>0</v>
      </c>
      <c r="P50" s="26">
        <f t="shared" ref="P50:U50" si="8">O9+P9</f>
        <v>0</v>
      </c>
      <c r="Q50" s="26">
        <f t="shared" si="8"/>
        <v>0</v>
      </c>
      <c r="R50" s="26">
        <f t="shared" si="8"/>
        <v>0</v>
      </c>
      <c r="S50" s="26">
        <f t="shared" si="8"/>
        <v>0</v>
      </c>
      <c r="T50" s="26">
        <f t="shared" si="8"/>
        <v>0</v>
      </c>
      <c r="U50" s="26">
        <f t="shared" si="8"/>
        <v>0</v>
      </c>
      <c r="V50" s="9"/>
    </row>
    <row r="51" spans="1:22" x14ac:dyDescent="0.25">
      <c r="A51" s="1" t="s">
        <v>7</v>
      </c>
      <c r="B51" s="26">
        <f t="shared" si="4"/>
        <v>7659.8505759520767</v>
      </c>
      <c r="C51" s="26">
        <f t="shared" si="5"/>
        <v>14838.24180931264</v>
      </c>
      <c r="D51" s="26">
        <f t="shared" si="5"/>
        <v>14662.514648617111</v>
      </c>
      <c r="E51" s="26">
        <f t="shared" si="5"/>
        <v>14996.780655541297</v>
      </c>
      <c r="F51" s="26">
        <f t="shared" si="5"/>
        <v>15438.987700626294</v>
      </c>
      <c r="G51" s="26">
        <f t="shared" si="5"/>
        <v>16275.986055984289</v>
      </c>
      <c r="H51" s="26">
        <f t="shared" si="5"/>
        <v>17467.275424059957</v>
      </c>
      <c r="I51" s="26">
        <f t="shared" si="5"/>
        <v>19074.64301524809</v>
      </c>
      <c r="J51" s="26">
        <f t="shared" si="5"/>
        <v>20831.57755154277</v>
      </c>
      <c r="K51" s="26">
        <f t="shared" si="5"/>
        <v>22752.084953964877</v>
      </c>
      <c r="L51" s="26">
        <f t="shared" si="5"/>
        <v>24851.487393512878</v>
      </c>
      <c r="M51" s="26">
        <f t="shared" si="5"/>
        <v>27146.54723671266</v>
      </c>
      <c r="N51" s="26">
        <f t="shared" si="5"/>
        <v>29655.602675526268</v>
      </c>
      <c r="O51" s="26">
        <f t="shared" si="5"/>
        <v>32398.716143782549</v>
      </c>
      <c r="P51" s="26">
        <f t="shared" ref="P51:U51" si="9">O10+P10</f>
        <v>35397.836726293055</v>
      </c>
      <c r="Q51" s="26">
        <f t="shared" si="9"/>
        <v>38676.977880632214</v>
      </c>
      <c r="R51" s="26">
        <f t="shared" si="9"/>
        <v>42262.411916118072</v>
      </c>
      <c r="S51" s="26">
        <f t="shared" si="9"/>
        <v>46182.882810843323</v>
      </c>
      <c r="T51" s="26">
        <f t="shared" si="9"/>
        <v>50469.839096784461</v>
      </c>
      <c r="U51" s="26">
        <f t="shared" si="9"/>
        <v>55158.106875073208</v>
      </c>
      <c r="V51" s="9"/>
    </row>
    <row r="52" spans="1:22" x14ac:dyDescent="0.25">
      <c r="A52" s="1" t="s">
        <v>8</v>
      </c>
      <c r="B52" s="26">
        <f t="shared" si="4"/>
        <v>9.9331117600000018E-3</v>
      </c>
      <c r="C52" s="26">
        <f t="shared" si="5"/>
        <v>1.9207720777142858E-2</v>
      </c>
      <c r="D52" s="26">
        <f t="shared" si="5"/>
        <v>1.8704622262857143E-2</v>
      </c>
      <c r="E52" s="26">
        <f t="shared" si="5"/>
        <v>1.8425257462857149E-2</v>
      </c>
      <c r="F52" s="26">
        <f t="shared" si="5"/>
        <v>1.7582144171428574E-2</v>
      </c>
      <c r="G52" s="26">
        <f t="shared" si="5"/>
        <v>1.8448297977064133E-2</v>
      </c>
      <c r="H52" s="26">
        <f t="shared" si="5"/>
        <v>2.0237561022345866E-2</v>
      </c>
      <c r="I52" s="26">
        <f t="shared" si="5"/>
        <v>2.1293961707712319E-2</v>
      </c>
      <c r="J52" s="26">
        <f t="shared" si="5"/>
        <v>2.3024075390431591E-2</v>
      </c>
      <c r="K52" s="26">
        <f t="shared" si="5"/>
        <v>2.1869149340211683E-2</v>
      </c>
      <c r="L52" s="26">
        <f t="shared" si="5"/>
        <v>2.2481199318752802E-2</v>
      </c>
      <c r="M52" s="26">
        <f t="shared" si="5"/>
        <v>2.6100549973350901E-2</v>
      </c>
      <c r="N52" s="26">
        <f t="shared" si="5"/>
        <v>2.7462998681959817E-2</v>
      </c>
      <c r="O52" s="26">
        <f t="shared" si="5"/>
        <v>2.8896567213158118E-2</v>
      </c>
      <c r="P52" s="26">
        <f t="shared" ref="P52:U52" si="10">O11+P11</f>
        <v>3.0404968021684978E-2</v>
      </c>
      <c r="Q52" s="26">
        <f t="shared" si="10"/>
        <v>3.1992107352416935E-2</v>
      </c>
      <c r="R52" s="26">
        <f t="shared" si="10"/>
        <v>3.366209535621309E-2</v>
      </c>
      <c r="S52" s="26">
        <f t="shared" si="10"/>
        <v>3.5419256733807414E-2</v>
      </c>
      <c r="T52" s="26">
        <f t="shared" si="10"/>
        <v>3.8297036902103329E-2</v>
      </c>
      <c r="U52" s="26">
        <f t="shared" si="10"/>
        <v>3.6382936946481453E-2</v>
      </c>
      <c r="V52" s="9"/>
    </row>
    <row r="53" spans="1:22" x14ac:dyDescent="0.25">
      <c r="A53" s="4" t="s">
        <v>9</v>
      </c>
      <c r="B53" s="26">
        <f>SUM(B47:B52)</f>
        <v>116104.84793081747</v>
      </c>
      <c r="C53" s="26">
        <f t="shared" ref="C53:U53" si="11">SUM(C47:C52)</f>
        <v>231737.42816217509</v>
      </c>
      <c r="D53" s="26">
        <f t="shared" si="11"/>
        <v>225895.3134773729</v>
      </c>
      <c r="E53" s="26">
        <f t="shared" si="11"/>
        <v>220792.14045462187</v>
      </c>
      <c r="F53" s="26">
        <f t="shared" si="11"/>
        <v>219999.88437025898</v>
      </c>
      <c r="G53" s="26">
        <f t="shared" si="11"/>
        <v>222938.57594426826</v>
      </c>
      <c r="H53" s="26">
        <f t="shared" si="11"/>
        <v>232819.35520664684</v>
      </c>
      <c r="I53" s="26">
        <f t="shared" si="11"/>
        <v>245331.08142462681</v>
      </c>
      <c r="J53" s="26">
        <f t="shared" si="11"/>
        <v>258663.85633397143</v>
      </c>
      <c r="K53" s="26">
        <f t="shared" si="11"/>
        <v>273125.47744206717</v>
      </c>
      <c r="L53" s="26">
        <f t="shared" si="11"/>
        <v>288700.9303037558</v>
      </c>
      <c r="M53" s="26">
        <f t="shared" si="11"/>
        <v>304538.18950912787</v>
      </c>
      <c r="N53" s="26">
        <f t="shared" si="11"/>
        <v>321444.80955305829</v>
      </c>
      <c r="O53" s="26">
        <f t="shared" si="11"/>
        <v>339463.40519754641</v>
      </c>
      <c r="P53" s="26">
        <f t="shared" si="11"/>
        <v>358208.70366127376</v>
      </c>
      <c r="Q53" s="26">
        <f t="shared" si="11"/>
        <v>377945.15856102871</v>
      </c>
      <c r="R53" s="26">
        <f t="shared" si="11"/>
        <v>398725.31108327542</v>
      </c>
      <c r="S53" s="26">
        <f t="shared" si="11"/>
        <v>420605.54531864036</v>
      </c>
      <c r="T53" s="26">
        <f t="shared" si="11"/>
        <v>443068.34316629893</v>
      </c>
      <c r="U53" s="26">
        <f t="shared" si="11"/>
        <v>467390.1692213869</v>
      </c>
    </row>
    <row r="56" spans="1:22" x14ac:dyDescent="0.25">
      <c r="A56" t="s">
        <v>54</v>
      </c>
    </row>
    <row r="57" spans="1:22" x14ac:dyDescent="0.25">
      <c r="A57" s="38" t="s">
        <v>0</v>
      </c>
    </row>
    <row r="58" spans="1:22" x14ac:dyDescent="0.25">
      <c r="A58" s="38"/>
    </row>
    <row r="59" spans="1:22" x14ac:dyDescent="0.25">
      <c r="A59" s="1" t="s">
        <v>3</v>
      </c>
    </row>
    <row r="60" spans="1:22" x14ac:dyDescent="0.25">
      <c r="A60" s="1" t="s">
        <v>4</v>
      </c>
    </row>
    <row r="61" spans="1:22" x14ac:dyDescent="0.25">
      <c r="A61" s="1" t="s">
        <v>5</v>
      </c>
    </row>
    <row r="62" spans="1:22" x14ac:dyDescent="0.25">
      <c r="A62" s="1" t="s">
        <v>6</v>
      </c>
    </row>
    <row r="63" spans="1:22" x14ac:dyDescent="0.25">
      <c r="A63" s="1" t="s">
        <v>7</v>
      </c>
    </row>
    <row r="64" spans="1:22" x14ac:dyDescent="0.25">
      <c r="A64" s="1" t="s">
        <v>8</v>
      </c>
    </row>
    <row r="65" spans="1:21" x14ac:dyDescent="0.25">
      <c r="A65" s="4" t="s">
        <v>9</v>
      </c>
    </row>
    <row r="68" spans="1:21" x14ac:dyDescent="0.25">
      <c r="B68" s="37" t="s">
        <v>1</v>
      </c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</row>
    <row r="69" spans="1:21" x14ac:dyDescent="0.25">
      <c r="A69" t="s">
        <v>59</v>
      </c>
      <c r="B69" s="32">
        <v>2011</v>
      </c>
      <c r="C69" s="32">
        <v>2012</v>
      </c>
      <c r="D69" s="32">
        <v>2013</v>
      </c>
      <c r="E69" s="32">
        <v>2014</v>
      </c>
      <c r="F69" s="32">
        <v>2015</v>
      </c>
      <c r="G69" s="32">
        <v>2016</v>
      </c>
      <c r="H69" s="32">
        <v>2017</v>
      </c>
      <c r="I69" s="32">
        <v>2018</v>
      </c>
      <c r="J69" s="32">
        <v>2019</v>
      </c>
      <c r="K69" s="32">
        <v>2020</v>
      </c>
      <c r="L69" s="3">
        <v>2021</v>
      </c>
      <c r="M69" s="32">
        <v>2022</v>
      </c>
      <c r="N69" s="32">
        <v>2023</v>
      </c>
      <c r="O69" s="32">
        <v>2024</v>
      </c>
      <c r="P69" s="32">
        <v>2025</v>
      </c>
      <c r="Q69" s="3">
        <v>2026</v>
      </c>
      <c r="R69" s="32">
        <v>2027</v>
      </c>
      <c r="S69" s="32">
        <v>2028</v>
      </c>
      <c r="T69" s="32">
        <v>2029</v>
      </c>
      <c r="U69" s="32">
        <v>2030</v>
      </c>
    </row>
    <row r="70" spans="1:21" x14ac:dyDescent="0.25">
      <c r="A70" t="s">
        <v>60</v>
      </c>
      <c r="B70" s="9">
        <f>B6+B9+B10+B11</f>
        <v>79999.321330505147</v>
      </c>
      <c r="C70" s="9">
        <f t="shared" ref="C70:U70" si="12">C6+C9+C10+C11</f>
        <v>76145.261991729407</v>
      </c>
      <c r="D70" s="9">
        <f t="shared" si="12"/>
        <v>76637.325784150133</v>
      </c>
      <c r="E70" s="9">
        <f t="shared" si="12"/>
        <v>73535.490728384495</v>
      </c>
      <c r="F70" s="9">
        <f t="shared" si="12"/>
        <v>71282.760417322323</v>
      </c>
      <c r="G70" s="9">
        <f t="shared" si="12"/>
        <v>71376.016922514187</v>
      </c>
      <c r="H70" s="9">
        <f t="shared" si="12"/>
        <v>75433.957216551324</v>
      </c>
      <c r="I70" s="9">
        <f t="shared" si="12"/>
        <v>79735.073386625605</v>
      </c>
      <c r="J70" s="9">
        <f t="shared" si="12"/>
        <v>84295.019403504775</v>
      </c>
      <c r="K70" s="9">
        <f t="shared" si="12"/>
        <v>89130.540927719179</v>
      </c>
      <c r="L70" s="9">
        <f t="shared" si="12"/>
        <v>94259.576728226108</v>
      </c>
      <c r="M70" s="9">
        <f t="shared" si="12"/>
        <v>99701.319716450016</v>
      </c>
      <c r="N70" s="9">
        <f t="shared" si="12"/>
        <v>105476.34119569541</v>
      </c>
      <c r="O70" s="9">
        <f t="shared" si="12"/>
        <v>111606.68462465779</v>
      </c>
      <c r="P70" s="9">
        <f t="shared" si="12"/>
        <v>118115.98274332291</v>
      </c>
      <c r="Q70" s="9">
        <f t="shared" si="12"/>
        <v>125029.58193849305</v>
      </c>
      <c r="R70" s="9">
        <f t="shared" si="12"/>
        <v>132374.67700983057</v>
      </c>
      <c r="S70" s="9">
        <f t="shared" si="12"/>
        <v>140180.45724829944</v>
      </c>
      <c r="T70" s="9">
        <f t="shared" si="12"/>
        <v>148478.26585021499</v>
      </c>
      <c r="U70" s="9">
        <f t="shared" si="12"/>
        <v>157357.12303818969</v>
      </c>
    </row>
    <row r="71" spans="1:21" x14ac:dyDescent="0.25">
      <c r="A71" t="s">
        <v>61</v>
      </c>
      <c r="B71" s="9">
        <f>B7+B8</f>
        <v>36105.526600312325</v>
      </c>
      <c r="C71" s="9">
        <f t="shared" ref="C71:U71" si="13">C7+C8</f>
        <v>39487.318239628199</v>
      </c>
      <c r="D71" s="9">
        <f t="shared" si="13"/>
        <v>33625.407461865179</v>
      </c>
      <c r="E71" s="9">
        <f t="shared" si="13"/>
        <v>36993.91648022204</v>
      </c>
      <c r="F71" s="9">
        <f t="shared" si="13"/>
        <v>38187.716744330122</v>
      </c>
      <c r="G71" s="9">
        <f t="shared" si="13"/>
        <v>42092.081860101636</v>
      </c>
      <c r="H71" s="9">
        <f t="shared" si="13"/>
        <v>43917.2992074797</v>
      </c>
      <c r="I71" s="9">
        <f t="shared" si="13"/>
        <v>46244.751613970213</v>
      </c>
      <c r="J71" s="9">
        <f t="shared" si="13"/>
        <v>48389.011929870801</v>
      </c>
      <c r="K71" s="9">
        <f t="shared" si="13"/>
        <v>51310.905180972433</v>
      </c>
      <c r="L71" s="9">
        <f t="shared" si="13"/>
        <v>53999.907466838122</v>
      </c>
      <c r="M71" s="9">
        <f t="shared" si="13"/>
        <v>56577.385597613713</v>
      </c>
      <c r="N71" s="9">
        <f t="shared" si="13"/>
        <v>59689.763043299077</v>
      </c>
      <c r="O71" s="9">
        <f t="shared" si="13"/>
        <v>62690.616333894119</v>
      </c>
      <c r="P71" s="9">
        <f t="shared" si="13"/>
        <v>65795.41995939902</v>
      </c>
      <c r="Q71" s="9">
        <f t="shared" si="13"/>
        <v>69004.173919813737</v>
      </c>
      <c r="R71" s="9">
        <f t="shared" si="13"/>
        <v>72316.878215138087</v>
      </c>
      <c r="S71" s="9">
        <f t="shared" si="13"/>
        <v>75733.53284537232</v>
      </c>
      <c r="T71" s="9">
        <f t="shared" si="13"/>
        <v>78676.087222412156</v>
      </c>
      <c r="U71" s="9">
        <f t="shared" si="13"/>
        <v>82878.693110570064</v>
      </c>
    </row>
  </sheetData>
  <mergeCells count="10">
    <mergeCell ref="B68:U68"/>
    <mergeCell ref="A45:A46"/>
    <mergeCell ref="A57:A58"/>
    <mergeCell ref="B45:U45"/>
    <mergeCell ref="A4:A5"/>
    <mergeCell ref="B4:U4"/>
    <mergeCell ref="A16:A17"/>
    <mergeCell ref="B16:U16"/>
    <mergeCell ref="A28:A29"/>
    <mergeCell ref="B28:L28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Y69"/>
  <sheetViews>
    <sheetView zoomScale="85" zoomScaleNormal="85" workbookViewId="0">
      <selection activeCell="A66" sqref="A66:U69"/>
    </sheetView>
  </sheetViews>
  <sheetFormatPr defaultRowHeight="15" x14ac:dyDescent="0.25"/>
  <cols>
    <col min="1" max="1" width="37.140625" bestFit="1" customWidth="1"/>
    <col min="2" max="12" width="10.5703125" bestFit="1" customWidth="1"/>
    <col min="13" max="13" width="11.5703125" bestFit="1" customWidth="1"/>
    <col min="14" max="21" width="10.5703125" bestFit="1" customWidth="1"/>
    <col min="22" max="23" width="11.5703125" bestFit="1" customWidth="1"/>
    <col min="24" max="24" width="10.5703125" bestFit="1" customWidth="1"/>
    <col min="25" max="25" width="11.5703125" bestFit="1" customWidth="1"/>
  </cols>
  <sheetData>
    <row r="1" spans="1:25" x14ac:dyDescent="0.25">
      <c r="A1" t="s">
        <v>27</v>
      </c>
    </row>
    <row r="3" spans="1:25" x14ac:dyDescent="0.25">
      <c r="A3" t="s">
        <v>10</v>
      </c>
    </row>
    <row r="4" spans="1:25" x14ac:dyDescent="0.25">
      <c r="A4" s="38" t="s">
        <v>0</v>
      </c>
      <c r="B4" s="37" t="s">
        <v>1</v>
      </c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</row>
    <row r="5" spans="1:25" x14ac:dyDescent="0.25">
      <c r="A5" s="38"/>
      <c r="B5" s="2">
        <v>2011</v>
      </c>
      <c r="C5" s="2">
        <v>2012</v>
      </c>
      <c r="D5" s="2">
        <v>2013</v>
      </c>
      <c r="E5" s="2">
        <v>2014</v>
      </c>
      <c r="F5" s="2">
        <v>2015</v>
      </c>
      <c r="G5" s="2">
        <v>2016</v>
      </c>
      <c r="H5" s="2">
        <v>2017</v>
      </c>
      <c r="I5" s="2">
        <v>2018</v>
      </c>
      <c r="J5" s="2">
        <v>2019</v>
      </c>
      <c r="K5" s="2">
        <v>2020</v>
      </c>
      <c r="L5" s="3">
        <v>2021</v>
      </c>
      <c r="M5" s="2">
        <v>2022</v>
      </c>
      <c r="N5" s="2">
        <v>2023</v>
      </c>
      <c r="O5" s="2">
        <v>2024</v>
      </c>
      <c r="P5" s="2">
        <v>2025</v>
      </c>
      <c r="Q5" s="3">
        <v>2026</v>
      </c>
      <c r="R5" s="2">
        <v>2027</v>
      </c>
      <c r="S5" s="2">
        <v>2028</v>
      </c>
      <c r="T5" s="2">
        <v>2029</v>
      </c>
      <c r="U5" s="2">
        <v>2030</v>
      </c>
    </row>
    <row r="6" spans="1:25" x14ac:dyDescent="0.25">
      <c r="A6" s="1" t="s">
        <v>3</v>
      </c>
      <c r="B6" s="8">
        <f>'[11]Perhitungan ke CO2-eq'!B128</f>
        <v>2547.1509914975727</v>
      </c>
      <c r="C6" s="8">
        <f>'[11]Perhitungan ke CO2-eq'!C128</f>
        <v>1382.5793969942933</v>
      </c>
      <c r="D6" s="8">
        <f>'[11]Perhitungan ke CO2-eq'!D128</f>
        <v>2508.0213859222622</v>
      </c>
      <c r="E6" s="8">
        <f>'[11]Perhitungan ke CO2-eq'!E128</f>
        <v>1988.1566261359983</v>
      </c>
      <c r="F6" s="8">
        <f>'[11]Perhitungan ke CO2-eq'!F128</f>
        <v>1941.5737623558673</v>
      </c>
      <c r="G6" s="8">
        <f>'[11]Perhitungan ke CO2-eq'!G128</f>
        <v>2398.0858274011534</v>
      </c>
      <c r="H6" s="8">
        <f>'[11]Perhitungan ke CO2-eq'!H128</f>
        <v>2398.0858274011534</v>
      </c>
      <c r="I6" s="8">
        <f>'[11]Perhitungan ke CO2-eq'!I128</f>
        <v>2584.4172825216779</v>
      </c>
      <c r="J6" s="8">
        <f>'[11]Perhitungan ke CO2-eq'!J128</f>
        <v>2770.7487376422027</v>
      </c>
      <c r="K6" s="8">
        <f>'[11]Perhitungan ke CO2-eq'!K128</f>
        <v>2957.0801927627272</v>
      </c>
      <c r="L6" s="8">
        <f>'[12]Perhitungan ke CO2-eq'!B128</f>
        <v>3143.4116478832516</v>
      </c>
      <c r="M6" s="8">
        <f>'[12]Perhitungan ke CO2-eq'!C128</f>
        <v>3236.5773754435149</v>
      </c>
      <c r="N6" s="8">
        <f>'[12]Perhitungan ke CO2-eq'!D128</f>
        <v>3329.7431030037769</v>
      </c>
      <c r="O6" s="8">
        <f>'[12]Perhitungan ke CO2-eq'!E128</f>
        <v>3422.9088305640398</v>
      </c>
      <c r="P6" s="8">
        <f>'[12]Perhitungan ke CO2-eq'!F128</f>
        <v>3516.0745581243018</v>
      </c>
      <c r="Q6" s="8">
        <f>'[12]Perhitungan ke CO2-eq'!G128</f>
        <v>3609.2402856845642</v>
      </c>
      <c r="R6" s="8">
        <f>'[12]Perhitungan ke CO2-eq'!H128</f>
        <v>3702.4060132448267</v>
      </c>
      <c r="S6" s="8">
        <f>'[12]Perhitungan ke CO2-eq'!I128</f>
        <v>3795.5717408050878</v>
      </c>
      <c r="T6" s="8">
        <f>'[12]Perhitungan ke CO2-eq'!J128</f>
        <v>3795.5717408050878</v>
      </c>
      <c r="U6" s="8">
        <f>'[12]Perhitungan ke CO2-eq'!K128</f>
        <v>3795.5717408050878</v>
      </c>
      <c r="V6" s="9">
        <f t="shared" ref="V6:V11" si="0">SUM(B6:U6)</f>
        <v>58822.977066998443</v>
      </c>
    </row>
    <row r="7" spans="1:25" x14ac:dyDescent="0.25">
      <c r="A7" s="1" t="s">
        <v>4</v>
      </c>
      <c r="B7" s="8">
        <f>'[11]Perhitungan ke CO2-eq'!B129</f>
        <v>13073.263559999998</v>
      </c>
      <c r="C7" s="8">
        <f>'[11]Perhitungan ke CO2-eq'!C129</f>
        <v>13292.309939999999</v>
      </c>
      <c r="D7" s="8">
        <f>'[11]Perhitungan ke CO2-eq'!D129</f>
        <v>14813.105579999998</v>
      </c>
      <c r="E7" s="8">
        <f>'[11]Perhitungan ke CO2-eq'!E129</f>
        <v>13919.70594</v>
      </c>
      <c r="F7" s="8">
        <f>'[11]Perhitungan ke CO2-eq'!F129</f>
        <v>14947.321199999995</v>
      </c>
      <c r="G7" s="8">
        <f>'[11]Perhitungan ke CO2-eq'!G129</f>
        <v>16611.160103999995</v>
      </c>
      <c r="H7" s="8">
        <f>'[11]Perhitungan ke CO2-eq'!H129</f>
        <v>15855.195165201734</v>
      </c>
      <c r="I7" s="8">
        <f>'[11]Perhitungan ke CO2-eq'!I129</f>
        <v>16331.92938404316</v>
      </c>
      <c r="J7" s="8">
        <f>'[11]Perhitungan ke CO2-eq'!J129</f>
        <v>16824.593523413463</v>
      </c>
      <c r="K7" s="8">
        <f>'[11]Perhitungan ke CO2-eq'!K129</f>
        <v>17320.480315976496</v>
      </c>
      <c r="L7" s="8">
        <f>'[12]Perhitungan ke CO2-eq'!B129</f>
        <v>17819.654214796086</v>
      </c>
      <c r="M7" s="8">
        <f>'[12]Perhitungan ke CO2-eq'!C129</f>
        <v>17612.741206800525</v>
      </c>
      <c r="N7" s="8">
        <f>'[12]Perhitungan ke CO2-eq'!D129</f>
        <v>18828.127614548055</v>
      </c>
      <c r="O7" s="8">
        <f>'[12]Perhitungan ke CO2-eq'!E129</f>
        <v>19337.562570555048</v>
      </c>
      <c r="P7" s="8">
        <f>'[12]Perhitungan ke CO2-eq'!F129</f>
        <v>19850.555596087419</v>
      </c>
      <c r="Q7" s="8">
        <f>'[12]Perhitungan ke CO2-eq'!G129</f>
        <v>20367.177852535853</v>
      </c>
      <c r="R7" s="8">
        <f>'[12]Perhitungan ke CO2-eq'!H129</f>
        <v>20887.501924518569</v>
      </c>
      <c r="S7" s="8">
        <f>'[12]Perhitungan ke CO2-eq'!I129</f>
        <v>21411.601848346148</v>
      </c>
      <c r="T7" s="8">
        <f>'[12]Perhitungan ke CO2-eq'!J129</f>
        <v>21939.553141055705</v>
      </c>
      <c r="U7" s="8">
        <f>'[12]Perhitungan ke CO2-eq'!K129</f>
        <v>22471.432830024656</v>
      </c>
      <c r="V7" s="9">
        <f t="shared" si="0"/>
        <v>353514.97351190285</v>
      </c>
    </row>
    <row r="8" spans="1:25" x14ac:dyDescent="0.25">
      <c r="A8" s="1" t="s">
        <v>5</v>
      </c>
      <c r="B8" s="8">
        <f>'[11]Perhitungan ke CO2-eq'!B130</f>
        <v>230.7338578050126</v>
      </c>
      <c r="C8" s="8">
        <f>'[11]Perhitungan ke CO2-eq'!C130</f>
        <v>236.21981806589258</v>
      </c>
      <c r="D8" s="8">
        <f>'[11]Perhitungan ke CO2-eq'!D130</f>
        <v>243.34782237761604</v>
      </c>
      <c r="E8" s="8">
        <f>'[11]Perhitungan ke CO2-eq'!E130</f>
        <v>332.99029961079771</v>
      </c>
      <c r="F8" s="8">
        <f>'[11]Perhitungan ke CO2-eq'!F130</f>
        <v>409.80649386610054</v>
      </c>
      <c r="G8" s="8">
        <f>'[11]Perhitungan ke CO2-eq'!G130</f>
        <v>426.99126167145693</v>
      </c>
      <c r="H8" s="8">
        <f>'[11]Perhitungan ke CO2-eq'!H130</f>
        <v>428.36471348041266</v>
      </c>
      <c r="I8" s="8">
        <f>'[11]Perhitungan ke CO2-eq'!I130</f>
        <v>437.98326939130675</v>
      </c>
      <c r="J8" s="8">
        <f>'[11]Perhitungan ke CO2-eq'!J130</f>
        <v>373.50759819939043</v>
      </c>
      <c r="K8" s="8">
        <f>'[11]Perhitungan ke CO2-eq'!K130</f>
        <v>457.84275058887181</v>
      </c>
      <c r="L8" s="8">
        <f>'[12]Perhitungan ke CO2-eq'!B130</f>
        <v>468.00565035050039</v>
      </c>
      <c r="M8" s="8">
        <f>'[12]Perhitungan ke CO2-eq'!C130</f>
        <v>478.32814142332984</v>
      </c>
      <c r="N8" s="8">
        <f>'[12]Perhitungan ke CO2-eq'!D130</f>
        <v>488.81341563358433</v>
      </c>
      <c r="O8" s="8">
        <f>'[12]Perhitungan ke CO2-eq'!E130</f>
        <v>499.46472864401204</v>
      </c>
      <c r="P8" s="8">
        <f>'[12]Perhitungan ke CO2-eq'!F130</f>
        <v>510.28540123061589</v>
      </c>
      <c r="Q8" s="8">
        <f>'[12]Perhitungan ke CO2-eq'!G130</f>
        <v>521.27882058492071</v>
      </c>
      <c r="R8" s="8">
        <f>'[12]Perhitungan ke CO2-eq'!H130</f>
        <v>532.44844164227982</v>
      </c>
      <c r="S8" s="8">
        <f>'[12]Perhitungan ke CO2-eq'!I130</f>
        <v>543.79778843675376</v>
      </c>
      <c r="T8" s="8">
        <f>'[12]Perhitungan ke CO2-eq'!J130</f>
        <v>464.72416702125923</v>
      </c>
      <c r="U8" s="8">
        <f>'[12]Perhitungan ke CO2-eq'!K130</f>
        <v>567.0501091863124</v>
      </c>
      <c r="V8" s="9">
        <f t="shared" si="0"/>
        <v>8651.9845492104268</v>
      </c>
    </row>
    <row r="9" spans="1:25" x14ac:dyDescent="0.25">
      <c r="A9" s="1" t="s">
        <v>6</v>
      </c>
      <c r="B9" s="8">
        <f>'[11]Perhitungan ke CO2-eq'!B131</f>
        <v>0</v>
      </c>
      <c r="C9" s="8">
        <f>'[11]Perhitungan ke CO2-eq'!C131</f>
        <v>0</v>
      </c>
      <c r="D9" s="8">
        <f>'[11]Perhitungan ke CO2-eq'!D131</f>
        <v>0</v>
      </c>
      <c r="E9" s="8">
        <f>'[11]Perhitungan ke CO2-eq'!E131</f>
        <v>0</v>
      </c>
      <c r="F9" s="8">
        <f>'[11]Perhitungan ke CO2-eq'!F131</f>
        <v>0</v>
      </c>
      <c r="G9" s="8">
        <f>'[11]Perhitungan ke CO2-eq'!G131</f>
        <v>0</v>
      </c>
      <c r="H9" s="8">
        <f>'[11]Perhitungan ke CO2-eq'!H131</f>
        <v>0</v>
      </c>
      <c r="I9" s="8">
        <f>'[11]Perhitungan ke CO2-eq'!I131</f>
        <v>0</v>
      </c>
      <c r="J9" s="8">
        <f>'[11]Perhitungan ke CO2-eq'!J131</f>
        <v>0</v>
      </c>
      <c r="K9" s="8">
        <f>'[11]Perhitungan ke CO2-eq'!K131</f>
        <v>0</v>
      </c>
      <c r="L9" s="8">
        <f>'[12]Perhitungan ke CO2-eq'!B131</f>
        <v>0</v>
      </c>
      <c r="M9" s="8">
        <f>'[12]Perhitungan ke CO2-eq'!C131</f>
        <v>0</v>
      </c>
      <c r="N9" s="8">
        <f>'[12]Perhitungan ke CO2-eq'!D131</f>
        <v>0</v>
      </c>
      <c r="O9" s="8">
        <f>'[12]Perhitungan ke CO2-eq'!E131</f>
        <v>0</v>
      </c>
      <c r="P9" s="8">
        <f>'[12]Perhitungan ke CO2-eq'!F131</f>
        <v>0</v>
      </c>
      <c r="Q9" s="8">
        <f>'[12]Perhitungan ke CO2-eq'!G131</f>
        <v>0</v>
      </c>
      <c r="R9" s="8">
        <f>'[12]Perhitungan ke CO2-eq'!H131</f>
        <v>0</v>
      </c>
      <c r="S9" s="8">
        <f>'[12]Perhitungan ke CO2-eq'!I131</f>
        <v>0</v>
      </c>
      <c r="T9" s="8">
        <f>'[12]Perhitungan ke CO2-eq'!J131</f>
        <v>0</v>
      </c>
      <c r="U9" s="8">
        <f>'[12]Perhitungan ke CO2-eq'!K131</f>
        <v>0</v>
      </c>
      <c r="V9" s="9">
        <f t="shared" si="0"/>
        <v>0</v>
      </c>
    </row>
    <row r="10" spans="1:25" x14ac:dyDescent="0.25">
      <c r="A10" s="1" t="s">
        <v>7</v>
      </c>
      <c r="B10" s="8">
        <f>'[11]Perhitungan ke CO2-eq'!B132</f>
        <v>1149.2733467149026</v>
      </c>
      <c r="C10" s="8">
        <f>'[11]Perhitungan ke CO2-eq'!C132</f>
        <v>2298.537846656553</v>
      </c>
      <c r="D10" s="8">
        <f>'[11]Perhitungan ke CO2-eq'!D132</f>
        <v>3234.9443308048399</v>
      </c>
      <c r="E10" s="8">
        <f>'[11]Perhitungan ke CO2-eq'!E132</f>
        <v>3752.7910033842927</v>
      </c>
      <c r="F10" s="8">
        <f>'[11]Perhitungan ke CO2-eq'!F132</f>
        <v>4466.4832156222046</v>
      </c>
      <c r="G10" s="8">
        <f>'[11]Perhitungan ke CO2-eq'!G132</f>
        <v>4976.9791949274522</v>
      </c>
      <c r="H10" s="8">
        <f>'[11]Perhitungan ke CO2-eq'!H132</f>
        <v>5475.331278017663</v>
      </c>
      <c r="I10" s="8">
        <f>'[11]Perhitungan ke CO2-eq'!I132</f>
        <v>6025.1859272766187</v>
      </c>
      <c r="J10" s="8">
        <f>'[11]Perhitungan ke CO2-eq'!J132</f>
        <v>6630.1584415133748</v>
      </c>
      <c r="K10" s="8">
        <f>'[11]Perhitungan ke CO2-eq'!K132</f>
        <v>7295.7881661581951</v>
      </c>
      <c r="L10" s="8">
        <f>'[12]Perhitungan ke CO2-eq'!B132</f>
        <v>8028.1711508570943</v>
      </c>
      <c r="M10" s="8">
        <f>'[12]Perhitungan ke CO2-eq'!C132</f>
        <v>8833.3070073364142</v>
      </c>
      <c r="N10" s="8">
        <f>'[12]Perhitungan ke CO2-eq'!D132</f>
        <v>9719.2877537555451</v>
      </c>
      <c r="O10" s="8">
        <f>'[12]Perhitungan ke CO2-eq'!E132</f>
        <v>10694.238301553427</v>
      </c>
      <c r="P10" s="8">
        <f>'[12]Perhitungan ke CO2-eq'!F132</f>
        <v>11767.100115768641</v>
      </c>
      <c r="Q10" s="8">
        <f>'[12]Perhitungan ke CO2-eq'!G132</f>
        <v>12947.713278676116</v>
      </c>
      <c r="R10" s="8">
        <f>'[12]Perhitungan ke CO2-eq'!H132</f>
        <v>14246.906800819428</v>
      </c>
      <c r="S10" s="8">
        <f>'[12]Perhitungan ke CO2-eq'!I132</f>
        <v>15676.59800830178</v>
      </c>
      <c r="T10" s="8">
        <f>'[12]Perhitungan ke CO2-eq'!J132</f>
        <v>17249.192827590658</v>
      </c>
      <c r="U10" s="8">
        <f>'[12]Perhitungan ke CO2-eq'!K132</f>
        <v>18979.833426218062</v>
      </c>
      <c r="V10" s="9">
        <f t="shared" si="0"/>
        <v>173447.82142195327</v>
      </c>
    </row>
    <row r="11" spans="1:25" x14ac:dyDescent="0.25">
      <c r="A11" s="1" t="s">
        <v>8</v>
      </c>
      <c r="B11" s="8">
        <f>'[11]Perhitungan ke CO2-eq'!B133</f>
        <v>5.8141136114285728E-3</v>
      </c>
      <c r="C11" s="8">
        <f>'[11]Perhitungan ke CO2-eq'!C133</f>
        <v>5.9468421257142861E-3</v>
      </c>
      <c r="D11" s="8">
        <f>'[11]Perhitungan ke CO2-eq'!D133</f>
        <v>4.0936013485714275E-3</v>
      </c>
      <c r="E11" s="8">
        <f>'[11]Perhitungan ke CO2-eq'!E133</f>
        <v>1.8969595542857145E-3</v>
      </c>
      <c r="F11" s="8">
        <f>'[11]Perhitungan ke CO2-eq'!F133</f>
        <v>1.8023262400000003E-3</v>
      </c>
      <c r="G11" s="8">
        <f>'[11]Perhitungan ke CO2-eq'!G133</f>
        <v>1.4398171542857143E-3</v>
      </c>
      <c r="H11" s="8">
        <f>'[11]Perhitungan ke CO2-eq'!H133</f>
        <v>1.4398171542857143E-3</v>
      </c>
      <c r="I11" s="8">
        <f>'[11]Perhitungan ke CO2-eq'!I133</f>
        <v>1.4579577257142857E-3</v>
      </c>
      <c r="J11" s="8">
        <f>'[11]Perhitungan ke CO2-eq'!J133</f>
        <v>1.555580513142857E-3</v>
      </c>
      <c r="K11" s="8">
        <f>'[11]Perhitungan ke CO2-eq'!K133</f>
        <v>1.2068852399999997E-3</v>
      </c>
      <c r="L11" s="8">
        <f>'[12]Perhitungan ke CO2-eq'!B133</f>
        <v>1.5123794400000001E-3</v>
      </c>
      <c r="M11" s="8">
        <f>'[12]Perhitungan ke CO2-eq'!C133</f>
        <v>1.5214497257142858E-3</v>
      </c>
      <c r="N11" s="8">
        <f>'[12]Perhitungan ke CO2-eq'!D133</f>
        <v>1.5305200114285715E-3</v>
      </c>
      <c r="O11" s="8">
        <f>'[12]Perhitungan ke CO2-eq'!E133</f>
        <v>1.5395902971428572E-3</v>
      </c>
      <c r="P11" s="8">
        <f>'[12]Perhitungan ke CO2-eq'!F133</f>
        <v>1.5486605828571429E-3</v>
      </c>
      <c r="Q11" s="8">
        <f>'[12]Perhitungan ke CO2-eq'!G133</f>
        <v>1.5577308685714283E-3</v>
      </c>
      <c r="R11" s="8">
        <f>'[12]Perhitungan ke CO2-eq'!H133</f>
        <v>1.5668011542857142E-3</v>
      </c>
      <c r="S11" s="8">
        <f>'[12]Perhitungan ke CO2-eq'!I133</f>
        <v>1.5758714399999997E-3</v>
      </c>
      <c r="T11" s="8">
        <f>'[12]Perhitungan ke CO2-eq'!J133</f>
        <v>1.6607260560000002E-3</v>
      </c>
      <c r="U11" s="8">
        <f>'[12]Perhitungan ke CO2-eq'!K133</f>
        <v>1.2728192399999998E-3</v>
      </c>
      <c r="V11" s="9">
        <f t="shared" si="0"/>
        <v>4.194044948342858E-2</v>
      </c>
    </row>
    <row r="12" spans="1:25" x14ac:dyDescent="0.25">
      <c r="A12" s="4" t="s">
        <v>9</v>
      </c>
      <c r="B12" s="8">
        <f>'[11]Perhitungan ke CO2-eq'!B134</f>
        <v>17000.427570131094</v>
      </c>
      <c r="C12" s="8">
        <f>'[11]Perhitungan ke CO2-eq'!C134</f>
        <v>17209.652948558862</v>
      </c>
      <c r="D12" s="8">
        <f>'[11]Perhitungan ke CO2-eq'!D134</f>
        <v>20799.423212706064</v>
      </c>
      <c r="E12" s="8">
        <f>'[11]Perhitungan ke CO2-eq'!E134</f>
        <v>19993.645766090645</v>
      </c>
      <c r="F12" s="8">
        <f>'[11]Perhitungan ke CO2-eq'!F134</f>
        <v>21765.186474170405</v>
      </c>
      <c r="G12" s="8">
        <f>'[11]Perhitungan ke CO2-eq'!G134</f>
        <v>24413.217827817214</v>
      </c>
      <c r="H12" s="8">
        <f>'[11]Perhitungan ke CO2-eq'!H134</f>
        <v>24156.978423918117</v>
      </c>
      <c r="I12" s="8">
        <f>'[11]Perhitungan ke CO2-eq'!I134</f>
        <v>25379.517321190488</v>
      </c>
      <c r="J12" s="8">
        <f>'[11]Perhitungan ke CO2-eq'!J134</f>
        <v>26599.009856348945</v>
      </c>
      <c r="K12" s="8">
        <f>'[11]Perhitungan ke CO2-eq'!K134</f>
        <v>28031.192632371534</v>
      </c>
      <c r="L12" s="8">
        <f>'[12]Perhitungan ke CO2-eq'!B134</f>
        <v>29459.244176266373</v>
      </c>
      <c r="M12" s="8">
        <f>'[12]Perhitungan ke CO2-eq'!C134</f>
        <v>30160.95525245351</v>
      </c>
      <c r="N12" s="8">
        <f>'[12]Perhitungan ke CO2-eq'!D134</f>
        <v>32365.973417460973</v>
      </c>
      <c r="O12" s="8">
        <f>'[12]Perhitungan ke CO2-eq'!E134</f>
        <v>33954.175970906821</v>
      </c>
      <c r="P12" s="8">
        <f>'[12]Perhitungan ke CO2-eq'!F134</f>
        <v>35644.017219871559</v>
      </c>
      <c r="Q12" s="8">
        <f>'[12]Perhitungan ke CO2-eq'!G134</f>
        <v>37445.41179521232</v>
      </c>
      <c r="R12" s="8">
        <f>'[12]Perhitungan ke CO2-eq'!H134</f>
        <v>39369.26474702626</v>
      </c>
      <c r="S12" s="8">
        <f>'[12]Perhitungan ke CO2-eq'!I134</f>
        <v>41427.570961761216</v>
      </c>
      <c r="T12" s="8">
        <f>'[12]Perhitungan ke CO2-eq'!J134</f>
        <v>43449.043537198762</v>
      </c>
      <c r="U12" s="8">
        <f>'[12]Perhitungan ke CO2-eq'!K134</f>
        <v>45813.889379053355</v>
      </c>
      <c r="V12" s="9">
        <f>SUM(B12:U12)</f>
        <v>594437.79849051451</v>
      </c>
    </row>
    <row r="13" spans="1:25" x14ac:dyDescent="0.25">
      <c r="W13" s="9">
        <f>V12-V24</f>
        <v>56985.184406369808</v>
      </c>
      <c r="X13" s="9">
        <f>(V7+V8)-(V19+V20)</f>
        <v>-27861.122781458369</v>
      </c>
      <c r="Y13" s="9">
        <f>(V6+V10+V11)-(V18+V22+V23)</f>
        <v>84846.307187827973</v>
      </c>
    </row>
    <row r="14" spans="1:25" x14ac:dyDescent="0.25">
      <c r="W14" s="14">
        <f>W13/(V12+V24)</f>
        <v>5.0345142757016757E-2</v>
      </c>
      <c r="X14" s="22">
        <f>X13/(V7+V8+V19+V20)</f>
        <v>-3.70397587599961E-2</v>
      </c>
      <c r="Y14" s="14">
        <f>Y13/(V6+V10+V11+V18+V22+V23)</f>
        <v>0.22345889118299261</v>
      </c>
    </row>
    <row r="15" spans="1:25" x14ac:dyDescent="0.25">
      <c r="A15" t="s">
        <v>11</v>
      </c>
    </row>
    <row r="16" spans="1:25" x14ac:dyDescent="0.25">
      <c r="A16" s="38" t="s">
        <v>0</v>
      </c>
      <c r="B16" s="37" t="s">
        <v>1</v>
      </c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</row>
    <row r="17" spans="1:22" x14ac:dyDescent="0.25">
      <c r="A17" s="38"/>
      <c r="B17" s="2">
        <v>2011</v>
      </c>
      <c r="C17" s="2">
        <v>2012</v>
      </c>
      <c r="D17" s="2">
        <v>2013</v>
      </c>
      <c r="E17" s="2">
        <v>2014</v>
      </c>
      <c r="F17" s="2">
        <v>2015</v>
      </c>
      <c r="G17" s="2">
        <v>2016</v>
      </c>
      <c r="H17" s="2">
        <v>2017</v>
      </c>
      <c r="I17" s="2">
        <v>2018</v>
      </c>
      <c r="J17" s="2">
        <v>2019</v>
      </c>
      <c r="K17" s="2">
        <v>2020</v>
      </c>
      <c r="L17" s="3">
        <v>2021</v>
      </c>
      <c r="M17" s="2">
        <v>2022</v>
      </c>
      <c r="N17" s="2">
        <v>2023</v>
      </c>
      <c r="O17" s="2">
        <v>2024</v>
      </c>
      <c r="P17" s="2">
        <v>2025</v>
      </c>
      <c r="Q17" s="3">
        <v>2026</v>
      </c>
      <c r="R17" s="2">
        <v>2027</v>
      </c>
      <c r="S17" s="2">
        <v>2028</v>
      </c>
      <c r="T17" s="2">
        <v>2029</v>
      </c>
      <c r="U17" s="2">
        <v>2030</v>
      </c>
    </row>
    <row r="18" spans="1:22" x14ac:dyDescent="0.25">
      <c r="A18" s="1" t="s">
        <v>3</v>
      </c>
      <c r="B18" s="8">
        <f>'[13]Perhitungan ke CO2-eq'!B128</f>
        <v>2547.1509914975727</v>
      </c>
      <c r="C18" s="8">
        <f>'[13]Perhitungan ke CO2-eq'!C128</f>
        <v>1382.5793969942933</v>
      </c>
      <c r="D18" s="8">
        <f>'[13]Perhitungan ke CO2-eq'!D128</f>
        <v>2508.0213859222622</v>
      </c>
      <c r="E18" s="8">
        <f>'[13]Perhitungan ke CO2-eq'!E128</f>
        <v>1988.1566261359983</v>
      </c>
      <c r="F18" s="8">
        <f>'[13]Perhitungan ke CO2-eq'!F128</f>
        <v>1941.5737623558673</v>
      </c>
      <c r="G18" s="8">
        <f>'[13]Perhitungan ke CO2-eq'!G128</f>
        <v>2398.0858274011534</v>
      </c>
      <c r="H18" s="8">
        <f>'[13]Perhitungan ke CO2-eq'!H128</f>
        <v>932.60002812085065</v>
      </c>
      <c r="I18" s="8">
        <f>'[13]Perhitungan ke CO2-eq'!I128</f>
        <v>1005.0631227689353</v>
      </c>
      <c r="J18" s="8">
        <f>'[13]Perhitungan ke CO2-eq'!J128</f>
        <v>1077.52621741702</v>
      </c>
      <c r="K18" s="8">
        <f>'[13]Perhitungan ke CO2-eq'!K128</f>
        <v>1149.9893120651045</v>
      </c>
      <c r="L18" s="8">
        <f>'[14]Perhitungan ke CO2-eq'!B128</f>
        <v>1222.4524067131892</v>
      </c>
      <c r="M18" s="8">
        <f>'[14]Perhitungan ke CO2-eq'!C128</f>
        <v>1258.6839540372316</v>
      </c>
      <c r="N18" s="8">
        <f>'[14]Perhitungan ke CO2-eq'!D128</f>
        <v>1294.915501361274</v>
      </c>
      <c r="O18" s="8">
        <f>'[14]Perhitungan ke CO2-eq'!E128</f>
        <v>1331.1470486853163</v>
      </c>
      <c r="P18" s="8">
        <f>'[14]Perhitungan ke CO2-eq'!F128</f>
        <v>1367.3785960093585</v>
      </c>
      <c r="Q18" s="8">
        <f>'[14]Perhitungan ke CO2-eq'!G128</f>
        <v>1403.6101433334009</v>
      </c>
      <c r="R18" s="8">
        <f>'[14]Perhitungan ke CO2-eq'!H128</f>
        <v>1439.8416906574432</v>
      </c>
      <c r="S18" s="8">
        <f>'[14]Perhitungan ke CO2-eq'!I128</f>
        <v>1476.0732379814856</v>
      </c>
      <c r="T18" s="8">
        <f>'[14]Perhitungan ke CO2-eq'!J128</f>
        <v>1476.0732379814856</v>
      </c>
      <c r="U18" s="8">
        <f>'[14]Perhitungan ke CO2-eq'!K128</f>
        <v>1476.0732379814856</v>
      </c>
      <c r="V18" s="9">
        <f t="shared" ref="V18:V23" si="1">SUM(B18:U18)</f>
        <v>30676.995725420733</v>
      </c>
    </row>
    <row r="19" spans="1:22" x14ac:dyDescent="0.25">
      <c r="A19" s="1" t="s">
        <v>4</v>
      </c>
      <c r="B19" s="8">
        <f>'[13]Perhitungan ke CO2-eq'!B129</f>
        <v>13073.263559999998</v>
      </c>
      <c r="C19" s="8">
        <f>'[13]Perhitungan ke CO2-eq'!C129</f>
        <v>13292.309939999999</v>
      </c>
      <c r="D19" s="8">
        <f>'[13]Perhitungan ke CO2-eq'!D129</f>
        <v>14813.105579999998</v>
      </c>
      <c r="E19" s="8">
        <f>'[13]Perhitungan ke CO2-eq'!E129</f>
        <v>13919.70594</v>
      </c>
      <c r="F19" s="8">
        <f>'[13]Perhitungan ke CO2-eq'!F129</f>
        <v>14947.321199999995</v>
      </c>
      <c r="G19" s="8">
        <f>'[13]Perhitungan ke CO2-eq'!G129</f>
        <v>16611.160103999995</v>
      </c>
      <c r="H19" s="8">
        <f>'[13]Perhitungan ke CO2-eq'!H129</f>
        <v>15848.734593321733</v>
      </c>
      <c r="I19" s="8">
        <f>'[13]Perhitungan ke CO2-eq'!I129</f>
        <v>16325.33960072556</v>
      </c>
      <c r="J19" s="8">
        <f>'[13]Perhitungan ke CO2-eq'!J129</f>
        <v>16817.871944429513</v>
      </c>
      <c r="K19" s="8">
        <f>'[13]Perhitungan ke CO2-eq'!K129</f>
        <v>17313.624305412864</v>
      </c>
      <c r="L19" s="8">
        <f>'[14]Perhitungan ke CO2-eq'!B129</f>
        <v>20359.456871093018</v>
      </c>
      <c r="M19" s="8">
        <f>'[14]Perhitungan ke CO2-eq'!C129</f>
        <v>20096.347708707101</v>
      </c>
      <c r="N19" s="8">
        <f>'[14]Perhitungan ke CO2-eq'!D129</f>
        <v>21403.568939253022</v>
      </c>
      <c r="O19" s="8">
        <f>'[14]Perhitungan ke CO2-eq'!E129</f>
        <v>21931.359573780712</v>
      </c>
      <c r="P19" s="8">
        <f>'[14]Perhitungan ke CO2-eq'!F129</f>
        <v>22463.075391404163</v>
      </c>
      <c r="Q19" s="8">
        <f>'[14]Perhitungan ke CO2-eq'!G129</f>
        <v>22869.644751250045</v>
      </c>
      <c r="R19" s="8">
        <f>'[14]Perhitungan ke CO2-eq'!H129</f>
        <v>23975.22022375726</v>
      </c>
      <c r="S19" s="8">
        <f>'[14]Perhitungan ke CO2-eq'!I129</f>
        <v>25144.390890673483</v>
      </c>
      <c r="T19" s="8">
        <f>'[14]Perhitungan ke CO2-eq'!J129</f>
        <v>26381.083611724247</v>
      </c>
      <c r="U19" s="8">
        <f>'[14]Perhitungan ke CO2-eq'!K129</f>
        <v>27689.473701003215</v>
      </c>
      <c r="V19" s="9">
        <f t="shared" si="1"/>
        <v>385276.05843053595</v>
      </c>
    </row>
    <row r="20" spans="1:22" x14ac:dyDescent="0.25">
      <c r="A20" s="1" t="s">
        <v>5</v>
      </c>
      <c r="B20" s="8">
        <f>'[13]Perhitungan ke CO2-eq'!B130</f>
        <v>230.7338578050126</v>
      </c>
      <c r="C20" s="8">
        <f>'[13]Perhitungan ke CO2-eq'!C130</f>
        <v>236.21981806589258</v>
      </c>
      <c r="D20" s="8">
        <f>'[13]Perhitungan ke CO2-eq'!D130</f>
        <v>243.34782237761604</v>
      </c>
      <c r="E20" s="8">
        <f>'[13]Perhitungan ke CO2-eq'!E130</f>
        <v>332.99029961079771</v>
      </c>
      <c r="F20" s="8">
        <f>'[13]Perhitungan ke CO2-eq'!F130</f>
        <v>409.80649386610054</v>
      </c>
      <c r="G20" s="8">
        <f>'[13]Perhitungan ke CO2-eq'!G130</f>
        <v>426.99126167145693</v>
      </c>
      <c r="H20" s="8">
        <f>'[13]Perhitungan ke CO2-eq'!H130</f>
        <v>250.03626821945852</v>
      </c>
      <c r="I20" s="8">
        <f>'[13]Perhitungan ke CO2-eq'!I130</f>
        <v>255.17411466749371</v>
      </c>
      <c r="J20" s="8">
        <f>'[13]Perhitungan ke CO2-eq'!J130</f>
        <v>186.09149680030546</v>
      </c>
      <c r="K20" s="8">
        <f>'[13]Perhitungan ke CO2-eq'!K130</f>
        <v>265.76553461060263</v>
      </c>
      <c r="L20" s="8">
        <f>'[14]Perhitungan ke CO2-eq'!B130</f>
        <v>300.03518188440637</v>
      </c>
      <c r="M20" s="8">
        <f>'[14]Perhitungan ke CO2-eq'!C130</f>
        <v>306.13293482370244</v>
      </c>
      <c r="N20" s="8">
        <f>'[14]Perhitungan ke CO2-eq'!D130</f>
        <v>312.34694716734543</v>
      </c>
      <c r="O20" s="8">
        <f>'[14]Perhitungan ke CO2-eq'!E130</f>
        <v>318.67954410342242</v>
      </c>
      <c r="P20" s="8">
        <f>'[14]Perhitungan ke CO2-eq'!F130</f>
        <v>325.1330973237819</v>
      </c>
      <c r="Q20" s="8">
        <f>'[14]Perhitungan ke CO2-eq'!G130</f>
        <v>73.119727489131733</v>
      </c>
      <c r="R20" s="8">
        <f>'[14]Perhitungan ke CO2-eq'!H130</f>
        <v>75.138905361214981</v>
      </c>
      <c r="S20" s="8">
        <f>'[14]Perhitungan ke CO2-eq'!I130</f>
        <v>77.234100923367137</v>
      </c>
      <c r="T20" s="8">
        <f>'[14]Perhitungan ke CO2-eq'!J130</f>
        <v>45.37703441733133</v>
      </c>
      <c r="U20" s="8">
        <f>'[14]Perhitungan ke CO2-eq'!K130</f>
        <v>81.667970847209247</v>
      </c>
      <c r="V20" s="9">
        <f t="shared" si="1"/>
        <v>4752.0224120356497</v>
      </c>
    </row>
    <row r="21" spans="1:22" x14ac:dyDescent="0.25">
      <c r="A21" s="1" t="s">
        <v>6</v>
      </c>
      <c r="B21" s="8">
        <f>'[13]Perhitungan ke CO2-eq'!B131</f>
        <v>0</v>
      </c>
      <c r="C21" s="8">
        <f>'[13]Perhitungan ke CO2-eq'!C131</f>
        <v>0</v>
      </c>
      <c r="D21" s="8">
        <f>'[13]Perhitungan ke CO2-eq'!D131</f>
        <v>0</v>
      </c>
      <c r="E21" s="8">
        <f>'[13]Perhitungan ke CO2-eq'!E131</f>
        <v>0</v>
      </c>
      <c r="F21" s="8">
        <f>'[13]Perhitungan ke CO2-eq'!F131</f>
        <v>0</v>
      </c>
      <c r="G21" s="8">
        <f>'[13]Perhitungan ke CO2-eq'!G131</f>
        <v>0</v>
      </c>
      <c r="H21" s="8">
        <f>'[13]Perhitungan ke CO2-eq'!H131</f>
        <v>0</v>
      </c>
      <c r="I21" s="8">
        <f>'[13]Perhitungan ke CO2-eq'!I131</f>
        <v>0</v>
      </c>
      <c r="J21" s="8">
        <f>'[13]Perhitungan ke CO2-eq'!J131</f>
        <v>0</v>
      </c>
      <c r="K21" s="8">
        <f>'[13]Perhitungan ke CO2-eq'!K131</f>
        <v>0</v>
      </c>
      <c r="L21" s="8">
        <f>'[14]Perhitungan ke CO2-eq'!B131</f>
        <v>0</v>
      </c>
      <c r="M21" s="8">
        <f>'[14]Perhitungan ke CO2-eq'!C131</f>
        <v>0</v>
      </c>
      <c r="N21" s="8">
        <f>'[14]Perhitungan ke CO2-eq'!D131</f>
        <v>0</v>
      </c>
      <c r="O21" s="8">
        <f>'[14]Perhitungan ke CO2-eq'!E131</f>
        <v>0</v>
      </c>
      <c r="P21" s="8">
        <f>'[14]Perhitungan ke CO2-eq'!F131</f>
        <v>0</v>
      </c>
      <c r="Q21" s="8">
        <f>'[14]Perhitungan ke CO2-eq'!G131</f>
        <v>0</v>
      </c>
      <c r="R21" s="8">
        <f>'[14]Perhitungan ke CO2-eq'!H131</f>
        <v>0</v>
      </c>
      <c r="S21" s="8">
        <f>'[14]Perhitungan ke CO2-eq'!I131</f>
        <v>0</v>
      </c>
      <c r="T21" s="8">
        <f>'[14]Perhitungan ke CO2-eq'!J131</f>
        <v>0</v>
      </c>
      <c r="U21" s="8">
        <f>'[14]Perhitungan ke CO2-eq'!K131</f>
        <v>0</v>
      </c>
      <c r="V21" s="9">
        <f t="shared" si="1"/>
        <v>0</v>
      </c>
    </row>
    <row r="22" spans="1:22" x14ac:dyDescent="0.25">
      <c r="A22" s="1" t="s">
        <v>7</v>
      </c>
      <c r="B22" s="8">
        <f>'[13]Perhitungan ke CO2-eq'!B132</f>
        <v>1149.2733467149026</v>
      </c>
      <c r="C22" s="8">
        <f>'[13]Perhitungan ke CO2-eq'!C132</f>
        <v>2298.537846656553</v>
      </c>
      <c r="D22" s="8">
        <f>'[13]Perhitungan ke CO2-eq'!D132</f>
        <v>3234.9443308048399</v>
      </c>
      <c r="E22" s="8">
        <f>'[13]Perhitungan ke CO2-eq'!E132</f>
        <v>3752.7910033842927</v>
      </c>
      <c r="F22" s="8">
        <f>'[13]Perhitungan ke CO2-eq'!F132</f>
        <v>4466.4832156222046</v>
      </c>
      <c r="G22" s="8">
        <f>'[13]Perhitungan ke CO2-eq'!G132</f>
        <v>4976.9791949274522</v>
      </c>
      <c r="H22" s="8">
        <f>'[13]Perhitungan ke CO2-eq'!H132</f>
        <v>4133.4713334111329</v>
      </c>
      <c r="I22" s="8">
        <f>'[13]Perhitungan ke CO2-eq'!I132</f>
        <v>4445.5793081745824</v>
      </c>
      <c r="J22" s="8">
        <f>'[13]Perhitungan ke CO2-eq'!J132</f>
        <v>4781.1690713963062</v>
      </c>
      <c r="K22" s="8">
        <f>'[13]Perhitungan ke CO2-eq'!K132</f>
        <v>5142.0134981049086</v>
      </c>
      <c r="L22" s="8">
        <f>'[14]Perhitungan ke CO2-eq'!B132</f>
        <v>5530.019315393648</v>
      </c>
      <c r="M22" s="8">
        <f>'[14]Perhitungan ke CO2-eq'!C132</f>
        <v>5946.691753705868</v>
      </c>
      <c r="N22" s="8">
        <f>'[14]Perhitungan ke CO2-eq'!D132</f>
        <v>6394.7817792924789</v>
      </c>
      <c r="O22" s="8">
        <f>'[14]Perhitungan ke CO2-eq'!E132</f>
        <v>6876.6614199926953</v>
      </c>
      <c r="P22" s="8">
        <f>'[14]Perhitungan ke CO2-eq'!F132</f>
        <v>7394.8817917475972</v>
      </c>
      <c r="Q22" s="8">
        <f>'[14]Perhitungan ke CO2-eq'!G132</f>
        <v>7952.1866197518139</v>
      </c>
      <c r="R22" s="8">
        <f>'[14]Perhitungan ke CO2-eq'!H132</f>
        <v>8551.5267804521645</v>
      </c>
      <c r="S22" s="8">
        <f>'[14]Perhitungan ke CO2-eq'!I132</f>
        <v>9196.0759414672139</v>
      </c>
      <c r="T22" s="8">
        <f>'[14]Perhitungan ke CO2-eq'!J132</f>
        <v>9888.701927775257</v>
      </c>
      <c r="U22" s="8">
        <f>'[14]Perhitungan ke CO2-eq'!K132</f>
        <v>10634.75105322757</v>
      </c>
      <c r="V22" s="9">
        <f t="shared" si="1"/>
        <v>116747.52053200349</v>
      </c>
    </row>
    <row r="23" spans="1:22" x14ac:dyDescent="0.25">
      <c r="A23" s="1" t="s">
        <v>8</v>
      </c>
      <c r="B23" s="8">
        <f>'[13]Perhitungan ke CO2-eq'!B133</f>
        <v>2.3544757600000004E-3</v>
      </c>
      <c r="C23" s="8">
        <f>'[13]Perhitungan ke CO2-eq'!C133</f>
        <v>2.4082253236363638E-3</v>
      </c>
      <c r="D23" s="8">
        <f>'[13]Perhitungan ke CO2-eq'!D133</f>
        <v>1.6577393890909087E-3</v>
      </c>
      <c r="E23" s="8">
        <f>'[13]Perhitungan ke CO2-eq'!E133</f>
        <v>7.6819023272727276E-4</v>
      </c>
      <c r="F23" s="8">
        <f>'[13]Perhitungan ke CO2-eq'!F133</f>
        <v>7.2986765090909099E-4</v>
      </c>
      <c r="G23" s="8">
        <f>'[13]Perhitungan ke CO2-eq'!G133</f>
        <v>5.8306645090909091E-4</v>
      </c>
      <c r="H23" s="8">
        <f>'[13]Perhitungan ke CO2-eq'!H133</f>
        <v>5.8306645090909091E-4</v>
      </c>
      <c r="I23" s="8">
        <f>'[13]Perhitungan ke CO2-eq'!I133</f>
        <v>5.9041263272727261E-4</v>
      </c>
      <c r="J23" s="8">
        <f>'[13]Perhitungan ke CO2-eq'!J133</f>
        <v>6.2994582763636366E-4</v>
      </c>
      <c r="K23" s="8">
        <f>'[13]Perhitungan ke CO2-eq'!K133</f>
        <v>4.887386509090908E-4</v>
      </c>
      <c r="L23" s="8">
        <f>'[14]Perhitungan ke CO2-eq'!B133</f>
        <v>6.1245117818181812E-4</v>
      </c>
      <c r="M23" s="8">
        <f>'[14]Perhitungan ke CO2-eq'!C133</f>
        <v>6.1612426909090918E-4</v>
      </c>
      <c r="N23" s="8">
        <f>'[14]Perhitungan ke CO2-eq'!D133</f>
        <v>6.1979736000000003E-4</v>
      </c>
      <c r="O23" s="8">
        <f>'[14]Perhitungan ke CO2-eq'!E133</f>
        <v>6.2347045090909109E-4</v>
      </c>
      <c r="P23" s="8">
        <f>'[14]Perhitungan ke CO2-eq'!F133</f>
        <v>6.2714354181818194E-4</v>
      </c>
      <c r="Q23" s="8">
        <f>'[14]Perhitungan ke CO2-eq'!G133</f>
        <v>6.3081663272727278E-4</v>
      </c>
      <c r="R23" s="8">
        <f>'[14]Perhitungan ke CO2-eq'!H133</f>
        <v>6.3448972363636374E-4</v>
      </c>
      <c r="S23" s="8">
        <f>'[14]Perhitungan ke CO2-eq'!I133</f>
        <v>6.3816281454545458E-4</v>
      </c>
      <c r="T23" s="8">
        <f>'[14]Perhitungan ke CO2-eq'!J133</f>
        <v>6.725254276363637E-4</v>
      </c>
      <c r="U23" s="8">
        <f>'[14]Perhitungan ke CO2-eq'!K133</f>
        <v>5.1543919636363631E-4</v>
      </c>
      <c r="V23" s="9">
        <f t="shared" si="1"/>
        <v>1.6984148964363639E-2</v>
      </c>
    </row>
    <row r="24" spans="1:22" x14ac:dyDescent="0.25">
      <c r="A24" s="4" t="s">
        <v>9</v>
      </c>
      <c r="B24" s="8">
        <f>'[13]Perhitungan ke CO2-eq'!B134</f>
        <v>17000.424110493244</v>
      </c>
      <c r="C24" s="8">
        <f>'[13]Perhitungan ke CO2-eq'!C134</f>
        <v>17209.64940994206</v>
      </c>
      <c r="D24" s="8">
        <f>'[13]Perhitungan ke CO2-eq'!D134</f>
        <v>20799.420776844105</v>
      </c>
      <c r="E24" s="8">
        <f>'[13]Perhitungan ke CO2-eq'!E134</f>
        <v>19993.644637321322</v>
      </c>
      <c r="F24" s="8">
        <f>'[13]Perhitungan ke CO2-eq'!F134</f>
        <v>21765.185401711817</v>
      </c>
      <c r="G24" s="8">
        <f>'[13]Perhitungan ke CO2-eq'!G134</f>
        <v>24413.216971066511</v>
      </c>
      <c r="H24" s="8">
        <f>'[13]Perhitungan ke CO2-eq'!H134</f>
        <v>21164.842806139626</v>
      </c>
      <c r="I24" s="8">
        <f>'[13]Perhitungan ke CO2-eq'!I134</f>
        <v>22031.156736749206</v>
      </c>
      <c r="J24" s="8">
        <f>'[13]Perhitungan ke CO2-eq'!J134</f>
        <v>22862.659359988975</v>
      </c>
      <c r="K24" s="8">
        <f>'[13]Perhitungan ke CO2-eq'!K134</f>
        <v>23871.39313893213</v>
      </c>
      <c r="L24" s="8">
        <f>'[14]Perhitungan ke CO2-eq'!B134</f>
        <v>27411.964387535441</v>
      </c>
      <c r="M24" s="8">
        <f>'[14]Perhitungan ke CO2-eq'!C134</f>
        <v>27607.856967398173</v>
      </c>
      <c r="N24" s="8">
        <f>'[14]Perhitungan ke CO2-eq'!D134</f>
        <v>29405.61378687148</v>
      </c>
      <c r="O24" s="8">
        <f>'[14]Perhitungan ke CO2-eq'!E134</f>
        <v>30457.8482100326</v>
      </c>
      <c r="P24" s="8">
        <f>'[14]Perhitungan ke CO2-eq'!F134</f>
        <v>31550.469503628443</v>
      </c>
      <c r="Q24" s="8">
        <f>'[14]Perhitungan ke CO2-eq'!G134</f>
        <v>32298.561872641025</v>
      </c>
      <c r="R24" s="8">
        <f>'[14]Perhitungan ke CO2-eq'!H134</f>
        <v>34041.728234717812</v>
      </c>
      <c r="S24" s="8">
        <f>'[14]Perhitungan ke CO2-eq'!I134</f>
        <v>35893.774809208364</v>
      </c>
      <c r="T24" s="8">
        <f>'[14]Perhitungan ke CO2-eq'!J134</f>
        <v>37791.236484423753</v>
      </c>
      <c r="U24" s="8">
        <f>'[14]Perhitungan ke CO2-eq'!K134</f>
        <v>39881.966478498682</v>
      </c>
      <c r="V24" s="9">
        <f>SUM(B24:U24)</f>
        <v>537452.6140841447</v>
      </c>
    </row>
    <row r="27" spans="1:22" x14ac:dyDescent="0.25">
      <c r="A27" t="s">
        <v>45</v>
      </c>
    </row>
    <row r="28" spans="1:22" x14ac:dyDescent="0.25">
      <c r="A28" s="38" t="s">
        <v>0</v>
      </c>
      <c r="B28" s="38" t="s">
        <v>46</v>
      </c>
      <c r="C28" s="38"/>
      <c r="D28" s="38"/>
      <c r="E28" s="38"/>
      <c r="F28" s="38"/>
      <c r="G28" s="38"/>
      <c r="H28" s="38"/>
      <c r="I28" s="38"/>
      <c r="J28" s="38"/>
      <c r="K28" s="38"/>
      <c r="L28" s="38"/>
    </row>
    <row r="29" spans="1:22" x14ac:dyDescent="0.25">
      <c r="A29" s="38"/>
      <c r="B29" s="12">
        <v>2000</v>
      </c>
      <c r="C29" s="12">
        <v>2001</v>
      </c>
      <c r="D29" s="12">
        <v>2002</v>
      </c>
      <c r="E29" s="12">
        <v>2003</v>
      </c>
      <c r="F29" s="12">
        <v>2004</v>
      </c>
      <c r="G29" s="12">
        <v>2005</v>
      </c>
      <c r="H29" s="12">
        <v>2006</v>
      </c>
      <c r="I29" s="12">
        <v>2007</v>
      </c>
      <c r="J29" s="12">
        <v>2008</v>
      </c>
      <c r="K29" s="12">
        <v>2009</v>
      </c>
      <c r="L29" s="12">
        <v>2010</v>
      </c>
    </row>
    <row r="30" spans="1:22" x14ac:dyDescent="0.25">
      <c r="A30" s="1" t="s">
        <v>3</v>
      </c>
      <c r="B30" s="13">
        <f>'[15]Perhitungan ke CO2-eq'!B128</f>
        <v>0</v>
      </c>
      <c r="C30" s="13">
        <f>'[15]Perhitungan ke CO2-eq'!C128</f>
        <v>3419.1822014616278</v>
      </c>
      <c r="D30" s="13">
        <f>'[15]Perhitungan ke CO2-eq'!D128</f>
        <v>5213.5541142722814</v>
      </c>
      <c r="E30" s="13">
        <f>'[15]Perhitungan ke CO2-eq'!E128</f>
        <v>3693.0894404887999</v>
      </c>
      <c r="F30" s="13">
        <f>'[15]Perhitungan ke CO2-eq'!F128</f>
        <v>2882.5476107145173</v>
      </c>
      <c r="G30" s="13">
        <f>'[15]Perhitungan ke CO2-eq'!G128</f>
        <v>4839.0278894800267</v>
      </c>
      <c r="H30" s="13">
        <f>'[15]Perhitungan ke CO2-eq'!H128</f>
        <v>2962.6701364163428</v>
      </c>
      <c r="I30" s="13">
        <f>'[15]Perhitungan ke CO2-eq'!I128</f>
        <v>2463.301836693337</v>
      </c>
      <c r="J30" s="13">
        <f>'[15]Perhitungan ke CO2-eq'!J128</f>
        <v>2120.4519592715715</v>
      </c>
      <c r="K30" s="13">
        <f>'[15]Perhitungan ke CO2-eq'!K128</f>
        <v>1894.9908985757361</v>
      </c>
      <c r="L30" s="13">
        <f>'[15]Perhitungan ke CO2-eq'!L128</f>
        <v>2183.8046540125497</v>
      </c>
    </row>
    <row r="31" spans="1:22" x14ac:dyDescent="0.25">
      <c r="A31" s="1" t="s">
        <v>4</v>
      </c>
      <c r="B31" s="13">
        <f>'[15]Perhitungan ke CO2-eq'!B129</f>
        <v>29570.631299999994</v>
      </c>
      <c r="C31" s="13">
        <f>'[15]Perhitungan ke CO2-eq'!C129</f>
        <v>31771.655160000002</v>
      </c>
      <c r="D31" s="13">
        <f>'[15]Perhitungan ke CO2-eq'!D129</f>
        <v>34941.34476</v>
      </c>
      <c r="E31" s="13">
        <f>'[15]Perhitungan ke CO2-eq'!E129</f>
        <v>8699.0259299999998</v>
      </c>
      <c r="F31" s="13">
        <f>'[15]Perhitungan ke CO2-eq'!F129</f>
        <v>24348.241889999998</v>
      </c>
      <c r="G31" s="13">
        <f>'[15]Perhitungan ke CO2-eq'!G129</f>
        <v>10530.881549999998</v>
      </c>
      <c r="H31" s="13">
        <f>'[15]Perhitungan ke CO2-eq'!H129</f>
        <v>11092.59375</v>
      </c>
      <c r="I31" s="13">
        <f>'[15]Perhitungan ke CO2-eq'!I129</f>
        <v>12225.138239999998</v>
      </c>
      <c r="J31" s="13">
        <f>'[15]Perhitungan ke CO2-eq'!J129</f>
        <v>13230.727439999999</v>
      </c>
      <c r="K31" s="13">
        <f>'[15]Perhitungan ke CO2-eq'!K129</f>
        <v>13866.958979999998</v>
      </c>
      <c r="L31" s="13">
        <f>'[15]Perhitungan ke CO2-eq'!L129</f>
        <v>14482.104419999998</v>
      </c>
    </row>
    <row r="32" spans="1:22" x14ac:dyDescent="0.25">
      <c r="A32" s="1" t="s">
        <v>5</v>
      </c>
      <c r="B32" s="13">
        <f>'[15]Perhitungan ke CO2-eq'!B130</f>
        <v>520.11084082822856</v>
      </c>
      <c r="C32" s="13">
        <f>'[15]Perhitungan ke CO2-eq'!C130</f>
        <v>609.01992582916557</v>
      </c>
      <c r="D32" s="13">
        <f>'[15]Perhitungan ke CO2-eq'!D130</f>
        <v>628.16636654665149</v>
      </c>
      <c r="E32" s="13">
        <f>'[15]Perhitungan ke CO2-eq'!E130</f>
        <v>133.64726500601145</v>
      </c>
      <c r="F32" s="13">
        <f>'[15]Perhitungan ke CO2-eq'!F130</f>
        <v>478.34945650674285</v>
      </c>
      <c r="G32" s="13">
        <f>'[15]Perhitungan ke CO2-eq'!G130</f>
        <v>166.80137941858288</v>
      </c>
      <c r="H32" s="13">
        <f>'[15]Perhitungan ke CO2-eq'!H130</f>
        <v>182.67622138429715</v>
      </c>
      <c r="I32" s="13">
        <f>'[15]Perhitungan ke CO2-eq'!I130</f>
        <v>202.43168055666288</v>
      </c>
      <c r="J32" s="13">
        <f>'[15]Perhitungan ke CO2-eq'!J130</f>
        <v>191.69057409794283</v>
      </c>
      <c r="K32" s="13">
        <f>'[15]Perhitungan ke CO2-eq'!K130</f>
        <v>226.44358037286861</v>
      </c>
      <c r="L32" s="13">
        <f>'[15]Perhitungan ke CO2-eq'!L130</f>
        <v>234.46587872186285</v>
      </c>
    </row>
    <row r="33" spans="1:13" x14ac:dyDescent="0.25">
      <c r="A33" s="1" t="s">
        <v>6</v>
      </c>
      <c r="B33" s="13">
        <f>'[15]Perhitungan ke CO2-eq'!B131</f>
        <v>0</v>
      </c>
      <c r="C33" s="13">
        <f>'[15]Perhitungan ke CO2-eq'!C131</f>
        <v>0</v>
      </c>
      <c r="D33" s="13">
        <f>'[15]Perhitungan ke CO2-eq'!D131</f>
        <v>0</v>
      </c>
      <c r="E33" s="13">
        <f>'[15]Perhitungan ke CO2-eq'!E131</f>
        <v>0</v>
      </c>
      <c r="F33" s="13">
        <f>'[15]Perhitungan ke CO2-eq'!F131</f>
        <v>0</v>
      </c>
      <c r="G33" s="13">
        <f>'[15]Perhitungan ke CO2-eq'!G131</f>
        <v>0</v>
      </c>
      <c r="H33" s="13">
        <f>'[15]Perhitungan ke CO2-eq'!H131</f>
        <v>0</v>
      </c>
      <c r="I33" s="13">
        <f>'[15]Perhitungan ke CO2-eq'!I131</f>
        <v>0</v>
      </c>
      <c r="J33" s="13">
        <f>'[15]Perhitungan ke CO2-eq'!J131</f>
        <v>0</v>
      </c>
      <c r="K33" s="13">
        <f>'[15]Perhitungan ke CO2-eq'!K131</f>
        <v>0</v>
      </c>
      <c r="L33" s="13">
        <f>'[15]Perhitungan ke CO2-eq'!L131</f>
        <v>0</v>
      </c>
    </row>
    <row r="34" spans="1:13" x14ac:dyDescent="0.25">
      <c r="A34" s="1" t="s">
        <v>7</v>
      </c>
      <c r="B34" s="13">
        <f>'[15]Perhitungan ke CO2-eq'!B132</f>
        <v>0</v>
      </c>
      <c r="C34" s="13">
        <f>'[15]Perhitungan ke CO2-eq'!C132</f>
        <v>26.023636363636367</v>
      </c>
      <c r="D34" s="13">
        <f>'[15]Perhitungan ke CO2-eq'!D132</f>
        <v>39.680727272727275</v>
      </c>
      <c r="E34" s="13">
        <f>'[15]Perhitungan ke CO2-eq'!E132</f>
        <v>236.99143636363635</v>
      </c>
      <c r="F34" s="13">
        <f>'[15]Perhitungan ke CO2-eq'!F132</f>
        <v>230.82234545454548</v>
      </c>
      <c r="G34" s="13">
        <f>'[15]Perhitungan ke CO2-eq'!G132</f>
        <v>245.71325454545459</v>
      </c>
      <c r="H34" s="13">
        <f>'[15]Perhitungan ke CO2-eq'!H132</f>
        <v>231.43216363636364</v>
      </c>
      <c r="I34" s="13">
        <f>'[15]Perhitungan ke CO2-eq'!I132</f>
        <v>231.52052727272729</v>
      </c>
      <c r="J34" s="13">
        <f>'[15]Perhitungan ke CO2-eq'!J132</f>
        <v>238.63379999999998</v>
      </c>
      <c r="K34" s="13">
        <f>'[15]Perhitungan ke CO2-eq'!K132</f>
        <v>493.94781818181832</v>
      </c>
      <c r="L34" s="13">
        <f>'[15]Perhitungan ke CO2-eq'!L132</f>
        <v>886.96074545454564</v>
      </c>
    </row>
    <row r="35" spans="1:13" x14ac:dyDescent="0.25">
      <c r="A35" s="1" t="s">
        <v>8</v>
      </c>
      <c r="B35" s="13">
        <f>'[15]Perhitungan ke CO2-eq'!B133</f>
        <v>0</v>
      </c>
      <c r="C35" s="13">
        <f>'[15]Perhitungan ke CO2-eq'!C133</f>
        <v>2.9515734181818185E-3</v>
      </c>
      <c r="D35" s="13">
        <f>'[15]Perhitungan ke CO2-eq'!D133</f>
        <v>3.6558028945454547E-3</v>
      </c>
      <c r="E35" s="13">
        <f>'[15]Perhitungan ke CO2-eq'!E133</f>
        <v>3.1905936872727268E-3</v>
      </c>
      <c r="F35" s="13">
        <f>'[15]Perhitungan ke CO2-eq'!F133</f>
        <v>2.8016133600000004E-3</v>
      </c>
      <c r="G35" s="13">
        <f>'[15]Perhitungan ke CO2-eq'!G133</f>
        <v>3.7433938690909093E-3</v>
      </c>
      <c r="H35" s="13">
        <f>'[15]Perhitungan ke CO2-eq'!H133</f>
        <v>3.4240553454545452E-3</v>
      </c>
      <c r="I35" s="13">
        <f>'[15]Perhitungan ke CO2-eq'!I133</f>
        <v>3.5184782690909086E-3</v>
      </c>
      <c r="J35" s="13">
        <f>'[15]Perhitungan ke CO2-eq'!J133</f>
        <v>2.9615789178181824E-3</v>
      </c>
      <c r="K35" s="13">
        <f>'[15]Perhitungan ke CO2-eq'!K133</f>
        <v>2.0682242509090913E-3</v>
      </c>
      <c r="L35" s="13">
        <f>'[15]Perhitungan ke CO2-eq'!L133</f>
        <v>1.9360071054545459E-3</v>
      </c>
    </row>
    <row r="36" spans="1:13" x14ac:dyDescent="0.25">
      <c r="A36" s="4" t="s">
        <v>9</v>
      </c>
      <c r="B36" s="13">
        <f>'[15]Perhitungan ke CO2-eq'!B134</f>
        <v>30090.742140828221</v>
      </c>
      <c r="C36" s="13">
        <f>'[15]Perhitungan ke CO2-eq'!C134</f>
        <v>35825.883875227853</v>
      </c>
      <c r="D36" s="13">
        <f>'[15]Perhitungan ke CO2-eq'!D134</f>
        <v>40822.749623894553</v>
      </c>
      <c r="E36" s="13">
        <f>'[15]Perhitungan ke CO2-eq'!E134</f>
        <v>12762.757262452134</v>
      </c>
      <c r="F36" s="13">
        <f>'[15]Perhitungan ke CO2-eq'!F134</f>
        <v>27939.96410428916</v>
      </c>
      <c r="G36" s="13">
        <f>'[15]Perhitungan ke CO2-eq'!G134</f>
        <v>15782.427816837931</v>
      </c>
      <c r="H36" s="13">
        <f>'[15]Perhitungan ke CO2-eq'!H134</f>
        <v>14469.375695492348</v>
      </c>
      <c r="I36" s="13">
        <f>'[15]Perhitungan ke CO2-eq'!I134</f>
        <v>15122.395803000994</v>
      </c>
      <c r="J36" s="13">
        <f>'[15]Perhitungan ke CO2-eq'!J134</f>
        <v>15781.506734948431</v>
      </c>
      <c r="K36" s="13">
        <f>'[15]Perhitungan ke CO2-eq'!K134</f>
        <v>16482.343345354671</v>
      </c>
      <c r="L36" s="13">
        <f>'[15]Perhitungan ke CO2-eq'!L134</f>
        <v>17787.337634196057</v>
      </c>
      <c r="M36" s="9">
        <f>SUM(B36:L36)</f>
        <v>242867.48403652234</v>
      </c>
    </row>
    <row r="42" spans="1:13" x14ac:dyDescent="0.25">
      <c r="A42" t="s">
        <v>53</v>
      </c>
    </row>
    <row r="43" spans="1:13" x14ac:dyDescent="0.25">
      <c r="A43" s="38" t="s">
        <v>0</v>
      </c>
    </row>
    <row r="44" spans="1:13" x14ac:dyDescent="0.25">
      <c r="A44" s="38"/>
    </row>
    <row r="45" spans="1:13" x14ac:dyDescent="0.25">
      <c r="A45" s="1" t="s">
        <v>3</v>
      </c>
    </row>
    <row r="46" spans="1:13" x14ac:dyDescent="0.25">
      <c r="A46" s="1" t="s">
        <v>4</v>
      </c>
    </row>
    <row r="47" spans="1:13" x14ac:dyDescent="0.25">
      <c r="A47" s="1" t="s">
        <v>5</v>
      </c>
    </row>
    <row r="48" spans="1:13" x14ac:dyDescent="0.25">
      <c r="A48" s="1" t="s">
        <v>6</v>
      </c>
    </row>
    <row r="49" spans="1:1" x14ac:dyDescent="0.25">
      <c r="A49" s="1" t="s">
        <v>7</v>
      </c>
    </row>
    <row r="50" spans="1:1" x14ac:dyDescent="0.25">
      <c r="A50" s="1" t="s">
        <v>8</v>
      </c>
    </row>
    <row r="51" spans="1:1" x14ac:dyDescent="0.25">
      <c r="A51" s="4" t="s">
        <v>9</v>
      </c>
    </row>
    <row r="54" spans="1:1" x14ac:dyDescent="0.25">
      <c r="A54" t="s">
        <v>54</v>
      </c>
    </row>
    <row r="55" spans="1:1" x14ac:dyDescent="0.25">
      <c r="A55" s="38" t="s">
        <v>0</v>
      </c>
    </row>
    <row r="56" spans="1:1" x14ac:dyDescent="0.25">
      <c r="A56" s="38"/>
    </row>
    <row r="57" spans="1:1" x14ac:dyDescent="0.25">
      <c r="A57" s="1" t="s">
        <v>3</v>
      </c>
    </row>
    <row r="58" spans="1:1" x14ac:dyDescent="0.25">
      <c r="A58" s="1" t="s">
        <v>4</v>
      </c>
    </row>
    <row r="59" spans="1:1" x14ac:dyDescent="0.25">
      <c r="A59" s="1" t="s">
        <v>5</v>
      </c>
    </row>
    <row r="60" spans="1:1" x14ac:dyDescent="0.25">
      <c r="A60" s="1" t="s">
        <v>6</v>
      </c>
    </row>
    <row r="61" spans="1:1" x14ac:dyDescent="0.25">
      <c r="A61" s="1" t="s">
        <v>7</v>
      </c>
    </row>
    <row r="62" spans="1:1" x14ac:dyDescent="0.25">
      <c r="A62" s="1" t="s">
        <v>8</v>
      </c>
    </row>
    <row r="63" spans="1:1" x14ac:dyDescent="0.25">
      <c r="A63" s="4" t="s">
        <v>9</v>
      </c>
    </row>
    <row r="66" spans="1:21" x14ac:dyDescent="0.25">
      <c r="B66" s="37" t="s">
        <v>1</v>
      </c>
      <c r="C66" s="37"/>
      <c r="D66" s="37"/>
      <c r="E66" s="37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</row>
    <row r="67" spans="1:21" x14ac:dyDescent="0.25">
      <c r="A67" t="s">
        <v>59</v>
      </c>
      <c r="B67" s="32">
        <v>2011</v>
      </c>
      <c r="C67" s="32">
        <v>2012</v>
      </c>
      <c r="D67" s="32">
        <v>2013</v>
      </c>
      <c r="E67" s="32">
        <v>2014</v>
      </c>
      <c r="F67" s="32">
        <v>2015</v>
      </c>
      <c r="G67" s="32">
        <v>2016</v>
      </c>
      <c r="H67" s="32">
        <v>2017</v>
      </c>
      <c r="I67" s="32">
        <v>2018</v>
      </c>
      <c r="J67" s="32">
        <v>2019</v>
      </c>
      <c r="K67" s="32">
        <v>2020</v>
      </c>
      <c r="L67" s="3">
        <v>2021</v>
      </c>
      <c r="M67" s="32">
        <v>2022</v>
      </c>
      <c r="N67" s="32">
        <v>2023</v>
      </c>
      <c r="O67" s="32">
        <v>2024</v>
      </c>
      <c r="P67" s="32">
        <v>2025</v>
      </c>
      <c r="Q67" s="3">
        <v>2026</v>
      </c>
      <c r="R67" s="32">
        <v>2027</v>
      </c>
      <c r="S67" s="32">
        <v>2028</v>
      </c>
      <c r="T67" s="32">
        <v>2029</v>
      </c>
      <c r="U67" s="32">
        <v>2030</v>
      </c>
    </row>
    <row r="68" spans="1:21" x14ac:dyDescent="0.25">
      <c r="A68" t="s">
        <v>60</v>
      </c>
      <c r="B68" s="9">
        <f>B6+B9+B10+B11</f>
        <v>3696.4301523260865</v>
      </c>
      <c r="C68" s="9">
        <f t="shared" ref="C68:U68" si="2">C6+C9+C10+C11</f>
        <v>3681.1231904929723</v>
      </c>
      <c r="D68" s="9">
        <f t="shared" si="2"/>
        <v>5742.96981032845</v>
      </c>
      <c r="E68" s="9">
        <f t="shared" si="2"/>
        <v>5740.9495264798452</v>
      </c>
      <c r="F68" s="9">
        <f t="shared" si="2"/>
        <v>6408.0587803043118</v>
      </c>
      <c r="G68" s="9">
        <f t="shared" si="2"/>
        <v>7375.0664621457599</v>
      </c>
      <c r="H68" s="9">
        <f t="shared" si="2"/>
        <v>7873.4185452359707</v>
      </c>
      <c r="I68" s="9">
        <f t="shared" si="2"/>
        <v>8609.6046677560225</v>
      </c>
      <c r="J68" s="9">
        <f t="shared" si="2"/>
        <v>9400.908734736091</v>
      </c>
      <c r="K68" s="9">
        <f t="shared" si="2"/>
        <v>10252.869565806161</v>
      </c>
      <c r="L68" s="9">
        <f t="shared" si="2"/>
        <v>11171.584311119786</v>
      </c>
      <c r="M68" s="9">
        <f t="shared" si="2"/>
        <v>12069.885904229654</v>
      </c>
      <c r="N68" s="9">
        <f t="shared" si="2"/>
        <v>13049.032387279334</v>
      </c>
      <c r="O68" s="9">
        <f t="shared" si="2"/>
        <v>14117.148671707764</v>
      </c>
      <c r="P68" s="9">
        <f t="shared" si="2"/>
        <v>15283.176222553526</v>
      </c>
      <c r="Q68" s="9">
        <f t="shared" si="2"/>
        <v>16556.955122091549</v>
      </c>
      <c r="R68" s="9">
        <f t="shared" si="2"/>
        <v>17949.314380865409</v>
      </c>
      <c r="S68" s="9">
        <f t="shared" si="2"/>
        <v>19472.17132497831</v>
      </c>
      <c r="T68" s="9">
        <f t="shared" si="2"/>
        <v>21044.7662291218</v>
      </c>
      <c r="U68" s="9">
        <f t="shared" si="2"/>
        <v>22775.406439842391</v>
      </c>
    </row>
    <row r="69" spans="1:21" x14ac:dyDescent="0.25">
      <c r="A69" t="s">
        <v>61</v>
      </c>
      <c r="B69" s="9">
        <f>B7+B8</f>
        <v>13303.997417805011</v>
      </c>
      <c r="C69" s="9">
        <f t="shared" ref="C69:U69" si="3">C7+C8</f>
        <v>13528.529758065892</v>
      </c>
      <c r="D69" s="9">
        <f t="shared" si="3"/>
        <v>15056.453402377614</v>
      </c>
      <c r="E69" s="9">
        <f t="shared" si="3"/>
        <v>14252.696239610797</v>
      </c>
      <c r="F69" s="9">
        <f t="shared" si="3"/>
        <v>15357.127693866096</v>
      </c>
      <c r="G69" s="9">
        <f t="shared" si="3"/>
        <v>17038.151365671452</v>
      </c>
      <c r="H69" s="9">
        <f t="shared" si="3"/>
        <v>16283.559878682147</v>
      </c>
      <c r="I69" s="9">
        <f t="shared" si="3"/>
        <v>16769.912653434469</v>
      </c>
      <c r="J69" s="9">
        <f t="shared" si="3"/>
        <v>17198.101121612854</v>
      </c>
      <c r="K69" s="9">
        <f t="shared" si="3"/>
        <v>17778.323066565368</v>
      </c>
      <c r="L69" s="9">
        <f t="shared" si="3"/>
        <v>18287.659865146587</v>
      </c>
      <c r="M69" s="9">
        <f t="shared" si="3"/>
        <v>18091.069348223857</v>
      </c>
      <c r="N69" s="9">
        <f t="shared" si="3"/>
        <v>19316.941030181639</v>
      </c>
      <c r="O69" s="9">
        <f t="shared" si="3"/>
        <v>19837.027299199061</v>
      </c>
      <c r="P69" s="9">
        <f t="shared" si="3"/>
        <v>20360.840997318035</v>
      </c>
      <c r="Q69" s="9">
        <f t="shared" si="3"/>
        <v>20888.456673120774</v>
      </c>
      <c r="R69" s="9">
        <f t="shared" si="3"/>
        <v>21419.950366160847</v>
      </c>
      <c r="S69" s="9">
        <f t="shared" si="3"/>
        <v>21955.399636782902</v>
      </c>
      <c r="T69" s="9">
        <f t="shared" si="3"/>
        <v>22404.277308076966</v>
      </c>
      <c r="U69" s="9">
        <f t="shared" si="3"/>
        <v>23038.482939210968</v>
      </c>
    </row>
  </sheetData>
  <mergeCells count="9">
    <mergeCell ref="B66:U66"/>
    <mergeCell ref="A43:A44"/>
    <mergeCell ref="A55:A56"/>
    <mergeCell ref="A4:A5"/>
    <mergeCell ref="B4:U4"/>
    <mergeCell ref="A16:A17"/>
    <mergeCell ref="B16:U16"/>
    <mergeCell ref="A28:A29"/>
    <mergeCell ref="B28:L28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1"/>
  <sheetViews>
    <sheetView tabSelected="1" zoomScale="85" zoomScaleNormal="85" workbookViewId="0">
      <selection activeCell="B14" sqref="B14"/>
    </sheetView>
  </sheetViews>
  <sheetFormatPr defaultRowHeight="15" x14ac:dyDescent="0.25"/>
  <cols>
    <col min="1" max="1" width="37.140625" bestFit="1" customWidth="1"/>
    <col min="2" max="21" width="11.5703125" bestFit="1" customWidth="1"/>
    <col min="22" max="23" width="13.28515625" bestFit="1" customWidth="1"/>
    <col min="24" max="24" width="9.5703125" bestFit="1" customWidth="1"/>
    <col min="25" max="25" width="14.28515625" bestFit="1" customWidth="1"/>
  </cols>
  <sheetData>
    <row r="1" spans="1:25" x14ac:dyDescent="0.25">
      <c r="A1" t="s">
        <v>28</v>
      </c>
    </row>
    <row r="3" spans="1:25" x14ac:dyDescent="0.25">
      <c r="A3" t="s">
        <v>10</v>
      </c>
    </row>
    <row r="4" spans="1:25" x14ac:dyDescent="0.25">
      <c r="A4" s="38" t="s">
        <v>0</v>
      </c>
      <c r="B4" s="37" t="s">
        <v>1</v>
      </c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</row>
    <row r="5" spans="1:25" x14ac:dyDescent="0.25">
      <c r="A5" s="38"/>
      <c r="B5" s="2">
        <v>2011</v>
      </c>
      <c r="C5" s="2">
        <v>2012</v>
      </c>
      <c r="D5" s="2">
        <v>2013</v>
      </c>
      <c r="E5" s="2">
        <v>2014</v>
      </c>
      <c r="F5" s="2">
        <v>2015</v>
      </c>
      <c r="G5" s="2">
        <v>2016</v>
      </c>
      <c r="H5" s="2">
        <v>2017</v>
      </c>
      <c r="I5" s="2">
        <v>2018</v>
      </c>
      <c r="J5" s="2">
        <v>2019</v>
      </c>
      <c r="K5" s="2">
        <v>2020</v>
      </c>
      <c r="L5" s="3">
        <v>2021</v>
      </c>
      <c r="M5" s="2">
        <v>2022</v>
      </c>
      <c r="N5" s="2">
        <v>2023</v>
      </c>
      <c r="O5" s="2">
        <v>2024</v>
      </c>
      <c r="P5" s="2">
        <v>2025</v>
      </c>
      <c r="Q5" s="3">
        <v>2026</v>
      </c>
      <c r="R5" s="2">
        <v>2027</v>
      </c>
      <c r="S5" s="2">
        <v>2028</v>
      </c>
      <c r="T5" s="2">
        <v>2029</v>
      </c>
      <c r="U5" s="2">
        <v>2030</v>
      </c>
    </row>
    <row r="6" spans="1:25" x14ac:dyDescent="0.25">
      <c r="A6" s="1" t="s">
        <v>3</v>
      </c>
      <c r="B6" s="8">
        <f>'[16]Perhitungan ke CO2-eq'!B128</f>
        <v>8979.3128222580854</v>
      </c>
      <c r="C6" s="8">
        <f>'[16]Perhitungan ke CO2-eq'!C128</f>
        <v>9445.141460059398</v>
      </c>
      <c r="D6" s="8">
        <f>'[16]Perhitungan ke CO2-eq'!D128</f>
        <v>9450.7314037130145</v>
      </c>
      <c r="E6" s="8">
        <f>'[16]Perhitungan ke CO2-eq'!E128</f>
        <v>11312.182640367055</v>
      </c>
      <c r="F6" s="8">
        <f>'[16]Perhitungan ke CO2-eq'!F128</f>
        <v>10382.388679315638</v>
      </c>
      <c r="G6" s="8">
        <f>'[16]Perhitungan ke CO2-eq'!G128</f>
        <v>5610.4401136789993</v>
      </c>
      <c r="H6" s="8">
        <f>'[16]Perhitungan ke CO2-eq'!H128</f>
        <v>11811.550940090061</v>
      </c>
      <c r="I6" s="8">
        <f>'[16]Perhitungan ke CO2-eq'!I128</f>
        <v>12253.156488725706</v>
      </c>
      <c r="J6" s="8">
        <f>'[16]Perhitungan ke CO2-eq'!J128</f>
        <v>13514.620439891656</v>
      </c>
      <c r="K6" s="8">
        <f>'[16]Perhitungan ke CO2-eq'!K128</f>
        <v>14198.456880183983</v>
      </c>
      <c r="L6" s="8">
        <f>'[17]Perhitungan ke CO2-eq'!B128</f>
        <v>14906.516409641978</v>
      </c>
      <c r="M6" s="8">
        <f>'[17]Perhitungan ke CO2-eq'!C128</f>
        <v>15204.646737834815</v>
      </c>
      <c r="N6" s="8">
        <f>'[17]Perhitungan ke CO2-eq'!D128</f>
        <v>15508.367009681273</v>
      </c>
      <c r="O6" s="8">
        <f>'[17]Perhitungan ke CO2-eq'!E128</f>
        <v>15819.540539732548</v>
      </c>
      <c r="P6" s="8">
        <f>'[17]Perhitungan ke CO2-eq'!F128</f>
        <v>16134.440698886237</v>
      </c>
      <c r="Q6" s="8">
        <f>'[17]Perhitungan ke CO2-eq'!G128</f>
        <v>16458.657430795945</v>
      </c>
      <c r="R6" s="8">
        <f>'[17]Perhitungan ke CO2-eq'!H128</f>
        <v>16786.600791808069</v>
      </c>
      <c r="S6" s="8">
        <f>'[17]Perhitungan ke CO2-eq'!I128</f>
        <v>17121.997411025022</v>
      </c>
      <c r="T6" s="8">
        <f>'[17]Perhitungan ke CO2-eq'!J128</f>
        <v>17464.847288446781</v>
      </c>
      <c r="U6" s="8">
        <f>'[17]Perhitungan ke CO2-eq'!K128</f>
        <v>17815.150424073367</v>
      </c>
      <c r="V6" s="9">
        <f t="shared" ref="V6:V11" si="0">SUM(B6:U6)</f>
        <v>270178.74661020964</v>
      </c>
    </row>
    <row r="7" spans="1:25" x14ac:dyDescent="0.25">
      <c r="A7" s="1" t="s">
        <v>4</v>
      </c>
      <c r="B7" s="8">
        <f>'[16]Perhitungan ke CO2-eq'!B129</f>
        <v>18843.409199999995</v>
      </c>
      <c r="C7" s="8">
        <f>'[16]Perhitungan ke CO2-eq'!C129</f>
        <v>19953.509099999999</v>
      </c>
      <c r="D7" s="8">
        <f>'[16]Perhitungan ke CO2-eq'!D129</f>
        <v>21135.115259999999</v>
      </c>
      <c r="E7" s="8">
        <f>'[16]Perhitungan ke CO2-eq'!E129</f>
        <v>21788.823420000004</v>
      </c>
      <c r="F7" s="8">
        <f>'[16]Perhitungan ke CO2-eq'!F129</f>
        <v>23479.417079999996</v>
      </c>
      <c r="G7" s="8">
        <f>'[16]Perhitungan ke CO2-eq'!G129</f>
        <v>23914.905000000002</v>
      </c>
      <c r="H7" s="8">
        <f>'[16]Perhitungan ke CO2-eq'!H129</f>
        <v>24751.202675207969</v>
      </c>
      <c r="I7" s="8">
        <f>'[16]Perhitungan ke CO2-eq'!I129</f>
        <v>25897.005022354097</v>
      </c>
      <c r="J7" s="8">
        <f>'[16]Perhitungan ke CO2-eq'!J129</f>
        <v>27154.933212022501</v>
      </c>
      <c r="K7" s="8">
        <f>'[16]Perhitungan ke CO2-eq'!K129</f>
        <v>28394.145781690837</v>
      </c>
      <c r="L7" s="8">
        <f>'[17]Perhitungan ke CO2-eq'!B129</f>
        <v>29606.43719135928</v>
      </c>
      <c r="M7" s="8">
        <f>'[17]Perhitungan ke CO2-eq'!C129</f>
        <v>30445.585061027712</v>
      </c>
      <c r="N7" s="8">
        <f>'[17]Perhitungan ke CO2-eq'!D129</f>
        <v>31753.967850696026</v>
      </c>
      <c r="O7" s="8">
        <f>'[17]Perhitungan ke CO2-eq'!E129</f>
        <v>32831.37500036446</v>
      </c>
      <c r="P7" s="8">
        <f>'[17]Perhitungan ke CO2-eq'!F129</f>
        <v>33909.603670032884</v>
      </c>
      <c r="Q7" s="8">
        <f>'[17]Perhitungan ke CO2-eq'!G129</f>
        <v>34992.914759701205</v>
      </c>
      <c r="R7" s="8">
        <f>'[17]Perhitungan ke CO2-eq'!H129</f>
        <v>36078.186829369632</v>
      </c>
      <c r="S7" s="8">
        <f>'[17]Perhitungan ke CO2-eq'!I129</f>
        <v>37166.518179038074</v>
      </c>
      <c r="T7" s="8">
        <f>'[17]Perhitungan ke CO2-eq'!J129</f>
        <v>38254.898668706388</v>
      </c>
      <c r="U7" s="8">
        <f>'[17]Perhitungan ke CO2-eq'!K129</f>
        <v>39348.229698374824</v>
      </c>
      <c r="V7" s="9">
        <f t="shared" si="0"/>
        <v>579700.18265994592</v>
      </c>
    </row>
    <row r="8" spans="1:25" x14ac:dyDescent="0.25">
      <c r="A8" s="1" t="s">
        <v>5</v>
      </c>
      <c r="B8" s="8">
        <f>'[16]Perhitungan ke CO2-eq'!B130</f>
        <v>377.3626515023704</v>
      </c>
      <c r="C8" s="8">
        <f>'[16]Perhitungan ke CO2-eq'!C130</f>
        <v>403.9429243841326</v>
      </c>
      <c r="D8" s="8">
        <f>'[16]Perhitungan ke CO2-eq'!D130</f>
        <v>404.15042172974859</v>
      </c>
      <c r="E8" s="8">
        <f>'[16]Perhitungan ke CO2-eq'!E130</f>
        <v>452.08303273446973</v>
      </c>
      <c r="F8" s="8">
        <f>'[16]Perhitungan ke CO2-eq'!F130</f>
        <v>603.84515671473719</v>
      </c>
      <c r="G8" s="8">
        <f>'[16]Perhitungan ke CO2-eq'!G130</f>
        <v>409.78212731473604</v>
      </c>
      <c r="H8" s="8">
        <f>'[16]Perhitungan ke CO2-eq'!H130</f>
        <v>427.71323104393826</v>
      </c>
      <c r="I8" s="8">
        <f>'[16]Perhitungan ke CO2-eq'!I130</f>
        <v>448.77741376219126</v>
      </c>
      <c r="J8" s="8">
        <f>'[16]Perhitungan ke CO2-eq'!J130</f>
        <v>402.00251980391505</v>
      </c>
      <c r="K8" s="8">
        <f>'[16]Perhitungan ke CO2-eq'!K130</f>
        <v>483.8306046734283</v>
      </c>
      <c r="L8" s="8">
        <f>'[17]Perhitungan ke CO2-eq'!B130</f>
        <v>502.5456147667802</v>
      </c>
      <c r="M8" s="8">
        <f>'[17]Perhitungan ke CO2-eq'!C130</f>
        <v>515.78847504108842</v>
      </c>
      <c r="N8" s="8">
        <f>'[17]Perhitungan ke CO2-eq'!D130</f>
        <v>529.15651903159824</v>
      </c>
      <c r="O8" s="8">
        <f>'[17]Perhitungan ke CO2-eq'!E130</f>
        <v>542.67420114934703</v>
      </c>
      <c r="P8" s="8">
        <f>'[17]Perhitungan ke CO2-eq'!F130</f>
        <v>556.32020939210622</v>
      </c>
      <c r="Q8" s="8">
        <f>'[17]Perhitungan ke CO2-eq'!G130</f>
        <v>570.13133999825482</v>
      </c>
      <c r="R8" s="8">
        <f>'[17]Perhitungan ke CO2-eq'!H130</f>
        <v>584.09069286322938</v>
      </c>
      <c r="S8" s="8">
        <f>'[17]Perhitungan ke CO2-eq'!I130</f>
        <v>598.20387601284324</v>
      </c>
      <c r="T8" s="8">
        <f>'[17]Perhitungan ke CO2-eq'!J130</f>
        <v>531.61825870758742</v>
      </c>
      <c r="U8" s="8">
        <f>'[17]Perhitungan ke CO2-eq'!K130</f>
        <v>626.88265428325894</v>
      </c>
      <c r="V8" s="9">
        <f t="shared" si="0"/>
        <v>9970.9019249097637</v>
      </c>
    </row>
    <row r="9" spans="1:25" x14ac:dyDescent="0.25">
      <c r="A9" s="1" t="s">
        <v>6</v>
      </c>
      <c r="B9" s="8">
        <f>'[16]Perhitungan ke CO2-eq'!B131</f>
        <v>0</v>
      </c>
      <c r="C9" s="8">
        <f>'[16]Perhitungan ke CO2-eq'!C131</f>
        <v>0</v>
      </c>
      <c r="D9" s="8">
        <f>'[16]Perhitungan ke CO2-eq'!D131</f>
        <v>0</v>
      </c>
      <c r="E9" s="8">
        <f>'[16]Perhitungan ke CO2-eq'!E131</f>
        <v>0</v>
      </c>
      <c r="F9" s="8">
        <f>'[16]Perhitungan ke CO2-eq'!F131</f>
        <v>0</v>
      </c>
      <c r="G9" s="8">
        <f>'[16]Perhitungan ke CO2-eq'!G131</f>
        <v>0</v>
      </c>
      <c r="H9" s="8">
        <f>'[16]Perhitungan ke CO2-eq'!H131</f>
        <v>0</v>
      </c>
      <c r="I9" s="8">
        <f>'[16]Perhitungan ke CO2-eq'!I131</f>
        <v>0</v>
      </c>
      <c r="J9" s="8">
        <f>'[16]Perhitungan ke CO2-eq'!J131</f>
        <v>0</v>
      </c>
      <c r="K9" s="8">
        <f>'[16]Perhitungan ke CO2-eq'!K131</f>
        <v>0</v>
      </c>
      <c r="L9" s="8">
        <f>'[17]Perhitungan ke CO2-eq'!B131</f>
        <v>0</v>
      </c>
      <c r="M9" s="8">
        <f>'[17]Perhitungan ke CO2-eq'!C131</f>
        <v>0</v>
      </c>
      <c r="N9" s="8">
        <f>'[17]Perhitungan ke CO2-eq'!D131</f>
        <v>0</v>
      </c>
      <c r="O9" s="8">
        <f>'[17]Perhitungan ke CO2-eq'!E131</f>
        <v>0</v>
      </c>
      <c r="P9" s="8">
        <f>'[17]Perhitungan ke CO2-eq'!F131</f>
        <v>0</v>
      </c>
      <c r="Q9" s="8">
        <f>'[17]Perhitungan ke CO2-eq'!G131</f>
        <v>0</v>
      </c>
      <c r="R9" s="8">
        <f>'[17]Perhitungan ke CO2-eq'!H131</f>
        <v>0</v>
      </c>
      <c r="S9" s="8">
        <f>'[17]Perhitungan ke CO2-eq'!I131</f>
        <v>0</v>
      </c>
      <c r="T9" s="8">
        <f>'[17]Perhitungan ke CO2-eq'!J131</f>
        <v>0</v>
      </c>
      <c r="U9" s="8">
        <f>'[17]Perhitungan ke CO2-eq'!K131</f>
        <v>0</v>
      </c>
      <c r="V9" s="9">
        <f t="shared" si="0"/>
        <v>0</v>
      </c>
    </row>
    <row r="10" spans="1:25" x14ac:dyDescent="0.25">
      <c r="A10" s="1" t="s">
        <v>7</v>
      </c>
      <c r="B10" s="8">
        <f>'[16]Perhitungan ke CO2-eq'!B132</f>
        <v>72328.747333333333</v>
      </c>
      <c r="C10" s="8">
        <f>'[16]Perhitungan ke CO2-eq'!C132</f>
        <v>82074.468666666668</v>
      </c>
      <c r="D10" s="8">
        <f>'[16]Perhitungan ke CO2-eq'!D132</f>
        <v>95842.882666666657</v>
      </c>
      <c r="E10" s="8">
        <f>'[16]Perhitungan ke CO2-eq'!E132</f>
        <v>107791.72066666668</v>
      </c>
      <c r="F10" s="8">
        <f>'[16]Perhitungan ke CO2-eq'!F132</f>
        <v>113039.63733333333</v>
      </c>
      <c r="G10" s="8">
        <f>'[16]Perhitungan ke CO2-eq'!G132</f>
        <v>119519.92066666666</v>
      </c>
      <c r="H10" s="8">
        <f>'[16]Perhitungan ke CO2-eq'!H132</f>
        <v>126078.44920000003</v>
      </c>
      <c r="I10" s="8">
        <f>'[16]Perhitungan ke CO2-eq'!I132</f>
        <v>132367.71416000003</v>
      </c>
      <c r="J10" s="8">
        <f>'[16]Perhitungan ke CO2-eq'!J132</f>
        <v>139049.93653466666</v>
      </c>
      <c r="K10" s="8">
        <f>'[16]Perhitungan ke CO2-eq'!K132</f>
        <v>146003.23086140002</v>
      </c>
      <c r="L10" s="8">
        <f>'[17]Perhitungan ke CO2-eq'!B132</f>
        <v>153303.20907113669</v>
      </c>
      <c r="M10" s="8">
        <f>'[17]Perhitungan ke CO2-eq'!C132</f>
        <v>160924.36952469358</v>
      </c>
      <c r="N10" s="8">
        <f>'[17]Perhitungan ke CO2-eq'!D132</f>
        <v>168925.67133426157</v>
      </c>
      <c r="O10" s="8">
        <f>'[17]Perhitungan ke CO2-eq'!E132</f>
        <v>177326.27740097465</v>
      </c>
      <c r="P10" s="8">
        <f>'[17]Perhitungan ke CO2-eq'!F132</f>
        <v>186145.7496043568</v>
      </c>
      <c r="Q10" s="8">
        <f>'[17]Perhitungan ke CO2-eq'!G132</f>
        <v>195405.56291790796</v>
      </c>
      <c r="R10" s="8">
        <f>'[17]Perhitungan ke CO2-eq'!H132</f>
        <v>205127.1385638034</v>
      </c>
      <c r="S10" s="8">
        <f>'[17]Perhitungan ke CO2-eq'!I132</f>
        <v>215333.91299199351</v>
      </c>
      <c r="T10" s="8">
        <f>'[17]Perhitungan ke CO2-eq'!J132</f>
        <v>226050.10947492658</v>
      </c>
      <c r="U10" s="8">
        <f>'[17]Perhitungan ke CO2-eq'!K132</f>
        <v>237301.16244867293</v>
      </c>
      <c r="V10" s="9">
        <f t="shared" si="0"/>
        <v>3059939.8714221283</v>
      </c>
    </row>
    <row r="11" spans="1:25" x14ac:dyDescent="0.25">
      <c r="A11" s="1" t="s">
        <v>8</v>
      </c>
      <c r="B11" s="8">
        <f>'[16]Perhitungan ke CO2-eq'!B133</f>
        <v>211807.94494514287</v>
      </c>
      <c r="C11" s="8">
        <f>'[16]Perhitungan ke CO2-eq'!C133</f>
        <v>240283.29387542859</v>
      </c>
      <c r="D11" s="8">
        <f>'[16]Perhitungan ke CO2-eq'!D133</f>
        <v>280456.07351771434</v>
      </c>
      <c r="E11" s="8">
        <f>'[16]Perhitungan ke CO2-eq'!E133</f>
        <v>315479.68265942862</v>
      </c>
      <c r="F11" s="8">
        <f>'[16]Perhitungan ke CO2-eq'!F133</f>
        <v>330711.52741942863</v>
      </c>
      <c r="G11" s="8">
        <f>'[16]Perhitungan ke CO2-eq'!G133</f>
        <v>349208.16803085728</v>
      </c>
      <c r="H11" s="8">
        <f>'[16]Perhitungan ke CO2-eq'!H133</f>
        <v>368878.13884868583</v>
      </c>
      <c r="I11" s="8">
        <f>'[16]Perhitungan ke CO2-eq'!I133</f>
        <v>387266.44947483443</v>
      </c>
      <c r="J11" s="8">
        <f>'[16]Perhitungan ke CO2-eq'!J133</f>
        <v>406871.90624914755</v>
      </c>
      <c r="K11" s="8">
        <f>'[16]Perhitungan ke CO2-eq'!K133</f>
        <v>427218.52650189068</v>
      </c>
      <c r="L11" s="8">
        <f>'[17]Perhitungan ke CO2-eq'!B133</f>
        <v>451609.69498867332</v>
      </c>
      <c r="M11" s="8">
        <f>'[17]Perhitungan ke CO2-eq'!C133</f>
        <v>474022.15882382123</v>
      </c>
      <c r="N11" s="8">
        <f>'[17]Perhitungan ke CO2-eq'!D133</f>
        <v>497551.74541501258</v>
      </c>
      <c r="O11" s="8">
        <f>'[17]Perhitungan ke CO2-eq'!E133</f>
        <v>522254.90597412025</v>
      </c>
      <c r="P11" s="8">
        <f>'[17]Perhitungan ke CO2-eq'!F133</f>
        <v>548188.77900782623</v>
      </c>
      <c r="Q11" s="8">
        <f>'[17]Perhitungan ke CO2-eq'!G133</f>
        <v>575416.93039257475</v>
      </c>
      <c r="R11" s="8">
        <f>'[17]Perhitungan ke CO2-eq'!H133</f>
        <v>604001.79876270355</v>
      </c>
      <c r="S11" s="8">
        <f>'[17]Perhitungan ke CO2-eq'!I133</f>
        <v>634012.55013305321</v>
      </c>
      <c r="T11" s="8">
        <f>'[17]Perhitungan ke CO2-eq'!J133</f>
        <v>665520.33863620576</v>
      </c>
      <c r="U11" s="8">
        <f>'[17]Perhitungan ke CO2-eq'!K133</f>
        <v>698599.87611137319</v>
      </c>
      <c r="V11" s="9">
        <f t="shared" si="0"/>
        <v>8989360.4897679221</v>
      </c>
    </row>
    <row r="12" spans="1:25" x14ac:dyDescent="0.25">
      <c r="A12" s="4" t="s">
        <v>9</v>
      </c>
      <c r="B12" s="8">
        <f>'[16]Perhitungan ke CO2-eq'!B134</f>
        <v>69049.671909585712</v>
      </c>
      <c r="C12" s="8">
        <f>'[16]Perhitungan ke CO2-eq'!C134</f>
        <v>78353.564005042863</v>
      </c>
      <c r="D12" s="8">
        <f>'[16]Perhitungan ke CO2-eq'!D134</f>
        <v>91497.777121771447</v>
      </c>
      <c r="E12" s="8">
        <f>'[16]Perhitungan ke CO2-eq'!E134</f>
        <v>102904.90601615715</v>
      </c>
      <c r="F12" s="8">
        <f>'[16]Perhitungan ke CO2-eq'!F134</f>
        <v>107914.90463222859</v>
      </c>
      <c r="G12" s="8">
        <f>'[16]Perhitungan ke CO2-eq'!G134</f>
        <v>114101.39969187144</v>
      </c>
      <c r="H12" s="8">
        <f>'[16]Perhitungan ke CO2-eq'!H134</f>
        <v>120362.5926494829</v>
      </c>
      <c r="I12" s="8">
        <f>'[16]Perhitungan ke CO2-eq'!I134</f>
        <v>126366.72929018918</v>
      </c>
      <c r="J12" s="8">
        <f>'[16]Perhitungan ke CO2-eq'!J134</f>
        <v>132746.00834048435</v>
      </c>
      <c r="K12" s="8">
        <f>'[16]Perhitungan ke CO2-eq'!K134</f>
        <v>139384.0701022764</v>
      </c>
      <c r="L12" s="8">
        <f>'[17]Perhitungan ke CO2-eq'!B134</f>
        <v>146353.09858560452</v>
      </c>
      <c r="M12" s="8">
        <f>'[17]Perhitungan ke CO2-eq'!C134</f>
        <v>153628.74828631332</v>
      </c>
      <c r="N12" s="8">
        <f>'[17]Perhitungan ke CO2-eq'!D134</f>
        <v>161267.30536312904</v>
      </c>
      <c r="O12" s="8">
        <f>'[17]Perhitungan ke CO2-eq'!E134</f>
        <v>169287.06395337477</v>
      </c>
      <c r="P12" s="8">
        <f>'[17]Perhitungan ke CO2-eq'!F134</f>
        <v>177706.69908479354</v>
      </c>
      <c r="Q12" s="8">
        <f>'[17]Perhitungan ke CO2-eq'!G134</f>
        <v>186546.71214762251</v>
      </c>
      <c r="R12" s="8">
        <f>'[17]Perhitungan ke CO2-eq'!H134</f>
        <v>195827.55321762865</v>
      </c>
      <c r="S12" s="8">
        <f>'[17]Perhitungan ke CO2-eq'!I134</f>
        <v>205571.59623656367</v>
      </c>
      <c r="T12" s="8">
        <f>'[17]Perhitungan ke CO2-eq'!J134</f>
        <v>215801.9662975168</v>
      </c>
      <c r="U12" s="8">
        <f>'[17]Perhitungan ke CO2-eq'!K134</f>
        <v>226542.94474823202</v>
      </c>
      <c r="V12" s="9">
        <f>SUM(B12:U12)</f>
        <v>2921215.311679869</v>
      </c>
    </row>
    <row r="13" spans="1:25" x14ac:dyDescent="0.25">
      <c r="W13" s="9">
        <f>V12-V24</f>
        <v>1878543.1311637976</v>
      </c>
      <c r="X13" s="9">
        <f>(V7+V8)-(V19+V20)</f>
        <v>3686.272469670861</v>
      </c>
      <c r="Y13" s="9">
        <f>(V6+V10+V11)-(V18+V22+V23)</f>
        <v>11862791.739399374</v>
      </c>
    </row>
    <row r="14" spans="1:25" x14ac:dyDescent="0.25">
      <c r="W14" s="14">
        <f>W13/(V12+V24)</f>
        <v>0.47391434163110158</v>
      </c>
      <c r="X14" s="22">
        <f>X13/(V7+V8+V19+V20)</f>
        <v>3.1355028967386574E-3</v>
      </c>
      <c r="Y14" s="14">
        <f>Y13/(V6+V10+V11+V18+V22+V23)</f>
        <v>0.92850948377174281</v>
      </c>
    </row>
    <row r="15" spans="1:25" x14ac:dyDescent="0.25">
      <c r="A15" t="s">
        <v>11</v>
      </c>
    </row>
    <row r="16" spans="1:25" x14ac:dyDescent="0.25">
      <c r="A16" s="38" t="s">
        <v>0</v>
      </c>
      <c r="B16" s="37" t="s">
        <v>1</v>
      </c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</row>
    <row r="17" spans="1:22" x14ac:dyDescent="0.25">
      <c r="A17" s="38"/>
      <c r="B17" s="2">
        <v>2011</v>
      </c>
      <c r="C17" s="2">
        <v>2012</v>
      </c>
      <c r="D17" s="2">
        <v>2013</v>
      </c>
      <c r="E17" s="2">
        <v>2014</v>
      </c>
      <c r="F17" s="2">
        <v>2015</v>
      </c>
      <c r="G17" s="2">
        <v>2016</v>
      </c>
      <c r="H17" s="2">
        <v>2017</v>
      </c>
      <c r="I17" s="2">
        <v>2018</v>
      </c>
      <c r="J17" s="2">
        <v>2019</v>
      </c>
      <c r="K17" s="2">
        <v>2020</v>
      </c>
      <c r="L17" s="3">
        <v>2021</v>
      </c>
      <c r="M17" s="2">
        <v>2022</v>
      </c>
      <c r="N17" s="2">
        <v>2023</v>
      </c>
      <c r="O17" s="2">
        <v>2024</v>
      </c>
      <c r="P17" s="2">
        <v>2025</v>
      </c>
      <c r="Q17" s="3">
        <v>2026</v>
      </c>
      <c r="R17" s="2">
        <v>2027</v>
      </c>
      <c r="S17" s="2">
        <v>2028</v>
      </c>
      <c r="T17" s="2">
        <v>2029</v>
      </c>
      <c r="U17" s="2">
        <v>2030</v>
      </c>
    </row>
    <row r="18" spans="1:22" x14ac:dyDescent="0.25">
      <c r="A18" s="1" t="s">
        <v>3</v>
      </c>
      <c r="B18" s="8">
        <f>'[18]Perhitungan ke CO2-eq'!B128</f>
        <v>8979.3128222580854</v>
      </c>
      <c r="C18" s="8">
        <f>'[18]Perhitungan ke CO2-eq'!C128</f>
        <v>9445.141460059398</v>
      </c>
      <c r="D18" s="8">
        <f>'[18]Perhitungan ke CO2-eq'!D128</f>
        <v>9450.7314037130145</v>
      </c>
      <c r="E18" s="8">
        <f>'[18]Perhitungan ke CO2-eq'!E128</f>
        <v>11312.182640367055</v>
      </c>
      <c r="F18" s="8">
        <f>'[18]Perhitungan ke CO2-eq'!F128</f>
        <v>10382.388679315638</v>
      </c>
      <c r="G18" s="8">
        <f>'[18]Perhitungan ke CO2-eq'!G128</f>
        <v>5610.4401136789993</v>
      </c>
      <c r="H18" s="8">
        <f>'[18]Perhitungan ke CO2-eq'!H128</f>
        <v>4593.4355697420906</v>
      </c>
      <c r="I18" s="8">
        <f>'[18]Perhitungan ke CO2-eq'!I128</f>
        <v>4765.1731040580507</v>
      </c>
      <c r="J18" s="8">
        <f>'[18]Perhitungan ke CO2-eq'!J128</f>
        <v>5255.7482548255839</v>
      </c>
      <c r="K18" s="8">
        <f>'[18]Perhitungan ke CO2-eq'!K128</f>
        <v>5521.6878121840564</v>
      </c>
      <c r="L18" s="8">
        <f>'[19]Perhitungan ke CO2-eq'!B128</f>
        <v>5797.0475718467769</v>
      </c>
      <c r="M18" s="8">
        <f>'[19]Perhitungan ke CO2-eq'!C128</f>
        <v>5912.9885232837132</v>
      </c>
      <c r="N18" s="8">
        <f>'[19]Perhitungan ke CO2-eq'!D128</f>
        <v>6031.103367560092</v>
      </c>
      <c r="O18" s="8">
        <f>'[19]Perhitungan ke CO2-eq'!E128</f>
        <v>6152.1167356223923</v>
      </c>
      <c r="P18" s="8">
        <f>'[19]Perhitungan ke CO2-eq'!F128</f>
        <v>6274.5793655776552</v>
      </c>
      <c r="Q18" s="8">
        <f>'[19]Perhitungan ke CO2-eq'!G128</f>
        <v>6400.665150265324</v>
      </c>
      <c r="R18" s="8">
        <f>'[19]Perhitungan ke CO2-eq'!H128</f>
        <v>6528.2001968459535</v>
      </c>
      <c r="S18" s="8">
        <f>'[19]Perhitungan ke CO2-eq'!I128</f>
        <v>6658.6337672125064</v>
      </c>
      <c r="T18" s="8">
        <f>'[19]Perhitungan ke CO2-eq'!J128</f>
        <v>6791.9658613649817</v>
      </c>
      <c r="U18" s="8">
        <f>'[19]Perhitungan ke CO2-eq'!K128</f>
        <v>6928.1964793033803</v>
      </c>
      <c r="V18" s="9">
        <f t="shared" ref="V18:V23" si="1">SUM(B18:U18)</f>
        <v>138791.73887908476</v>
      </c>
    </row>
    <row r="19" spans="1:22" x14ac:dyDescent="0.25">
      <c r="A19" s="1" t="s">
        <v>4</v>
      </c>
      <c r="B19" s="8">
        <f>'[18]Perhitungan ke CO2-eq'!B129</f>
        <v>18843.409199999995</v>
      </c>
      <c r="C19" s="8">
        <f>'[18]Perhitungan ke CO2-eq'!C129</f>
        <v>19953.509099999999</v>
      </c>
      <c r="D19" s="8">
        <f>'[18]Perhitungan ke CO2-eq'!D129</f>
        <v>21135.115259999999</v>
      </c>
      <c r="E19" s="8">
        <f>'[18]Perhitungan ke CO2-eq'!E129</f>
        <v>21788.823420000004</v>
      </c>
      <c r="F19" s="8">
        <f>'[18]Perhitungan ke CO2-eq'!F129</f>
        <v>23479.417079999996</v>
      </c>
      <c r="G19" s="8">
        <f>'[18]Perhitungan ke CO2-eq'!G129</f>
        <v>23914.905000000002</v>
      </c>
      <c r="H19" s="8">
        <f>'[18]Perhitungan ke CO2-eq'!H129</f>
        <v>24738.981725207974</v>
      </c>
      <c r="I19" s="8">
        <f>'[18]Perhitungan ke CO2-eq'!I129</f>
        <v>25884.273772354099</v>
      </c>
      <c r="J19" s="8">
        <f>'[18]Perhitungan ke CO2-eq'!J129</f>
        <v>27142.096962022501</v>
      </c>
      <c r="K19" s="8">
        <f>'[18]Perhitungan ke CO2-eq'!K129</f>
        <v>28381.10058169084</v>
      </c>
      <c r="L19" s="8">
        <f>'[19]Perhitungan ke CO2-eq'!B129</f>
        <v>29593.096941359276</v>
      </c>
      <c r="M19" s="8">
        <f>'[19]Perhitungan ke CO2-eq'!C129</f>
        <v>30431.978111027707</v>
      </c>
      <c r="N19" s="8">
        <f>'[19]Perhitungan ke CO2-eq'!D129</f>
        <v>31740.088950696027</v>
      </c>
      <c r="O19" s="8">
        <f>'[19]Perhitungan ke CO2-eq'!E129</f>
        <v>32817.217850364461</v>
      </c>
      <c r="P19" s="8">
        <f>'[19]Perhitungan ke CO2-eq'!F129</f>
        <v>33895.164070032886</v>
      </c>
      <c r="Q19" s="8">
        <f>'[19]Perhitungan ke CO2-eq'!G129</f>
        <v>34978.186409701208</v>
      </c>
      <c r="R19" s="8">
        <f>'[19]Perhitungan ke CO2-eq'!H129</f>
        <v>36063.163429369633</v>
      </c>
      <c r="S19" s="8">
        <f>'[19]Perhitungan ke CO2-eq'!I129</f>
        <v>37151.194479038073</v>
      </c>
      <c r="T19" s="8">
        <f>'[19]Perhitungan ke CO2-eq'!J129</f>
        <v>38239.268368706391</v>
      </c>
      <c r="U19" s="8">
        <f>'[19]Perhitungan ke CO2-eq'!K129</f>
        <v>39332.286498374822</v>
      </c>
      <c r="V19" s="9">
        <f t="shared" si="1"/>
        <v>579503.27720994572</v>
      </c>
    </row>
    <row r="20" spans="1:22" x14ac:dyDescent="0.25">
      <c r="A20" s="1" t="s">
        <v>5</v>
      </c>
      <c r="B20" s="8">
        <f>'[18]Perhitungan ke CO2-eq'!B130</f>
        <v>377.3626515023704</v>
      </c>
      <c r="C20" s="8">
        <f>'[18]Perhitungan ke CO2-eq'!C130</f>
        <v>403.9429243841326</v>
      </c>
      <c r="D20" s="8">
        <f>'[18]Perhitungan ke CO2-eq'!D130</f>
        <v>404.15042172974859</v>
      </c>
      <c r="E20" s="8">
        <f>'[18]Perhitungan ke CO2-eq'!E130</f>
        <v>452.08303273446973</v>
      </c>
      <c r="F20" s="8">
        <f>'[18]Perhitungan ke CO2-eq'!F130</f>
        <v>603.84515671473719</v>
      </c>
      <c r="G20" s="8">
        <f>'[18]Perhitungan ke CO2-eq'!G130</f>
        <v>409.78212731473604</v>
      </c>
      <c r="H20" s="8">
        <f>'[18]Perhitungan ke CO2-eq'!H130</f>
        <v>233.44855546996959</v>
      </c>
      <c r="I20" s="8">
        <f>'[18]Perhitungan ke CO2-eq'!I130</f>
        <v>245.55652050000458</v>
      </c>
      <c r="J20" s="8">
        <f>'[18]Perhitungan ke CO2-eq'!J130</f>
        <v>190.03799743092063</v>
      </c>
      <c r="K20" s="8">
        <f>'[18]Perhitungan ke CO2-eq'!K130</f>
        <v>263.27068900859774</v>
      </c>
      <c r="L20" s="8">
        <f>'[19]Perhitungan ke CO2-eq'!B130</f>
        <v>270.39913471989092</v>
      </c>
      <c r="M20" s="8">
        <f>'[19]Perhitungan ke CO2-eq'!C130</f>
        <v>276.22066165577382</v>
      </c>
      <c r="N20" s="8">
        <f>'[19]Perhitungan ke CO2-eq'!D130</f>
        <v>282.14052229040408</v>
      </c>
      <c r="O20" s="8">
        <f>'[19]Perhitungan ke CO2-eq'!E130</f>
        <v>288.16353007742521</v>
      </c>
      <c r="P20" s="8">
        <f>'[19]Perhitungan ke CO2-eq'!F130</f>
        <v>294.28859049755272</v>
      </c>
      <c r="Q20" s="8">
        <f>'[19]Perhitungan ke CO2-eq'!G130</f>
        <v>300.52226340003216</v>
      </c>
      <c r="R20" s="8">
        <f>'[19]Perhitungan ke CO2-eq'!H130</f>
        <v>306.86385697696187</v>
      </c>
      <c r="S20" s="8">
        <f>'[19]Perhitungan ke CO2-eq'!I130</f>
        <v>313.31614368908481</v>
      </c>
      <c r="T20" s="8">
        <f>'[19]Perhitungan ke CO2-eq'!J130</f>
        <v>239.58150126069785</v>
      </c>
      <c r="U20" s="8">
        <f>'[19]Perhitungan ke CO2-eq'!K130</f>
        <v>326.55862388165053</v>
      </c>
      <c r="V20" s="9">
        <f t="shared" si="1"/>
        <v>6481.5349052391612</v>
      </c>
    </row>
    <row r="21" spans="1:22" x14ac:dyDescent="0.25">
      <c r="A21" s="1" t="s">
        <v>6</v>
      </c>
      <c r="B21" s="8">
        <f>'[18]Perhitungan ke CO2-eq'!B131</f>
        <v>0</v>
      </c>
      <c r="C21" s="8">
        <f>'[18]Perhitungan ke CO2-eq'!C131</f>
        <v>0</v>
      </c>
      <c r="D21" s="8">
        <f>'[18]Perhitungan ke CO2-eq'!D131</f>
        <v>0</v>
      </c>
      <c r="E21" s="8">
        <f>'[18]Perhitungan ke CO2-eq'!E131</f>
        <v>0</v>
      </c>
      <c r="F21" s="8">
        <f>'[18]Perhitungan ke CO2-eq'!F131</f>
        <v>0</v>
      </c>
      <c r="G21" s="8">
        <f>'[18]Perhitungan ke CO2-eq'!G131</f>
        <v>0</v>
      </c>
      <c r="H21" s="8">
        <f>'[18]Perhitungan ke CO2-eq'!H131</f>
        <v>0</v>
      </c>
      <c r="I21" s="8">
        <f>'[18]Perhitungan ke CO2-eq'!I131</f>
        <v>0</v>
      </c>
      <c r="J21" s="8">
        <f>'[18]Perhitungan ke CO2-eq'!J131</f>
        <v>0</v>
      </c>
      <c r="K21" s="8">
        <f>'[18]Perhitungan ke CO2-eq'!K131</f>
        <v>0</v>
      </c>
      <c r="L21" s="8">
        <f>'[19]Perhitungan ke CO2-eq'!B131</f>
        <v>0</v>
      </c>
      <c r="M21" s="8">
        <f>'[19]Perhitungan ke CO2-eq'!C131</f>
        <v>0</v>
      </c>
      <c r="N21" s="8">
        <f>'[19]Perhitungan ke CO2-eq'!D131</f>
        <v>0</v>
      </c>
      <c r="O21" s="8">
        <f>'[19]Perhitungan ke CO2-eq'!E131</f>
        <v>0</v>
      </c>
      <c r="P21" s="8">
        <f>'[19]Perhitungan ke CO2-eq'!F131</f>
        <v>0</v>
      </c>
      <c r="Q21" s="8">
        <f>'[19]Perhitungan ke CO2-eq'!G131</f>
        <v>0</v>
      </c>
      <c r="R21" s="8">
        <f>'[19]Perhitungan ke CO2-eq'!H131</f>
        <v>0</v>
      </c>
      <c r="S21" s="8">
        <f>'[19]Perhitungan ke CO2-eq'!I131</f>
        <v>0</v>
      </c>
      <c r="T21" s="8">
        <f>'[19]Perhitungan ke CO2-eq'!J131</f>
        <v>0</v>
      </c>
      <c r="U21" s="8">
        <f>'[19]Perhitungan ke CO2-eq'!K131</f>
        <v>0</v>
      </c>
      <c r="V21" s="9">
        <f t="shared" si="1"/>
        <v>0</v>
      </c>
    </row>
    <row r="22" spans="1:22" x14ac:dyDescent="0.25">
      <c r="A22" s="1" t="s">
        <v>7</v>
      </c>
      <c r="B22" s="8">
        <f>'[18]Perhitungan ke CO2-eq'!B132</f>
        <v>10595.669368965655</v>
      </c>
      <c r="C22" s="8">
        <f>'[18]Perhitungan ke CO2-eq'!C132</f>
        <v>12028.47533621193</v>
      </c>
      <c r="D22" s="8">
        <f>'[18]Perhitungan ke CO2-eq'!D132</f>
        <v>14057.187115727236</v>
      </c>
      <c r="E22" s="8">
        <f>'[18]Perhitungan ke CO2-eq'!E132</f>
        <v>15805.007064690553</v>
      </c>
      <c r="F22" s="8">
        <f>'[18]Perhitungan ke CO2-eq'!F132</f>
        <v>16584.681027891234</v>
      </c>
      <c r="G22" s="8">
        <f>'[18]Perhitungan ke CO2-eq'!G132</f>
        <v>17572.401536235269</v>
      </c>
      <c r="H22" s="8">
        <f>'[18]Perhitungan ke CO2-eq'!H132</f>
        <v>13950.281877402735</v>
      </c>
      <c r="I22" s="8">
        <f>'[18]Perhitungan ke CO2-eq'!I132</f>
        <v>14304.05989944648</v>
      </c>
      <c r="J22" s="8">
        <f>'[18]Perhitungan ke CO2-eq'!J132</f>
        <v>14671.523093447931</v>
      </c>
      <c r="K22" s="8">
        <f>'[18]Perhitungan ke CO2-eq'!K132</f>
        <v>15044.714436075803</v>
      </c>
      <c r="L22" s="8">
        <f>'[19]Perhitungan ke CO2-eq'!B132</f>
        <v>15427.388045853981</v>
      </c>
      <c r="M22" s="8">
        <f>'[19]Perhitungan ke CO2-eq'!C132</f>
        <v>15817.238417959541</v>
      </c>
      <c r="N22" s="8">
        <f>'[19]Perhitungan ke CO2-eq'!D132</f>
        <v>16216.940571752097</v>
      </c>
      <c r="O22" s="8">
        <f>'[19]Perhitungan ke CO2-eq'!E132</f>
        <v>16626.753838399247</v>
      </c>
      <c r="P22" s="8">
        <f>'[19]Perhitungan ke CO2-eq'!F132</f>
        <v>17046.91110687438</v>
      </c>
      <c r="Q22" s="8">
        <f>'[19]Perhitungan ke CO2-eq'!G132</f>
        <v>17477.706255696485</v>
      </c>
      <c r="R22" s="8">
        <f>'[19]Perhitungan ke CO2-eq'!H132</f>
        <v>17919.374315965608</v>
      </c>
      <c r="S22" s="8">
        <f>'[19]Perhitungan ke CO2-eq'!I132</f>
        <v>18372.211638523182</v>
      </c>
      <c r="T22" s="8">
        <f>'[19]Perhitungan ke CO2-eq'!J132</f>
        <v>18836.499701705088</v>
      </c>
      <c r="U22" s="8">
        <f>'[19]Perhitungan ke CO2-eq'!K132</f>
        <v>19540.561805624344</v>
      </c>
      <c r="V22" s="9">
        <f t="shared" si="1"/>
        <v>317895.58645444876</v>
      </c>
    </row>
    <row r="23" spans="1:22" x14ac:dyDescent="0.25">
      <c r="A23" s="1" t="s">
        <v>8</v>
      </c>
      <c r="B23" s="8">
        <f>'[18]Perhitungan ke CO2-eq'!B133</f>
        <v>1.7375434109090911E-3</v>
      </c>
      <c r="C23" s="8">
        <f>'[18]Perhitungan ke CO2-eq'!C133</f>
        <v>1.8195757745454548E-3</v>
      </c>
      <c r="D23" s="8">
        <f>'[18]Perhitungan ke CO2-eq'!D133</f>
        <v>1.6084709963636366E-3</v>
      </c>
      <c r="E23" s="8">
        <f>'[18]Perhitungan ke CO2-eq'!E133</f>
        <v>1.9992144072727269E-3</v>
      </c>
      <c r="F23" s="8">
        <f>'[18]Perhitungan ke CO2-eq'!F133</f>
        <v>1.944681250909091E-3</v>
      </c>
      <c r="G23" s="8">
        <f>'[18]Perhitungan ke CO2-eq'!G133</f>
        <v>1.4521687345454546E-3</v>
      </c>
      <c r="H23" s="8">
        <f>'[18]Perhitungan ke CO2-eq'!H133</f>
        <v>2.0982409381818186E-3</v>
      </c>
      <c r="I23" s="8">
        <f>'[18]Perhitungan ke CO2-eq'!I133</f>
        <v>2.1139372799999995E-3</v>
      </c>
      <c r="J23" s="8">
        <f>'[18]Perhitungan ke CO2-eq'!J133</f>
        <v>2.2783698814545453E-3</v>
      </c>
      <c r="K23" s="8">
        <f>'[18]Perhitungan ke CO2-eq'!K133</f>
        <v>1.7970455999999999E-3</v>
      </c>
      <c r="L23" s="8">
        <f>'[19]Perhitungan ke CO2-eq'!B133</f>
        <v>2.2459726545454549E-3</v>
      </c>
      <c r="M23" s="8">
        <f>'[19]Perhitungan ke CO2-eq'!C133</f>
        <v>2.2907843636363638E-3</v>
      </c>
      <c r="N23" s="8">
        <f>'[19]Perhitungan ke CO2-eq'!D133</f>
        <v>2.3367959490909092E-3</v>
      </c>
      <c r="O23" s="8">
        <f>'[19]Perhitungan ke CO2-eq'!E133</f>
        <v>2.3835911272727271E-3</v>
      </c>
      <c r="P23" s="8">
        <f>'[19]Perhitungan ke CO2-eq'!F133</f>
        <v>2.4310229745454549E-3</v>
      </c>
      <c r="Q23" s="8">
        <f>'[19]Perhitungan ke CO2-eq'!G133</f>
        <v>2.4798016218181814E-3</v>
      </c>
      <c r="R23" s="8">
        <f>'[19]Perhitungan ke CO2-eq'!H133</f>
        <v>2.5292169381818182E-3</v>
      </c>
      <c r="S23" s="8">
        <f>'[19]Perhitungan ke CO2-eq'!I133</f>
        <v>2.5799055927272726E-3</v>
      </c>
      <c r="T23" s="8">
        <f>'[19]Perhitungan ke CO2-eq'!J133</f>
        <v>2.7730674160000007E-3</v>
      </c>
      <c r="U23" s="8">
        <f>'[19]Perhitungan ke CO2-eq'!K133</f>
        <v>2.167945843636364E-3</v>
      </c>
      <c r="V23" s="9">
        <f t="shared" si="1"/>
        <v>4.3067352755636369E-2</v>
      </c>
    </row>
    <row r="24" spans="1:22" x14ac:dyDescent="0.25">
      <c r="A24" s="4" t="s">
        <v>9</v>
      </c>
      <c r="B24" s="8">
        <f>'[18]Perhitungan ke CO2-eq'!B134</f>
        <v>38795.755780269516</v>
      </c>
      <c r="C24" s="8">
        <f>'[18]Perhitungan ke CO2-eq'!C134</f>
        <v>41831.070640231235</v>
      </c>
      <c r="D24" s="8">
        <f>'[18]Perhitungan ke CO2-eq'!D134</f>
        <v>45047.185809640985</v>
      </c>
      <c r="E24" s="8">
        <f>'[18]Perhitungan ke CO2-eq'!E134</f>
        <v>49358.098157006483</v>
      </c>
      <c r="F24" s="8">
        <f>'[18]Perhitungan ke CO2-eq'!F134</f>
        <v>51050.33388860285</v>
      </c>
      <c r="G24" s="8">
        <f>'[18]Perhitungan ke CO2-eq'!G134</f>
        <v>47507.530229397737</v>
      </c>
      <c r="H24" s="8">
        <f>'[18]Perhitungan ke CO2-eq'!H134</f>
        <v>43516.149826063709</v>
      </c>
      <c r="I24" s="8">
        <f>'[18]Perhitungan ke CO2-eq'!I134</f>
        <v>45199.065410295909</v>
      </c>
      <c r="J24" s="8">
        <f>'[18]Perhitungan ke CO2-eq'!J134</f>
        <v>47259.408586096819</v>
      </c>
      <c r="K24" s="8">
        <f>'[18]Perhitungan ke CO2-eq'!K134</f>
        <v>49210.775316004903</v>
      </c>
      <c r="L24" s="8">
        <f>'[19]Perhitungan ke CO2-eq'!B134</f>
        <v>51087.933939752576</v>
      </c>
      <c r="M24" s="8">
        <f>'[19]Perhitungan ke CO2-eq'!C134</f>
        <v>52438.428004711102</v>
      </c>
      <c r="N24" s="8">
        <f>'[19]Perhitungan ke CO2-eq'!D134</f>
        <v>54270.275749094566</v>
      </c>
      <c r="O24" s="8">
        <f>'[19]Perhitungan ke CO2-eq'!E134</f>
        <v>55884.254338054656</v>
      </c>
      <c r="P24" s="8">
        <f>'[19]Perhitungan ke CO2-eq'!F134</f>
        <v>57510.945564005451</v>
      </c>
      <c r="Q24" s="8">
        <f>'[19]Perhitungan ke CO2-eq'!G134</f>
        <v>59157.082558864669</v>
      </c>
      <c r="R24" s="8">
        <f>'[19]Perhitungan ke CO2-eq'!H134</f>
        <v>60817.604328375091</v>
      </c>
      <c r="S24" s="8">
        <f>'[19]Perhitungan ke CO2-eq'!I134</f>
        <v>62495.358608368442</v>
      </c>
      <c r="T24" s="8">
        <f>'[19]Perhitungan ke CO2-eq'!J134</f>
        <v>64107.318206104581</v>
      </c>
      <c r="U24" s="8">
        <f>'[19]Perhitungan ke CO2-eq'!K134</f>
        <v>66127.605575130045</v>
      </c>
      <c r="V24" s="9">
        <f>SUM(B24:U24)</f>
        <v>1042672.1805160714</v>
      </c>
    </row>
    <row r="27" spans="1:22" x14ac:dyDescent="0.25">
      <c r="A27" t="s">
        <v>45</v>
      </c>
    </row>
    <row r="28" spans="1:22" x14ac:dyDescent="0.25">
      <c r="A28" s="38" t="s">
        <v>0</v>
      </c>
      <c r="B28" s="38" t="s">
        <v>46</v>
      </c>
      <c r="C28" s="38"/>
      <c r="D28" s="38"/>
      <c r="E28" s="38"/>
      <c r="F28" s="38"/>
      <c r="G28" s="38"/>
      <c r="H28" s="38"/>
      <c r="I28" s="38"/>
      <c r="J28" s="38"/>
      <c r="K28" s="38"/>
      <c r="L28" s="38"/>
    </row>
    <row r="29" spans="1:22" x14ac:dyDescent="0.25">
      <c r="A29" s="38"/>
      <c r="B29" s="12">
        <v>2000</v>
      </c>
      <c r="C29" s="12">
        <v>2001</v>
      </c>
      <c r="D29" s="12">
        <v>2002</v>
      </c>
      <c r="E29" s="12">
        <v>2003</v>
      </c>
      <c r="F29" s="12">
        <v>2004</v>
      </c>
      <c r="G29" s="12">
        <v>2005</v>
      </c>
      <c r="H29" s="12">
        <v>2006</v>
      </c>
      <c r="I29" s="12">
        <v>2007</v>
      </c>
      <c r="J29" s="12">
        <v>2008</v>
      </c>
      <c r="K29" s="12">
        <v>2009</v>
      </c>
      <c r="L29" s="12">
        <v>2010</v>
      </c>
    </row>
    <row r="30" spans="1:22" x14ac:dyDescent="0.25">
      <c r="A30" s="1" t="s">
        <v>3</v>
      </c>
      <c r="B30" s="8">
        <f>'[20]Perhitungan ke CO2-eq'!B128</f>
        <v>0</v>
      </c>
      <c r="C30" s="8">
        <f>'[20]Perhitungan ke CO2-eq'!C128</f>
        <v>3987.4931395792287</v>
      </c>
      <c r="D30" s="8">
        <f>'[20]Perhitungan ke CO2-eq'!D128</f>
        <v>4660.1496925643232</v>
      </c>
      <c r="E30" s="8">
        <f>'[20]Perhitungan ke CO2-eq'!E128</f>
        <v>8360.6923912579459</v>
      </c>
      <c r="F30" s="8">
        <f>'[20]Perhitungan ke CO2-eq'!F128</f>
        <v>6681.8459806220153</v>
      </c>
      <c r="G30" s="8">
        <f>'[20]Perhitungan ke CO2-eq'!G128</f>
        <v>6156.3912771821369</v>
      </c>
      <c r="H30" s="8">
        <f>'[20]Perhitungan ke CO2-eq'!H128</f>
        <v>6011.052742188127</v>
      </c>
      <c r="I30" s="8">
        <f>'[20]Perhitungan ke CO2-eq'!I128</f>
        <v>4145.8748764316751</v>
      </c>
      <c r="J30" s="8">
        <f>'[20]Perhitungan ke CO2-eq'!J128</f>
        <v>9646.3794315895648</v>
      </c>
      <c r="K30" s="8">
        <f>'[20]Perhitungan ke CO2-eq'!K128</f>
        <v>7451.3948902697839</v>
      </c>
      <c r="L30" s="8">
        <f>'[20]Perhitungan ke CO2-eq'!L128</f>
        <v>7384.3155664263932</v>
      </c>
    </row>
    <row r="31" spans="1:22" x14ac:dyDescent="0.25">
      <c r="A31" s="1" t="s">
        <v>4</v>
      </c>
      <c r="B31" s="8">
        <f>'[20]Perhitungan ke CO2-eq'!B129</f>
        <v>10024.355460000001</v>
      </c>
      <c r="C31" s="8">
        <f>'[20]Perhitungan ke CO2-eq'!C129</f>
        <v>8799.860999999999</v>
      </c>
      <c r="D31" s="8">
        <f>'[20]Perhitungan ke CO2-eq'!D129</f>
        <v>10378.328099999999</v>
      </c>
      <c r="E31" s="8">
        <f>'[20]Perhitungan ke CO2-eq'!E129</f>
        <v>15280.069559999998</v>
      </c>
      <c r="F31" s="8">
        <f>'[20]Perhitungan ke CO2-eq'!F129</f>
        <v>15949.210199999998</v>
      </c>
      <c r="G31" s="8">
        <f>'[20]Perhitungan ke CO2-eq'!G129</f>
        <v>18206.624519999998</v>
      </c>
      <c r="H31" s="8">
        <f>'[20]Perhitungan ke CO2-eq'!H129</f>
        <v>20563.191180000002</v>
      </c>
      <c r="I31" s="8">
        <f>'[20]Perhitungan ke CO2-eq'!I129</f>
        <v>21177.270660000002</v>
      </c>
      <c r="J31" s="8">
        <f>'[20]Perhitungan ke CO2-eq'!J129</f>
        <v>22308.092099999994</v>
      </c>
      <c r="K31" s="8">
        <f>'[20]Perhitungan ke CO2-eq'!K129</f>
        <v>19828.993379999996</v>
      </c>
      <c r="L31" s="8">
        <f>'[20]Perhitungan ke CO2-eq'!L129</f>
        <v>21910.728839999996</v>
      </c>
    </row>
    <row r="32" spans="1:22" x14ac:dyDescent="0.25">
      <c r="A32" s="1" t="s">
        <v>5</v>
      </c>
      <c r="B32" s="8">
        <f>'[20]Perhitungan ke CO2-eq'!B130</f>
        <v>104.90396466974288</v>
      </c>
      <c r="C32" s="8">
        <f>'[20]Perhitungan ke CO2-eq'!C130</f>
        <v>102.13975305870285</v>
      </c>
      <c r="D32" s="8">
        <f>'[20]Perhitungan ke CO2-eq'!D130</f>
        <v>117.44615721155428</v>
      </c>
      <c r="E32" s="8">
        <f>'[20]Perhitungan ke CO2-eq'!E130</f>
        <v>170.94301641886858</v>
      </c>
      <c r="F32" s="8">
        <f>'[20]Perhitungan ke CO2-eq'!F130</f>
        <v>175.34596505969716</v>
      </c>
      <c r="G32" s="8">
        <f>'[20]Perhitungan ke CO2-eq'!G130</f>
        <v>192.22154192560004</v>
      </c>
      <c r="H32" s="8">
        <f>'[20]Perhitungan ke CO2-eq'!H130</f>
        <v>213.4999891650686</v>
      </c>
      <c r="I32" s="8">
        <f>'[20]Perhitungan ke CO2-eq'!I130</f>
        <v>233.05829004630854</v>
      </c>
      <c r="J32" s="8">
        <f>'[20]Perhitungan ke CO2-eq'!J130</f>
        <v>352.59758177499441</v>
      </c>
      <c r="K32" s="8">
        <f>'[20]Perhitungan ke CO2-eq'!K130</f>
        <v>237.68941573763888</v>
      </c>
      <c r="L32" s="8">
        <f>'[20]Perhitungan ke CO2-eq'!L130</f>
        <v>275.66677653923887</v>
      </c>
    </row>
    <row r="33" spans="1:13" x14ac:dyDescent="0.25">
      <c r="A33" s="1" t="s">
        <v>6</v>
      </c>
      <c r="B33" s="8">
        <f>'[20]Perhitungan ke CO2-eq'!B131</f>
        <v>0</v>
      </c>
      <c r="C33" s="8">
        <f>'[20]Perhitungan ke CO2-eq'!C131</f>
        <v>0</v>
      </c>
      <c r="D33" s="8">
        <f>'[20]Perhitungan ke CO2-eq'!D131</f>
        <v>0</v>
      </c>
      <c r="E33" s="8">
        <f>'[20]Perhitungan ke CO2-eq'!E131</f>
        <v>0</v>
      </c>
      <c r="F33" s="8">
        <f>'[20]Perhitungan ke CO2-eq'!F131</f>
        <v>0</v>
      </c>
      <c r="G33" s="8">
        <f>'[20]Perhitungan ke CO2-eq'!G131</f>
        <v>0</v>
      </c>
      <c r="H33" s="8">
        <f>'[20]Perhitungan ke CO2-eq'!H131</f>
        <v>0</v>
      </c>
      <c r="I33" s="8">
        <f>'[20]Perhitungan ke CO2-eq'!I131</f>
        <v>0</v>
      </c>
      <c r="J33" s="8">
        <f>'[20]Perhitungan ke CO2-eq'!J131</f>
        <v>0</v>
      </c>
      <c r="K33" s="8">
        <f>'[20]Perhitungan ke CO2-eq'!K131</f>
        <v>0</v>
      </c>
      <c r="L33" s="8">
        <f>'[20]Perhitungan ke CO2-eq'!L131</f>
        <v>0</v>
      </c>
    </row>
    <row r="34" spans="1:13" x14ac:dyDescent="0.25">
      <c r="A34" s="1" t="s">
        <v>7</v>
      </c>
      <c r="B34" s="8">
        <f>'[20]Perhitungan ke CO2-eq'!B132</f>
        <v>0</v>
      </c>
      <c r="C34" s="8">
        <f>'[20]Perhitungan ke CO2-eq'!C132</f>
        <v>30.349090909090911</v>
      </c>
      <c r="D34" s="8">
        <f>'[20]Perhitungan ke CO2-eq'!D132</f>
        <v>35.468727272727271</v>
      </c>
      <c r="E34" s="8">
        <f>'[20]Perhitungan ke CO2-eq'!E132</f>
        <v>1276.4857090909093</v>
      </c>
      <c r="F34" s="8">
        <f>'[20]Perhitungan ke CO2-eq'!F132</f>
        <v>1589.691490909091</v>
      </c>
      <c r="G34" s="8">
        <f>'[20]Perhitungan ke CO2-eq'!G132</f>
        <v>1732.9332000000002</v>
      </c>
      <c r="H34" s="8">
        <f>'[20]Perhitungan ke CO2-eq'!H132</f>
        <v>2052.4825636363639</v>
      </c>
      <c r="I34" s="8">
        <f>'[20]Perhitungan ke CO2-eq'!I132</f>
        <v>3686.6583000000001</v>
      </c>
      <c r="J34" s="8">
        <f>'[20]Perhitungan ke CO2-eq'!J132</f>
        <v>5204.6663727272735</v>
      </c>
      <c r="K34" s="8">
        <f>'[20]Perhitungan ke CO2-eq'!K132</f>
        <v>6679.8543545454559</v>
      </c>
      <c r="L34" s="8">
        <f>'[20]Perhitungan ke CO2-eq'!L132</f>
        <v>8790.7507090909094</v>
      </c>
    </row>
    <row r="35" spans="1:13" x14ac:dyDescent="0.25">
      <c r="A35" s="1" t="s">
        <v>8</v>
      </c>
      <c r="B35" s="8">
        <f>'[20]Perhitungan ke CO2-eq'!B133</f>
        <v>0</v>
      </c>
      <c r="C35" s="8">
        <f>'[20]Perhitungan ke CO2-eq'!C133</f>
        <v>6.5209607272727278E-4</v>
      </c>
      <c r="D35" s="8">
        <f>'[20]Perhitungan ke CO2-eq'!D133</f>
        <v>2.6843682981818181E-3</v>
      </c>
      <c r="E35" s="8">
        <f>'[20]Perhitungan ke CO2-eq'!E133</f>
        <v>1.1756584509090909E-3</v>
      </c>
      <c r="F35" s="8">
        <f>'[20]Perhitungan ke CO2-eq'!F133</f>
        <v>3.079715316363636E-3</v>
      </c>
      <c r="G35" s="8">
        <f>'[20]Perhitungan ke CO2-eq'!G133</f>
        <v>3.281833265454546E-3</v>
      </c>
      <c r="H35" s="8">
        <f>'[20]Perhitungan ke CO2-eq'!H133</f>
        <v>3.5888057163636364E-3</v>
      </c>
      <c r="I35" s="8">
        <f>'[20]Perhitungan ke CO2-eq'!I133</f>
        <v>3.4535625090909091E-3</v>
      </c>
      <c r="J35" s="8">
        <f>'[20]Perhitungan ke CO2-eq'!J133</f>
        <v>2.8427947367272726E-3</v>
      </c>
      <c r="K35" s="8">
        <f>'[20]Perhitungan ke CO2-eq'!K133</f>
        <v>1.8187422654545454E-3</v>
      </c>
      <c r="L35" s="8">
        <f>'[20]Perhitungan ke CO2-eq'!L133</f>
        <v>1.2936710945454547E-3</v>
      </c>
    </row>
    <row r="36" spans="1:13" x14ac:dyDescent="0.25">
      <c r="A36" s="4" t="s">
        <v>9</v>
      </c>
      <c r="B36" s="8">
        <f>'[20]Perhitungan ke CO2-eq'!B134</f>
        <v>10129.259424669743</v>
      </c>
      <c r="C36" s="8">
        <f>'[20]Perhitungan ke CO2-eq'!C134</f>
        <v>12919.843635643094</v>
      </c>
      <c r="D36" s="8">
        <f>'[20]Perhitungan ke CO2-eq'!D134</f>
        <v>15191.395361416902</v>
      </c>
      <c r="E36" s="8">
        <f>'[20]Perhitungan ke CO2-eq'!E134</f>
        <v>25088.191852426171</v>
      </c>
      <c r="F36" s="8">
        <f>'[20]Perhitungan ke CO2-eq'!F134</f>
        <v>24396.096716306118</v>
      </c>
      <c r="G36" s="8">
        <f>'[20]Perhitungan ke CO2-eq'!G134</f>
        <v>26288.173820941</v>
      </c>
      <c r="H36" s="8">
        <f>'[20]Perhitungan ke CO2-eq'!H134</f>
        <v>28840.230063795279</v>
      </c>
      <c r="I36" s="8">
        <f>'[20]Perhitungan ke CO2-eq'!I134</f>
        <v>29242.865580040496</v>
      </c>
      <c r="J36" s="8">
        <f>'[20]Perhitungan ke CO2-eq'!J134</f>
        <v>37511.738328886568</v>
      </c>
      <c r="K36" s="8">
        <f>'[20]Perhitungan ke CO2-eq'!K134</f>
        <v>34197.933859295139</v>
      </c>
      <c r="L36" s="8">
        <f>'[20]Perhitungan ke CO2-eq'!L134</f>
        <v>38361.463185727633</v>
      </c>
      <c r="M36" s="9">
        <f>SUM(B36:L36)</f>
        <v>282167.19182914816</v>
      </c>
    </row>
    <row r="43" spans="1:13" x14ac:dyDescent="0.25">
      <c r="A43" t="s">
        <v>53</v>
      </c>
    </row>
    <row r="44" spans="1:13" x14ac:dyDescent="0.25">
      <c r="A44" s="38" t="s">
        <v>0</v>
      </c>
    </row>
    <row r="45" spans="1:13" x14ac:dyDescent="0.25">
      <c r="A45" s="38"/>
    </row>
    <row r="46" spans="1:13" x14ac:dyDescent="0.25">
      <c r="A46" s="1" t="s">
        <v>3</v>
      </c>
    </row>
    <row r="47" spans="1:13" x14ac:dyDescent="0.25">
      <c r="A47" s="1" t="s">
        <v>4</v>
      </c>
    </row>
    <row r="48" spans="1:13" x14ac:dyDescent="0.25">
      <c r="A48" s="1" t="s">
        <v>5</v>
      </c>
    </row>
    <row r="49" spans="1:1" x14ac:dyDescent="0.25">
      <c r="A49" s="1" t="s">
        <v>6</v>
      </c>
    </row>
    <row r="50" spans="1:1" x14ac:dyDescent="0.25">
      <c r="A50" s="1" t="s">
        <v>7</v>
      </c>
    </row>
    <row r="51" spans="1:1" x14ac:dyDescent="0.25">
      <c r="A51" s="1" t="s">
        <v>8</v>
      </c>
    </row>
    <row r="52" spans="1:1" x14ac:dyDescent="0.25">
      <c r="A52" s="4" t="s">
        <v>9</v>
      </c>
    </row>
    <row r="55" spans="1:1" x14ac:dyDescent="0.25">
      <c r="A55" t="s">
        <v>54</v>
      </c>
    </row>
    <row r="56" spans="1:1" x14ac:dyDescent="0.25">
      <c r="A56" s="38" t="s">
        <v>0</v>
      </c>
    </row>
    <row r="57" spans="1:1" x14ac:dyDescent="0.25">
      <c r="A57" s="38"/>
    </row>
    <row r="58" spans="1:1" x14ac:dyDescent="0.25">
      <c r="A58" s="1" t="s">
        <v>3</v>
      </c>
    </row>
    <row r="59" spans="1:1" x14ac:dyDescent="0.25">
      <c r="A59" s="1" t="s">
        <v>4</v>
      </c>
    </row>
    <row r="60" spans="1:1" x14ac:dyDescent="0.25">
      <c r="A60" s="1" t="s">
        <v>5</v>
      </c>
    </row>
    <row r="61" spans="1:1" x14ac:dyDescent="0.25">
      <c r="A61" s="1" t="s">
        <v>6</v>
      </c>
    </row>
    <row r="62" spans="1:1" x14ac:dyDescent="0.25">
      <c r="A62" s="1" t="s">
        <v>7</v>
      </c>
    </row>
    <row r="63" spans="1:1" x14ac:dyDescent="0.25">
      <c r="A63" s="1" t="s">
        <v>8</v>
      </c>
    </row>
    <row r="64" spans="1:1" x14ac:dyDescent="0.25">
      <c r="A64" s="4" t="s">
        <v>9</v>
      </c>
    </row>
    <row r="68" spans="1:21" x14ac:dyDescent="0.25">
      <c r="B68" s="37" t="s">
        <v>1</v>
      </c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</row>
    <row r="69" spans="1:21" x14ac:dyDescent="0.25">
      <c r="A69" t="s">
        <v>59</v>
      </c>
      <c r="B69" s="32">
        <v>2011</v>
      </c>
      <c r="C69" s="32">
        <v>2012</v>
      </c>
      <c r="D69" s="32">
        <v>2013</v>
      </c>
      <c r="E69" s="32">
        <v>2014</v>
      </c>
      <c r="F69" s="32">
        <v>2015</v>
      </c>
      <c r="G69" s="32">
        <v>2016</v>
      </c>
      <c r="H69" s="32">
        <v>2017</v>
      </c>
      <c r="I69" s="32">
        <v>2018</v>
      </c>
      <c r="J69" s="32">
        <v>2019</v>
      </c>
      <c r="K69" s="32">
        <v>2020</v>
      </c>
      <c r="L69" s="3">
        <v>2021</v>
      </c>
      <c r="M69" s="32">
        <v>2022</v>
      </c>
      <c r="N69" s="32">
        <v>2023</v>
      </c>
      <c r="O69" s="32">
        <v>2024</v>
      </c>
      <c r="P69" s="32">
        <v>2025</v>
      </c>
      <c r="Q69" s="3">
        <v>2026</v>
      </c>
      <c r="R69" s="32">
        <v>2027</v>
      </c>
      <c r="S69" s="32">
        <v>2028</v>
      </c>
      <c r="T69" s="32">
        <v>2029</v>
      </c>
      <c r="U69" s="32">
        <v>2030</v>
      </c>
    </row>
    <row r="70" spans="1:21" x14ac:dyDescent="0.25">
      <c r="A70" t="s">
        <v>60</v>
      </c>
      <c r="B70" s="33">
        <f>B6+B9+B10+B11</f>
        <v>293116.0051007343</v>
      </c>
      <c r="C70" s="33">
        <f t="shared" ref="C70:U70" si="2">C6+C9+C10+C11</f>
        <v>331802.90400215465</v>
      </c>
      <c r="D70" s="33">
        <f t="shared" si="2"/>
        <v>385749.68758809404</v>
      </c>
      <c r="E70" s="33">
        <f t="shared" si="2"/>
        <v>434583.58596646239</v>
      </c>
      <c r="F70" s="33">
        <f t="shared" si="2"/>
        <v>454133.55343207764</v>
      </c>
      <c r="G70" s="33">
        <f t="shared" si="2"/>
        <v>474338.52881120297</v>
      </c>
      <c r="H70" s="33">
        <f t="shared" si="2"/>
        <v>506768.1389887759</v>
      </c>
      <c r="I70" s="33">
        <f t="shared" si="2"/>
        <v>531887.32012356014</v>
      </c>
      <c r="J70" s="33">
        <f t="shared" si="2"/>
        <v>559436.46322370588</v>
      </c>
      <c r="K70" s="33">
        <f t="shared" si="2"/>
        <v>587420.21424347465</v>
      </c>
      <c r="L70" s="33">
        <f t="shared" si="2"/>
        <v>619819.42046945193</v>
      </c>
      <c r="M70" s="33">
        <f t="shared" si="2"/>
        <v>650151.1750863496</v>
      </c>
      <c r="N70" s="33">
        <f t="shared" si="2"/>
        <v>681985.78375895543</v>
      </c>
      <c r="O70" s="33">
        <f t="shared" si="2"/>
        <v>715400.72391482745</v>
      </c>
      <c r="P70" s="33">
        <f t="shared" si="2"/>
        <v>750468.96931106923</v>
      </c>
      <c r="Q70" s="33">
        <f t="shared" si="2"/>
        <v>787281.15074127866</v>
      </c>
      <c r="R70" s="33">
        <f t="shared" si="2"/>
        <v>825915.53811831505</v>
      </c>
      <c r="S70" s="33">
        <f t="shared" si="2"/>
        <v>866468.4605360718</v>
      </c>
      <c r="T70" s="33">
        <f t="shared" si="2"/>
        <v>909035.2953995791</v>
      </c>
      <c r="U70" s="33">
        <f t="shared" si="2"/>
        <v>953716.18898411945</v>
      </c>
    </row>
    <row r="71" spans="1:21" x14ac:dyDescent="0.25">
      <c r="A71" t="s">
        <v>61</v>
      </c>
      <c r="B71" s="33">
        <f>B7+B8</f>
        <v>19220.771851502366</v>
      </c>
      <c r="C71" s="33">
        <f t="shared" ref="C71:U71" si="3">C7+C8</f>
        <v>20357.452024384133</v>
      </c>
      <c r="D71" s="33">
        <f t="shared" si="3"/>
        <v>21539.265681729747</v>
      </c>
      <c r="E71" s="33">
        <f t="shared" si="3"/>
        <v>22240.906452734474</v>
      </c>
      <c r="F71" s="33">
        <f t="shared" si="3"/>
        <v>24083.262236714734</v>
      </c>
      <c r="G71" s="33">
        <f t="shared" si="3"/>
        <v>24324.687127314737</v>
      </c>
      <c r="H71" s="33">
        <f t="shared" si="3"/>
        <v>25178.915906251907</v>
      </c>
      <c r="I71" s="33">
        <f t="shared" si="3"/>
        <v>26345.782436116289</v>
      </c>
      <c r="J71" s="33">
        <f t="shared" si="3"/>
        <v>27556.935731826416</v>
      </c>
      <c r="K71" s="33">
        <f t="shared" si="3"/>
        <v>28877.976386364266</v>
      </c>
      <c r="L71" s="33">
        <f t="shared" si="3"/>
        <v>30108.98280612606</v>
      </c>
      <c r="M71" s="33">
        <f t="shared" si="3"/>
        <v>30961.373536068801</v>
      </c>
      <c r="N71" s="33">
        <f t="shared" si="3"/>
        <v>32283.124369727626</v>
      </c>
      <c r="O71" s="33">
        <f t="shared" si="3"/>
        <v>33374.049201513808</v>
      </c>
      <c r="P71" s="33">
        <f t="shared" si="3"/>
        <v>34465.92387942499</v>
      </c>
      <c r="Q71" s="33">
        <f t="shared" si="3"/>
        <v>35563.046099699459</v>
      </c>
      <c r="R71" s="33">
        <f t="shared" si="3"/>
        <v>36662.277522232864</v>
      </c>
      <c r="S71" s="33">
        <f t="shared" si="3"/>
        <v>37764.722055050916</v>
      </c>
      <c r="T71" s="33">
        <f t="shared" si="3"/>
        <v>38786.516927413977</v>
      </c>
      <c r="U71" s="33">
        <f t="shared" si="3"/>
        <v>39975.112352658085</v>
      </c>
    </row>
  </sheetData>
  <mergeCells count="9">
    <mergeCell ref="B68:U68"/>
    <mergeCell ref="A44:A45"/>
    <mergeCell ref="A56:A57"/>
    <mergeCell ref="A4:A5"/>
    <mergeCell ref="B4:U4"/>
    <mergeCell ref="A16:A17"/>
    <mergeCell ref="B16:U16"/>
    <mergeCell ref="A28:A29"/>
    <mergeCell ref="B28:L28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Y72"/>
  <sheetViews>
    <sheetView topLeftCell="H19" zoomScale="85" zoomScaleNormal="85" workbookViewId="0">
      <selection activeCell="V29" sqref="V29"/>
    </sheetView>
  </sheetViews>
  <sheetFormatPr defaultRowHeight="15" x14ac:dyDescent="0.25"/>
  <cols>
    <col min="1" max="1" width="37.140625" bestFit="1" customWidth="1"/>
    <col min="2" max="7" width="10.5703125" bestFit="1" customWidth="1"/>
    <col min="8" max="21" width="11.5703125" bestFit="1" customWidth="1"/>
    <col min="22" max="22" width="13.28515625" bestFit="1" customWidth="1"/>
    <col min="23" max="23" width="11.5703125" bestFit="1" customWidth="1"/>
    <col min="24" max="24" width="9.5703125" bestFit="1" customWidth="1"/>
    <col min="25" max="25" width="13.28515625" bestFit="1" customWidth="1"/>
  </cols>
  <sheetData>
    <row r="1" spans="1:25" x14ac:dyDescent="0.25">
      <c r="A1" t="s">
        <v>29</v>
      </c>
    </row>
    <row r="3" spans="1:25" x14ac:dyDescent="0.25">
      <c r="A3" t="s">
        <v>10</v>
      </c>
    </row>
    <row r="4" spans="1:25" x14ac:dyDescent="0.25">
      <c r="A4" s="38" t="s">
        <v>0</v>
      </c>
      <c r="B4" s="37" t="s">
        <v>1</v>
      </c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</row>
    <row r="5" spans="1:25" x14ac:dyDescent="0.25">
      <c r="A5" s="38"/>
      <c r="B5" s="2">
        <v>2011</v>
      </c>
      <c r="C5" s="2">
        <v>2012</v>
      </c>
      <c r="D5" s="2">
        <v>2013</v>
      </c>
      <c r="E5" s="2">
        <v>2014</v>
      </c>
      <c r="F5" s="2">
        <v>2015</v>
      </c>
      <c r="G5" s="2">
        <v>2016</v>
      </c>
      <c r="H5" s="2">
        <v>2017</v>
      </c>
      <c r="I5" s="2">
        <v>2018</v>
      </c>
      <c r="J5" s="2">
        <v>2019</v>
      </c>
      <c r="K5" s="2">
        <v>2020</v>
      </c>
      <c r="L5" s="3">
        <v>2021</v>
      </c>
      <c r="M5" s="2">
        <v>2022</v>
      </c>
      <c r="N5" s="2">
        <v>2023</v>
      </c>
      <c r="O5" s="2">
        <v>2024</v>
      </c>
      <c r="P5" s="2">
        <v>2025</v>
      </c>
      <c r="Q5" s="3">
        <v>2026</v>
      </c>
      <c r="R5" s="2">
        <v>2027</v>
      </c>
      <c r="S5" s="2">
        <v>2028</v>
      </c>
      <c r="T5" s="2">
        <v>2029</v>
      </c>
      <c r="U5" s="2">
        <v>2030</v>
      </c>
    </row>
    <row r="6" spans="1:25" x14ac:dyDescent="0.25">
      <c r="A6" s="1" t="s">
        <v>3</v>
      </c>
      <c r="B6" s="8">
        <f>'[21]Perhitungan ke CO2-eq'!B128</f>
        <v>8302.9296401705815</v>
      </c>
      <c r="C6" s="8">
        <f>'[21]Perhitungan ke CO2-eq'!C128</f>
        <v>8092.3750958843875</v>
      </c>
      <c r="D6" s="8">
        <f>'[21]Perhitungan ke CO2-eq'!D128</f>
        <v>11014.052312174217</v>
      </c>
      <c r="E6" s="8">
        <f>'[21]Perhitungan ke CO2-eq'!E128</f>
        <v>9735.8185300474161</v>
      </c>
      <c r="F6" s="8">
        <f>'[21]Perhitungan ke CO2-eq'!F128</f>
        <v>9212.2271411587426</v>
      </c>
      <c r="G6" s="8">
        <f>'[21]Perhitungan ke CO2-eq'!G128</f>
        <v>9716.0393254376359</v>
      </c>
      <c r="H6" s="8">
        <f>'[21]Perhitungan ke CO2-eq'!H128</f>
        <v>9938.5366259901566</v>
      </c>
      <c r="I6" s="8">
        <f>'[21]Perhitungan ke CO2-eq'!I128</f>
        <v>10166.129114725329</v>
      </c>
      <c r="J6" s="8">
        <f>'[21]Perhitungan ke CO2-eq'!J128</f>
        <v>10398.933471452538</v>
      </c>
      <c r="K6" s="8">
        <f>'[21]Perhitungan ke CO2-eq'!K128</f>
        <v>10637.069047948802</v>
      </c>
      <c r="L6" s="8">
        <f>'[22]Perhitungan ke CO2-eq'!B128</f>
        <v>10880.657929146828</v>
      </c>
      <c r="M6" s="8">
        <f>'[22]Perhitungan ke CO2-eq'!C128</f>
        <v>11129.82499572429</v>
      </c>
      <c r="N6" s="8">
        <f>'[22]Perhitungan ke CO2-eq'!D128</f>
        <v>11384.697988126372</v>
      </c>
      <c r="O6" s="8">
        <f>'[22]Perhitungan ke CO2-eq'!E128</f>
        <v>11645.407572054468</v>
      </c>
      <c r="P6" s="8">
        <f>'[22]Perhitungan ke CO2-eq'!F128</f>
        <v>11912.087405454515</v>
      </c>
      <c r="Q6" s="8">
        <f>'[22]Perhitungan ke CO2-eq'!G128</f>
        <v>12184.87420703942</v>
      </c>
      <c r="R6" s="8">
        <f>'[22]Perhitungan ke CO2-eq'!H128</f>
        <v>12463.907826380622</v>
      </c>
      <c r="S6" s="8">
        <f>'[22]Perhitungan ke CO2-eq'!I128</f>
        <v>12749.331315604735</v>
      </c>
      <c r="T6" s="8">
        <f>'[22]Perhitungan ke CO2-eq'!J128</f>
        <v>13041.291002732085</v>
      </c>
      <c r="U6" s="8">
        <f>'[22]Perhitungan ke CO2-eq'!K128</f>
        <v>13344.563822464817</v>
      </c>
      <c r="V6" s="9">
        <f t="shared" ref="V6:V11" si="0">SUM(B6:U6)</f>
        <v>217950.75436971796</v>
      </c>
    </row>
    <row r="7" spans="1:25" x14ac:dyDescent="0.25">
      <c r="A7" s="1" t="s">
        <v>4</v>
      </c>
      <c r="B7" s="8">
        <f>'[21]Perhitungan ke CO2-eq'!B129</f>
        <v>10641.579059999998</v>
      </c>
      <c r="C7" s="8">
        <f>'[21]Perhitungan ke CO2-eq'!C129</f>
        <v>12019.623419999998</v>
      </c>
      <c r="D7" s="8">
        <f>'[21]Perhitungan ke CO2-eq'!D129</f>
        <v>13798.938089999998</v>
      </c>
      <c r="E7" s="8">
        <f>'[21]Perhitungan ke CO2-eq'!E129</f>
        <v>15094.5921</v>
      </c>
      <c r="F7" s="8">
        <f>'[21]Perhitungan ke CO2-eq'!F129</f>
        <v>16212.555660000004</v>
      </c>
      <c r="G7" s="8">
        <f>'[21]Perhitungan ke CO2-eq'!G129</f>
        <v>17280.970698600002</v>
      </c>
      <c r="H7" s="8">
        <f>'[21]Perhitungan ke CO2-eq'!H129</f>
        <v>19481.665916432183</v>
      </c>
      <c r="I7" s="8">
        <f>'[21]Perhitungan ke CO2-eq'!I129</f>
        <v>21532.132085389607</v>
      </c>
      <c r="J7" s="8">
        <f>'[21]Perhitungan ke CO2-eq'!J129</f>
        <v>23808.749000086147</v>
      </c>
      <c r="K7" s="8">
        <f>'[21]Perhitungan ke CO2-eq'!K129</f>
        <v>26085.365914782687</v>
      </c>
      <c r="L7" s="8">
        <f>'[22]Perhitungan ke CO2-eq'!B129</f>
        <v>28361.982829479264</v>
      </c>
      <c r="M7" s="8">
        <f>'[22]Perhitungan ke CO2-eq'!C129</f>
        <v>30580.254373175743</v>
      </c>
      <c r="N7" s="8">
        <f>'[22]Perhitungan ke CO2-eq'!D129</f>
        <v>32915.216658872319</v>
      </c>
      <c r="O7" s="8">
        <f>'[22]Perhitungan ke CO2-eq'!E129</f>
        <v>35191.833573568896</v>
      </c>
      <c r="P7" s="8">
        <f>'[22]Perhitungan ke CO2-eq'!F129</f>
        <v>37468.450488265371</v>
      </c>
      <c r="Q7" s="8">
        <f>'[22]Perhitungan ke CO2-eq'!G129</f>
        <v>39745.067402961948</v>
      </c>
      <c r="R7" s="8">
        <f>'[22]Perhitungan ke CO2-eq'!H129</f>
        <v>42021.684317658524</v>
      </c>
      <c r="S7" s="8">
        <f>'[22]Perhitungan ke CO2-eq'!I129</f>
        <v>44298.301232354999</v>
      </c>
      <c r="T7" s="8">
        <f>'[22]Perhitungan ke CO2-eq'!J129</f>
        <v>46574.918147051561</v>
      </c>
      <c r="U7" s="8">
        <f>'[22]Perhitungan ke CO2-eq'!K129</f>
        <v>48851.535061748153</v>
      </c>
      <c r="V7" s="9">
        <f t="shared" si="0"/>
        <v>561965.41603042744</v>
      </c>
    </row>
    <row r="8" spans="1:25" x14ac:dyDescent="0.25">
      <c r="A8" s="1" t="s">
        <v>5</v>
      </c>
      <c r="B8" s="8">
        <f>'[21]Perhitungan ke CO2-eq'!B130</f>
        <v>284.29324917747283</v>
      </c>
      <c r="C8" s="8">
        <f>'[21]Perhitungan ke CO2-eq'!C130</f>
        <v>340.65249889590541</v>
      </c>
      <c r="D8" s="8">
        <f>'[21]Perhitungan ke CO2-eq'!D130</f>
        <v>296.95445275406752</v>
      </c>
      <c r="E8" s="8">
        <f>'[21]Perhitungan ke CO2-eq'!E130</f>
        <v>299.02814232174723</v>
      </c>
      <c r="F8" s="8">
        <f>'[21]Perhitungan ke CO2-eq'!F130</f>
        <v>382.61125512693604</v>
      </c>
      <c r="G8" s="8">
        <f>'[21]Perhitungan ke CO2-eq'!G130</f>
        <v>423.97093069980752</v>
      </c>
      <c r="H8" s="8">
        <f>'[21]Perhitungan ke CO2-eq'!H130</f>
        <v>454.28112250585974</v>
      </c>
      <c r="I8" s="8">
        <f>'[21]Perhitungan ke CO2-eq'!I130</f>
        <v>483.59528087806939</v>
      </c>
      <c r="J8" s="8">
        <f>'[21]Perhitungan ke CO2-eq'!J130</f>
        <v>432.35735905935331</v>
      </c>
      <c r="K8" s="8">
        <f>'[21]Perhitungan ke CO2-eq'!K130</f>
        <v>545.22240118986417</v>
      </c>
      <c r="L8" s="8">
        <f>'[22]Perhitungan ke CO2-eq'!B130</f>
        <v>576.03596134576208</v>
      </c>
      <c r="M8" s="8">
        <f>'[22]Perhitungan ke CO2-eq'!C130</f>
        <v>606.84952150165907</v>
      </c>
      <c r="N8" s="8">
        <f>'[22]Perhitungan ke CO2-eq'!D130</f>
        <v>637.66308165755675</v>
      </c>
      <c r="O8" s="8">
        <f>'[22]Perhitungan ke CO2-eq'!E130</f>
        <v>668.47664181345442</v>
      </c>
      <c r="P8" s="8">
        <f>'[22]Perhitungan ke CO2-eq'!F130</f>
        <v>699.2902019693513</v>
      </c>
      <c r="Q8" s="8">
        <f>'[22]Perhitungan ke CO2-eq'!G130</f>
        <v>730.10376212524909</v>
      </c>
      <c r="R8" s="8">
        <f>'[22]Perhitungan ke CO2-eq'!H130</f>
        <v>760.91732228114665</v>
      </c>
      <c r="S8" s="8">
        <f>'[22]Perhitungan ke CO2-eq'!I130</f>
        <v>791.73088243704376</v>
      </c>
      <c r="T8" s="8">
        <f>'[22]Perhitungan ke CO2-eq'!J130</f>
        <v>703.9628914158377</v>
      </c>
      <c r="U8" s="8">
        <f>'[22]Perhitungan ke CO2-eq'!K130</f>
        <v>853.35800274883934</v>
      </c>
      <c r="V8" s="9">
        <f t="shared" si="0"/>
        <v>10971.354961904983</v>
      </c>
    </row>
    <row r="9" spans="1:25" x14ac:dyDescent="0.25">
      <c r="A9" s="1" t="s">
        <v>6</v>
      </c>
      <c r="B9" s="8">
        <f>'[21]Perhitungan ke CO2-eq'!B131</f>
        <v>0</v>
      </c>
      <c r="C9" s="8">
        <f>'[21]Perhitungan ke CO2-eq'!C131</f>
        <v>0</v>
      </c>
      <c r="D9" s="8">
        <f>'[21]Perhitungan ke CO2-eq'!D131</f>
        <v>0</v>
      </c>
      <c r="E9" s="8">
        <f>'[21]Perhitungan ke CO2-eq'!E131</f>
        <v>0</v>
      </c>
      <c r="F9" s="8">
        <f>'[21]Perhitungan ke CO2-eq'!F131</f>
        <v>0</v>
      </c>
      <c r="G9" s="8">
        <f>'[21]Perhitungan ke CO2-eq'!G131</f>
        <v>0</v>
      </c>
      <c r="H9" s="8">
        <f>'[21]Perhitungan ke CO2-eq'!H131</f>
        <v>0</v>
      </c>
      <c r="I9" s="8">
        <f>'[21]Perhitungan ke CO2-eq'!I131</f>
        <v>0</v>
      </c>
      <c r="J9" s="8">
        <f>'[21]Perhitungan ke CO2-eq'!J131</f>
        <v>0</v>
      </c>
      <c r="K9" s="8">
        <f>'[21]Perhitungan ke CO2-eq'!K131</f>
        <v>0</v>
      </c>
      <c r="L9" s="8">
        <f>'[22]Perhitungan ke CO2-eq'!B131</f>
        <v>0</v>
      </c>
      <c r="M9" s="8">
        <f>'[22]Perhitungan ke CO2-eq'!C131</f>
        <v>0</v>
      </c>
      <c r="N9" s="8">
        <f>'[22]Perhitungan ke CO2-eq'!D131</f>
        <v>0</v>
      </c>
      <c r="O9" s="8">
        <f>'[22]Perhitungan ke CO2-eq'!E131</f>
        <v>0</v>
      </c>
      <c r="P9" s="8">
        <f>'[22]Perhitungan ke CO2-eq'!F131</f>
        <v>0</v>
      </c>
      <c r="Q9" s="8">
        <f>'[22]Perhitungan ke CO2-eq'!G131</f>
        <v>0</v>
      </c>
      <c r="R9" s="8">
        <f>'[22]Perhitungan ke CO2-eq'!H131</f>
        <v>0</v>
      </c>
      <c r="S9" s="8">
        <f>'[22]Perhitungan ke CO2-eq'!I131</f>
        <v>0</v>
      </c>
      <c r="T9" s="8">
        <f>'[22]Perhitungan ke CO2-eq'!J131</f>
        <v>0</v>
      </c>
      <c r="U9" s="8">
        <f>'[22]Perhitungan ke CO2-eq'!K131</f>
        <v>0</v>
      </c>
      <c r="V9" s="9">
        <f t="shared" si="0"/>
        <v>0</v>
      </c>
    </row>
    <row r="10" spans="1:25" x14ac:dyDescent="0.25">
      <c r="A10" s="1" t="s">
        <v>7</v>
      </c>
      <c r="B10" s="8">
        <f>'[21]Perhitungan ke CO2-eq'!B132</f>
        <v>14476.557333333336</v>
      </c>
      <c r="C10" s="8">
        <f>'[21]Perhitungan ke CO2-eq'!C132</f>
        <v>21964.528666666669</v>
      </c>
      <c r="D10" s="8">
        <f>'[21]Perhitungan ke CO2-eq'!D132</f>
        <v>25263.707333333336</v>
      </c>
      <c r="E10" s="8">
        <f>'[21]Perhitungan ke CO2-eq'!E132</f>
        <v>29448.796666666673</v>
      </c>
      <c r="F10" s="8">
        <f>'[21]Perhitungan ke CO2-eq'!F132</f>
        <v>31317.880000000005</v>
      </c>
      <c r="G10" s="8">
        <f>'[21]Perhitungan ke CO2-eq'!G132</f>
        <v>32777.210571462587</v>
      </c>
      <c r="H10" s="8">
        <f>'[21]Perhitungan ke CO2-eq'!H132</f>
        <v>35678.924517549087</v>
      </c>
      <c r="I10" s="8">
        <f>'[21]Perhitungan ke CO2-eq'!I132</f>
        <v>38841.763695072957</v>
      </c>
      <c r="J10" s="8">
        <f>'[21]Perhitungan ke CO2-eq'!J132</f>
        <v>42289.326048211653</v>
      </c>
      <c r="K10" s="8">
        <f>'[21]Perhitungan ke CO2-eq'!K132</f>
        <v>46047.344359026407</v>
      </c>
      <c r="L10" s="8">
        <f>'[22]Perhitungan ke CO2-eq'!B132</f>
        <v>50143.879432518945</v>
      </c>
      <c r="M10" s="8">
        <f>'[22]Perhitungan ke CO2-eq'!C132</f>
        <v>54609.530764528674</v>
      </c>
      <c r="N10" s="8">
        <f>'[22]Perhitungan ke CO2-eq'!D132</f>
        <v>59477.666274658397</v>
      </c>
      <c r="O10" s="8">
        <f>'[22]Perhitungan ke CO2-eq'!E132</f>
        <v>64784.672829603864</v>
      </c>
      <c r="P10" s="8">
        <f>'[22]Perhitungan ke CO2-eq'!F132</f>
        <v>70570.229438409224</v>
      </c>
      <c r="Q10" s="8">
        <f>'[22]Perhitungan ke CO2-eq'!G132</f>
        <v>76877.605171447431</v>
      </c>
      <c r="R10" s="8">
        <f>'[22]Perhitungan ke CO2-eq'!H132</f>
        <v>83753.984040612515</v>
      </c>
      <c r="S10" s="8">
        <f>'[22]Perhitungan ke CO2-eq'!I132</f>
        <v>91250.819280703334</v>
      </c>
      <c r="T10" s="8">
        <f>'[22]Perhitungan ke CO2-eq'!J132</f>
        <v>99424.219692795537</v>
      </c>
      <c r="U10" s="8">
        <f>'[22]Perhitungan ke CO2-eq'!K132</f>
        <v>108335.82623140229</v>
      </c>
      <c r="V10" s="9">
        <f t="shared" si="0"/>
        <v>1077334.4723480027</v>
      </c>
    </row>
    <row r="11" spans="1:25" x14ac:dyDescent="0.25">
      <c r="A11" s="1" t="s">
        <v>8</v>
      </c>
      <c r="B11" s="8">
        <f>'[21]Perhitungan ke CO2-eq'!B133</f>
        <v>43243.758121142855</v>
      </c>
      <c r="C11" s="8">
        <f>'[21]Perhitungan ke CO2-eq'!C133</f>
        <v>65220.882939142859</v>
      </c>
      <c r="D11" s="8">
        <f>'[21]Perhitungan ke CO2-eq'!D133</f>
        <v>75165.308456857165</v>
      </c>
      <c r="E11" s="8">
        <f>'[21]Perhitungan ke CO2-eq'!E133</f>
        <v>87347.880258571415</v>
      </c>
      <c r="F11" s="8">
        <f>'[21]Perhitungan ke CO2-eq'!F133</f>
        <v>92792.78108571429</v>
      </c>
      <c r="G11" s="8">
        <f>'[21]Perhitungan ke CO2-eq'!G133</f>
        <v>97123.143405362542</v>
      </c>
      <c r="H11" s="8">
        <f>'[21]Perhitungan ke CO2-eq'!H133</f>
        <v>105666.0124712151</v>
      </c>
      <c r="I11" s="8">
        <f>'[21]Perhitungan ke CO2-eq'!I133</f>
        <v>114976.36003058482</v>
      </c>
      <c r="J11" s="8">
        <f>'[21]Perhitungan ke CO2-eq'!J133</f>
        <v>125123.51347564113</v>
      </c>
      <c r="K11" s="8">
        <f>'[21]Perhitungan ke CO2-eq'!K133</f>
        <v>136183.07136402145</v>
      </c>
      <c r="L11" s="8">
        <f>'[22]Perhitungan ke CO2-eq'!B133</f>
        <v>148237.47089144151</v>
      </c>
      <c r="M11" s="8">
        <f>'[22]Perhitungan ke CO2-eq'!C133</f>
        <v>161376.60671902265</v>
      </c>
      <c r="N11" s="8">
        <f>'[22]Perhitungan ke CO2-eq'!D133</f>
        <v>175698.50580290245</v>
      </c>
      <c r="O11" s="8">
        <f>'[22]Perhitungan ke CO2-eq'!E133</f>
        <v>191310.06329429944</v>
      </c>
      <c r="P11" s="8">
        <f>'[22]Perhitungan ke CO2-eq'!F133</f>
        <v>208327.84503686966</v>
      </c>
      <c r="Q11" s="8">
        <f>'[22]Perhitungan ke CO2-eq'!G133</f>
        <v>226878.96268837299</v>
      </c>
      <c r="R11" s="8">
        <f>'[22]Perhitungan ke CO2-eq'!H133</f>
        <v>247102.02803911018</v>
      </c>
      <c r="S11" s="8">
        <f>'[22]Perhitungan ke CO2-eq'!I133</f>
        <v>269148.19369439746</v>
      </c>
      <c r="T11" s="8">
        <f>'[22]Perhitungan ke CO2-eq'!J133</f>
        <v>293182.28793698468</v>
      </c>
      <c r="U11" s="8">
        <f>'[22]Perhitungan ke CO2-eq'!K133</f>
        <v>319385.79085165315</v>
      </c>
      <c r="V11" s="9">
        <f t="shared" si="0"/>
        <v>3183490.4665633072</v>
      </c>
    </row>
    <row r="12" spans="1:25" x14ac:dyDescent="0.25">
      <c r="A12" s="4" t="s">
        <v>9</v>
      </c>
      <c r="B12" s="8">
        <f>'[21]Perhitungan ke CO2-eq'!B134</f>
        <v>13820.252266228568</v>
      </c>
      <c r="C12" s="8">
        <f>'[21]Perhitungan ke CO2-eq'!C134</f>
        <v>20968.751070614289</v>
      </c>
      <c r="D12" s="8">
        <f>'[21]Perhitungan ke CO2-eq'!D134</f>
        <v>24118.35911587143</v>
      </c>
      <c r="E12" s="8">
        <f>'[21]Perhitungan ke CO2-eq'!E134</f>
        <v>28113.71443492857</v>
      </c>
      <c r="F12" s="8">
        <f>'[21]Perhitungan ke CO2-eq'!F134</f>
        <v>29898.061540285715</v>
      </c>
      <c r="G12" s="8">
        <f>'[21]Perhitungan ke CO2-eq'!G134</f>
        <v>31291.232317912061</v>
      </c>
      <c r="H12" s="8">
        <f>'[21]Perhitungan ke CO2-eq'!H134</f>
        <v>34061.394989599918</v>
      </c>
      <c r="I12" s="8">
        <f>'[21]Perhitungan ke CO2-eq'!I134</f>
        <v>37080.844593839902</v>
      </c>
      <c r="J12" s="8">
        <f>'[21]Perhitungan ke CO2-eq'!J134</f>
        <v>40372.109245154512</v>
      </c>
      <c r="K12" s="8">
        <f>'[21]Perhitungan ke CO2-eq'!K134</f>
        <v>43959.755111549683</v>
      </c>
      <c r="L12" s="8">
        <f>'[22]Perhitungan ke CO2-eq'!B134</f>
        <v>47870.570841388959</v>
      </c>
      <c r="M12" s="8">
        <f>'[22]Perhitungan ke CO2-eq'!C134</f>
        <v>52133.768680511086</v>
      </c>
      <c r="N12" s="8">
        <f>'[22]Perhitungan ke CO2-eq'!D134</f>
        <v>56781.203790049403</v>
      </c>
      <c r="O12" s="8">
        <f>'[22]Perhitungan ke CO2-eq'!E134</f>
        <v>61847.613412107457</v>
      </c>
      <c r="P12" s="8">
        <f>'[22]Perhitungan ke CO2-eq'!F134</f>
        <v>67370.87767951221</v>
      </c>
      <c r="Q12" s="8">
        <f>'[22]Perhitungan ke CO2-eq'!G134</f>
        <v>73392.304028424725</v>
      </c>
      <c r="R12" s="8">
        <f>'[22]Perhitungan ke CO2-eq'!H134</f>
        <v>79956.937349857006</v>
      </c>
      <c r="S12" s="8">
        <f>'[22]Perhitungan ke CO2-eq'!I134</f>
        <v>87113.89820945602</v>
      </c>
      <c r="T12" s="8">
        <f>'[22]Perhitungan ke CO2-eq'!J134</f>
        <v>94916.751675722859</v>
      </c>
      <c r="U12" s="8">
        <f>'[22]Perhitungan ke CO2-eq'!K134</f>
        <v>103424.34416646861</v>
      </c>
      <c r="V12" s="9">
        <f>SUM(B12:U12)</f>
        <v>1028492.7445194829</v>
      </c>
    </row>
    <row r="13" spans="1:25" x14ac:dyDescent="0.25">
      <c r="W13" s="9">
        <f>V12-V24</f>
        <v>230297.20023450849</v>
      </c>
      <c r="X13" s="9">
        <f>(V7+V8)-(V19+V20)</f>
        <v>3362.3038501990959</v>
      </c>
      <c r="Y13" s="9">
        <f>(V6+V10+V11)-(V18+V22+V23)</f>
        <v>4250154.6161381872</v>
      </c>
    </row>
    <row r="14" spans="1:25" x14ac:dyDescent="0.25">
      <c r="W14" s="14">
        <f>W13/(V12+V24)</f>
        <v>0.12607361729199834</v>
      </c>
      <c r="X14" s="22">
        <f>X13/(V7+V8+V19+V20)</f>
        <v>2.9429065885506643E-3</v>
      </c>
      <c r="Y14" s="14">
        <f>Y13/(V6+V10+V11+V18+V22+V23)</f>
        <v>0.90286730084906108</v>
      </c>
    </row>
    <row r="15" spans="1:25" x14ac:dyDescent="0.25">
      <c r="A15" t="s">
        <v>11</v>
      </c>
    </row>
    <row r="16" spans="1:25" x14ac:dyDescent="0.25">
      <c r="A16" s="38" t="s">
        <v>0</v>
      </c>
      <c r="B16" s="37" t="s">
        <v>1</v>
      </c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</row>
    <row r="17" spans="1:22" x14ac:dyDescent="0.25">
      <c r="A17" s="38"/>
      <c r="B17" s="2">
        <v>2011</v>
      </c>
      <c r="C17" s="2">
        <v>2012</v>
      </c>
      <c r="D17" s="2">
        <v>2013</v>
      </c>
      <c r="E17" s="2">
        <v>2014</v>
      </c>
      <c r="F17" s="2">
        <v>2015</v>
      </c>
      <c r="G17" s="2">
        <v>2016</v>
      </c>
      <c r="H17" s="2">
        <v>2017</v>
      </c>
      <c r="I17" s="2">
        <v>2018</v>
      </c>
      <c r="J17" s="2">
        <v>2019</v>
      </c>
      <c r="K17" s="2">
        <v>2020</v>
      </c>
      <c r="L17" s="3">
        <v>2021</v>
      </c>
      <c r="M17" s="2">
        <v>2022</v>
      </c>
      <c r="N17" s="2">
        <v>2023</v>
      </c>
      <c r="O17" s="2">
        <v>2024</v>
      </c>
      <c r="P17" s="2">
        <v>2025</v>
      </c>
      <c r="Q17" s="3">
        <v>2026</v>
      </c>
      <c r="R17" s="2">
        <v>2027</v>
      </c>
      <c r="S17" s="2">
        <v>2028</v>
      </c>
      <c r="T17" s="2">
        <v>2029</v>
      </c>
      <c r="U17" s="2">
        <v>2030</v>
      </c>
    </row>
    <row r="18" spans="1:22" x14ac:dyDescent="0.25">
      <c r="A18" s="1" t="s">
        <v>3</v>
      </c>
      <c r="B18" s="8">
        <f>'[23]Perhitungan ke CO2-eq'!B128</f>
        <v>8302.9296401705815</v>
      </c>
      <c r="C18" s="8">
        <f>'[23]Perhitungan ke CO2-eq'!C128</f>
        <v>8092.3750958843875</v>
      </c>
      <c r="D18" s="8">
        <f>'[23]Perhitungan ke CO2-eq'!D128</f>
        <v>11014.052312174217</v>
      </c>
      <c r="E18" s="8">
        <f>'[23]Perhitungan ke CO2-eq'!E128</f>
        <v>9735.8185300474161</v>
      </c>
      <c r="F18" s="8">
        <f>'[23]Perhitungan ke CO2-eq'!F128</f>
        <v>9212.2271411587426</v>
      </c>
      <c r="G18" s="8">
        <f>'[23]Perhitungan ke CO2-eq'!G128</f>
        <v>9716.0393254376359</v>
      </c>
      <c r="H18" s="8">
        <f>'[23]Perhitungan ke CO2-eq'!H128</f>
        <v>3865.0324483686854</v>
      </c>
      <c r="I18" s="8">
        <f>'[23]Perhitungan ke CO2-eq'!I128</f>
        <v>3953.5416914363273</v>
      </c>
      <c r="J18" s="8">
        <f>'[23]Perhitungan ke CO2-eq'!J128</f>
        <v>4044.0777961702192</v>
      </c>
      <c r="K18" s="8">
        <f>'[23]Perhitungan ke CO2-eq'!K128</f>
        <v>4136.6871777025171</v>
      </c>
      <c r="L18" s="8">
        <f>'[24]Perhitungan ke CO2-eq'!B128</f>
        <v>4231.4173140719031</v>
      </c>
      <c r="M18" s="8">
        <f>'[24]Perhitungan ke CO2-eq'!C128</f>
        <v>4328.316770564149</v>
      </c>
      <c r="N18" s="8">
        <f>'[24]Perhitungan ke CO2-eq'!D128</f>
        <v>4427.4352246100671</v>
      </c>
      <c r="O18" s="8">
        <f>'[24]Perhitungan ke CO2-eq'!E128</f>
        <v>4528.8234912536373</v>
      </c>
      <c r="P18" s="8">
        <f>'[24]Perhitungan ke CO2-eq'!F128</f>
        <v>4632.5335492033455</v>
      </c>
      <c r="Q18" s="8">
        <f>'[24]Perhitungan ke CO2-eq'!G128</f>
        <v>4738.6185674801036</v>
      </c>
      <c r="R18" s="8">
        <f>'[24]Perhitungan ke CO2-eq'!H128</f>
        <v>4847.1329326753967</v>
      </c>
      <c r="S18" s="8">
        <f>'[24]Perhitungan ke CO2-eq'!I128</f>
        <v>4958.1322768336613</v>
      </c>
      <c r="T18" s="8">
        <f>'[24]Perhitungan ke CO2-eq'!J128</f>
        <v>5071.6735059731527</v>
      </c>
      <c r="U18" s="8">
        <f>'[24]Perhitungan ke CO2-eq'!K128</f>
        <v>5189.6143390239649</v>
      </c>
      <c r="V18" s="9">
        <f t="shared" ref="V18:V23" si="1">SUM(B18:U18)</f>
        <v>119026.47913024014</v>
      </c>
    </row>
    <row r="19" spans="1:22" x14ac:dyDescent="0.25">
      <c r="A19" s="1" t="s">
        <v>4</v>
      </c>
      <c r="B19" s="8">
        <f>'[23]Perhitungan ke CO2-eq'!B129</f>
        <v>10641.579059999998</v>
      </c>
      <c r="C19" s="8">
        <f>'[23]Perhitungan ke CO2-eq'!C129</f>
        <v>12019.623419999998</v>
      </c>
      <c r="D19" s="8">
        <f>'[23]Perhitungan ke CO2-eq'!D129</f>
        <v>13798.938089999998</v>
      </c>
      <c r="E19" s="8">
        <f>'[23]Perhitungan ke CO2-eq'!E129</f>
        <v>15094.5921</v>
      </c>
      <c r="F19" s="8">
        <f>'[23]Perhitungan ke CO2-eq'!F129</f>
        <v>16212.555660000004</v>
      </c>
      <c r="G19" s="8">
        <f>'[23]Perhitungan ke CO2-eq'!G129</f>
        <v>17280.970698600002</v>
      </c>
      <c r="H19" s="8">
        <f>'[23]Perhitungan ke CO2-eq'!H129</f>
        <v>19472.86784043218</v>
      </c>
      <c r="I19" s="8">
        <f>'[23]Perhitungan ke CO2-eq'!I129</f>
        <v>21523.012667389605</v>
      </c>
      <c r="J19" s="8">
        <f>'[23]Perhitungan ke CO2-eq'!J129</f>
        <v>23799.308240086149</v>
      </c>
      <c r="K19" s="8">
        <f>'[23]Perhitungan ke CO2-eq'!K129</f>
        <v>26075.603812782687</v>
      </c>
      <c r="L19" s="8">
        <f>'[24]Perhitungan ke CO2-eq'!B129</f>
        <v>28351.899385479264</v>
      </c>
      <c r="M19" s="8">
        <f>'[24]Perhitungan ke CO2-eq'!C129</f>
        <v>30569.849587175744</v>
      </c>
      <c r="N19" s="8">
        <f>'[24]Perhitungan ke CO2-eq'!D129</f>
        <v>32904.490530872317</v>
      </c>
      <c r="O19" s="8">
        <f>'[24]Perhitungan ke CO2-eq'!E129</f>
        <v>35180.786103568891</v>
      </c>
      <c r="P19" s="8">
        <f>'[24]Perhitungan ke CO2-eq'!F129</f>
        <v>37457.08167626537</v>
      </c>
      <c r="Q19" s="8">
        <f>'[24]Perhitungan ke CO2-eq'!G129</f>
        <v>39733.377248961959</v>
      </c>
      <c r="R19" s="8">
        <f>'[24]Perhitungan ke CO2-eq'!H129</f>
        <v>42009.672821658518</v>
      </c>
      <c r="S19" s="8">
        <f>'[24]Perhitungan ke CO2-eq'!I129</f>
        <v>44285.968394354997</v>
      </c>
      <c r="T19" s="8">
        <f>'[24]Perhitungan ke CO2-eq'!J129</f>
        <v>46562.263967051556</v>
      </c>
      <c r="U19" s="8">
        <f>'[24]Perhitungan ke CO2-eq'!K129</f>
        <v>48838.559539748152</v>
      </c>
      <c r="V19" s="9">
        <f t="shared" si="1"/>
        <v>561813.00084442738</v>
      </c>
    </row>
    <row r="20" spans="1:22" x14ac:dyDescent="0.25">
      <c r="A20" s="1" t="s">
        <v>5</v>
      </c>
      <c r="B20" s="8">
        <f>'[23]Perhitungan ke CO2-eq'!B130</f>
        <v>282.38524079373144</v>
      </c>
      <c r="C20" s="8">
        <f>'[23]Perhitungan ke CO2-eq'!C130</f>
        <v>338.36624051405369</v>
      </c>
      <c r="D20" s="8">
        <f>'[23]Perhitungan ke CO2-eq'!D130</f>
        <v>294.96146984967777</v>
      </c>
      <c r="E20" s="8">
        <f>'[23]Perhitungan ke CO2-eq'!E130</f>
        <v>297.02124203770865</v>
      </c>
      <c r="F20" s="8">
        <f>'[23]Perhitungan ke CO2-eq'!F130</f>
        <v>380.04339435427204</v>
      </c>
      <c r="G20" s="8">
        <f>'[23]Perhitungan ke CO2-eq'!G130</f>
        <v>421.12548821188943</v>
      </c>
      <c r="H20" s="8">
        <f>'[23]Perhitungan ke CO2-eq'!H130</f>
        <v>315.06881641467646</v>
      </c>
      <c r="I20" s="8">
        <f>'[23]Perhitungan ke CO2-eq'!I130</f>
        <v>331.78017787180767</v>
      </c>
      <c r="J20" s="8">
        <f>'[23]Perhitungan ke CO2-eq'!J130</f>
        <v>267.1850000089425</v>
      </c>
      <c r="K20" s="8">
        <f>'[23]Perhitungan ke CO2-eq'!K130</f>
        <v>365.59142392114865</v>
      </c>
      <c r="L20" s="8">
        <f>'[24]Perhitungan ke CO2-eq'!B130</f>
        <v>382.49704694581925</v>
      </c>
      <c r="M20" s="8">
        <f>'[24]Perhitungan ke CO2-eq'!C130</f>
        <v>399.40266997048968</v>
      </c>
      <c r="N20" s="8">
        <f>'[24]Perhitungan ke CO2-eq'!D130</f>
        <v>416.30829299516023</v>
      </c>
      <c r="O20" s="8">
        <f>'[24]Perhitungan ke CO2-eq'!E130</f>
        <v>433.21391601983072</v>
      </c>
      <c r="P20" s="8">
        <f>'[24]Perhitungan ke CO2-eq'!F130</f>
        <v>450.11953904450127</v>
      </c>
      <c r="Q20" s="8">
        <f>'[24]Perhitungan ke CO2-eq'!G130</f>
        <v>467.02516206917181</v>
      </c>
      <c r="R20" s="8">
        <f>'[24]Perhitungan ke CO2-eq'!H130</f>
        <v>483.93078509384236</v>
      </c>
      <c r="S20" s="8">
        <f>'[24]Perhitungan ke CO2-eq'!I130</f>
        <v>500.83640811851285</v>
      </c>
      <c r="T20" s="8">
        <f>'[24]Perhitungan ke CO2-eq'!J130</f>
        <v>399.95632930283875</v>
      </c>
      <c r="U20" s="8">
        <f>'[24]Perhitungan ke CO2-eq'!K130</f>
        <v>534.64765416785406</v>
      </c>
      <c r="V20" s="9">
        <f t="shared" si="1"/>
        <v>7761.4662977059279</v>
      </c>
    </row>
    <row r="21" spans="1:22" x14ac:dyDescent="0.25">
      <c r="A21" s="1" t="s">
        <v>6</v>
      </c>
      <c r="B21" s="8">
        <f>'[23]Perhitungan ke CO2-eq'!B131</f>
        <v>0</v>
      </c>
      <c r="C21" s="8">
        <f>'[23]Perhitungan ke CO2-eq'!C131</f>
        <v>0</v>
      </c>
      <c r="D21" s="8">
        <f>'[23]Perhitungan ke CO2-eq'!D131</f>
        <v>0</v>
      </c>
      <c r="E21" s="8">
        <f>'[23]Perhitungan ke CO2-eq'!E131</f>
        <v>0</v>
      </c>
      <c r="F21" s="8">
        <f>'[23]Perhitungan ke CO2-eq'!F131</f>
        <v>0</v>
      </c>
      <c r="G21" s="8">
        <f>'[23]Perhitungan ke CO2-eq'!G131</f>
        <v>0</v>
      </c>
      <c r="H21" s="8">
        <f>'[23]Perhitungan ke CO2-eq'!H131</f>
        <v>0</v>
      </c>
      <c r="I21" s="8">
        <f>'[23]Perhitungan ke CO2-eq'!I131</f>
        <v>0</v>
      </c>
      <c r="J21" s="8">
        <f>'[23]Perhitungan ke CO2-eq'!J131</f>
        <v>0</v>
      </c>
      <c r="K21" s="8">
        <f>'[23]Perhitungan ke CO2-eq'!K131</f>
        <v>0</v>
      </c>
      <c r="L21" s="8">
        <f>'[24]Perhitungan ke CO2-eq'!B131</f>
        <v>0</v>
      </c>
      <c r="M21" s="8">
        <f>'[24]Perhitungan ke CO2-eq'!C131</f>
        <v>0</v>
      </c>
      <c r="N21" s="8">
        <f>'[24]Perhitungan ke CO2-eq'!D131</f>
        <v>0</v>
      </c>
      <c r="O21" s="8">
        <f>'[24]Perhitungan ke CO2-eq'!E131</f>
        <v>0</v>
      </c>
      <c r="P21" s="8">
        <f>'[24]Perhitungan ke CO2-eq'!F131</f>
        <v>0</v>
      </c>
      <c r="Q21" s="8">
        <f>'[24]Perhitungan ke CO2-eq'!G131</f>
        <v>0</v>
      </c>
      <c r="R21" s="8">
        <f>'[24]Perhitungan ke CO2-eq'!H131</f>
        <v>0</v>
      </c>
      <c r="S21" s="8">
        <f>'[24]Perhitungan ke CO2-eq'!I131</f>
        <v>0</v>
      </c>
      <c r="T21" s="8">
        <f>'[24]Perhitungan ke CO2-eq'!J131</f>
        <v>0</v>
      </c>
      <c r="U21" s="8">
        <f>'[24]Perhitungan ke CO2-eq'!K131</f>
        <v>0</v>
      </c>
      <c r="V21" s="9">
        <f t="shared" si="1"/>
        <v>0</v>
      </c>
    </row>
    <row r="22" spans="1:22" x14ac:dyDescent="0.25">
      <c r="A22" s="1" t="s">
        <v>7</v>
      </c>
      <c r="B22" s="8">
        <f>'[23]Perhitungan ke CO2-eq'!B132</f>
        <v>2075.4487090909092</v>
      </c>
      <c r="C22" s="8">
        <f>'[23]Perhitungan ke CO2-eq'!C132</f>
        <v>3179.9814000000001</v>
      </c>
      <c r="D22" s="8">
        <f>'[23]Perhitungan ke CO2-eq'!D132</f>
        <v>3645.8859818181822</v>
      </c>
      <c r="E22" s="8">
        <f>'[23]Perhitungan ke CO2-eq'!E132</f>
        <v>4271.2069090909099</v>
      </c>
      <c r="F22" s="8">
        <f>'[23]Perhitungan ke CO2-eq'!F132</f>
        <v>4550.153181818182</v>
      </c>
      <c r="G22" s="8">
        <f>'[23]Perhitungan ke CO2-eq'!G132</f>
        <v>4761.6651863544603</v>
      </c>
      <c r="H22" s="8">
        <f>'[23]Perhitungan ke CO2-eq'!H132</f>
        <v>4101.3498639121299</v>
      </c>
      <c r="I22" s="8">
        <f>'[23]Perhitungan ke CO2-eq'!I132</f>
        <v>4353.3584497390948</v>
      </c>
      <c r="J22" s="8">
        <f>'[23]Perhitungan ke CO2-eq'!J132</f>
        <v>4620.9394679659863</v>
      </c>
      <c r="K22" s="8">
        <f>'[23]Perhitungan ke CO2-eq'!K132</f>
        <v>4905.057216313402</v>
      </c>
      <c r="L22" s="8">
        <f>'[24]Perhitungan ke CO2-eq'!B132</f>
        <v>5206.7357516388956</v>
      </c>
      <c r="M22" s="8">
        <f>'[24]Perhitungan ke CO2-eq'!C132</f>
        <v>5527.0625943778014</v>
      </c>
      <c r="N22" s="8">
        <f>'[24]Perhitungan ke CO2-eq'!D132</f>
        <v>5867.192662645064</v>
      </c>
      <c r="O22" s="8">
        <f>'[24]Perhitungan ke CO2-eq'!E132</f>
        <v>6228.3524502367191</v>
      </c>
      <c r="P22" s="8">
        <f>'[24]Perhitungan ke CO2-eq'!F132</f>
        <v>6611.844463652481</v>
      </c>
      <c r="Q22" s="8">
        <f>'[24]Perhitungan ke CO2-eq'!G132</f>
        <v>7019.0519341983972</v>
      </c>
      <c r="R22" s="8">
        <f>'[24]Perhitungan ke CO2-eq'!H132</f>
        <v>7451.443822224167</v>
      </c>
      <c r="S22" s="8">
        <f>'[24]Perhitungan ke CO2-eq'!I132</f>
        <v>7910.5801316071484</v>
      </c>
      <c r="T22" s="8">
        <f>'[24]Perhitungan ke CO2-eq'!J132</f>
        <v>8398.1175537179533</v>
      </c>
      <c r="U22" s="8">
        <f>'[24]Perhitungan ke CO2-eq'!K132</f>
        <v>8909.1136900853617</v>
      </c>
      <c r="V22" s="9">
        <f t="shared" si="1"/>
        <v>109594.54142048725</v>
      </c>
    </row>
    <row r="23" spans="1:22" x14ac:dyDescent="0.25">
      <c r="A23" s="1" t="s">
        <v>8</v>
      </c>
      <c r="B23" s="8">
        <f>'[23]Perhitungan ke CO2-eq'!B133</f>
        <v>1.6609227345454546E-3</v>
      </c>
      <c r="C23" s="8">
        <f>'[23]Perhitungan ke CO2-eq'!C133</f>
        <v>2.1575491127272728E-3</v>
      </c>
      <c r="D23" s="8">
        <f>'[23]Perhitungan ke CO2-eq'!D133</f>
        <v>2.4840624072727273E-3</v>
      </c>
      <c r="E23" s="8">
        <f>'[23]Perhitungan ke CO2-eq'!E133</f>
        <v>2.4708882545454547E-3</v>
      </c>
      <c r="F23" s="8">
        <f>'[23]Perhitungan ke CO2-eq'!F133</f>
        <v>2.3006282472727278E-3</v>
      </c>
      <c r="G23" s="8">
        <f>'[23]Perhitungan ke CO2-eq'!G133</f>
        <v>2.6286593937449973E-3</v>
      </c>
      <c r="H23" s="8">
        <f>'[23]Perhitungan ke CO2-eq'!H133</f>
        <v>2.6888556938617575E-3</v>
      </c>
      <c r="I23" s="8">
        <f>'[23]Perhitungan ke CO2-eq'!I133</f>
        <v>2.7504304892511924E-3</v>
      </c>
      <c r="J23" s="8">
        <f>'[23]Perhitungan ke CO2-eq'!J133</f>
        <v>2.9649069430872379E-3</v>
      </c>
      <c r="K23" s="8">
        <f>'[23]Perhitungan ke CO2-eq'!K133</f>
        <v>2.3244112975825781E-3</v>
      </c>
      <c r="L23" s="8">
        <f>'[24]Perhitungan ke CO2-eq'!B133</f>
        <v>2.9437451535108423E-3</v>
      </c>
      <c r="M23" s="8">
        <f>'[24]Perhitungan ke CO2-eq'!C133</f>
        <v>3.0111569175262404E-3</v>
      </c>
      <c r="N23" s="8">
        <f>'[24]Perhitungan ke CO2-eq'!D133</f>
        <v>3.0801124109375915E-3</v>
      </c>
      <c r="O23" s="8">
        <f>'[24]Perhitungan ke CO2-eq'!E133</f>
        <v>3.1506469851480621E-3</v>
      </c>
      <c r="P23" s="8">
        <f>'[24]Perhitungan ke CO2-eq'!F133</f>
        <v>3.2227968011079525E-3</v>
      </c>
      <c r="Q23" s="8">
        <f>'[24]Perhitungan ke CO2-eq'!G133</f>
        <v>3.2965988478533231E-3</v>
      </c>
      <c r="R23" s="8">
        <f>'[24]Perhitungan ke CO2-eq'!H133</f>
        <v>3.3720909614691646E-3</v>
      </c>
      <c r="S23" s="8">
        <f>'[24]Perhitungan ke CO2-eq'!I133</f>
        <v>3.4493118444868082E-3</v>
      </c>
      <c r="T23" s="8">
        <f>'[24]Perhitungan ke CO2-eq'!J133</f>
        <v>3.7182865288030859E-3</v>
      </c>
      <c r="U23" s="8">
        <f>'[24]Perhitungan ke CO2-eq'!K133</f>
        <v>2.916052793342578E-3</v>
      </c>
      <c r="V23" s="9">
        <f t="shared" si="1"/>
        <v>5.6592113818077036E-2</v>
      </c>
    </row>
    <row r="24" spans="1:22" x14ac:dyDescent="0.25">
      <c r="A24" s="4" t="s">
        <v>9</v>
      </c>
      <c r="B24" s="8">
        <f>'[23]Perhitungan ke CO2-eq'!B134</f>
        <v>21302.344310977955</v>
      </c>
      <c r="C24" s="8">
        <f>'[23]Perhitungan ke CO2-eq'!C134</f>
        <v>23630.34831394755</v>
      </c>
      <c r="D24" s="8">
        <f>'[23]Perhitungan ke CO2-eq'!D134</f>
        <v>28753.840337904479</v>
      </c>
      <c r="E24" s="8">
        <f>'[23]Perhitungan ke CO2-eq'!E134</f>
        <v>29398.641252064292</v>
      </c>
      <c r="F24" s="8">
        <f>'[23]Perhitungan ke CO2-eq'!F134</f>
        <v>30354.981677959448</v>
      </c>
      <c r="G24" s="8">
        <f>'[23]Perhitungan ke CO2-eq'!G134</f>
        <v>32179.80332726338</v>
      </c>
      <c r="H24" s="8">
        <f>'[23]Perhitungan ke CO2-eq'!H134</f>
        <v>27754.321657983364</v>
      </c>
      <c r="I24" s="8">
        <f>'[23]Perhitungan ke CO2-eq'!I134</f>
        <v>30161.695736867325</v>
      </c>
      <c r="J24" s="8">
        <f>'[23]Perhitungan ke CO2-eq'!J134</f>
        <v>32731.513469138241</v>
      </c>
      <c r="K24" s="8">
        <f>'[23]Perhitungan ke CO2-eq'!K134</f>
        <v>35482.941955131057</v>
      </c>
      <c r="L24" s="8">
        <f>'[24]Perhitungan ke CO2-eq'!B134</f>
        <v>38172.552441881031</v>
      </c>
      <c r="M24" s="8">
        <f>'[24]Perhitungan ke CO2-eq'!C134</f>
        <v>40824.634633245099</v>
      </c>
      <c r="N24" s="8">
        <f>'[24]Perhitungan ke CO2-eq'!D134</f>
        <v>43615.429791235023</v>
      </c>
      <c r="O24" s="8">
        <f>'[24]Perhitungan ke CO2-eq'!E134</f>
        <v>46371.179111726058</v>
      </c>
      <c r="P24" s="8">
        <f>'[24]Perhitungan ke CO2-eq'!F134</f>
        <v>49151.582450962502</v>
      </c>
      <c r="Q24" s="8">
        <f>'[24]Perhitungan ke CO2-eq'!G134</f>
        <v>51958.076209308478</v>
      </c>
      <c r="R24" s="8">
        <f>'[24]Perhitungan ke CO2-eq'!H134</f>
        <v>54792.183733742888</v>
      </c>
      <c r="S24" s="8">
        <f>'[24]Perhitungan ke CO2-eq'!I134</f>
        <v>57655.520660226161</v>
      </c>
      <c r="T24" s="8">
        <f>'[24]Perhitungan ke CO2-eq'!J134</f>
        <v>60432.015074332026</v>
      </c>
      <c r="U24" s="8">
        <f>'[24]Perhitungan ke CO2-eq'!K134</f>
        <v>63471.938139078127</v>
      </c>
      <c r="V24" s="9">
        <f>SUM(B24:U24)</f>
        <v>798195.54428497446</v>
      </c>
    </row>
    <row r="27" spans="1:22" x14ac:dyDescent="0.25">
      <c r="A27" t="s">
        <v>45</v>
      </c>
    </row>
    <row r="28" spans="1:22" x14ac:dyDescent="0.25">
      <c r="A28" s="38" t="s">
        <v>0</v>
      </c>
      <c r="B28" s="38" t="s">
        <v>46</v>
      </c>
      <c r="C28" s="38"/>
      <c r="D28" s="38"/>
      <c r="E28" s="38"/>
      <c r="F28" s="38"/>
      <c r="G28" s="38"/>
      <c r="H28" s="38"/>
      <c r="I28" s="38"/>
      <c r="J28" s="38"/>
      <c r="K28" s="38"/>
      <c r="L28" s="38"/>
    </row>
    <row r="29" spans="1:22" x14ac:dyDescent="0.25">
      <c r="A29" s="38"/>
      <c r="B29" s="12">
        <v>2000</v>
      </c>
      <c r="C29" s="12">
        <v>2001</v>
      </c>
      <c r="D29" s="12">
        <v>2002</v>
      </c>
      <c r="E29" s="12">
        <v>2003</v>
      </c>
      <c r="F29" s="12">
        <v>2004</v>
      </c>
      <c r="G29" s="12">
        <v>2005</v>
      </c>
      <c r="H29" s="12">
        <v>2006</v>
      </c>
      <c r="I29" s="12">
        <v>2007</v>
      </c>
      <c r="J29" s="12">
        <v>2008</v>
      </c>
      <c r="K29" s="12">
        <v>2009</v>
      </c>
      <c r="L29" s="12">
        <v>2010</v>
      </c>
    </row>
    <row r="30" spans="1:22" x14ac:dyDescent="0.25">
      <c r="A30" s="1" t="s">
        <v>3</v>
      </c>
      <c r="B30" s="8">
        <f>'[25]Perhitungan ke CO2-eq'!B128</f>
        <v>6523.4642437695711</v>
      </c>
      <c r="C30" s="8">
        <f>'[25]Perhitungan ke CO2-eq'!C128</f>
        <v>4710.4591854468654</v>
      </c>
      <c r="D30" s="8">
        <f>'[25]Perhitungan ke CO2-eq'!D128</f>
        <v>4447.7318337269253</v>
      </c>
      <c r="E30" s="8">
        <f>'[25]Perhitungan ke CO2-eq'!E128</f>
        <v>5649.5697192543103</v>
      </c>
      <c r="F30" s="8">
        <f>'[25]Perhitungan ke CO2-eq'!F128</f>
        <v>5780.0017378386747</v>
      </c>
      <c r="G30" s="8">
        <f>'[25]Perhitungan ke CO2-eq'!G128</f>
        <v>6361.3558778147135</v>
      </c>
      <c r="H30" s="8">
        <f>'[25]Perhitungan ke CO2-eq'!H128</f>
        <v>6324.0895867906092</v>
      </c>
      <c r="I30" s="8">
        <f>'[25]Perhitungan ke CO2-eq'!I128</f>
        <v>7704.8056692336977</v>
      </c>
      <c r="J30" s="8">
        <f>'[25]Perhitungan ke CO2-eq'!J128</f>
        <v>7995.4827392217157</v>
      </c>
      <c r="K30" s="8">
        <f>'[25]Perhitungan ke CO2-eq'!K128</f>
        <v>6562.5938493448803</v>
      </c>
      <c r="L30" s="8">
        <f>'[25]Perhitungan ke CO2-eq'!L128</f>
        <v>9426.5083145473454</v>
      </c>
    </row>
    <row r="31" spans="1:22" x14ac:dyDescent="0.25">
      <c r="A31" s="1" t="s">
        <v>4</v>
      </c>
      <c r="B31" s="8">
        <f>'[25]Perhitungan ke CO2-eq'!B129</f>
        <v>6911.4668700000011</v>
      </c>
      <c r="C31" s="8">
        <f>'[25]Perhitungan ke CO2-eq'!C129</f>
        <v>6949.4037900000012</v>
      </c>
      <c r="D31" s="8">
        <f>'[25]Perhitungan ke CO2-eq'!D129</f>
        <v>7243.5976199999986</v>
      </c>
      <c r="E31" s="8">
        <f>'[25]Perhitungan ke CO2-eq'!E129</f>
        <v>7342.3051800000012</v>
      </c>
      <c r="F31" s="8">
        <f>'[25]Perhitungan ke CO2-eq'!F129</f>
        <v>7891.4438399999981</v>
      </c>
      <c r="G31" s="8">
        <f>'[25]Perhitungan ke CO2-eq'!G129</f>
        <v>7934.2577999999994</v>
      </c>
      <c r="H31" s="8">
        <f>'[25]Perhitungan ke CO2-eq'!H129</f>
        <v>8134.2832199999984</v>
      </c>
      <c r="I31" s="8">
        <f>'[25]Perhitungan ke CO2-eq'!I129</f>
        <v>9475.4797200000012</v>
      </c>
      <c r="J31" s="8">
        <f>'[25]Perhitungan ke CO2-eq'!J129</f>
        <v>10814.3616</v>
      </c>
      <c r="K31" s="8">
        <f>'[25]Perhitungan ke CO2-eq'!K129</f>
        <v>12022.270260000003</v>
      </c>
      <c r="L31" s="8">
        <f>'[25]Perhitungan ke CO2-eq'!L129</f>
        <v>13076.342999999999</v>
      </c>
    </row>
    <row r="32" spans="1:22" x14ac:dyDescent="0.25">
      <c r="A32" s="1" t="s">
        <v>5</v>
      </c>
      <c r="B32" s="8">
        <f>'[25]Perhitungan ke CO2-eq'!B130</f>
        <v>106.44077531270861</v>
      </c>
      <c r="C32" s="8">
        <f>'[25]Perhitungan ke CO2-eq'!C130</f>
        <v>107.03637322399999</v>
      </c>
      <c r="D32" s="8">
        <f>'[25]Perhitungan ke CO2-eq'!D130</f>
        <v>81.926252981508554</v>
      </c>
      <c r="E32" s="8">
        <f>'[25]Perhitungan ke CO2-eq'!E130</f>
        <v>85.131717424160001</v>
      </c>
      <c r="F32" s="8">
        <f>'[25]Perhitungan ke CO2-eq'!F130</f>
        <v>135.17511667892572</v>
      </c>
      <c r="G32" s="8">
        <f>'[25]Perhitungan ke CO2-eq'!G130</f>
        <v>148.52274370107426</v>
      </c>
      <c r="H32" s="8">
        <f>'[25]Perhitungan ke CO2-eq'!H130</f>
        <v>151.09794513540569</v>
      </c>
      <c r="I32" s="8">
        <f>'[25]Perhitungan ke CO2-eq'!I130</f>
        <v>172.33484162626286</v>
      </c>
      <c r="J32" s="8">
        <f>'[25]Perhitungan ke CO2-eq'!J130</f>
        <v>157.40813437611433</v>
      </c>
      <c r="K32" s="8">
        <f>'[25]Perhitungan ke CO2-eq'!K130</f>
        <v>283.78273794986973</v>
      </c>
      <c r="L32" s="8">
        <f>'[25]Perhitungan ke CO2-eq'!L130</f>
        <v>286.70276538602292</v>
      </c>
    </row>
    <row r="33" spans="1:13" x14ac:dyDescent="0.25">
      <c r="A33" s="1" t="s">
        <v>6</v>
      </c>
      <c r="B33" s="8">
        <f>'[25]Perhitungan ke CO2-eq'!B131</f>
        <v>0</v>
      </c>
      <c r="C33" s="8">
        <f>'[25]Perhitungan ke CO2-eq'!C131</f>
        <v>0</v>
      </c>
      <c r="D33" s="8">
        <f>'[25]Perhitungan ke CO2-eq'!D131</f>
        <v>0</v>
      </c>
      <c r="E33" s="8">
        <f>'[25]Perhitungan ke CO2-eq'!E131</f>
        <v>0</v>
      </c>
      <c r="F33" s="8">
        <f>'[25]Perhitungan ke CO2-eq'!F131</f>
        <v>0</v>
      </c>
      <c r="G33" s="8">
        <f>'[25]Perhitungan ke CO2-eq'!G131</f>
        <v>0</v>
      </c>
      <c r="H33" s="8">
        <f>'[25]Perhitungan ke CO2-eq'!H131</f>
        <v>0</v>
      </c>
      <c r="I33" s="8">
        <f>'[25]Perhitungan ke CO2-eq'!I131</f>
        <v>0</v>
      </c>
      <c r="J33" s="8">
        <f>'[25]Perhitungan ke CO2-eq'!J131</f>
        <v>0</v>
      </c>
      <c r="K33" s="8">
        <f>'[25]Perhitungan ke CO2-eq'!K131</f>
        <v>0</v>
      </c>
      <c r="L33" s="8">
        <f>'[25]Perhitungan ke CO2-eq'!L131</f>
        <v>0</v>
      </c>
    </row>
    <row r="34" spans="1:13" x14ac:dyDescent="0.25">
      <c r="A34" s="1" t="s">
        <v>7</v>
      </c>
      <c r="B34" s="8">
        <f>'[25]Perhitungan ke CO2-eq'!B132</f>
        <v>49.650545454545458</v>
      </c>
      <c r="C34" s="8">
        <f>'[25]Perhitungan ke CO2-eq'!C132</f>
        <v>35.851636363636359</v>
      </c>
      <c r="D34" s="8">
        <f>'[25]Perhitungan ke CO2-eq'!D132</f>
        <v>33.852000000000004</v>
      </c>
      <c r="E34" s="8">
        <f>'[25]Perhitungan ke CO2-eq'!E132</f>
        <v>297.48248741587901</v>
      </c>
      <c r="F34" s="8">
        <f>'[25]Perhitungan ke CO2-eq'!F132</f>
        <v>363.98266402147289</v>
      </c>
      <c r="G34" s="8">
        <f>'[25]Perhitungan ke CO2-eq'!G132</f>
        <v>346.85684086046609</v>
      </c>
      <c r="H34" s="8">
        <f>'[25]Perhitungan ke CO2-eq'!H132</f>
        <v>494.66516388532312</v>
      </c>
      <c r="I34" s="8">
        <f>'[25]Perhitungan ke CO2-eq'!I132</f>
        <v>1169.3509635507837</v>
      </c>
      <c r="J34" s="8">
        <f>'[25]Perhitungan ke CO2-eq'!J132</f>
        <v>1270.7775489944377</v>
      </c>
      <c r="K34" s="8">
        <f>'[25]Perhitungan ke CO2-eq'!K132</f>
        <v>1566.189076282725</v>
      </c>
      <c r="L34" s="8">
        <f>'[25]Perhitungan ke CO2-eq'!L132</f>
        <v>1717.9511319095968</v>
      </c>
    </row>
    <row r="35" spans="1:13" x14ac:dyDescent="0.25">
      <c r="A35" s="1" t="s">
        <v>8</v>
      </c>
      <c r="B35" s="8">
        <f>'[25]Perhitungan ke CO2-eq'!B133</f>
        <v>1.4737175345454548E-3</v>
      </c>
      <c r="C35" s="8">
        <f>'[25]Perhitungan ke CO2-eq'!C133</f>
        <v>1.4673753309090911E-3</v>
      </c>
      <c r="D35" s="8">
        <f>'[25]Perhitungan ke CO2-eq'!D133</f>
        <v>1.7040937963636363E-3</v>
      </c>
      <c r="E35" s="8">
        <f>'[25]Perhitungan ke CO2-eq'!E133</f>
        <v>1.783799869090909E-3</v>
      </c>
      <c r="F35" s="8">
        <f>'[25]Perhitungan ke CO2-eq'!F133</f>
        <v>2.0913600145454547E-3</v>
      </c>
      <c r="G35" s="8">
        <f>'[25]Perhitungan ke CO2-eq'!G133</f>
        <v>2.0535516654545459E-3</v>
      </c>
      <c r="H35" s="8">
        <f>'[25]Perhitungan ke CO2-eq'!H133</f>
        <v>2.064815810909091E-3</v>
      </c>
      <c r="I35" s="8">
        <f>'[25]Perhitungan ke CO2-eq'!I133</f>
        <v>2.0438302181818181E-3</v>
      </c>
      <c r="J35" s="8">
        <f>'[25]Perhitungan ke CO2-eq'!J133</f>
        <v>1.8890633083636368E-3</v>
      </c>
      <c r="K35" s="8">
        <f>'[25]Perhitungan ke CO2-eq'!K133</f>
        <v>1.2230036509090912E-3</v>
      </c>
      <c r="L35" s="8">
        <f>'[25]Perhitungan ke CO2-eq'!L133</f>
        <v>1.9476960109090908E-3</v>
      </c>
    </row>
    <row r="36" spans="1:13" x14ac:dyDescent="0.25">
      <c r="A36" s="4" t="s">
        <v>9</v>
      </c>
      <c r="B36" s="8">
        <f>'[25]Perhitungan ke CO2-eq'!B134</f>
        <v>13591.023908254363</v>
      </c>
      <c r="C36" s="8">
        <f>'[25]Perhitungan ke CO2-eq'!C134</f>
        <v>11802.752452409835</v>
      </c>
      <c r="D36" s="8">
        <f>'[25]Perhitungan ke CO2-eq'!D134</f>
        <v>11807.10941080223</v>
      </c>
      <c r="E36" s="8">
        <f>'[25]Perhitungan ke CO2-eq'!E134</f>
        <v>13374.490887894219</v>
      </c>
      <c r="F36" s="8">
        <f>'[25]Perhitungan ke CO2-eq'!F134</f>
        <v>14170.605449899085</v>
      </c>
      <c r="G36" s="8">
        <f>'[25]Perhitungan ke CO2-eq'!G134</f>
        <v>14790.995315927918</v>
      </c>
      <c r="H36" s="8">
        <f>'[25]Perhitungan ke CO2-eq'!H134</f>
        <v>15104.137980627149</v>
      </c>
      <c r="I36" s="8">
        <f>'[25]Perhitungan ke CO2-eq'!I134</f>
        <v>18521.973238240967</v>
      </c>
      <c r="J36" s="8">
        <f>'[25]Perhitungan ke CO2-eq'!J134</f>
        <v>20238.031911655573</v>
      </c>
      <c r="K36" s="8">
        <f>'[25]Perhitungan ke CO2-eq'!K134</f>
        <v>20434.837146581129</v>
      </c>
      <c r="L36" s="8">
        <f>'[25]Perhitungan ke CO2-eq'!L134</f>
        <v>24507.507159538978</v>
      </c>
      <c r="M36" s="9">
        <f>SUM(B36:L36)</f>
        <v>178343.46486183142</v>
      </c>
    </row>
    <row r="43" spans="1:13" x14ac:dyDescent="0.25">
      <c r="A43" t="s">
        <v>53</v>
      </c>
    </row>
    <row r="44" spans="1:13" x14ac:dyDescent="0.25">
      <c r="A44" s="38" t="s">
        <v>0</v>
      </c>
    </row>
    <row r="45" spans="1:13" x14ac:dyDescent="0.25">
      <c r="A45" s="38"/>
    </row>
    <row r="46" spans="1:13" x14ac:dyDescent="0.25">
      <c r="A46" s="1" t="s">
        <v>3</v>
      </c>
    </row>
    <row r="47" spans="1:13" x14ac:dyDescent="0.25">
      <c r="A47" s="1" t="s">
        <v>4</v>
      </c>
    </row>
    <row r="48" spans="1:13" x14ac:dyDescent="0.25">
      <c r="A48" s="1" t="s">
        <v>5</v>
      </c>
    </row>
    <row r="49" spans="1:1" x14ac:dyDescent="0.25">
      <c r="A49" s="1" t="s">
        <v>6</v>
      </c>
    </row>
    <row r="50" spans="1:1" x14ac:dyDescent="0.25">
      <c r="A50" s="1" t="s">
        <v>7</v>
      </c>
    </row>
    <row r="51" spans="1:1" x14ac:dyDescent="0.25">
      <c r="A51" s="1" t="s">
        <v>8</v>
      </c>
    </row>
    <row r="52" spans="1:1" x14ac:dyDescent="0.25">
      <c r="A52" s="4" t="s">
        <v>9</v>
      </c>
    </row>
    <row r="55" spans="1:1" x14ac:dyDescent="0.25">
      <c r="A55" t="s">
        <v>54</v>
      </c>
    </row>
    <row r="56" spans="1:1" x14ac:dyDescent="0.25">
      <c r="A56" s="38" t="s">
        <v>0</v>
      </c>
    </row>
    <row r="57" spans="1:1" x14ac:dyDescent="0.25">
      <c r="A57" s="38"/>
    </row>
    <row r="58" spans="1:1" x14ac:dyDescent="0.25">
      <c r="A58" s="1" t="s">
        <v>3</v>
      </c>
    </row>
    <row r="59" spans="1:1" x14ac:dyDescent="0.25">
      <c r="A59" s="1" t="s">
        <v>4</v>
      </c>
    </row>
    <row r="60" spans="1:1" x14ac:dyDescent="0.25">
      <c r="A60" s="1" t="s">
        <v>5</v>
      </c>
    </row>
    <row r="61" spans="1:1" x14ac:dyDescent="0.25">
      <c r="A61" s="1" t="s">
        <v>6</v>
      </c>
    </row>
    <row r="62" spans="1:1" x14ac:dyDescent="0.25">
      <c r="A62" s="1" t="s">
        <v>7</v>
      </c>
    </row>
    <row r="63" spans="1:1" x14ac:dyDescent="0.25">
      <c r="A63" s="1" t="s">
        <v>8</v>
      </c>
    </row>
    <row r="64" spans="1:1" x14ac:dyDescent="0.25">
      <c r="A64" s="4" t="s">
        <v>9</v>
      </c>
    </row>
    <row r="69" spans="1:21" x14ac:dyDescent="0.25">
      <c r="B69" s="37" t="s">
        <v>1</v>
      </c>
      <c r="C69" s="37"/>
      <c r="D69" s="37"/>
      <c r="E69" s="37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</row>
    <row r="70" spans="1:21" x14ac:dyDescent="0.25">
      <c r="A70" t="s">
        <v>59</v>
      </c>
      <c r="B70" s="32">
        <v>2011</v>
      </c>
      <c r="C70" s="32">
        <v>2012</v>
      </c>
      <c r="D70" s="32">
        <v>2013</v>
      </c>
      <c r="E70" s="32">
        <v>2014</v>
      </c>
      <c r="F70" s="32">
        <v>2015</v>
      </c>
      <c r="G70" s="32">
        <v>2016</v>
      </c>
      <c r="H70" s="32">
        <v>2017</v>
      </c>
      <c r="I70" s="32">
        <v>2018</v>
      </c>
      <c r="J70" s="32">
        <v>2019</v>
      </c>
      <c r="K70" s="32">
        <v>2020</v>
      </c>
      <c r="L70" s="3">
        <v>2021</v>
      </c>
      <c r="M70" s="32">
        <v>2022</v>
      </c>
      <c r="N70" s="32">
        <v>2023</v>
      </c>
      <c r="O70" s="32">
        <v>2024</v>
      </c>
      <c r="P70" s="32">
        <v>2025</v>
      </c>
      <c r="Q70" s="3">
        <v>2026</v>
      </c>
      <c r="R70" s="32">
        <v>2027</v>
      </c>
      <c r="S70" s="32">
        <v>2028</v>
      </c>
      <c r="T70" s="32">
        <v>2029</v>
      </c>
      <c r="U70" s="32">
        <v>2030</v>
      </c>
    </row>
    <row r="71" spans="1:21" x14ac:dyDescent="0.25">
      <c r="A71" t="s">
        <v>60</v>
      </c>
      <c r="B71" s="9">
        <f>B6+B9+B10+B11</f>
        <v>66023.245094646772</v>
      </c>
      <c r="C71" s="9">
        <f t="shared" ref="C71:U71" si="2">C6+C9+C10+C11</f>
        <v>95277.786701693913</v>
      </c>
      <c r="D71" s="9">
        <f t="shared" si="2"/>
        <v>111443.06810236472</v>
      </c>
      <c r="E71" s="9">
        <f t="shared" si="2"/>
        <v>126532.49545528551</v>
      </c>
      <c r="F71" s="9">
        <f t="shared" si="2"/>
        <v>133322.88822687304</v>
      </c>
      <c r="G71" s="9">
        <f t="shared" si="2"/>
        <v>139616.39330226276</v>
      </c>
      <c r="H71" s="9">
        <f t="shared" si="2"/>
        <v>151283.47361475433</v>
      </c>
      <c r="I71" s="9">
        <f t="shared" si="2"/>
        <v>163984.25284038309</v>
      </c>
      <c r="J71" s="9">
        <f t="shared" si="2"/>
        <v>177811.77299530531</v>
      </c>
      <c r="K71" s="9">
        <f t="shared" si="2"/>
        <v>192867.48477099667</v>
      </c>
      <c r="L71" s="9">
        <f t="shared" si="2"/>
        <v>209262.00825310728</v>
      </c>
      <c r="M71" s="9">
        <f t="shared" si="2"/>
        <v>227115.96247927559</v>
      </c>
      <c r="N71" s="9">
        <f t="shared" si="2"/>
        <v>246560.87006568722</v>
      </c>
      <c r="O71" s="9">
        <f t="shared" si="2"/>
        <v>267740.14369595778</v>
      </c>
      <c r="P71" s="9">
        <f t="shared" si="2"/>
        <v>290810.16188073339</v>
      </c>
      <c r="Q71" s="9">
        <f t="shared" si="2"/>
        <v>315941.44206685986</v>
      </c>
      <c r="R71" s="9">
        <f t="shared" si="2"/>
        <v>343319.91990610329</v>
      </c>
      <c r="S71" s="9">
        <f t="shared" si="2"/>
        <v>373148.34429070551</v>
      </c>
      <c r="T71" s="9">
        <f t="shared" si="2"/>
        <v>405647.79863251233</v>
      </c>
      <c r="U71" s="9">
        <f t="shared" si="2"/>
        <v>441066.18090552022</v>
      </c>
    </row>
    <row r="72" spans="1:21" x14ac:dyDescent="0.25">
      <c r="A72" t="s">
        <v>61</v>
      </c>
      <c r="B72" s="9">
        <f>B7+B8</f>
        <v>10925.872309177472</v>
      </c>
      <c r="C72" s="9">
        <f t="shared" ref="C72:U72" si="3">C7+C8</f>
        <v>12360.275918895903</v>
      </c>
      <c r="D72" s="9">
        <f t="shared" si="3"/>
        <v>14095.892542754065</v>
      </c>
      <c r="E72" s="9">
        <f t="shared" si="3"/>
        <v>15393.620242321747</v>
      </c>
      <c r="F72" s="9">
        <f t="shared" si="3"/>
        <v>16595.166915126938</v>
      </c>
      <c r="G72" s="9">
        <f t="shared" si="3"/>
        <v>17704.94162929981</v>
      </c>
      <c r="H72" s="9">
        <f t="shared" si="3"/>
        <v>19935.947038938044</v>
      </c>
      <c r="I72" s="9">
        <f t="shared" si="3"/>
        <v>22015.727366267674</v>
      </c>
      <c r="J72" s="9">
        <f t="shared" si="3"/>
        <v>24241.106359145502</v>
      </c>
      <c r="K72" s="9">
        <f t="shared" si="3"/>
        <v>26630.588315972553</v>
      </c>
      <c r="L72" s="9">
        <f t="shared" si="3"/>
        <v>28938.018790825026</v>
      </c>
      <c r="M72" s="9">
        <f t="shared" si="3"/>
        <v>31187.103894677402</v>
      </c>
      <c r="N72" s="9">
        <f t="shared" si="3"/>
        <v>33552.879740529876</v>
      </c>
      <c r="O72" s="9">
        <f t="shared" si="3"/>
        <v>35860.310215382349</v>
      </c>
      <c r="P72" s="9">
        <f t="shared" si="3"/>
        <v>38167.740690234721</v>
      </c>
      <c r="Q72" s="9">
        <f t="shared" si="3"/>
        <v>40475.171165087195</v>
      </c>
      <c r="R72" s="9">
        <f t="shared" si="3"/>
        <v>42782.601639939669</v>
      </c>
      <c r="S72" s="9">
        <f t="shared" si="3"/>
        <v>45090.03211479204</v>
      </c>
      <c r="T72" s="9">
        <f t="shared" si="3"/>
        <v>47278.8810384674</v>
      </c>
      <c r="U72" s="9">
        <f t="shared" si="3"/>
        <v>49704.893064496995</v>
      </c>
    </row>
  </sheetData>
  <mergeCells count="9">
    <mergeCell ref="B69:U69"/>
    <mergeCell ref="A44:A45"/>
    <mergeCell ref="A56:A57"/>
    <mergeCell ref="A4:A5"/>
    <mergeCell ref="B4:U4"/>
    <mergeCell ref="A16:A17"/>
    <mergeCell ref="B16:U16"/>
    <mergeCell ref="A28:A29"/>
    <mergeCell ref="B28:L28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1"/>
  <sheetViews>
    <sheetView zoomScale="85" zoomScaleNormal="85" workbookViewId="0">
      <selection activeCell="A68" sqref="A68:U71"/>
    </sheetView>
  </sheetViews>
  <sheetFormatPr defaultRowHeight="15" x14ac:dyDescent="0.25"/>
  <cols>
    <col min="1" max="1" width="37.140625" bestFit="1" customWidth="1"/>
    <col min="2" max="12" width="10.5703125" bestFit="1" customWidth="1"/>
    <col min="13" max="21" width="11.5703125" bestFit="1" customWidth="1"/>
    <col min="22" max="23" width="13.28515625" bestFit="1" customWidth="1"/>
    <col min="24" max="24" width="9.5703125" bestFit="1" customWidth="1"/>
    <col min="25" max="25" width="13.28515625" bestFit="1" customWidth="1"/>
  </cols>
  <sheetData>
    <row r="1" spans="1:25" x14ac:dyDescent="0.25">
      <c r="A1" t="s">
        <v>30</v>
      </c>
    </row>
    <row r="3" spans="1:25" x14ac:dyDescent="0.25">
      <c r="A3" t="s">
        <v>10</v>
      </c>
    </row>
    <row r="4" spans="1:25" x14ac:dyDescent="0.25">
      <c r="A4" s="38" t="s">
        <v>0</v>
      </c>
      <c r="B4" s="37" t="s">
        <v>1</v>
      </c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</row>
    <row r="5" spans="1:25" x14ac:dyDescent="0.25">
      <c r="A5" s="38"/>
      <c r="B5" s="2">
        <v>2011</v>
      </c>
      <c r="C5" s="2">
        <v>2012</v>
      </c>
      <c r="D5" s="2">
        <v>2013</v>
      </c>
      <c r="E5" s="2">
        <v>2014</v>
      </c>
      <c r="F5" s="2">
        <v>2015</v>
      </c>
      <c r="G5" s="2">
        <v>2016</v>
      </c>
      <c r="H5" s="2">
        <v>2017</v>
      </c>
      <c r="I5" s="2">
        <v>2018</v>
      </c>
      <c r="J5" s="2">
        <v>2019</v>
      </c>
      <c r="K5" s="2">
        <v>2020</v>
      </c>
      <c r="L5" s="3">
        <v>2021</v>
      </c>
      <c r="M5" s="2">
        <v>2022</v>
      </c>
      <c r="N5" s="2">
        <v>2023</v>
      </c>
      <c r="O5" s="2">
        <v>2024</v>
      </c>
      <c r="P5" s="2">
        <v>2025</v>
      </c>
      <c r="Q5" s="3">
        <v>2026</v>
      </c>
      <c r="R5" s="2">
        <v>2027</v>
      </c>
      <c r="S5" s="2">
        <v>2028</v>
      </c>
      <c r="T5" s="2">
        <v>2029</v>
      </c>
      <c r="U5" s="2">
        <v>2030</v>
      </c>
    </row>
    <row r="6" spans="1:25" x14ac:dyDescent="0.25">
      <c r="A6" s="1" t="s">
        <v>3</v>
      </c>
      <c r="B6" s="8">
        <f>'[26]Perhitungan ke CO2-eq'!B128</f>
        <v>22736.164153806425</v>
      </c>
      <c r="C6" s="8">
        <f>'[26]Perhitungan ke CO2-eq'!C128</f>
        <v>24388.924160725481</v>
      </c>
      <c r="D6" s="8">
        <f>'[26]Perhitungan ke CO2-eq'!D128</f>
        <v>24918.105493267765</v>
      </c>
      <c r="E6" s="8">
        <f>'[26]Perhitungan ke CO2-eq'!E128</f>
        <v>24208.182649258568</v>
      </c>
      <c r="F6" s="8">
        <f>'[26]Perhitungan ke CO2-eq'!F128</f>
        <v>25888.892374445702</v>
      </c>
      <c r="G6" s="8">
        <f>'[26]Perhitungan ke CO2-eq'!G128</f>
        <v>18230.110574626779</v>
      </c>
      <c r="H6" s="8">
        <f>'[26]Perhitungan ke CO2-eq'!H128</f>
        <v>22182.778365243979</v>
      </c>
      <c r="I6" s="8">
        <f>'[26]Perhitungan ke CO2-eq'!I128</f>
        <v>21775.569603223579</v>
      </c>
      <c r="J6" s="8">
        <f>'[26]Perhitungan ke CO2-eq'!J128</f>
        <v>21368.360841203186</v>
      </c>
      <c r="K6" s="8">
        <f>'[26]Perhitungan ke CO2-eq'!K128</f>
        <v>20961.152079182793</v>
      </c>
      <c r="L6" s="8">
        <f>'[27]Perhitungan ke CO2-eq'!B128</f>
        <v>20553.924684016889</v>
      </c>
      <c r="M6" s="8">
        <f>'[27]Perhitungan ke CO2-eq'!C128</f>
        <v>20146.715921996492</v>
      </c>
      <c r="N6" s="8">
        <f>'[27]Perhitungan ke CO2-eq'!D128</f>
        <v>19739.5071599761</v>
      </c>
      <c r="O6" s="8">
        <f>'[27]Perhitungan ke CO2-eq'!E128</f>
        <v>19332.298397955703</v>
      </c>
      <c r="P6" s="8">
        <f>'[27]Perhitungan ke CO2-eq'!F128</f>
        <v>18925.08963593531</v>
      </c>
      <c r="Q6" s="8">
        <f>'[27]Perhitungan ke CO2-eq'!G128</f>
        <v>18517.880873914914</v>
      </c>
      <c r="R6" s="8">
        <f>'[27]Perhitungan ke CO2-eq'!H128</f>
        <v>18110.672111894521</v>
      </c>
      <c r="S6" s="8">
        <f>'[27]Perhitungan ke CO2-eq'!I128</f>
        <v>17703.463349874128</v>
      </c>
      <c r="T6" s="8">
        <f>'[27]Perhitungan ke CO2-eq'!J128</f>
        <v>17296.254587853728</v>
      </c>
      <c r="U6" s="8">
        <f>'[27]Perhitungan ke CO2-eq'!K128</f>
        <v>16889.045825833335</v>
      </c>
      <c r="V6" s="9">
        <f t="shared" ref="V6:V11" si="0">SUM(B6:U6)</f>
        <v>413873.09284423548</v>
      </c>
    </row>
    <row r="7" spans="1:25" x14ac:dyDescent="0.25">
      <c r="A7" s="1" t="s">
        <v>4</v>
      </c>
      <c r="B7" s="8">
        <f>'[26]Perhitungan ke CO2-eq'!B129</f>
        <v>12788.933639999999</v>
      </c>
      <c r="C7" s="8">
        <f>'[26]Perhitungan ke CO2-eq'!C129</f>
        <v>12238.193940000003</v>
      </c>
      <c r="D7" s="8">
        <f>'[26]Perhitungan ke CO2-eq'!D129</f>
        <v>12941.583480000001</v>
      </c>
      <c r="E7" s="8">
        <f>'[26]Perhitungan ke CO2-eq'!E129</f>
        <v>14024.262840000001</v>
      </c>
      <c r="F7" s="8">
        <f>'[26]Perhitungan ke CO2-eq'!F129</f>
        <v>16716.756420000002</v>
      </c>
      <c r="G7" s="8">
        <f>'[26]Perhitungan ke CO2-eq'!G129</f>
        <v>18763.640699999996</v>
      </c>
      <c r="H7" s="8">
        <f>'[26]Perhitungan ke CO2-eq'!H129</f>
        <v>19188.965748135612</v>
      </c>
      <c r="I7" s="8">
        <f>'[26]Perhitungan ke CO2-eq'!I129</f>
        <v>20711.82011356431</v>
      </c>
      <c r="J7" s="8">
        <f>'[26]Perhitungan ke CO2-eq'!J129</f>
        <v>22217.747126216927</v>
      </c>
      <c r="K7" s="8">
        <f>'[26]Perhitungan ke CO2-eq'!K129</f>
        <v>23811.342418869564</v>
      </c>
      <c r="L7" s="8">
        <f>'[27]Perhitungan ke CO2-eq'!B129</f>
        <v>25340.858731522116</v>
      </c>
      <c r="M7" s="8">
        <f>'[27]Perhitungan ke CO2-eq'!C129</f>
        <v>26825.48040417477</v>
      </c>
      <c r="N7" s="8">
        <f>'[27]Perhitungan ke CO2-eq'!D129</f>
        <v>28423.653276827426</v>
      </c>
      <c r="O7" s="8">
        <f>'[27]Perhitungan ke CO2-eq'!E129</f>
        <v>30062.954229479972</v>
      </c>
      <c r="P7" s="8">
        <f>'[27]Perhitungan ke CO2-eq'!F129</f>
        <v>31540.982322132724</v>
      </c>
      <c r="Q7" s="8">
        <f>'[27]Perhitungan ke CO2-eq'!G129</f>
        <v>33237.724574785272</v>
      </c>
      <c r="R7" s="8">
        <f>'[27]Perhitungan ke CO2-eq'!H129</f>
        <v>34824.353747437926</v>
      </c>
      <c r="S7" s="8">
        <f>'[27]Perhitungan ke CO2-eq'!I129</f>
        <v>36501.473180090485</v>
      </c>
      <c r="T7" s="8">
        <f>'[27]Perhitungan ke CO2-eq'!J129</f>
        <v>38129.910412743135</v>
      </c>
      <c r="U7" s="8">
        <f>'[27]Perhitungan ke CO2-eq'!K129</f>
        <v>39779.104465395794</v>
      </c>
      <c r="V7" s="9">
        <f t="shared" si="0"/>
        <v>498069.74177137599</v>
      </c>
    </row>
    <row r="8" spans="1:25" x14ac:dyDescent="0.25">
      <c r="A8" s="1" t="s">
        <v>5</v>
      </c>
      <c r="B8" s="8">
        <f>'[26]Perhitungan ke CO2-eq'!B130</f>
        <v>116.14410126098061</v>
      </c>
      <c r="C8" s="8">
        <f>'[26]Perhitungan ke CO2-eq'!C130</f>
        <v>119.94892302415315</v>
      </c>
      <c r="D8" s="8">
        <f>'[26]Perhitungan ke CO2-eq'!D130</f>
        <v>127.90109356607319</v>
      </c>
      <c r="E8" s="8">
        <f>'[26]Perhitungan ke CO2-eq'!E130</f>
        <v>309.32653638278862</v>
      </c>
      <c r="F8" s="8">
        <f>'[26]Perhitungan ke CO2-eq'!F130</f>
        <v>313.13403566732575</v>
      </c>
      <c r="G8" s="8">
        <f>'[26]Perhitungan ke CO2-eq'!G130</f>
        <v>320.63105168562282</v>
      </c>
      <c r="H8" s="8">
        <f>'[26]Perhitungan ke CO2-eq'!H130</f>
        <v>317.87862896532312</v>
      </c>
      <c r="I8" s="8">
        <f>'[26]Perhitungan ke CO2-eq'!I130</f>
        <v>351.29923670129858</v>
      </c>
      <c r="J8" s="8">
        <f>'[26]Perhitungan ke CO2-eq'!J130</f>
        <v>306.45968234663945</v>
      </c>
      <c r="K8" s="8">
        <f>'[26]Perhitungan ke CO2-eq'!K130</f>
        <v>378.06489581246035</v>
      </c>
      <c r="L8" s="8">
        <f>'[27]Perhitungan ke CO2-eq'!B130</f>
        <v>384.70386024587413</v>
      </c>
      <c r="M8" s="8">
        <f>'[27]Perhitungan ke CO2-eq'!C130</f>
        <v>391.55029207621618</v>
      </c>
      <c r="N8" s="8">
        <f>'[27]Perhitungan ke CO2-eq'!D130</f>
        <v>398.70205580612185</v>
      </c>
      <c r="O8" s="8">
        <f>'[27]Perhitungan ke CO2-eq'!E130</f>
        <v>408.18232038468523</v>
      </c>
      <c r="P8" s="8">
        <f>'[27]Perhitungan ke CO2-eq'!F130</f>
        <v>412.60610104433317</v>
      </c>
      <c r="Q8" s="8">
        <f>'[27]Perhitungan ke CO2-eq'!G130</f>
        <v>447.70932298822686</v>
      </c>
      <c r="R8" s="8">
        <f>'[27]Perhitungan ke CO2-eq'!H130</f>
        <v>454.18780075568446</v>
      </c>
      <c r="S8" s="8">
        <f>'[27]Perhitungan ke CO2-eq'!I130</f>
        <v>478.46951073675297</v>
      </c>
      <c r="T8" s="8">
        <f>'[27]Perhitungan ke CO2-eq'!J130</f>
        <v>432.66179848985411</v>
      </c>
      <c r="U8" s="8">
        <f>'[27]Perhitungan ke CO2-eq'!K130</f>
        <v>496.82546226577114</v>
      </c>
      <c r="V8" s="9">
        <f t="shared" si="0"/>
        <v>6966.3867102061859</v>
      </c>
    </row>
    <row r="9" spans="1:25" x14ac:dyDescent="0.25">
      <c r="A9" s="1" t="s">
        <v>6</v>
      </c>
      <c r="B9" s="8">
        <f>'[26]Perhitungan ke CO2-eq'!B131</f>
        <v>0</v>
      </c>
      <c r="C9" s="8">
        <f>'[26]Perhitungan ke CO2-eq'!C131</f>
        <v>0</v>
      </c>
      <c r="D9" s="8">
        <f>'[26]Perhitungan ke CO2-eq'!D131</f>
        <v>0</v>
      </c>
      <c r="E9" s="8">
        <f>'[26]Perhitungan ke CO2-eq'!E131</f>
        <v>0</v>
      </c>
      <c r="F9" s="8">
        <f>'[26]Perhitungan ke CO2-eq'!F131</f>
        <v>0</v>
      </c>
      <c r="G9" s="8">
        <f>'[26]Perhitungan ke CO2-eq'!G131</f>
        <v>0</v>
      </c>
      <c r="H9" s="8">
        <f>'[26]Perhitungan ke CO2-eq'!H131</f>
        <v>0</v>
      </c>
      <c r="I9" s="8">
        <f>'[26]Perhitungan ke CO2-eq'!I131</f>
        <v>0</v>
      </c>
      <c r="J9" s="8">
        <f>'[26]Perhitungan ke CO2-eq'!J131</f>
        <v>0</v>
      </c>
      <c r="K9" s="8">
        <f>'[26]Perhitungan ke CO2-eq'!K131</f>
        <v>0</v>
      </c>
      <c r="L9" s="8">
        <f>'[27]Perhitungan ke CO2-eq'!B131</f>
        <v>0</v>
      </c>
      <c r="M9" s="8">
        <f>'[27]Perhitungan ke CO2-eq'!C131</f>
        <v>0</v>
      </c>
      <c r="N9" s="8">
        <f>'[27]Perhitungan ke CO2-eq'!D131</f>
        <v>0</v>
      </c>
      <c r="O9" s="8">
        <f>'[27]Perhitungan ke CO2-eq'!E131</f>
        <v>0</v>
      </c>
      <c r="P9" s="8">
        <f>'[27]Perhitungan ke CO2-eq'!F131</f>
        <v>0</v>
      </c>
      <c r="Q9" s="8">
        <f>'[27]Perhitungan ke CO2-eq'!G131</f>
        <v>0</v>
      </c>
      <c r="R9" s="8">
        <f>'[27]Perhitungan ke CO2-eq'!H131</f>
        <v>0</v>
      </c>
      <c r="S9" s="8">
        <f>'[27]Perhitungan ke CO2-eq'!I131</f>
        <v>0</v>
      </c>
      <c r="T9" s="8">
        <f>'[27]Perhitungan ke CO2-eq'!J131</f>
        <v>0</v>
      </c>
      <c r="U9" s="8">
        <f>'[27]Perhitungan ke CO2-eq'!K131</f>
        <v>0</v>
      </c>
      <c r="V9" s="9">
        <f t="shared" si="0"/>
        <v>0</v>
      </c>
    </row>
    <row r="10" spans="1:25" x14ac:dyDescent="0.25">
      <c r="A10" s="1" t="s">
        <v>7</v>
      </c>
      <c r="B10" s="8">
        <f>'[26]Perhitungan ke CO2-eq'!B132</f>
        <v>2371.9417879954881</v>
      </c>
      <c r="C10" s="8">
        <f>'[26]Perhitungan ke CO2-eq'!C132</f>
        <v>2075.9669703971686</v>
      </c>
      <c r="D10" s="8">
        <f>'[26]Perhitungan ke CO2-eq'!D132</f>
        <v>2084.0401974559463</v>
      </c>
      <c r="E10" s="8">
        <f>'[26]Perhitungan ke CO2-eq'!E132</f>
        <v>2068.5618479013501</v>
      </c>
      <c r="F10" s="8">
        <f>'[26]Perhitungan ke CO2-eq'!F132</f>
        <v>2097.8863098766878</v>
      </c>
      <c r="G10" s="8">
        <f>'[26]Perhitungan ke CO2-eq'!G132</f>
        <v>1973.3482349710202</v>
      </c>
      <c r="H10" s="8">
        <f>'[26]Perhitungan ke CO2-eq'!H132</f>
        <v>2075.3484928509747</v>
      </c>
      <c r="I10" s="8">
        <f>'[26]Perhitungan ke CO2-eq'!I132</f>
        <v>2146.9845394841873</v>
      </c>
      <c r="J10" s="8">
        <f>'[26]Perhitungan ke CO2-eq'!J132</f>
        <v>2221.5502114916044</v>
      </c>
      <c r="K10" s="8">
        <f>'[26]Perhitungan ke CO2-eq'!K132</f>
        <v>2299.1603501878922</v>
      </c>
      <c r="L10" s="8">
        <f>'[27]Perhitungan ke CO2-eq'!B132</f>
        <v>2379.9341568490763</v>
      </c>
      <c r="M10" s="8">
        <f>'[27]Perhitungan ke CO2-eq'!C132</f>
        <v>2463.9959364550141</v>
      </c>
      <c r="N10" s="8">
        <f>'[27]Perhitungan ke CO2-eq'!D132</f>
        <v>2551.4744301676865</v>
      </c>
      <c r="O10" s="8">
        <f>'[27]Perhitungan ke CO2-eq'!E132</f>
        <v>2642.5035731800776</v>
      </c>
      <c r="P10" s="8">
        <f>'[27]Perhitungan ke CO2-eq'!F132</f>
        <v>2737.2225509447367</v>
      </c>
      <c r="Q10" s="8">
        <f>'[27]Perhitungan ke CO2-eq'!G132</f>
        <v>2835.7760049839521</v>
      </c>
      <c r="R10" s="8">
        <f>'[27]Perhitungan ke CO2-eq'!H132</f>
        <v>2938.3142467676867</v>
      </c>
      <c r="S10" s="8">
        <f>'[27]Perhitungan ke CO2-eq'!I132</f>
        <v>3044.9934799755251</v>
      </c>
      <c r="T10" s="8">
        <f>'[27]Perhitungan ke CO2-eq'!J132</f>
        <v>3155.9760314712926</v>
      </c>
      <c r="U10" s="8">
        <f>'[27]Perhitungan ke CO2-eq'!K132</f>
        <v>3271.4305913318753</v>
      </c>
      <c r="V10" s="9">
        <f t="shared" si="0"/>
        <v>49436.409944739251</v>
      </c>
    </row>
    <row r="11" spans="1:25" x14ac:dyDescent="0.25">
      <c r="A11" s="1" t="s">
        <v>8</v>
      </c>
      <c r="B11" s="8">
        <f>'[26]Perhitungan ke CO2-eq'!B133</f>
        <v>2.6561424685714288E-3</v>
      </c>
      <c r="C11" s="8">
        <f>'[26]Perhitungan ke CO2-eq'!C133</f>
        <v>3.0516673942857148E-3</v>
      </c>
      <c r="D11" s="8">
        <f>'[26]Perhitungan ke CO2-eq'!D133</f>
        <v>3.3873889028571426E-3</v>
      </c>
      <c r="E11" s="8">
        <f>'[26]Perhitungan ke CO2-eq'!E133</f>
        <v>2.9342978971428567E-3</v>
      </c>
      <c r="F11" s="8">
        <f>'[26]Perhitungan ke CO2-eq'!F133</f>
        <v>3.501251222857142E-3</v>
      </c>
      <c r="G11" s="8">
        <f>'[26]Perhitungan ke CO2-eq'!G133</f>
        <v>2.3940172582857145E-3</v>
      </c>
      <c r="H11" s="8">
        <f>'[26]Perhitungan ke CO2-eq'!H133</f>
        <v>2.9113700289142858E-3</v>
      </c>
      <c r="I11" s="8">
        <f>'[26]Perhitungan ke CO2-eq'!I133</f>
        <v>2.8732675726857149E-3</v>
      </c>
      <c r="J11" s="8">
        <f>'[26]Perhitungan ke CO2-eq'!J133</f>
        <v>2.9878278534971434E-3</v>
      </c>
      <c r="K11" s="8">
        <f>'[26]Perhitungan ke CO2-eq'!K133</f>
        <v>2.2591659948000007E-3</v>
      </c>
      <c r="L11" s="8">
        <f>'[27]Perhitungan ke CO2-eq'!B133</f>
        <v>2.7589583899428572E-3</v>
      </c>
      <c r="M11" s="8">
        <f>'[27]Perhitungan ke CO2-eq'!C133</f>
        <v>2.7208559337142863E-3</v>
      </c>
      <c r="N11" s="8">
        <f>'[27]Perhitungan ke CO2-eq'!D133</f>
        <v>2.6827534774857141E-3</v>
      </c>
      <c r="O11" s="8">
        <f>'[27]Perhitungan ke CO2-eq'!E133</f>
        <v>2.6446510212571428E-3</v>
      </c>
      <c r="P11" s="8">
        <f>'[27]Perhitungan ke CO2-eq'!F133</f>
        <v>2.606548565028571E-3</v>
      </c>
      <c r="Q11" s="8">
        <f>'[27]Perhitungan ke CO2-eq'!G133</f>
        <v>2.5684461088000005E-3</v>
      </c>
      <c r="R11" s="8">
        <f>'[27]Perhitungan ke CO2-eq'!H133</f>
        <v>2.5303436525714292E-3</v>
      </c>
      <c r="S11" s="8">
        <f>'[27]Perhitungan ke CO2-eq'!I133</f>
        <v>2.4922411963428574E-3</v>
      </c>
      <c r="T11" s="8">
        <f>'[27]Perhitungan ke CO2-eq'!J133</f>
        <v>2.586284672274286E-3</v>
      </c>
      <c r="U11" s="8">
        <f>'[27]Perhitungan ke CO2-eq'!K133</f>
        <v>1.9514139216000007E-3</v>
      </c>
      <c r="V11" s="9">
        <f t="shared" si="0"/>
        <v>5.4498893532914289E-2</v>
      </c>
    </row>
    <row r="12" spans="1:25" x14ac:dyDescent="0.25">
      <c r="A12" s="4" t="s">
        <v>9</v>
      </c>
      <c r="B12" s="8">
        <f>'[26]Perhitungan ke CO2-eq'!B134</f>
        <v>38013.186339205356</v>
      </c>
      <c r="C12" s="8">
        <f>'[26]Perhitungan ke CO2-eq'!C134</f>
        <v>38823.037045814199</v>
      </c>
      <c r="D12" s="8">
        <f>'[26]Perhitungan ke CO2-eq'!D134</f>
        <v>40071.633651678683</v>
      </c>
      <c r="E12" s="8">
        <f>'[26]Perhitungan ke CO2-eq'!E134</f>
        <v>40610.336807840606</v>
      </c>
      <c r="F12" s="8">
        <f>'[26]Perhitungan ke CO2-eq'!F134</f>
        <v>45016.672641240941</v>
      </c>
      <c r="G12" s="8">
        <f>'[26]Perhitungan ke CO2-eq'!G134</f>
        <v>39287.732955300678</v>
      </c>
      <c r="H12" s="8">
        <f>'[26]Perhitungan ke CO2-eq'!H134</f>
        <v>43764.974146565917</v>
      </c>
      <c r="I12" s="8">
        <f>'[26]Perhitungan ke CO2-eq'!I134</f>
        <v>44985.67636624095</v>
      </c>
      <c r="J12" s="8">
        <f>'[26]Perhitungan ke CO2-eq'!J134</f>
        <v>46114.120849086212</v>
      </c>
      <c r="K12" s="8">
        <f>'[26]Perhitungan ke CO2-eq'!K134</f>
        <v>47449.722003218703</v>
      </c>
      <c r="L12" s="8">
        <f>'[27]Perhitungan ke CO2-eq'!B134</f>
        <v>48659.424191592341</v>
      </c>
      <c r="M12" s="8">
        <f>'[27]Perhitungan ke CO2-eq'!C134</f>
        <v>49827.745275558431</v>
      </c>
      <c r="N12" s="8">
        <f>'[27]Perhitungan ke CO2-eq'!D134</f>
        <v>51113.339605530804</v>
      </c>
      <c r="O12" s="8">
        <f>'[27]Perhitungan ke CO2-eq'!E134</f>
        <v>52445.941165651464</v>
      </c>
      <c r="P12" s="8">
        <f>'[27]Perhitungan ke CO2-eq'!F134</f>
        <v>53615.903216605664</v>
      </c>
      <c r="Q12" s="8">
        <f>'[27]Perhitungan ke CO2-eq'!G134</f>
        <v>55039.093345118468</v>
      </c>
      <c r="R12" s="8">
        <f>'[27]Perhitungan ke CO2-eq'!H134</f>
        <v>56327.530437199479</v>
      </c>
      <c r="S12" s="8">
        <f>'[27]Perhitungan ke CO2-eq'!I134</f>
        <v>57728.402012918094</v>
      </c>
      <c r="T12" s="8">
        <f>'[27]Perhitungan ke CO2-eq'!J134</f>
        <v>59014.805416842682</v>
      </c>
      <c r="U12" s="8">
        <f>'[27]Perhitungan ke CO2-eq'!K134</f>
        <v>60436.408296240697</v>
      </c>
      <c r="V12" s="9">
        <f>SUM(B12:U12)</f>
        <v>968345.68576945039</v>
      </c>
    </row>
    <row r="13" spans="1:25" x14ac:dyDescent="0.25">
      <c r="W13" s="9">
        <f>V12-V24</f>
        <v>181827.15488768416</v>
      </c>
      <c r="X13" s="9">
        <f>(V7+V8)-(V19+V20)</f>
        <v>2671.559272313898</v>
      </c>
      <c r="Y13" s="9">
        <f>(V6+V10+V11)-(V18+V22+V23)</f>
        <v>179155.59561537026</v>
      </c>
    </row>
    <row r="14" spans="1:25" x14ac:dyDescent="0.25">
      <c r="W14" s="14">
        <f>W13/(V12+V24)</f>
        <v>0.10361323295694207</v>
      </c>
      <c r="X14" s="22">
        <f>X13/(V7+V8+V19+V20)</f>
        <v>2.6519331170184895E-3</v>
      </c>
      <c r="Y14" s="14">
        <f>Y13/(V6+V10+V11+V18+V22+V23)</f>
        <v>0.23968473520226727</v>
      </c>
    </row>
    <row r="15" spans="1:25" x14ac:dyDescent="0.25">
      <c r="A15" t="s">
        <v>11</v>
      </c>
    </row>
    <row r="16" spans="1:25" x14ac:dyDescent="0.25">
      <c r="A16" s="38" t="s">
        <v>0</v>
      </c>
      <c r="B16" s="37" t="s">
        <v>1</v>
      </c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</row>
    <row r="17" spans="1:22" x14ac:dyDescent="0.25">
      <c r="A17" s="38"/>
      <c r="B17" s="2">
        <v>2011</v>
      </c>
      <c r="C17" s="2">
        <v>2012</v>
      </c>
      <c r="D17" s="2">
        <v>2013</v>
      </c>
      <c r="E17" s="2">
        <v>2014</v>
      </c>
      <c r="F17" s="2">
        <v>2015</v>
      </c>
      <c r="G17" s="2">
        <v>2016</v>
      </c>
      <c r="H17" s="2">
        <v>2017</v>
      </c>
      <c r="I17" s="2">
        <v>2018</v>
      </c>
      <c r="J17" s="2">
        <v>2019</v>
      </c>
      <c r="K17" s="2">
        <v>2020</v>
      </c>
      <c r="L17" s="3">
        <v>2021</v>
      </c>
      <c r="M17" s="2">
        <v>2022</v>
      </c>
      <c r="N17" s="2">
        <v>2023</v>
      </c>
      <c r="O17" s="2">
        <v>2024</v>
      </c>
      <c r="P17" s="2">
        <v>2025</v>
      </c>
      <c r="Q17" s="3">
        <v>2026</v>
      </c>
      <c r="R17" s="2">
        <v>2027</v>
      </c>
      <c r="S17" s="2">
        <v>2028</v>
      </c>
      <c r="T17" s="2">
        <v>2029</v>
      </c>
      <c r="U17" s="2">
        <v>2030</v>
      </c>
    </row>
    <row r="18" spans="1:22" x14ac:dyDescent="0.25">
      <c r="A18" s="1" t="s">
        <v>3</v>
      </c>
      <c r="B18" s="8">
        <f>'[28]Perhitungan ke CO2-eq'!B128</f>
        <v>22736.164153806425</v>
      </c>
      <c r="C18" s="8">
        <f>'[28]Perhitungan ke CO2-eq'!C128</f>
        <v>24388.924160725481</v>
      </c>
      <c r="D18" s="8">
        <f>'[28]Perhitungan ke CO2-eq'!D128</f>
        <v>24918.105493267765</v>
      </c>
      <c r="E18" s="8">
        <f>'[28]Perhitungan ke CO2-eq'!E128</f>
        <v>24208.182649258568</v>
      </c>
      <c r="F18" s="8">
        <f>'[28]Perhitungan ke CO2-eq'!F128</f>
        <v>25888.892374445702</v>
      </c>
      <c r="G18" s="8">
        <f>'[28]Perhitungan ke CO2-eq'!G128</f>
        <v>18230.110574626779</v>
      </c>
      <c r="H18" s="8">
        <f>'[28]Perhitungan ke CO2-eq'!H128</f>
        <v>8626.7386641639496</v>
      </c>
      <c r="I18" s="8">
        <f>'[28]Perhitungan ke CO2-eq'!I128</f>
        <v>8468.3778171200247</v>
      </c>
      <c r="J18" s="8">
        <f>'[28]Perhitungan ke CO2-eq'!J128</f>
        <v>8310.0169700761016</v>
      </c>
      <c r="K18" s="8">
        <f>'[28]Perhitungan ke CO2-eq'!K128</f>
        <v>8151.6561230321777</v>
      </c>
      <c r="L18" s="8">
        <f>'[29]Perhitungan ke CO2-eq'!B128</f>
        <v>7993.2880296787889</v>
      </c>
      <c r="M18" s="8">
        <f>'[29]Perhitungan ke CO2-eq'!C128</f>
        <v>7834.927182634864</v>
      </c>
      <c r="N18" s="8">
        <f>'[29]Perhitungan ke CO2-eq'!D128</f>
        <v>7676.5663355909383</v>
      </c>
      <c r="O18" s="8">
        <f>'[29]Perhitungan ke CO2-eq'!E128</f>
        <v>7518.2054885470143</v>
      </c>
      <c r="P18" s="8">
        <f>'[29]Perhitungan ke CO2-eq'!F128</f>
        <v>7359.8446415030921</v>
      </c>
      <c r="Q18" s="8">
        <f>'[29]Perhitungan ke CO2-eq'!G128</f>
        <v>7201.4837944591654</v>
      </c>
      <c r="R18" s="8">
        <f>'[29]Perhitungan ke CO2-eq'!H128</f>
        <v>7043.1229474152424</v>
      </c>
      <c r="S18" s="8">
        <f>'[29]Perhitungan ke CO2-eq'!I128</f>
        <v>6884.7621003713175</v>
      </c>
      <c r="T18" s="8">
        <f>'[29]Perhitungan ke CO2-eq'!J128</f>
        <v>6726.4012533273926</v>
      </c>
      <c r="U18" s="8">
        <f>'[29]Perhitungan ke CO2-eq'!K128</f>
        <v>6568.0404062834696</v>
      </c>
      <c r="V18" s="9">
        <f t="shared" ref="V18:V23" si="1">SUM(B18:U18)</f>
        <v>246733.81116033427</v>
      </c>
    </row>
    <row r="19" spans="1:22" x14ac:dyDescent="0.25">
      <c r="A19" s="1" t="s">
        <v>4</v>
      </c>
      <c r="B19" s="8">
        <f>'[28]Perhitungan ke CO2-eq'!B129</f>
        <v>12788.933639999999</v>
      </c>
      <c r="C19" s="8">
        <f>'[28]Perhitungan ke CO2-eq'!C129</f>
        <v>12238.193940000003</v>
      </c>
      <c r="D19" s="8">
        <f>'[28]Perhitungan ke CO2-eq'!D129</f>
        <v>12941.583480000001</v>
      </c>
      <c r="E19" s="8">
        <f>'[28]Perhitungan ke CO2-eq'!E129</f>
        <v>14024.262840000001</v>
      </c>
      <c r="F19" s="8">
        <f>'[28]Perhitungan ke CO2-eq'!F129</f>
        <v>16716.756420000002</v>
      </c>
      <c r="G19" s="8">
        <f>'[28]Perhitungan ke CO2-eq'!G129</f>
        <v>18763.640699999996</v>
      </c>
      <c r="H19" s="8">
        <f>'[28]Perhitungan ke CO2-eq'!H129</f>
        <v>19183.888998135615</v>
      </c>
      <c r="I19" s="8">
        <f>'[28]Perhitungan ke CO2-eq'!I129</f>
        <v>20706.76856356431</v>
      </c>
      <c r="J19" s="8">
        <f>'[28]Perhitungan ke CO2-eq'!J129</f>
        <v>22212.720776216931</v>
      </c>
      <c r="K19" s="8">
        <f>'[28]Perhitungan ke CO2-eq'!K129</f>
        <v>23806.342318869563</v>
      </c>
      <c r="L19" s="8">
        <f>'[29]Perhitungan ke CO2-eq'!B129</f>
        <v>25335.884881522114</v>
      </c>
      <c r="M19" s="8">
        <f>'[29]Perhitungan ke CO2-eq'!C129</f>
        <v>26820.533854174773</v>
      </c>
      <c r="N19" s="8">
        <f>'[29]Perhitungan ke CO2-eq'!D129</f>
        <v>28418.734026827427</v>
      </c>
      <c r="O19" s="8">
        <f>'[29]Perhitungan ke CO2-eq'!E129</f>
        <v>30058.063329479966</v>
      </c>
      <c r="P19" s="8">
        <f>'[29]Perhitungan ke CO2-eq'!F129</f>
        <v>31536.11977213273</v>
      </c>
      <c r="Q19" s="8">
        <f>'[29]Perhitungan ke CO2-eq'!G129</f>
        <v>33232.892474785272</v>
      </c>
      <c r="R19" s="8">
        <f>'[29]Perhitungan ke CO2-eq'!H129</f>
        <v>34819.551047437926</v>
      </c>
      <c r="S19" s="8">
        <f>'[29]Perhitungan ke CO2-eq'!I129</f>
        <v>36496.701980090489</v>
      </c>
      <c r="T19" s="8">
        <f>'[29]Perhitungan ke CO2-eq'!J129</f>
        <v>38125.170712743144</v>
      </c>
      <c r="U19" s="8">
        <f>'[29]Perhitungan ke CO2-eq'!K129</f>
        <v>39774.396265395793</v>
      </c>
      <c r="V19" s="9">
        <f t="shared" si="1"/>
        <v>498001.14002137602</v>
      </c>
    </row>
    <row r="20" spans="1:22" x14ac:dyDescent="0.25">
      <c r="A20" s="1" t="s">
        <v>5</v>
      </c>
      <c r="B20" s="8">
        <f>'[28]Perhitungan ke CO2-eq'!B130</f>
        <v>116.14410126098061</v>
      </c>
      <c r="C20" s="8">
        <f>'[28]Perhitungan ke CO2-eq'!C130</f>
        <v>119.94892302415315</v>
      </c>
      <c r="D20" s="8">
        <f>'[28]Perhitungan ke CO2-eq'!D130</f>
        <v>127.90109356607319</v>
      </c>
      <c r="E20" s="8">
        <f>'[28]Perhitungan ke CO2-eq'!E130</f>
        <v>309.32653638278862</v>
      </c>
      <c r="F20" s="8">
        <f>'[28]Perhitungan ke CO2-eq'!F130</f>
        <v>313.13403566732575</v>
      </c>
      <c r="G20" s="8">
        <f>'[28]Perhitungan ke CO2-eq'!G130</f>
        <v>320.63105168562282</v>
      </c>
      <c r="H20" s="8">
        <f>'[28]Perhitungan ke CO2-eq'!H130</f>
        <v>194.80420422629234</v>
      </c>
      <c r="I20" s="8">
        <f>'[28]Perhitungan ke CO2-eq'!I130</f>
        <v>219.71416472071098</v>
      </c>
      <c r="J20" s="8">
        <f>'[28]Perhitungan ke CO2-eq'!J130</f>
        <v>165.63227524469713</v>
      </c>
      <c r="K20" s="8">
        <f>'[28]Perhitungan ke CO2-eq'!K130</f>
        <v>227.88994608927749</v>
      </c>
      <c r="L20" s="8">
        <f>'[29]Perhitungan ke CO2-eq'!B130</f>
        <v>225.05260891630809</v>
      </c>
      <c r="M20" s="8">
        <f>'[29]Perhitungan ke CO2-eq'!C130</f>
        <v>222.27087688152389</v>
      </c>
      <c r="N20" s="8">
        <f>'[29]Perhitungan ke CO2-eq'!D130</f>
        <v>219.64079447658884</v>
      </c>
      <c r="O20" s="8">
        <f>'[29]Perhitungan ke CO2-eq'!E130</f>
        <v>217.45188870728342</v>
      </c>
      <c r="P20" s="8">
        <f>'[29]Perhitungan ke CO2-eq'!F130</f>
        <v>213.36836061677587</v>
      </c>
      <c r="Q20" s="8">
        <f>'[29]Perhitungan ke CO2-eq'!G130</f>
        <v>238.02573122902933</v>
      </c>
      <c r="R20" s="8">
        <f>'[29]Perhitungan ke CO2-eq'!H130</f>
        <v>233.76295901844628</v>
      </c>
      <c r="S20" s="8">
        <f>'[29]Perhitungan ke CO2-eq'!I130</f>
        <v>246.98461829370322</v>
      </c>
      <c r="T20" s="8">
        <f>'[29]Perhitungan ke CO2-eq'!J130</f>
        <v>189.7300350987064</v>
      </c>
      <c r="U20" s="8">
        <f>'[29]Perhitungan ke CO2-eq'!K130</f>
        <v>242.01498278595426</v>
      </c>
      <c r="V20" s="9">
        <f t="shared" si="1"/>
        <v>4363.4291878922413</v>
      </c>
    </row>
    <row r="21" spans="1:22" x14ac:dyDescent="0.25">
      <c r="A21" s="1" t="s">
        <v>6</v>
      </c>
      <c r="B21" s="8">
        <f>'[28]Perhitungan ke CO2-eq'!B131</f>
        <v>0</v>
      </c>
      <c r="C21" s="8">
        <f>'[28]Perhitungan ke CO2-eq'!C131</f>
        <v>0</v>
      </c>
      <c r="D21" s="8">
        <f>'[28]Perhitungan ke CO2-eq'!D131</f>
        <v>0</v>
      </c>
      <c r="E21" s="8">
        <f>'[28]Perhitungan ke CO2-eq'!E131</f>
        <v>0</v>
      </c>
      <c r="F21" s="8">
        <f>'[28]Perhitungan ke CO2-eq'!F131</f>
        <v>0</v>
      </c>
      <c r="G21" s="8">
        <f>'[28]Perhitungan ke CO2-eq'!G131</f>
        <v>0</v>
      </c>
      <c r="H21" s="8">
        <f>'[28]Perhitungan ke CO2-eq'!H131</f>
        <v>0</v>
      </c>
      <c r="I21" s="8">
        <f>'[28]Perhitungan ke CO2-eq'!I131</f>
        <v>0</v>
      </c>
      <c r="J21" s="8">
        <f>'[28]Perhitungan ke CO2-eq'!J131</f>
        <v>0</v>
      </c>
      <c r="K21" s="8">
        <f>'[28]Perhitungan ke CO2-eq'!K131</f>
        <v>0</v>
      </c>
      <c r="L21" s="8">
        <f>'[29]Perhitungan ke CO2-eq'!B131</f>
        <v>0</v>
      </c>
      <c r="M21" s="8">
        <f>'[29]Perhitungan ke CO2-eq'!C131</f>
        <v>0</v>
      </c>
      <c r="N21" s="8">
        <f>'[29]Perhitungan ke CO2-eq'!D131</f>
        <v>0</v>
      </c>
      <c r="O21" s="8">
        <f>'[29]Perhitungan ke CO2-eq'!E131</f>
        <v>0</v>
      </c>
      <c r="P21" s="8">
        <f>'[29]Perhitungan ke CO2-eq'!F131</f>
        <v>0</v>
      </c>
      <c r="Q21" s="8">
        <f>'[29]Perhitungan ke CO2-eq'!G131</f>
        <v>0</v>
      </c>
      <c r="R21" s="8">
        <f>'[29]Perhitungan ke CO2-eq'!H131</f>
        <v>0</v>
      </c>
      <c r="S21" s="8">
        <f>'[29]Perhitungan ke CO2-eq'!I131</f>
        <v>0</v>
      </c>
      <c r="T21" s="8">
        <f>'[29]Perhitungan ke CO2-eq'!J131</f>
        <v>0</v>
      </c>
      <c r="U21" s="8">
        <f>'[29]Perhitungan ke CO2-eq'!K131</f>
        <v>0</v>
      </c>
      <c r="V21" s="9">
        <f t="shared" si="1"/>
        <v>0</v>
      </c>
    </row>
    <row r="22" spans="1:22" x14ac:dyDescent="0.25">
      <c r="A22" s="1" t="s">
        <v>7</v>
      </c>
      <c r="B22" s="8">
        <f>'[28]Perhitungan ke CO2-eq'!B132</f>
        <v>2371.9417879954881</v>
      </c>
      <c r="C22" s="8">
        <f>'[28]Perhitungan ke CO2-eq'!C132</f>
        <v>2075.9669703971686</v>
      </c>
      <c r="D22" s="8">
        <f>'[28]Perhitungan ke CO2-eq'!D132</f>
        <v>2084.0401974559463</v>
      </c>
      <c r="E22" s="8">
        <f>'[28]Perhitungan ke CO2-eq'!E132</f>
        <v>2068.5618479013501</v>
      </c>
      <c r="F22" s="8">
        <f>'[28]Perhitungan ke CO2-eq'!F132</f>
        <v>2097.8863098766878</v>
      </c>
      <c r="G22" s="8">
        <f>'[28]Perhitungan ke CO2-eq'!G132</f>
        <v>1973.3482349710202</v>
      </c>
      <c r="H22" s="8">
        <f>'[28]Perhitungan ke CO2-eq'!H132</f>
        <v>1680.4994203944452</v>
      </c>
      <c r="I22" s="8">
        <f>'[28]Perhitungan ke CO2-eq'!I132</f>
        <v>1693.3114881906747</v>
      </c>
      <c r="J22" s="8">
        <f>'[28]Perhitungan ke CO2-eq'!J132</f>
        <v>1706.2724781640341</v>
      </c>
      <c r="K22" s="8">
        <f>'[28]Perhitungan ke CO2-eq'!K132</f>
        <v>1719.3838497518598</v>
      </c>
      <c r="L22" s="8">
        <f>'[29]Perhitungan ke CO2-eq'!B132</f>
        <v>1732.6469676030647</v>
      </c>
      <c r="M22" s="8">
        <f>'[29]Perhitungan ke CO2-eq'!C132</f>
        <v>1746.0635380819381</v>
      </c>
      <c r="N22" s="8">
        <f>'[29]Perhitungan ke CO2-eq'!D132</f>
        <v>1759.634954864232</v>
      </c>
      <c r="O22" s="8">
        <f>'[29]Perhitungan ke CO2-eq'!E132</f>
        <v>1773.3627354437197</v>
      </c>
      <c r="P22" s="8">
        <f>'[29]Perhitungan ke CO2-eq'!F132</f>
        <v>1787.2484121856135</v>
      </c>
      <c r="Q22" s="8">
        <f>'[29]Perhitungan ke CO2-eq'!G132</f>
        <v>1801.2935324723053</v>
      </c>
      <c r="R22" s="8">
        <f>'[29]Perhitungan ke CO2-eq'!H132</f>
        <v>1815.4996588505344</v>
      </c>
      <c r="S22" s="8">
        <f>'[29]Perhitungan ke CO2-eq'!I132</f>
        <v>1829.8683691799968</v>
      </c>
      <c r="T22" s="8">
        <f>'[29]Perhitungan ke CO2-eq'!J132</f>
        <v>1844.4012567834152</v>
      </c>
      <c r="U22" s="8">
        <f>'[29]Perhitungan ke CO2-eq'!K132</f>
        <v>1858.8964318003955</v>
      </c>
      <c r="V22" s="9">
        <f t="shared" si="1"/>
        <v>37420.128442363886</v>
      </c>
    </row>
    <row r="23" spans="1:22" x14ac:dyDescent="0.25">
      <c r="A23" s="1" t="s">
        <v>8</v>
      </c>
      <c r="B23" s="8">
        <f>'[28]Perhitungan ke CO2-eq'!B133</f>
        <v>1.0756279418181818E-3</v>
      </c>
      <c r="C23" s="8">
        <f>'[28]Perhitungan ke CO2-eq'!C133</f>
        <v>1.2357991927272728E-3</v>
      </c>
      <c r="D23" s="8">
        <f>'[28]Perhitungan ke CO2-eq'!D133</f>
        <v>1.3717525309090907E-3</v>
      </c>
      <c r="E23" s="8">
        <f>'[28]Perhitungan ke CO2-eq'!E133</f>
        <v>1.1882693963636362E-3</v>
      </c>
      <c r="F23" s="8">
        <f>'[28]Perhitungan ke CO2-eq'!F133</f>
        <v>1.4178620654545452E-3</v>
      </c>
      <c r="G23" s="8">
        <f>'[28]Perhitungan ke CO2-eq'!G133</f>
        <v>9.6947806327272762E-4</v>
      </c>
      <c r="H23" s="8">
        <f>'[28]Perhitungan ke CO2-eq'!H133</f>
        <v>1.1789845571636365E-3</v>
      </c>
      <c r="I23" s="8">
        <f>'[28]Perhitungan ke CO2-eq'!I133</f>
        <v>1.1635546368727275E-3</v>
      </c>
      <c r="J23" s="8">
        <f>'[28]Perhitungan ke CO2-eq'!J133</f>
        <v>1.2099468167054545E-3</v>
      </c>
      <c r="K23" s="8">
        <f>'[28]Perhitungan ke CO2-eq'!K133</f>
        <v>9.1486887392727288E-4</v>
      </c>
      <c r="L23" s="8">
        <f>'[29]Perhitungan ke CO2-eq'!B133</f>
        <v>1.1172641413818183E-3</v>
      </c>
      <c r="M23" s="8">
        <f>'[29]Perhitungan ke CO2-eq'!C133</f>
        <v>1.1018342210909091E-3</v>
      </c>
      <c r="N23" s="8">
        <f>'[29]Perhitungan ke CO2-eq'!D133</f>
        <v>1.0864043007999999E-3</v>
      </c>
      <c r="O23" s="8">
        <f>'[29]Perhitungan ke CO2-eq'!E133</f>
        <v>1.070974380509091E-3</v>
      </c>
      <c r="P23" s="8">
        <f>'[29]Perhitungan ke CO2-eq'!F133</f>
        <v>1.0555444602181818E-3</v>
      </c>
      <c r="Q23" s="8">
        <f>'[29]Perhitungan ke CO2-eq'!G133</f>
        <v>1.040114539927273E-3</v>
      </c>
      <c r="R23" s="8">
        <f>'[29]Perhitungan ke CO2-eq'!H133</f>
        <v>1.0246846196363638E-3</v>
      </c>
      <c r="S23" s="8">
        <f>'[29]Perhitungan ke CO2-eq'!I133</f>
        <v>1.0092546993454548E-3</v>
      </c>
      <c r="T23" s="8">
        <f>'[29]Perhitungan ke CO2-eq'!J133</f>
        <v>1.0473384210036363E-3</v>
      </c>
      <c r="U23" s="8">
        <f>'[29]Perhitungan ke CO2-eq'!K133</f>
        <v>7.902420013090911E-4</v>
      </c>
      <c r="V23" s="9">
        <f t="shared" si="1"/>
        <v>2.2069799860436366E-2</v>
      </c>
    </row>
    <row r="24" spans="1:22" x14ac:dyDescent="0.25">
      <c r="A24" s="4" t="s">
        <v>9</v>
      </c>
      <c r="B24" s="8">
        <f>'[28]Perhitungan ke CO2-eq'!B134</f>
        <v>38013.184758690833</v>
      </c>
      <c r="C24" s="8">
        <f>'[28]Perhitungan ke CO2-eq'!C134</f>
        <v>38823.035229945999</v>
      </c>
      <c r="D24" s="8">
        <f>'[28]Perhitungan ke CO2-eq'!D134</f>
        <v>40071.631636042308</v>
      </c>
      <c r="E24" s="8">
        <f>'[28]Perhitungan ke CO2-eq'!E134</f>
        <v>40610.335061812104</v>
      </c>
      <c r="F24" s="8">
        <f>'[28]Perhitungan ke CO2-eq'!F134</f>
        <v>45016.670557851779</v>
      </c>
      <c r="G24" s="8">
        <f>'[28]Perhitungan ke CO2-eq'!G134</f>
        <v>39287.731530761477</v>
      </c>
      <c r="H24" s="8">
        <f>'[28]Perhitungan ke CO2-eq'!H134</f>
        <v>29685.932465904858</v>
      </c>
      <c r="I24" s="8">
        <f>'[28]Perhitungan ke CO2-eq'!I134</f>
        <v>31088.173197150354</v>
      </c>
      <c r="J24" s="8">
        <f>'[28]Perhitungan ke CO2-eq'!J134</f>
        <v>32394.643709648579</v>
      </c>
      <c r="K24" s="8">
        <f>'[28]Perhitungan ke CO2-eq'!K134</f>
        <v>33905.273152611757</v>
      </c>
      <c r="L24" s="8">
        <f>'[29]Perhitungan ke CO2-eq'!B134</f>
        <v>35286.873604984416</v>
      </c>
      <c r="M24" s="8">
        <f>'[29]Perhitungan ke CO2-eq'!C134</f>
        <v>36623.796553607317</v>
      </c>
      <c r="N24" s="8">
        <f>'[29]Perhitungan ke CO2-eq'!D134</f>
        <v>38074.577198163483</v>
      </c>
      <c r="O24" s="8">
        <f>'[29]Perhitungan ke CO2-eq'!E134</f>
        <v>39567.084513152367</v>
      </c>
      <c r="P24" s="8">
        <f>'[29]Perhitungan ke CO2-eq'!F134</f>
        <v>40896.582241982673</v>
      </c>
      <c r="Q24" s="8">
        <f>'[29]Perhitungan ke CO2-eq'!G134</f>
        <v>42473.696573060311</v>
      </c>
      <c r="R24" s="8">
        <f>'[29]Perhitungan ke CO2-eq'!H134</f>
        <v>43911.937637406765</v>
      </c>
      <c r="S24" s="8">
        <f>'[29]Perhitungan ke CO2-eq'!I134</f>
        <v>45458.318077190212</v>
      </c>
      <c r="T24" s="8">
        <f>'[29]Perhitungan ke CO2-eq'!J134</f>
        <v>46885.704305291081</v>
      </c>
      <c r="U24" s="8">
        <f>'[29]Perhitungan ke CO2-eq'!K134</f>
        <v>48443.348876507618</v>
      </c>
      <c r="V24" s="9">
        <f>SUM(B24:U24)</f>
        <v>786518.53088176623</v>
      </c>
    </row>
    <row r="27" spans="1:22" x14ac:dyDescent="0.25">
      <c r="A27" t="s">
        <v>45</v>
      </c>
    </row>
    <row r="28" spans="1:22" x14ac:dyDescent="0.25">
      <c r="A28" s="38" t="s">
        <v>0</v>
      </c>
      <c r="B28" s="38" t="s">
        <v>46</v>
      </c>
      <c r="C28" s="38"/>
      <c r="D28" s="38"/>
      <c r="E28" s="38"/>
      <c r="F28" s="38"/>
      <c r="G28" s="38"/>
      <c r="H28" s="38"/>
      <c r="I28" s="38"/>
      <c r="J28" s="38"/>
      <c r="K28" s="38"/>
      <c r="L28" s="38"/>
    </row>
    <row r="29" spans="1:22" x14ac:dyDescent="0.25">
      <c r="A29" s="38"/>
      <c r="B29" s="12">
        <v>2000</v>
      </c>
      <c r="C29" s="12">
        <v>2001</v>
      </c>
      <c r="D29" s="12">
        <v>2002</v>
      </c>
      <c r="E29" s="12">
        <v>2003</v>
      </c>
      <c r="F29" s="12">
        <v>2004</v>
      </c>
      <c r="G29" s="12">
        <v>2005</v>
      </c>
      <c r="H29" s="12">
        <v>2006</v>
      </c>
      <c r="I29" s="12">
        <v>2007</v>
      </c>
      <c r="J29" s="12">
        <v>2008</v>
      </c>
      <c r="K29" s="12">
        <v>2009</v>
      </c>
      <c r="L29" s="12">
        <v>2010</v>
      </c>
    </row>
    <row r="30" spans="1:22" x14ac:dyDescent="0.25">
      <c r="A30" s="1" t="s">
        <v>3</v>
      </c>
      <c r="B30" s="8">
        <f>'[30]Perhitungan ke CO2-eq'!B128</f>
        <v>0</v>
      </c>
      <c r="C30" s="8">
        <f>'[30]Perhitungan ke CO2-eq'!C128</f>
        <v>0</v>
      </c>
      <c r="D30" s="8">
        <f>'[30]Perhitungan ke CO2-eq'!D128</f>
        <v>0</v>
      </c>
      <c r="E30" s="8">
        <f>'[30]Perhitungan ke CO2-eq'!E128</f>
        <v>14347.522044280404</v>
      </c>
      <c r="F30" s="8">
        <f>'[30]Perhitungan ke CO2-eq'!F128</f>
        <v>20269.13568801068</v>
      </c>
      <c r="G30" s="8">
        <f>'[30]Perhitungan ke CO2-eq'!G128</f>
        <v>20647.388541905348</v>
      </c>
      <c r="H30" s="8">
        <f>'[30]Perhitungan ke CO2-eq'!H128</f>
        <v>24047.937597854921</v>
      </c>
      <c r="I30" s="8">
        <f>'[30]Perhitungan ke CO2-eq'!I128</f>
        <v>27562.14884142801</v>
      </c>
      <c r="J30" s="8">
        <f>'[30]Perhitungan ke CO2-eq'!J128</f>
        <v>27590.098559696093</v>
      </c>
      <c r="K30" s="8">
        <f>'[30]Perhitungan ke CO2-eq'!K128</f>
        <v>21715.06777974595</v>
      </c>
      <c r="L30" s="8">
        <f>'[30]Perhitungan ke CO2-eq'!L128</f>
        <v>29540.98889480799</v>
      </c>
    </row>
    <row r="31" spans="1:22" x14ac:dyDescent="0.25">
      <c r="A31" s="1" t="s">
        <v>4</v>
      </c>
      <c r="B31" s="8">
        <f>'[30]Perhitungan ke CO2-eq'!B129</f>
        <v>0</v>
      </c>
      <c r="C31" s="8">
        <f>'[30]Perhitungan ke CO2-eq'!C129</f>
        <v>0</v>
      </c>
      <c r="D31" s="8">
        <f>'[30]Perhitungan ke CO2-eq'!D129</f>
        <v>0</v>
      </c>
      <c r="E31" s="8">
        <f>'[30]Perhitungan ke CO2-eq'!E129</f>
        <v>7108.7331000000004</v>
      </c>
      <c r="F31" s="8">
        <f>'[30]Perhitungan ke CO2-eq'!F129</f>
        <v>7841.1845400000002</v>
      </c>
      <c r="G31" s="8">
        <f>'[30]Perhitungan ke CO2-eq'!G129</f>
        <v>6770.1748799999996</v>
      </c>
      <c r="H31" s="8">
        <f>'[30]Perhitungan ke CO2-eq'!H129</f>
        <v>6857.6902799999998</v>
      </c>
      <c r="I31" s="8">
        <f>'[30]Perhitungan ke CO2-eq'!I129</f>
        <v>8641.536540000001</v>
      </c>
      <c r="J31" s="8">
        <f>'[30]Perhitungan ke CO2-eq'!J129</f>
        <v>8657.2025400000002</v>
      </c>
      <c r="K31" s="8">
        <f>'[30]Perhitungan ke CO2-eq'!K129</f>
        <v>9962.4609</v>
      </c>
      <c r="L31" s="8">
        <f>'[30]Perhitungan ke CO2-eq'!L129</f>
        <v>9829.2637799999993</v>
      </c>
    </row>
    <row r="32" spans="1:22" x14ac:dyDescent="0.25">
      <c r="A32" s="1" t="s">
        <v>5</v>
      </c>
      <c r="B32" s="8">
        <f>'[30]Perhitungan ke CO2-eq'!B130</f>
        <v>0</v>
      </c>
      <c r="C32" s="8">
        <f>'[30]Perhitungan ke CO2-eq'!C130</f>
        <v>0</v>
      </c>
      <c r="D32" s="8">
        <f>'[30]Perhitungan ke CO2-eq'!D130</f>
        <v>0</v>
      </c>
      <c r="E32" s="8">
        <f>'[30]Perhitungan ke CO2-eq'!E130</f>
        <v>83.901147565714282</v>
      </c>
      <c r="F32" s="8">
        <f>'[30]Perhitungan ke CO2-eq'!F130</f>
        <v>91.001006290605702</v>
      </c>
      <c r="G32" s="8">
        <f>'[30]Perhitungan ke CO2-eq'!G130</f>
        <v>82.488939933211441</v>
      </c>
      <c r="H32" s="8">
        <f>'[30]Perhitungan ke CO2-eq'!H130</f>
        <v>87.289925143268576</v>
      </c>
      <c r="I32" s="8">
        <f>'[30]Perhitungan ke CO2-eq'!I130</f>
        <v>104.09084777369144</v>
      </c>
      <c r="J32" s="8">
        <f>'[30]Perhitungan ke CO2-eq'!J130</f>
        <v>94.262942006514294</v>
      </c>
      <c r="K32" s="8">
        <f>'[30]Perhitungan ke CO2-eq'!K130</f>
        <v>94.449197990500593</v>
      </c>
      <c r="L32" s="8">
        <f>'[30]Perhitungan ke CO2-eq'!L130</f>
        <v>103.16071853532344</v>
      </c>
    </row>
    <row r="33" spans="1:13" x14ac:dyDescent="0.25">
      <c r="A33" s="1" t="s">
        <v>6</v>
      </c>
      <c r="B33" s="8">
        <f>'[30]Perhitungan ke CO2-eq'!B131</f>
        <v>0</v>
      </c>
      <c r="C33" s="8">
        <f>'[30]Perhitungan ke CO2-eq'!C131</f>
        <v>0</v>
      </c>
      <c r="D33" s="8">
        <f>'[30]Perhitungan ke CO2-eq'!D131</f>
        <v>0</v>
      </c>
      <c r="E33" s="8">
        <f>'[30]Perhitungan ke CO2-eq'!E131</f>
        <v>0</v>
      </c>
      <c r="F33" s="8">
        <f>'[30]Perhitungan ke CO2-eq'!F131</f>
        <v>0</v>
      </c>
      <c r="G33" s="8">
        <f>'[30]Perhitungan ke CO2-eq'!G131</f>
        <v>0</v>
      </c>
      <c r="H33" s="8">
        <f>'[30]Perhitungan ke CO2-eq'!H131</f>
        <v>0</v>
      </c>
      <c r="I33" s="8">
        <f>'[30]Perhitungan ke CO2-eq'!I131</f>
        <v>0</v>
      </c>
      <c r="J33" s="8">
        <f>'[30]Perhitungan ke CO2-eq'!J131</f>
        <v>0</v>
      </c>
      <c r="K33" s="8">
        <f>'[30]Perhitungan ke CO2-eq'!K131</f>
        <v>0</v>
      </c>
      <c r="L33" s="8">
        <f>'[30]Perhitungan ke CO2-eq'!L131</f>
        <v>0</v>
      </c>
    </row>
    <row r="34" spans="1:13" x14ac:dyDescent="0.25">
      <c r="A34" s="1" t="s">
        <v>7</v>
      </c>
      <c r="B34" s="8">
        <f>'[30]Perhitungan ke CO2-eq'!B132</f>
        <v>0</v>
      </c>
      <c r="C34" s="8">
        <f>'[30]Perhitungan ke CO2-eq'!C132</f>
        <v>0</v>
      </c>
      <c r="D34" s="8">
        <f>'[30]Perhitungan ke CO2-eq'!D132</f>
        <v>0</v>
      </c>
      <c r="E34" s="8">
        <f>'[30]Perhitungan ke CO2-eq'!E132</f>
        <v>569.40779454545464</v>
      </c>
      <c r="F34" s="8">
        <f>'[30]Perhitungan ke CO2-eq'!F132</f>
        <v>704.69285454545468</v>
      </c>
      <c r="G34" s="8">
        <f>'[30]Perhitungan ke CO2-eq'!G132</f>
        <v>728.63119090909095</v>
      </c>
      <c r="H34" s="8">
        <f>'[30]Perhitungan ke CO2-eq'!H132</f>
        <v>837.54510000000005</v>
      </c>
      <c r="I34" s="8">
        <f>'[30]Perhitungan ke CO2-eq'!I132</f>
        <v>1146.0760909090909</v>
      </c>
      <c r="J34" s="8">
        <f>'[30]Perhitungan ke CO2-eq'!J132</f>
        <v>1336.0375636363635</v>
      </c>
      <c r="K34" s="8">
        <f>'[30]Perhitungan ke CO2-eq'!K132</f>
        <v>1625.3368636363639</v>
      </c>
      <c r="L34" s="8">
        <f>'[30]Perhitungan ke CO2-eq'!L132</f>
        <v>1835.466654545455</v>
      </c>
    </row>
    <row r="35" spans="1:13" x14ac:dyDescent="0.25">
      <c r="A35" s="1" t="s">
        <v>8</v>
      </c>
      <c r="B35" s="8">
        <f>'[30]Perhitungan ke CO2-eq'!B133</f>
        <v>0</v>
      </c>
      <c r="C35" s="8">
        <f>'[30]Perhitungan ke CO2-eq'!C133</f>
        <v>0</v>
      </c>
      <c r="D35" s="8">
        <f>'[30]Perhitungan ke CO2-eq'!D133</f>
        <v>0</v>
      </c>
      <c r="E35" s="8">
        <f>'[30]Perhitungan ke CO2-eq'!E133</f>
        <v>7.1551810909090911E-4</v>
      </c>
      <c r="F35" s="8">
        <f>'[30]Perhitungan ke CO2-eq'!F133</f>
        <v>1.1857716945454543E-3</v>
      </c>
      <c r="G35" s="8">
        <f>'[30]Perhitungan ke CO2-eq'!G133</f>
        <v>1.1717894618181821E-3</v>
      </c>
      <c r="H35" s="8">
        <f>'[30]Perhitungan ke CO2-eq'!H133</f>
        <v>1.2015414981818185E-3</v>
      </c>
      <c r="I35" s="8">
        <f>'[30]Perhitungan ke CO2-eq'!I133</f>
        <v>1.4231023418181819E-3</v>
      </c>
      <c r="J35" s="8">
        <f>'[30]Perhitungan ke CO2-eq'!J133</f>
        <v>1.5127628676363638E-3</v>
      </c>
      <c r="K35" s="8">
        <f>'[30]Perhitungan ke CO2-eq'!K133</f>
        <v>8.7463075636363627E-4</v>
      </c>
      <c r="L35" s="8">
        <f>'[30]Perhitungan ke CO2-eq'!L133</f>
        <v>1.2786990109090912E-3</v>
      </c>
    </row>
    <row r="36" spans="1:13" x14ac:dyDescent="0.25">
      <c r="A36" s="4" t="s">
        <v>9</v>
      </c>
      <c r="B36" s="8">
        <f>'[30]Perhitungan ke CO2-eq'!B134</f>
        <v>0</v>
      </c>
      <c r="C36" s="8">
        <f>'[30]Perhitungan ke CO2-eq'!C134</f>
        <v>0</v>
      </c>
      <c r="D36" s="8">
        <f>'[30]Perhitungan ke CO2-eq'!D134</f>
        <v>0</v>
      </c>
      <c r="E36" s="8">
        <f>'[30]Perhitungan ke CO2-eq'!E134</f>
        <v>22109.564801909681</v>
      </c>
      <c r="F36" s="8">
        <f>'[30]Perhitungan ke CO2-eq'!F134</f>
        <v>28906.015274618432</v>
      </c>
      <c r="G36" s="8">
        <f>'[30]Perhitungan ke CO2-eq'!G134</f>
        <v>28228.68472453711</v>
      </c>
      <c r="H36" s="8">
        <f>'[30]Perhitungan ke CO2-eq'!H134</f>
        <v>31830.464104539686</v>
      </c>
      <c r="I36" s="8">
        <f>'[30]Perhitungan ke CO2-eq'!I134</f>
        <v>37453.853743213134</v>
      </c>
      <c r="J36" s="8">
        <f>'[30]Perhitungan ke CO2-eq'!J134</f>
        <v>37677.603118101833</v>
      </c>
      <c r="K36" s="8">
        <f>'[30]Perhitungan ke CO2-eq'!K134</f>
        <v>33397.315616003572</v>
      </c>
      <c r="L36" s="8">
        <f>'[30]Perhitungan ke CO2-eq'!L134</f>
        <v>41308.881326587776</v>
      </c>
      <c r="M36" s="9">
        <f>SUM(B36:L36)</f>
        <v>260912.38270951124</v>
      </c>
    </row>
    <row r="44" spans="1:13" x14ac:dyDescent="0.25">
      <c r="A44" t="s">
        <v>53</v>
      </c>
    </row>
    <row r="45" spans="1:13" x14ac:dyDescent="0.25">
      <c r="A45" s="38" t="s">
        <v>0</v>
      </c>
    </row>
    <row r="46" spans="1:13" x14ac:dyDescent="0.25">
      <c r="A46" s="38"/>
    </row>
    <row r="47" spans="1:13" x14ac:dyDescent="0.25">
      <c r="A47" s="1" t="s">
        <v>3</v>
      </c>
    </row>
    <row r="48" spans="1:13" x14ac:dyDescent="0.25">
      <c r="A48" s="1" t="s">
        <v>4</v>
      </c>
    </row>
    <row r="49" spans="1:1" x14ac:dyDescent="0.25">
      <c r="A49" s="1" t="s">
        <v>5</v>
      </c>
    </row>
    <row r="50" spans="1:1" x14ac:dyDescent="0.25">
      <c r="A50" s="1" t="s">
        <v>6</v>
      </c>
    </row>
    <row r="51" spans="1:1" x14ac:dyDescent="0.25">
      <c r="A51" s="1" t="s">
        <v>7</v>
      </c>
    </row>
    <row r="52" spans="1:1" x14ac:dyDescent="0.25">
      <c r="A52" s="1" t="s">
        <v>8</v>
      </c>
    </row>
    <row r="53" spans="1:1" x14ac:dyDescent="0.25">
      <c r="A53" s="4" t="s">
        <v>9</v>
      </c>
    </row>
    <row r="56" spans="1:1" x14ac:dyDescent="0.25">
      <c r="A56" t="s">
        <v>54</v>
      </c>
    </row>
    <row r="57" spans="1:1" x14ac:dyDescent="0.25">
      <c r="A57" s="38" t="s">
        <v>0</v>
      </c>
    </row>
    <row r="58" spans="1:1" x14ac:dyDescent="0.25">
      <c r="A58" s="38"/>
    </row>
    <row r="59" spans="1:1" x14ac:dyDescent="0.25">
      <c r="A59" s="1" t="s">
        <v>3</v>
      </c>
    </row>
    <row r="60" spans="1:1" x14ac:dyDescent="0.25">
      <c r="A60" s="1" t="s">
        <v>4</v>
      </c>
    </row>
    <row r="61" spans="1:1" x14ac:dyDescent="0.25">
      <c r="A61" s="1" t="s">
        <v>5</v>
      </c>
    </row>
    <row r="62" spans="1:1" x14ac:dyDescent="0.25">
      <c r="A62" s="1" t="s">
        <v>6</v>
      </c>
    </row>
    <row r="63" spans="1:1" x14ac:dyDescent="0.25">
      <c r="A63" s="1" t="s">
        <v>7</v>
      </c>
    </row>
    <row r="64" spans="1:1" x14ac:dyDescent="0.25">
      <c r="A64" s="1" t="s">
        <v>8</v>
      </c>
    </row>
    <row r="65" spans="1:21" x14ac:dyDescent="0.25">
      <c r="A65" s="4" t="s">
        <v>9</v>
      </c>
    </row>
    <row r="68" spans="1:21" x14ac:dyDescent="0.25">
      <c r="B68" s="37" t="s">
        <v>1</v>
      </c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</row>
    <row r="69" spans="1:21" x14ac:dyDescent="0.25">
      <c r="A69" t="s">
        <v>59</v>
      </c>
      <c r="B69" s="32">
        <v>2011</v>
      </c>
      <c r="C69" s="32">
        <v>2012</v>
      </c>
      <c r="D69" s="32">
        <v>2013</v>
      </c>
      <c r="E69" s="32">
        <v>2014</v>
      </c>
      <c r="F69" s="32">
        <v>2015</v>
      </c>
      <c r="G69" s="32">
        <v>2016</v>
      </c>
      <c r="H69" s="32">
        <v>2017</v>
      </c>
      <c r="I69" s="32">
        <v>2018</v>
      </c>
      <c r="J69" s="32">
        <v>2019</v>
      </c>
      <c r="K69" s="32">
        <v>2020</v>
      </c>
      <c r="L69" s="3">
        <v>2021</v>
      </c>
      <c r="M69" s="32">
        <v>2022</v>
      </c>
      <c r="N69" s="32">
        <v>2023</v>
      </c>
      <c r="O69" s="32">
        <v>2024</v>
      </c>
      <c r="P69" s="32">
        <v>2025</v>
      </c>
      <c r="Q69" s="3">
        <v>2026</v>
      </c>
      <c r="R69" s="32">
        <v>2027</v>
      </c>
      <c r="S69" s="32">
        <v>2028</v>
      </c>
      <c r="T69" s="32">
        <v>2029</v>
      </c>
      <c r="U69" s="32">
        <v>2030</v>
      </c>
    </row>
    <row r="70" spans="1:21" x14ac:dyDescent="0.25">
      <c r="A70" t="s">
        <v>60</v>
      </c>
      <c r="B70" s="9">
        <f>B6+B9+B10+B11</f>
        <v>25108.108597944381</v>
      </c>
      <c r="C70" s="9">
        <f t="shared" ref="C70:U70" si="2">C6+C9+C10+C11</f>
        <v>26464.894182790042</v>
      </c>
      <c r="D70" s="9">
        <f t="shared" si="2"/>
        <v>27002.149078112616</v>
      </c>
      <c r="E70" s="9">
        <f t="shared" si="2"/>
        <v>26276.747431457814</v>
      </c>
      <c r="F70" s="9">
        <f t="shared" si="2"/>
        <v>27986.782185573615</v>
      </c>
      <c r="G70" s="9">
        <f t="shared" si="2"/>
        <v>20203.461203615057</v>
      </c>
      <c r="H70" s="9">
        <f t="shared" si="2"/>
        <v>24258.129769464984</v>
      </c>
      <c r="I70" s="9">
        <f t="shared" si="2"/>
        <v>23922.557015975337</v>
      </c>
      <c r="J70" s="9">
        <f t="shared" si="2"/>
        <v>23589.914040522646</v>
      </c>
      <c r="K70" s="9">
        <f t="shared" si="2"/>
        <v>23260.31468853668</v>
      </c>
      <c r="L70" s="9">
        <f t="shared" si="2"/>
        <v>22933.861599824355</v>
      </c>
      <c r="M70" s="9">
        <f t="shared" si="2"/>
        <v>22610.714579307438</v>
      </c>
      <c r="N70" s="9">
        <f t="shared" si="2"/>
        <v>22290.984272897265</v>
      </c>
      <c r="O70" s="9">
        <f t="shared" si="2"/>
        <v>21974.804615786801</v>
      </c>
      <c r="P70" s="9">
        <f t="shared" si="2"/>
        <v>21662.314793428613</v>
      </c>
      <c r="Q70" s="9">
        <f t="shared" si="2"/>
        <v>21353.659447344973</v>
      </c>
      <c r="R70" s="9">
        <f t="shared" si="2"/>
        <v>21048.988889005861</v>
      </c>
      <c r="S70" s="9">
        <f t="shared" si="2"/>
        <v>20748.45932209085</v>
      </c>
      <c r="T70" s="9">
        <f t="shared" si="2"/>
        <v>20452.233205609689</v>
      </c>
      <c r="U70" s="9">
        <f t="shared" si="2"/>
        <v>20160.47836857913</v>
      </c>
    </row>
    <row r="71" spans="1:21" x14ac:dyDescent="0.25">
      <c r="A71" t="s">
        <v>61</v>
      </c>
      <c r="B71" s="9">
        <f>B7+B8</f>
        <v>12905.07774126098</v>
      </c>
      <c r="C71" s="9">
        <f t="shared" ref="C71:U71" si="3">C7+C8</f>
        <v>12358.142863024155</v>
      </c>
      <c r="D71" s="9">
        <f t="shared" si="3"/>
        <v>13069.484573566075</v>
      </c>
      <c r="E71" s="9">
        <f t="shared" si="3"/>
        <v>14333.58937638279</v>
      </c>
      <c r="F71" s="9">
        <f t="shared" si="3"/>
        <v>17029.890455667326</v>
      </c>
      <c r="G71" s="9">
        <f t="shared" si="3"/>
        <v>19084.271751685617</v>
      </c>
      <c r="H71" s="9">
        <f t="shared" si="3"/>
        <v>19506.844377100933</v>
      </c>
      <c r="I71" s="9">
        <f t="shared" si="3"/>
        <v>21063.11935026561</v>
      </c>
      <c r="J71" s="9">
        <f t="shared" si="3"/>
        <v>22524.206808563566</v>
      </c>
      <c r="K71" s="9">
        <f t="shared" si="3"/>
        <v>24189.407314682026</v>
      </c>
      <c r="L71" s="9">
        <f t="shared" si="3"/>
        <v>25725.56259176799</v>
      </c>
      <c r="M71" s="9">
        <f t="shared" si="3"/>
        <v>27217.030696250986</v>
      </c>
      <c r="N71" s="9">
        <f t="shared" si="3"/>
        <v>28822.35533263355</v>
      </c>
      <c r="O71" s="9">
        <f t="shared" si="3"/>
        <v>30471.136549864656</v>
      </c>
      <c r="P71" s="9">
        <f t="shared" si="3"/>
        <v>31953.588423177058</v>
      </c>
      <c r="Q71" s="9">
        <f t="shared" si="3"/>
        <v>33685.433897773502</v>
      </c>
      <c r="R71" s="9">
        <f t="shared" si="3"/>
        <v>35278.541548193614</v>
      </c>
      <c r="S71" s="9">
        <f t="shared" si="3"/>
        <v>36979.942690827236</v>
      </c>
      <c r="T71" s="9">
        <f t="shared" si="3"/>
        <v>38562.57221123299</v>
      </c>
      <c r="U71" s="9">
        <f t="shared" si="3"/>
        <v>40275.929927661564</v>
      </c>
    </row>
  </sheetData>
  <mergeCells count="9">
    <mergeCell ref="B68:U68"/>
    <mergeCell ref="A45:A46"/>
    <mergeCell ref="A57:A58"/>
    <mergeCell ref="A4:A5"/>
    <mergeCell ref="B4:U4"/>
    <mergeCell ref="A16:A17"/>
    <mergeCell ref="B16:U16"/>
    <mergeCell ref="A28:A29"/>
    <mergeCell ref="B28:L28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0"/>
  <sheetViews>
    <sheetView zoomScale="85" zoomScaleNormal="85" workbookViewId="0">
      <selection activeCell="A67" sqref="A67:U70"/>
    </sheetView>
  </sheetViews>
  <sheetFormatPr defaultRowHeight="15" x14ac:dyDescent="0.25"/>
  <cols>
    <col min="1" max="1" width="37.140625" bestFit="1" customWidth="1"/>
    <col min="2" max="12" width="10.5703125" bestFit="1" customWidth="1"/>
    <col min="13" max="13" width="11.5703125" bestFit="1" customWidth="1"/>
    <col min="14" max="21" width="10.5703125" bestFit="1" customWidth="1"/>
    <col min="22" max="22" width="11.5703125" bestFit="1" customWidth="1"/>
    <col min="23" max="23" width="10.7109375" customWidth="1"/>
    <col min="24" max="24" width="9.5703125" bestFit="1" customWidth="1"/>
    <col min="25" max="25" width="11" customWidth="1"/>
  </cols>
  <sheetData>
    <row r="1" spans="1:25" x14ac:dyDescent="0.25">
      <c r="A1" t="s">
        <v>48</v>
      </c>
    </row>
    <row r="3" spans="1:25" x14ac:dyDescent="0.25">
      <c r="A3" t="s">
        <v>10</v>
      </c>
    </row>
    <row r="4" spans="1:25" x14ac:dyDescent="0.25">
      <c r="A4" s="38" t="s">
        <v>0</v>
      </c>
      <c r="B4" s="37" t="s">
        <v>1</v>
      </c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</row>
    <row r="5" spans="1:25" x14ac:dyDescent="0.25">
      <c r="A5" s="38"/>
      <c r="B5" s="2">
        <v>2011</v>
      </c>
      <c r="C5" s="2">
        <v>2012</v>
      </c>
      <c r="D5" s="2">
        <v>2013</v>
      </c>
      <c r="E5" s="2">
        <v>2014</v>
      </c>
      <c r="F5" s="2">
        <v>2015</v>
      </c>
      <c r="G5" s="2">
        <v>2016</v>
      </c>
      <c r="H5" s="2">
        <v>2017</v>
      </c>
      <c r="I5" s="2">
        <v>2018</v>
      </c>
      <c r="J5" s="2">
        <v>2019</v>
      </c>
      <c r="K5" s="2">
        <v>2020</v>
      </c>
      <c r="L5" s="3">
        <v>2021</v>
      </c>
      <c r="M5" s="2">
        <v>2022</v>
      </c>
      <c r="N5" s="2">
        <v>2023</v>
      </c>
      <c r="O5" s="2">
        <v>2024</v>
      </c>
      <c r="P5" s="2">
        <v>2025</v>
      </c>
      <c r="Q5" s="3">
        <v>2026</v>
      </c>
      <c r="R5" s="2">
        <v>2027</v>
      </c>
      <c r="S5" s="2">
        <v>2028</v>
      </c>
      <c r="T5" s="2">
        <v>2029</v>
      </c>
      <c r="U5" s="2">
        <v>2030</v>
      </c>
    </row>
    <row r="6" spans="1:25" x14ac:dyDescent="0.25">
      <c r="A6" s="1" t="s">
        <v>3</v>
      </c>
      <c r="B6" s="8">
        <f>'[31]Perhitungan ke CO2-eq'!B128</f>
        <v>6379.9890233267643</v>
      </c>
      <c r="C6" s="8">
        <f>'[31]Perhitungan ke CO2-eq'!C128</f>
        <v>5181.8777669017927</v>
      </c>
      <c r="D6" s="8">
        <f>'[31]Perhitungan ke CO2-eq'!D128</f>
        <v>6527.1908728719809</v>
      </c>
      <c r="E6" s="8">
        <f>'[31]Perhitungan ke CO2-eq'!E128</f>
        <v>7509.1576413571456</v>
      </c>
      <c r="F6" s="8">
        <f>'[31]Perhitungan ke CO2-eq'!F128</f>
        <v>6342.7227323026618</v>
      </c>
      <c r="G6" s="8">
        <f>'[31]Perhitungan ke CO2-eq'!G128</f>
        <v>8006.4124397496598</v>
      </c>
      <c r="H6" s="8">
        <f>'[31]Perhitungan ke CO2-eq'!H128</f>
        <v>8278.6304627011486</v>
      </c>
      <c r="I6" s="8">
        <f>'[31]Perhitungan ke CO2-eq'!I128</f>
        <v>8560.1038984329862</v>
      </c>
      <c r="J6" s="8">
        <f>'[31]Perhitungan ke CO2-eq'!J128</f>
        <v>8851.1474309797104</v>
      </c>
      <c r="K6" s="8">
        <f>'[31]Perhitungan ke CO2-eq'!K128</f>
        <v>9152.0864436330212</v>
      </c>
      <c r="L6" s="8">
        <f>'[32]Perhitungan ke CO2-eq'!B128</f>
        <v>9463.2573827165415</v>
      </c>
      <c r="M6" s="8">
        <f>'[32]Perhitungan ke CO2-eq'!C128</f>
        <v>9785.0081337289048</v>
      </c>
      <c r="N6" s="8">
        <f>'[32]Perhitungan ke CO2-eq'!D128</f>
        <v>10117.698410275689</v>
      </c>
      <c r="O6" s="8">
        <f>'[32]Perhitungan ke CO2-eq'!E128</f>
        <v>10461.700156225064</v>
      </c>
      <c r="P6" s="8">
        <f>'[32]Perhitungan ke CO2-eq'!F128</f>
        <v>10817.397961536713</v>
      </c>
      <c r="Q6" s="8">
        <f>'[32]Perhitungan ke CO2-eq'!G128</f>
        <v>11185.189492228963</v>
      </c>
      <c r="R6" s="8">
        <f>'[32]Perhitungan ke CO2-eq'!H128</f>
        <v>11565.48593496475</v>
      </c>
      <c r="S6" s="8">
        <f>'[32]Perhitungan ke CO2-eq'!I128</f>
        <v>11958.712456753548</v>
      </c>
      <c r="T6" s="8">
        <f>'[32]Perhitungan ke CO2-eq'!J128</f>
        <v>12365.308680283169</v>
      </c>
      <c r="U6" s="8">
        <f>'[32]Perhitungan ke CO2-eq'!K128</f>
        <v>12793.171419642909</v>
      </c>
      <c r="V6" s="9">
        <f t="shared" ref="V6:V11" si="0">SUM(B6:U6)</f>
        <v>185302.24874061311</v>
      </c>
    </row>
    <row r="7" spans="1:25" x14ac:dyDescent="0.25">
      <c r="A7" s="1" t="s">
        <v>4</v>
      </c>
      <c r="B7" s="8">
        <f>'[31]Perhitungan ke CO2-eq'!B129</f>
        <v>12383.34153</v>
      </c>
      <c r="C7" s="8">
        <f>'[31]Perhitungan ke CO2-eq'!C129</f>
        <v>10417.720530000001</v>
      </c>
      <c r="D7" s="8">
        <f>'[31]Perhitungan ke CO2-eq'!D129</f>
        <v>10089.043020000001</v>
      </c>
      <c r="E7" s="8">
        <f>'[31]Perhitungan ke CO2-eq'!E129</f>
        <v>11981.009669999999</v>
      </c>
      <c r="F7" s="8">
        <f>'[31]Perhitungan ke CO2-eq'!F129</f>
        <v>15614.261040000003</v>
      </c>
      <c r="G7" s="8">
        <f>'[31]Perhitungan ke CO2-eq'!G129</f>
        <v>13977.654923399998</v>
      </c>
      <c r="H7" s="8">
        <f>'[31]Perhitungan ke CO2-eq'!H129</f>
        <v>14260.536588406079</v>
      </c>
      <c r="I7" s="8">
        <f>'[31]Perhitungan ke CO2-eq'!I129</f>
        <v>14683.805288250349</v>
      </c>
      <c r="J7" s="8">
        <f>'[31]Perhitungan ke CO2-eq'!J129</f>
        <v>15112.425540639782</v>
      </c>
      <c r="K7" s="8">
        <f>'[31]Perhitungan ke CO2-eq'!K129</f>
        <v>15541.045793029212</v>
      </c>
      <c r="L7" s="8">
        <f>'[32]Perhitungan ke CO2-eq'!B129</f>
        <v>15969.666045418646</v>
      </c>
      <c r="M7" s="8">
        <f>'[32]Perhitungan ke CO2-eq'!C129</f>
        <v>16167.942547808078</v>
      </c>
      <c r="N7" s="8">
        <f>'[32]Perhitungan ke CO2-eq'!D129</f>
        <v>16826.906550197513</v>
      </c>
      <c r="O7" s="8">
        <f>'[32]Perhitungan ke CO2-eq'!E129</f>
        <v>17255.526802586941</v>
      </c>
      <c r="P7" s="8">
        <f>'[32]Perhitungan ke CO2-eq'!F129</f>
        <v>17684.147054976384</v>
      </c>
      <c r="Q7" s="8">
        <f>'[32]Perhitungan ke CO2-eq'!G129</f>
        <v>18112.767307365801</v>
      </c>
      <c r="R7" s="8">
        <f>'[32]Perhitungan ke CO2-eq'!H129</f>
        <v>18541.387559755236</v>
      </c>
      <c r="S7" s="8">
        <f>'[32]Perhitungan ke CO2-eq'!I129</f>
        <v>18970.007812144668</v>
      </c>
      <c r="T7" s="8">
        <f>'[32]Perhitungan ke CO2-eq'!J129</f>
        <v>19398.628064534099</v>
      </c>
      <c r="U7" s="8">
        <f>'[32]Perhitungan ke CO2-eq'!K129</f>
        <v>19827.248316923538</v>
      </c>
      <c r="V7" s="9">
        <f t="shared" si="0"/>
        <v>312815.07198543637</v>
      </c>
    </row>
    <row r="8" spans="1:25" x14ac:dyDescent="0.25">
      <c r="A8" s="1" t="s">
        <v>5</v>
      </c>
      <c r="B8" s="8">
        <f>'[31]Perhitungan ke CO2-eq'!B130</f>
        <v>1009.3988760027545</v>
      </c>
      <c r="C8" s="8">
        <f>'[31]Perhitungan ke CO2-eq'!C130</f>
        <v>1024.3889030644596</v>
      </c>
      <c r="D8" s="8">
        <f>'[31]Perhitungan ke CO2-eq'!D130</f>
        <v>943.44614537063308</v>
      </c>
      <c r="E8" s="8">
        <f>'[31]Perhitungan ke CO2-eq'!E130</f>
        <v>1283.2070937042342</v>
      </c>
      <c r="F8" s="8">
        <f>'[31]Perhitungan ke CO2-eq'!F130</f>
        <v>1905.4308769620081</v>
      </c>
      <c r="G8" s="8">
        <f>'[31]Perhitungan ke CO2-eq'!G130</f>
        <v>1382.735838940727</v>
      </c>
      <c r="H8" s="8">
        <f>'[31]Perhitungan ke CO2-eq'!H130</f>
        <v>1422.7933815132246</v>
      </c>
      <c r="I8" s="8">
        <f>'[31]Perhitungan ke CO2-eq'!I130</f>
        <v>1463.7754571492721</v>
      </c>
      <c r="J8" s="8">
        <f>'[31]Perhitungan ke CO2-eq'!J130</f>
        <v>1176.6008517762509</v>
      </c>
      <c r="K8" s="8">
        <f>'[31]Perhitungan ke CO2-eq'!K130</f>
        <v>1545.8100948060262</v>
      </c>
      <c r="L8" s="8">
        <f>'[32]Perhitungan ke CO2-eq'!B130</f>
        <v>1586.8274136344032</v>
      </c>
      <c r="M8" s="8">
        <f>'[32]Perhitungan ke CO2-eq'!C130</f>
        <v>1627.84473246278</v>
      </c>
      <c r="N8" s="8">
        <f>'[32]Perhitungan ke CO2-eq'!D130</f>
        <v>1668.8620512911566</v>
      </c>
      <c r="O8" s="8">
        <f>'[32]Perhitungan ke CO2-eq'!E130</f>
        <v>1709.8793701195336</v>
      </c>
      <c r="P8" s="8">
        <f>'[32]Perhitungan ke CO2-eq'!F130</f>
        <v>1750.8966889479109</v>
      </c>
      <c r="Q8" s="8">
        <f>'[32]Perhitungan ke CO2-eq'!G130</f>
        <v>1791.9140077762879</v>
      </c>
      <c r="R8" s="8">
        <f>'[32]Perhitungan ke CO2-eq'!H130</f>
        <v>1832.9313266046647</v>
      </c>
      <c r="S8" s="8">
        <f>'[32]Perhitungan ke CO2-eq'!I130</f>
        <v>1873.9486454330413</v>
      </c>
      <c r="T8" s="8">
        <f>'[32]Perhitungan ke CO2-eq'!J130</f>
        <v>1497.3919747911361</v>
      </c>
      <c r="U8" s="8">
        <f>'[32]Perhitungan ke CO2-eq'!K130</f>
        <v>1955.9832830897949</v>
      </c>
      <c r="V8" s="9">
        <f t="shared" si="0"/>
        <v>30454.067013440297</v>
      </c>
    </row>
    <row r="9" spans="1:25" x14ac:dyDescent="0.25">
      <c r="A9" s="1" t="s">
        <v>6</v>
      </c>
      <c r="B9" s="8">
        <f>'[31]Perhitungan ke CO2-eq'!B131</f>
        <v>0</v>
      </c>
      <c r="C9" s="8">
        <f>'[31]Perhitungan ke CO2-eq'!C131</f>
        <v>0</v>
      </c>
      <c r="D9" s="8">
        <f>'[31]Perhitungan ke CO2-eq'!D131</f>
        <v>0</v>
      </c>
      <c r="E9" s="8">
        <f>'[31]Perhitungan ke CO2-eq'!E131</f>
        <v>0</v>
      </c>
      <c r="F9" s="8">
        <f>'[31]Perhitungan ke CO2-eq'!F131</f>
        <v>0</v>
      </c>
      <c r="G9" s="8">
        <f>'[31]Perhitungan ke CO2-eq'!G131</f>
        <v>0</v>
      </c>
      <c r="H9" s="8">
        <f>'[31]Perhitungan ke CO2-eq'!H131</f>
        <v>0</v>
      </c>
      <c r="I9" s="8">
        <f>'[31]Perhitungan ke CO2-eq'!I131</f>
        <v>0</v>
      </c>
      <c r="J9" s="8">
        <f>'[31]Perhitungan ke CO2-eq'!J131</f>
        <v>0</v>
      </c>
      <c r="K9" s="8">
        <f>'[31]Perhitungan ke CO2-eq'!K131</f>
        <v>0</v>
      </c>
      <c r="L9" s="8">
        <f>'[32]Perhitungan ke CO2-eq'!B131</f>
        <v>0</v>
      </c>
      <c r="M9" s="8">
        <f>'[32]Perhitungan ke CO2-eq'!C131</f>
        <v>0</v>
      </c>
      <c r="N9" s="8">
        <f>'[32]Perhitungan ke CO2-eq'!D131</f>
        <v>0</v>
      </c>
      <c r="O9" s="8">
        <f>'[32]Perhitungan ke CO2-eq'!E131</f>
        <v>0</v>
      </c>
      <c r="P9" s="8">
        <f>'[32]Perhitungan ke CO2-eq'!F131</f>
        <v>0</v>
      </c>
      <c r="Q9" s="8">
        <f>'[32]Perhitungan ke CO2-eq'!G131</f>
        <v>0</v>
      </c>
      <c r="R9" s="8">
        <f>'[32]Perhitungan ke CO2-eq'!H131</f>
        <v>0</v>
      </c>
      <c r="S9" s="8">
        <f>'[32]Perhitungan ke CO2-eq'!I131</f>
        <v>0</v>
      </c>
      <c r="T9" s="8">
        <f>'[32]Perhitungan ke CO2-eq'!J131</f>
        <v>0</v>
      </c>
      <c r="U9" s="8">
        <f>'[32]Perhitungan ke CO2-eq'!K131</f>
        <v>0</v>
      </c>
      <c r="V9" s="9">
        <f t="shared" si="0"/>
        <v>0</v>
      </c>
    </row>
    <row r="10" spans="1:25" x14ac:dyDescent="0.25">
      <c r="A10" s="1" t="s">
        <v>7</v>
      </c>
      <c r="B10" s="8">
        <f>'[31]Perhitungan ke CO2-eq'!B132</f>
        <v>92.748843816859235</v>
      </c>
      <c r="C10" s="8">
        <f>'[31]Perhitungan ke CO2-eq'!C132</f>
        <v>88.53132345275607</v>
      </c>
      <c r="D10" s="8">
        <f>'[31]Perhitungan ke CO2-eq'!D132</f>
        <v>107.60087587038552</v>
      </c>
      <c r="E10" s="8">
        <f>'[31]Perhitungan ke CO2-eq'!E132</f>
        <v>114.29669584159957</v>
      </c>
      <c r="F10" s="8">
        <f>'[31]Perhitungan ke CO2-eq'!F132</f>
        <v>101.56778651729104</v>
      </c>
      <c r="G10" s="8">
        <f>'[31]Perhitungan ke CO2-eq'!G132</f>
        <v>114.23024596447038</v>
      </c>
      <c r="H10" s="8">
        <f>'[31]Perhitungan ke CO2-eq'!H132</f>
        <v>128.0265495285694</v>
      </c>
      <c r="I10" s="8">
        <f>'[31]Perhitungan ke CO2-eq'!I132</f>
        <v>144.47267195813535</v>
      </c>
      <c r="J10" s="8">
        <f>'[31]Perhitungan ke CO2-eq'!J132</f>
        <v>164.13847089433736</v>
      </c>
      <c r="K10" s="8">
        <f>'[31]Perhitungan ke CO2-eq'!K132</f>
        <v>187.71872717408786</v>
      </c>
      <c r="L10" s="8">
        <f>'[32]Perhitungan ke CO2-eq'!B132</f>
        <v>216.06061278660519</v>
      </c>
      <c r="M10" s="8">
        <f>'[32]Perhitungan ke CO2-eq'!C132</f>
        <v>250.1972012654399</v>
      </c>
      <c r="N10" s="8">
        <f>'[32]Perhitungan ke CO2-eq'!D132</f>
        <v>291.38834983425477</v>
      </c>
      <c r="O10" s="8">
        <f>'[32]Perhitungan ke CO2-eq'!E132</f>
        <v>341.17057507408316</v>
      </c>
      <c r="P10" s="8">
        <f>'[32]Perhitungan ke CO2-eq'!F132</f>
        <v>401.41790066806755</v>
      </c>
      <c r="Q10" s="8">
        <f>'[32]Perhitungan ke CO2-eq'!G132</f>
        <v>474.41609106137003</v>
      </c>
      <c r="R10" s="8">
        <f>'[32]Perhitungan ke CO2-eq'!H132</f>
        <v>562.9532159175742</v>
      </c>
      <c r="S10" s="8">
        <f>'[32]Perhitungan ke CO2-eq'!I132</f>
        <v>670.43013812611503</v>
      </c>
      <c r="T10" s="8">
        <f>'[32]Perhitungan ke CO2-eq'!J132</f>
        <v>800.99530852056193</v>
      </c>
      <c r="U10" s="8">
        <f>'[32]Perhitungan ke CO2-eq'!K132</f>
        <v>959.7658582066058</v>
      </c>
      <c r="V10" s="9">
        <f t="shared" si="0"/>
        <v>6212.1274424791691</v>
      </c>
    </row>
    <row r="11" spans="1:25" x14ac:dyDescent="0.25">
      <c r="A11" s="1" t="s">
        <v>8</v>
      </c>
      <c r="B11" s="8">
        <f>'[31]Perhitungan ke CO2-eq'!B133</f>
        <v>6.3504093714285726E-4</v>
      </c>
      <c r="C11" s="8">
        <f>'[31]Perhitungan ke CO2-eq'!C133</f>
        <v>5.0448929142857149E-4</v>
      </c>
      <c r="D11" s="8">
        <f>'[31]Perhitungan ke CO2-eq'!D133</f>
        <v>7.5035450285714303E-4</v>
      </c>
      <c r="E11" s="8">
        <f>'[31]Perhitungan ke CO2-eq'!E133</f>
        <v>8.0362731428571432E-4</v>
      </c>
      <c r="F11" s="8">
        <f>'[31]Perhitungan ke CO2-eq'!F133</f>
        <v>6.8039236571428572E-4</v>
      </c>
      <c r="G11" s="8">
        <f>'[31]Perhitungan ke CO2-eq'!G133</f>
        <v>8.6431540647745493E-4</v>
      </c>
      <c r="H11" s="8">
        <f>'[31]Perhitungan ke CO2-eq'!H133</f>
        <v>8.9370213029768856E-4</v>
      </c>
      <c r="I11" s="8">
        <f>'[31]Perhitungan ke CO2-eq'!I133</f>
        <v>9.2408800272781005E-4</v>
      </c>
      <c r="J11" s="8">
        <f>'[31]Perhitungan ke CO2-eq'!J133</f>
        <v>1.0069573714647393E-3</v>
      </c>
      <c r="K11" s="8">
        <f>'[31]Perhitungan ke CO2-eq'!K133</f>
        <v>7.9799534175129026E-4</v>
      </c>
      <c r="L11" s="8">
        <f>'[32]Perhitungan ke CO2-eq'!B133</f>
        <v>1.021586036554366E-3</v>
      </c>
      <c r="M11" s="8">
        <f>'[32]Perhitungan ke CO2-eq'!C133</f>
        <v>1.0563199617972146E-3</v>
      </c>
      <c r="N11" s="8">
        <f>'[32]Perhitungan ke CO2-eq'!D133</f>
        <v>1.0922348404983195E-3</v>
      </c>
      <c r="O11" s="8">
        <f>'[32]Perhitungan ke CO2-eq'!E133</f>
        <v>1.1293708250752629E-3</v>
      </c>
      <c r="P11" s="8">
        <f>'[32]Perhitungan ke CO2-eq'!F133</f>
        <v>1.1677694331278215E-3</v>
      </c>
      <c r="Q11" s="8">
        <f>'[32]Perhitungan ke CO2-eq'!G133</f>
        <v>1.2074735938541672E-3</v>
      </c>
      <c r="R11" s="8">
        <f>'[32]Perhitungan ke CO2-eq'!H133</f>
        <v>1.2485276960452092E-3</v>
      </c>
      <c r="S11" s="8">
        <f>'[32]Perhitungan ke CO2-eq'!I133</f>
        <v>1.2909776377107462E-3</v>
      </c>
      <c r="T11" s="8">
        <f>'[32]Perhitungan ke CO2-eq'!J133</f>
        <v>1.4067485400217606E-3</v>
      </c>
      <c r="U11" s="8">
        <f>'[32]Perhitungan ke CO2-eq'!K133</f>
        <v>1.1154714569160313E-3</v>
      </c>
      <c r="V11" s="9">
        <f t="shared" si="0"/>
        <v>1.9597442685748454E-2</v>
      </c>
    </row>
    <row r="12" spans="1:25" x14ac:dyDescent="0.25">
      <c r="A12" s="4" t="s">
        <v>9</v>
      </c>
      <c r="B12" s="8">
        <f>'[31]Perhitungan ke CO2-eq'!B134</f>
        <v>19865.478908187313</v>
      </c>
      <c r="C12" s="8">
        <f>'[31]Perhitungan ke CO2-eq'!C134</f>
        <v>16712.519027908304</v>
      </c>
      <c r="D12" s="8">
        <f>'[31]Perhitungan ke CO2-eq'!D134</f>
        <v>17667.281664467504</v>
      </c>
      <c r="E12" s="8">
        <f>'[31]Perhitungan ke CO2-eq'!E134</f>
        <v>20887.671904530293</v>
      </c>
      <c r="F12" s="8">
        <f>'[31]Perhitungan ke CO2-eq'!F134</f>
        <v>23963.983116174328</v>
      </c>
      <c r="G12" s="8">
        <f>'[31]Perhitungan ke CO2-eq'!G134</f>
        <v>23481.034312370262</v>
      </c>
      <c r="H12" s="8">
        <f>'[31]Perhitungan ke CO2-eq'!H134</f>
        <v>24089.987875851155</v>
      </c>
      <c r="I12" s="8">
        <f>'[31]Perhitungan ke CO2-eq'!I134</f>
        <v>24852.158239878743</v>
      </c>
      <c r="J12" s="8">
        <f>'[31]Perhitungan ke CO2-eq'!J134</f>
        <v>25304.31330124745</v>
      </c>
      <c r="K12" s="8">
        <f>'[31]Perhitungan ke CO2-eq'!K134</f>
        <v>26426.661856637689</v>
      </c>
      <c r="L12" s="8">
        <f>'[32]Perhitungan ke CO2-eq'!B134</f>
        <v>27235.812476142233</v>
      </c>
      <c r="M12" s="8">
        <f>'[32]Perhitungan ke CO2-eq'!C134</f>
        <v>27830.993671585165</v>
      </c>
      <c r="N12" s="8">
        <f>'[32]Perhitungan ke CO2-eq'!D134</f>
        <v>28904.856453833458</v>
      </c>
      <c r="O12" s="8">
        <f>'[32]Perhitungan ke CO2-eq'!E134</f>
        <v>29768.278033376446</v>
      </c>
      <c r="P12" s="8">
        <f>'[32]Perhitungan ke CO2-eq'!F134</f>
        <v>30653.860773898512</v>
      </c>
      <c r="Q12" s="8">
        <f>'[32]Perhitungan ke CO2-eq'!G134</f>
        <v>31564.288105906016</v>
      </c>
      <c r="R12" s="8">
        <f>'[32]Perhitungan ke CO2-eq'!H134</f>
        <v>32502.75928576992</v>
      </c>
      <c r="S12" s="8">
        <f>'[32]Perhitungan ke CO2-eq'!I134</f>
        <v>33473.100343435006</v>
      </c>
      <c r="T12" s="8">
        <f>'[32]Perhitungan ke CO2-eq'!J134</f>
        <v>34062.325434877508</v>
      </c>
      <c r="U12" s="8">
        <f>'[32]Perhitungan ke CO2-eq'!K134</f>
        <v>35536.169993334312</v>
      </c>
      <c r="V12" s="9">
        <f>SUM(B12:U12)</f>
        <v>534783.53477941151</v>
      </c>
    </row>
    <row r="13" spans="1:25" x14ac:dyDescent="0.25">
      <c r="W13" s="9">
        <f>V12-V24</f>
        <v>92942.796207249106</v>
      </c>
      <c r="X13" s="9">
        <f>(V7+V8)-(V19+V20)</f>
        <v>2164.9629945282941</v>
      </c>
      <c r="Y13" s="9">
        <f>(V6+V10+V11)-(V18+V22+V23)</f>
        <v>90777.833212720929</v>
      </c>
    </row>
    <row r="14" spans="1:25" x14ac:dyDescent="0.25">
      <c r="W14" s="14">
        <f>W13/(V12+V24)</f>
        <v>9.5167403415326271E-2</v>
      </c>
      <c r="X14" s="22">
        <f>X13/(V7+V8+V19+V20)</f>
        <v>3.163424036365433E-3</v>
      </c>
      <c r="Y14" s="14">
        <f>Y13/(V6+V10+V11+V18+V22+V23)</f>
        <v>0.31061603262398246</v>
      </c>
    </row>
    <row r="15" spans="1:25" x14ac:dyDescent="0.25">
      <c r="A15" t="s">
        <v>11</v>
      </c>
    </row>
    <row r="16" spans="1:25" x14ac:dyDescent="0.25">
      <c r="A16" s="38" t="s">
        <v>0</v>
      </c>
      <c r="B16" s="37" t="s">
        <v>1</v>
      </c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</row>
    <row r="17" spans="1:22" x14ac:dyDescent="0.25">
      <c r="A17" s="38"/>
      <c r="B17" s="2">
        <v>2011</v>
      </c>
      <c r="C17" s="2">
        <v>2012</v>
      </c>
      <c r="D17" s="2">
        <v>2013</v>
      </c>
      <c r="E17" s="2">
        <v>2014</v>
      </c>
      <c r="F17" s="2">
        <v>2015</v>
      </c>
      <c r="G17" s="2">
        <v>2016</v>
      </c>
      <c r="H17" s="2">
        <v>2017</v>
      </c>
      <c r="I17" s="2">
        <v>2018</v>
      </c>
      <c r="J17" s="2">
        <v>2019</v>
      </c>
      <c r="K17" s="2">
        <v>2020</v>
      </c>
      <c r="L17" s="3">
        <v>2021</v>
      </c>
      <c r="M17" s="2">
        <v>2022</v>
      </c>
      <c r="N17" s="2">
        <v>2023</v>
      </c>
      <c r="O17" s="2">
        <v>2024</v>
      </c>
      <c r="P17" s="2">
        <v>2025</v>
      </c>
      <c r="Q17" s="3">
        <v>2026</v>
      </c>
      <c r="R17" s="2">
        <v>2027</v>
      </c>
      <c r="S17" s="2">
        <v>2028</v>
      </c>
      <c r="T17" s="2">
        <v>2029</v>
      </c>
      <c r="U17" s="2">
        <v>2030</v>
      </c>
    </row>
    <row r="18" spans="1:22" x14ac:dyDescent="0.25">
      <c r="A18" s="1" t="s">
        <v>3</v>
      </c>
      <c r="B18" s="8">
        <f>'[33]Perhitungan ke CO2-eq'!B128</f>
        <v>6379.9890233267643</v>
      </c>
      <c r="C18" s="8">
        <f>'[33]Perhitungan ke CO2-eq'!C128</f>
        <v>5181.8777669017927</v>
      </c>
      <c r="D18" s="8">
        <f>'[33]Perhitungan ke CO2-eq'!D128</f>
        <v>6527.1908728719809</v>
      </c>
      <c r="E18" s="8">
        <f>'[33]Perhitungan ke CO2-eq'!E128</f>
        <v>7509.1576413571456</v>
      </c>
      <c r="F18" s="8">
        <f>'[33]Perhitungan ke CO2-eq'!F128</f>
        <v>6342.7227323026618</v>
      </c>
      <c r="G18" s="8">
        <f>'[33]Perhitungan ke CO2-eq'!G128</f>
        <v>8006.4124397496598</v>
      </c>
      <c r="H18" s="8">
        <f>'[33]Perhitungan ke CO2-eq'!H128</f>
        <v>3219.5057049664574</v>
      </c>
      <c r="I18" s="8">
        <f>'[33]Perhitungan ke CO2-eq'!I128</f>
        <v>3328.9688989353167</v>
      </c>
      <c r="J18" s="8">
        <f>'[33]Perhitungan ke CO2-eq'!J128</f>
        <v>3442.1538414991182</v>
      </c>
      <c r="K18" s="8">
        <f>'[33]Perhitungan ke CO2-eq'!K128</f>
        <v>3559.1870721100881</v>
      </c>
      <c r="L18" s="8">
        <f>'[34]Perhitungan ke CO2-eq'!B128</f>
        <v>3680.1994325618307</v>
      </c>
      <c r="M18" s="8">
        <f>'[34]Perhitungan ke CO2-eq'!C128</f>
        <v>3805.3262132689338</v>
      </c>
      <c r="N18" s="8">
        <f>'[34]Perhitungan ke CO2-eq'!D128</f>
        <v>3934.7073045200768</v>
      </c>
      <c r="O18" s="8">
        <f>'[34]Perhitungan ke CO2-eq'!E128</f>
        <v>4068.4873528737608</v>
      </c>
      <c r="P18" s="8">
        <f>'[34]Perhitungan ke CO2-eq'!F128</f>
        <v>4206.8159228714676</v>
      </c>
      <c r="Q18" s="8">
        <f>'[34]Perhitungan ke CO2-eq'!G128</f>
        <v>4349.8476642490978</v>
      </c>
      <c r="R18" s="8">
        <f>'[34]Perhitungan ke CO2-eq'!H128</f>
        <v>4497.7424848335677</v>
      </c>
      <c r="S18" s="8">
        <f>'[34]Perhitungan ke CO2-eq'!I128</f>
        <v>4650.6657293179096</v>
      </c>
      <c r="T18" s="8">
        <f>'[34]Perhitungan ke CO2-eq'!J128</f>
        <v>4808.7883641147173</v>
      </c>
      <c r="U18" s="8">
        <f>'[34]Perhitungan ke CO2-eq'!K128</f>
        <v>4975.1814090171965</v>
      </c>
      <c r="V18" s="9">
        <f t="shared" ref="V18:V23" si="1">SUM(B18:U18)</f>
        <v>96474.927871649546</v>
      </c>
    </row>
    <row r="19" spans="1:22" x14ac:dyDescent="0.25">
      <c r="A19" s="1" t="s">
        <v>4</v>
      </c>
      <c r="B19" s="8">
        <f>'[33]Perhitungan ke CO2-eq'!B129</f>
        <v>12383.34153</v>
      </c>
      <c r="C19" s="8">
        <f>'[33]Perhitungan ke CO2-eq'!C129</f>
        <v>10417.720530000001</v>
      </c>
      <c r="D19" s="8">
        <f>'[33]Perhitungan ke CO2-eq'!D129</f>
        <v>10089.043020000001</v>
      </c>
      <c r="E19" s="8">
        <f>'[33]Perhitungan ke CO2-eq'!E129</f>
        <v>11981.009669999999</v>
      </c>
      <c r="F19" s="8">
        <f>'[33]Perhitungan ke CO2-eq'!F129</f>
        <v>15614.261040000003</v>
      </c>
      <c r="G19" s="8">
        <f>'[33]Perhitungan ke CO2-eq'!G129</f>
        <v>13977.654923399998</v>
      </c>
      <c r="H19" s="8">
        <f>'[33]Perhitungan ke CO2-eq'!H129</f>
        <v>14245.37658340608</v>
      </c>
      <c r="I19" s="8">
        <f>'[33]Perhitungan ke CO2-eq'!I129</f>
        <v>14668.342463250352</v>
      </c>
      <c r="J19" s="8">
        <f>'[33]Perhitungan ke CO2-eq'!J129</f>
        <v>15096.659895639783</v>
      </c>
      <c r="K19" s="8">
        <f>'[33]Perhitungan ke CO2-eq'!K129</f>
        <v>15524.977328029212</v>
      </c>
      <c r="L19" s="8">
        <f>'[34]Perhitungan ke CO2-eq'!B129</f>
        <v>15953.294760418647</v>
      </c>
      <c r="M19" s="8">
        <f>'[34]Perhitungan ke CO2-eq'!C129</f>
        <v>16151.268442808077</v>
      </c>
      <c r="N19" s="8">
        <f>'[34]Perhitungan ke CO2-eq'!D129</f>
        <v>16809.92962519751</v>
      </c>
      <c r="O19" s="8">
        <f>'[34]Perhitungan ke CO2-eq'!E129</f>
        <v>17238.247057586945</v>
      </c>
      <c r="P19" s="8">
        <f>'[34]Perhitungan ke CO2-eq'!F129</f>
        <v>17666.564489976379</v>
      </c>
      <c r="Q19" s="8">
        <f>'[34]Perhitungan ke CO2-eq'!G129</f>
        <v>18094.881922365799</v>
      </c>
      <c r="R19" s="8">
        <f>'[34]Perhitungan ke CO2-eq'!H129</f>
        <v>18523.199354755234</v>
      </c>
      <c r="S19" s="8">
        <f>'[34]Perhitungan ke CO2-eq'!I129</f>
        <v>18951.516787144672</v>
      </c>
      <c r="T19" s="8">
        <f>'[34]Perhitungan ke CO2-eq'!J129</f>
        <v>19379.834219534103</v>
      </c>
      <c r="U19" s="8">
        <f>'[34]Perhitungan ke CO2-eq'!K129</f>
        <v>19808.151651923534</v>
      </c>
      <c r="V19" s="9">
        <f t="shared" si="1"/>
        <v>312575.27529543632</v>
      </c>
    </row>
    <row r="20" spans="1:22" x14ac:dyDescent="0.25">
      <c r="A20" s="1" t="s">
        <v>5</v>
      </c>
      <c r="B20" s="8">
        <f>'[33]Perhitungan ke CO2-eq'!B130</f>
        <v>1009.3988760027545</v>
      </c>
      <c r="C20" s="8">
        <f>'[33]Perhitungan ke CO2-eq'!C130</f>
        <v>1024.3889030644596</v>
      </c>
      <c r="D20" s="8">
        <f>'[33]Perhitungan ke CO2-eq'!D130</f>
        <v>943.44614537063308</v>
      </c>
      <c r="E20" s="8">
        <f>'[33]Perhitungan ke CO2-eq'!E130</f>
        <v>1283.2070937042342</v>
      </c>
      <c r="F20" s="8">
        <f>'[33]Perhitungan ke CO2-eq'!F130</f>
        <v>1905.4308769620081</v>
      </c>
      <c r="G20" s="8">
        <f>'[33]Perhitungan ke CO2-eq'!G130</f>
        <v>1382.735838940727</v>
      </c>
      <c r="H20" s="8">
        <f>'[33]Perhitungan ke CO2-eq'!H130</f>
        <v>1306.5052980780536</v>
      </c>
      <c r="I20" s="8">
        <f>'[33]Perhitungan ke CO2-eq'!I130</f>
        <v>1344.2484426304939</v>
      </c>
      <c r="J20" s="8">
        <f>'[33]Perhitungan ke CO2-eq'!J130</f>
        <v>1053.8042599196654</v>
      </c>
      <c r="K20" s="8">
        <f>'[33]Perhitungan ke CO2-eq'!K130</f>
        <v>1419.7439256116338</v>
      </c>
      <c r="L20" s="8">
        <f>'[34]Perhitungan ke CO2-eq'!B130</f>
        <v>1457.491667102204</v>
      </c>
      <c r="M20" s="8">
        <f>'[34]Perhitungan ke CO2-eq'!C130</f>
        <v>1495.2394085927738</v>
      </c>
      <c r="N20" s="8">
        <f>'[34]Perhitungan ke CO2-eq'!D130</f>
        <v>1532.987150083344</v>
      </c>
      <c r="O20" s="8">
        <f>'[34]Perhitungan ke CO2-eq'!E130</f>
        <v>1570.734891573914</v>
      </c>
      <c r="P20" s="8">
        <f>'[34]Perhitungan ke CO2-eq'!F130</f>
        <v>1608.4826330644839</v>
      </c>
      <c r="Q20" s="8">
        <f>'[34]Perhitungan ke CO2-eq'!G130</f>
        <v>1646.2303745550541</v>
      </c>
      <c r="R20" s="8">
        <f>'[34]Perhitungan ke CO2-eq'!H130</f>
        <v>1683.9781160456243</v>
      </c>
      <c r="S20" s="8">
        <f>'[34]Perhitungan ke CO2-eq'!I130</f>
        <v>1721.7258575361936</v>
      </c>
      <c r="T20" s="8">
        <f>'[34]Perhitungan ke CO2-eq'!J130</f>
        <v>1341.8996095564819</v>
      </c>
      <c r="U20" s="8">
        <f>'[34]Perhitungan ke CO2-eq'!K130</f>
        <v>1797.2213405173338</v>
      </c>
      <c r="V20" s="9">
        <f t="shared" si="1"/>
        <v>28528.900708912071</v>
      </c>
    </row>
    <row r="21" spans="1:22" x14ac:dyDescent="0.25">
      <c r="A21" s="1" t="s">
        <v>6</v>
      </c>
      <c r="B21" s="8">
        <f>'[33]Perhitungan ke CO2-eq'!B131</f>
        <v>0</v>
      </c>
      <c r="C21" s="8">
        <f>'[33]Perhitungan ke CO2-eq'!C131</f>
        <v>0</v>
      </c>
      <c r="D21" s="8">
        <f>'[33]Perhitungan ke CO2-eq'!D131</f>
        <v>0</v>
      </c>
      <c r="E21" s="8">
        <f>'[33]Perhitungan ke CO2-eq'!E131</f>
        <v>0</v>
      </c>
      <c r="F21" s="8">
        <f>'[33]Perhitungan ke CO2-eq'!F131</f>
        <v>0</v>
      </c>
      <c r="G21" s="8">
        <f>'[33]Perhitungan ke CO2-eq'!G131</f>
        <v>0</v>
      </c>
      <c r="H21" s="8">
        <f>'[33]Perhitungan ke CO2-eq'!H131</f>
        <v>0</v>
      </c>
      <c r="I21" s="8">
        <f>'[33]Perhitungan ke CO2-eq'!I131</f>
        <v>0</v>
      </c>
      <c r="J21" s="8">
        <f>'[33]Perhitungan ke CO2-eq'!J131</f>
        <v>0</v>
      </c>
      <c r="K21" s="8">
        <f>'[33]Perhitungan ke CO2-eq'!K131</f>
        <v>0</v>
      </c>
      <c r="L21" s="8">
        <f>'[34]Perhitungan ke CO2-eq'!B131</f>
        <v>0</v>
      </c>
      <c r="M21" s="8">
        <f>'[34]Perhitungan ke CO2-eq'!C131</f>
        <v>0</v>
      </c>
      <c r="N21" s="8">
        <f>'[34]Perhitungan ke CO2-eq'!D131</f>
        <v>0</v>
      </c>
      <c r="O21" s="8">
        <f>'[34]Perhitungan ke CO2-eq'!E131</f>
        <v>0</v>
      </c>
      <c r="P21" s="8">
        <f>'[34]Perhitungan ke CO2-eq'!F131</f>
        <v>0</v>
      </c>
      <c r="Q21" s="8">
        <f>'[34]Perhitungan ke CO2-eq'!G131</f>
        <v>0</v>
      </c>
      <c r="R21" s="8">
        <f>'[34]Perhitungan ke CO2-eq'!H131</f>
        <v>0</v>
      </c>
      <c r="S21" s="8">
        <f>'[34]Perhitungan ke CO2-eq'!I131</f>
        <v>0</v>
      </c>
      <c r="T21" s="8">
        <f>'[34]Perhitungan ke CO2-eq'!J131</f>
        <v>0</v>
      </c>
      <c r="U21" s="8">
        <f>'[34]Perhitungan ke CO2-eq'!K131</f>
        <v>0</v>
      </c>
      <c r="V21" s="9">
        <f t="shared" si="1"/>
        <v>0</v>
      </c>
    </row>
    <row r="22" spans="1:22" x14ac:dyDescent="0.25">
      <c r="A22" s="1" t="s">
        <v>7</v>
      </c>
      <c r="B22" s="8">
        <f>'[33]Perhitungan ke CO2-eq'!B132</f>
        <v>92.748843816859235</v>
      </c>
      <c r="C22" s="8">
        <f>'[33]Perhitungan ke CO2-eq'!C132</f>
        <v>88.53132345275607</v>
      </c>
      <c r="D22" s="8">
        <f>'[33]Perhitungan ke CO2-eq'!D132</f>
        <v>107.60087587038552</v>
      </c>
      <c r="E22" s="8">
        <f>'[33]Perhitungan ke CO2-eq'!E132</f>
        <v>114.29669584159957</v>
      </c>
      <c r="F22" s="8">
        <f>'[33]Perhitungan ke CO2-eq'!F132</f>
        <v>101.56778651729104</v>
      </c>
      <c r="G22" s="8">
        <f>'[33]Perhitungan ke CO2-eq'!G132</f>
        <v>114.23024596447038</v>
      </c>
      <c r="H22" s="8">
        <f>'[33]Perhitungan ke CO2-eq'!H132</f>
        <v>107.43086179852043</v>
      </c>
      <c r="I22" s="8">
        <f>'[33]Perhitungan ke CO2-eq'!I132</f>
        <v>119.45614582297503</v>
      </c>
      <c r="J22" s="8">
        <f>'[33]Perhitungan ke CO2-eq'!J132</f>
        <v>133.36387321556279</v>
      </c>
      <c r="K22" s="8">
        <f>'[33]Perhitungan ke CO2-eq'!K132</f>
        <v>149.47739778398929</v>
      </c>
      <c r="L22" s="8">
        <f>'[34]Perhitungan ke CO2-eq'!B132</f>
        <v>188.02466755681246</v>
      </c>
      <c r="M22" s="8">
        <f>'[34]Perhitungan ke CO2-eq'!C132</f>
        <v>213.24960631952027</v>
      </c>
      <c r="N22" s="8">
        <f>'[34]Perhitungan ke CO2-eq'!D132</f>
        <v>242.64664261173667</v>
      </c>
      <c r="O22" s="8">
        <f>'[34]Perhitungan ke CO2-eq'!E132</f>
        <v>276.94097088110254</v>
      </c>
      <c r="P22" s="8">
        <f>'[34]Perhitungan ke CO2-eq'!F132</f>
        <v>316.98511057764659</v>
      </c>
      <c r="Q22" s="8">
        <f>'[34]Perhitungan ke CO2-eq'!G132</f>
        <v>363.78130484071238</v>
      </c>
      <c r="R22" s="8">
        <f>'[34]Perhitungan ke CO2-eq'!H132</f>
        <v>418.50786099732528</v>
      </c>
      <c r="S22" s="8">
        <f>'[34]Perhitungan ke CO2-eq'!I132</f>
        <v>482.55012661866004</v>
      </c>
      <c r="T22" s="8">
        <f>'[34]Perhitungan ke CO2-eq'!J132</f>
        <v>555.3366287475119</v>
      </c>
      <c r="U22" s="8">
        <f>'[34]Perhitungan ke CO2-eq'!K132</f>
        <v>74.899790774561055</v>
      </c>
      <c r="V22" s="9">
        <f t="shared" si="1"/>
        <v>4261.6267600099991</v>
      </c>
    </row>
    <row r="23" spans="1:22" x14ac:dyDescent="0.25">
      <c r="A23" s="1" t="s">
        <v>8</v>
      </c>
      <c r="B23" s="8">
        <f>'[33]Perhitungan ke CO2-eq'!B133</f>
        <v>2.5716533818181828E-4</v>
      </c>
      <c r="C23" s="8">
        <f>'[33]Perhitungan ke CO2-eq'!C133</f>
        <v>2.0429731636363639E-4</v>
      </c>
      <c r="D23" s="8">
        <f>'[33]Perhitungan ke CO2-eq'!D133</f>
        <v>3.0386256727272729E-4</v>
      </c>
      <c r="E23" s="8">
        <f>'[33]Perhitungan ke CO2-eq'!E133</f>
        <v>3.2543585454545453E-4</v>
      </c>
      <c r="F23" s="8">
        <f>'[33]Perhitungan ke CO2-eq'!F133</f>
        <v>2.7553079272727278E-4</v>
      </c>
      <c r="G23" s="8">
        <f>'[33]Perhitungan ke CO2-eq'!G133</f>
        <v>3.5001202411070488E-4</v>
      </c>
      <c r="H23" s="8">
        <f>'[33]Perhitungan ke CO2-eq'!H133</f>
        <v>3.6191243293046886E-4</v>
      </c>
      <c r="I23" s="8">
        <f>'[33]Perhitungan ke CO2-eq'!I133</f>
        <v>3.7421745565010493E-4</v>
      </c>
      <c r="J23" s="8">
        <f>'[33]Perhitungan ke CO2-eq'!J133</f>
        <v>4.0777612563448116E-4</v>
      </c>
      <c r="K23" s="8">
        <f>'[33]Perhitungan ke CO2-eq'!K133</f>
        <v>3.2315513839515058E-4</v>
      </c>
      <c r="L23" s="8">
        <f>'[34]Perhitungan ke CO2-eq'!B133</f>
        <v>4.1370013050548698E-4</v>
      </c>
      <c r="M23" s="8">
        <f>'[34]Perhitungan ke CO2-eq'!C133</f>
        <v>4.2776593494267361E-4</v>
      </c>
      <c r="N23" s="8">
        <f>'[34]Perhitungan ke CO2-eq'!D133</f>
        <v>4.4230997673072445E-4</v>
      </c>
      <c r="O23" s="8">
        <f>'[34]Perhitungan ke CO2-eq'!E133</f>
        <v>4.5734851593956922E-4</v>
      </c>
      <c r="P23" s="8">
        <f>'[34]Perhitungan ke CO2-eq'!F133</f>
        <v>4.7289836548151449E-4</v>
      </c>
      <c r="Q23" s="8">
        <f>'[34]Perhitungan ke CO2-eq'!G133</f>
        <v>4.8897690990788592E-4</v>
      </c>
      <c r="R23" s="8">
        <f>'[34]Perhitungan ke CO2-eq'!H133</f>
        <v>5.0560212484475407E-4</v>
      </c>
      <c r="S23" s="8">
        <f>'[34]Perhitungan ke CO2-eq'!I133</f>
        <v>5.2279259708947585E-4</v>
      </c>
      <c r="T23" s="8">
        <f>'[34]Perhitungan ke CO2-eq'!J133</f>
        <v>5.6967502860385362E-4</v>
      </c>
      <c r="U23" s="8">
        <f>'[34]Perhitungan ke CO2-eq'!K133</f>
        <v>4.5171984618913667E-4</v>
      </c>
      <c r="V23" s="9">
        <f t="shared" si="1"/>
        <v>7.9361544760468937E-3</v>
      </c>
    </row>
    <row r="24" spans="1:22" x14ac:dyDescent="0.25">
      <c r="A24" s="4" t="s">
        <v>9</v>
      </c>
      <c r="B24" s="8">
        <f>'[33]Perhitungan ke CO2-eq'!B134</f>
        <v>19865.478530311713</v>
      </c>
      <c r="C24" s="8">
        <f>'[33]Perhitungan ke CO2-eq'!C134</f>
        <v>16712.518727716328</v>
      </c>
      <c r="D24" s="8">
        <f>'[33]Perhitungan ke CO2-eq'!D134</f>
        <v>17667.281217975567</v>
      </c>
      <c r="E24" s="8">
        <f>'[33]Perhitungan ke CO2-eq'!E134</f>
        <v>20887.671426338835</v>
      </c>
      <c r="F24" s="8">
        <f>'[33]Perhitungan ke CO2-eq'!F134</f>
        <v>23963.982711312758</v>
      </c>
      <c r="G24" s="8">
        <f>'[33]Perhitungan ke CO2-eq'!G134</f>
        <v>23481.033798066881</v>
      </c>
      <c r="H24" s="8">
        <f>'[33]Perhitungan ke CO2-eq'!H134</f>
        <v>18878.818810161541</v>
      </c>
      <c r="I24" s="8">
        <f>'[33]Perhitungan ke CO2-eq'!I134</f>
        <v>19461.016324856595</v>
      </c>
      <c r="J24" s="8">
        <f>'[33]Perhitungan ke CO2-eq'!J134</f>
        <v>19725.982278050258</v>
      </c>
      <c r="K24" s="8">
        <f>'[33]Perhitungan ke CO2-eq'!K134</f>
        <v>20653.386046690062</v>
      </c>
      <c r="L24" s="8">
        <f>'[34]Perhitungan ke CO2-eq'!B134</f>
        <v>21279.010941339624</v>
      </c>
      <c r="M24" s="8">
        <f>'[34]Perhitungan ke CO2-eq'!C134</f>
        <v>21665.08409875524</v>
      </c>
      <c r="N24" s="8">
        <f>'[34]Perhitungan ke CO2-eq'!D134</f>
        <v>22520.271164722646</v>
      </c>
      <c r="O24" s="8">
        <f>'[34]Perhitungan ke CO2-eq'!E134</f>
        <v>23154.410730264237</v>
      </c>
      <c r="P24" s="8">
        <f>'[34]Perhitungan ke CO2-eq'!F134</f>
        <v>23798.848629388343</v>
      </c>
      <c r="Q24" s="8">
        <f>'[34]Perhitungan ke CO2-eq'!G134</f>
        <v>24454.741754987572</v>
      </c>
      <c r="R24" s="8">
        <f>'[34]Perhitungan ke CO2-eq'!H134</f>
        <v>25123.428322233878</v>
      </c>
      <c r="S24" s="8">
        <f>'[34]Perhitungan ke CO2-eq'!I134</f>
        <v>25806.459023410029</v>
      </c>
      <c r="T24" s="8">
        <f>'[34]Perhitungan ke CO2-eq'!J134</f>
        <v>26085.859391627844</v>
      </c>
      <c r="U24" s="8">
        <f>'[34]Perhitungan ke CO2-eq'!K134</f>
        <v>26655.454643952475</v>
      </c>
      <c r="V24" s="9">
        <f>SUM(B24:U24)</f>
        <v>441840.7385721624</v>
      </c>
    </row>
    <row r="27" spans="1:22" x14ac:dyDescent="0.25">
      <c r="A27" t="s">
        <v>45</v>
      </c>
    </row>
    <row r="28" spans="1:22" x14ac:dyDescent="0.25">
      <c r="A28" s="38" t="s">
        <v>0</v>
      </c>
      <c r="B28" s="38" t="s">
        <v>46</v>
      </c>
      <c r="C28" s="38"/>
      <c r="D28" s="38"/>
      <c r="E28" s="38"/>
      <c r="F28" s="38"/>
      <c r="G28" s="38"/>
      <c r="H28" s="38"/>
      <c r="I28" s="38"/>
      <c r="J28" s="38"/>
      <c r="K28" s="38"/>
      <c r="L28" s="38"/>
    </row>
    <row r="29" spans="1:22" x14ac:dyDescent="0.25">
      <c r="A29" s="38"/>
      <c r="B29" s="12">
        <v>2000</v>
      </c>
      <c r="C29" s="12">
        <v>2001</v>
      </c>
      <c r="D29" s="12">
        <v>2002</v>
      </c>
      <c r="E29" s="12">
        <v>2003</v>
      </c>
      <c r="F29" s="12">
        <v>2004</v>
      </c>
      <c r="G29" s="12">
        <v>2005</v>
      </c>
      <c r="H29" s="12">
        <v>2006</v>
      </c>
      <c r="I29" s="12">
        <v>2007</v>
      </c>
      <c r="J29" s="12">
        <v>2008</v>
      </c>
      <c r="K29" s="12">
        <v>2009</v>
      </c>
      <c r="L29" s="12">
        <v>2010</v>
      </c>
    </row>
    <row r="30" spans="1:22" x14ac:dyDescent="0.25">
      <c r="A30" s="1" t="s">
        <v>3</v>
      </c>
      <c r="B30" s="8">
        <f>'[35]Perhitungan ke CO2-eq'!B128</f>
        <v>11919.623184059967</v>
      </c>
      <c r="C30" s="8">
        <f>'[35]Perhitungan ke CO2-eq'!C128</f>
        <v>12383.588507310073</v>
      </c>
      <c r="D30" s="8">
        <f>'[35]Perhitungan ke CO2-eq'!D128</f>
        <v>12912.769839852363</v>
      </c>
      <c r="E30" s="8">
        <f>'[35]Perhitungan ke CO2-eq'!E128</f>
        <v>14347.522044280404</v>
      </c>
      <c r="F30" s="8">
        <f>'[35]Perhitungan ke CO2-eq'!F128</f>
        <v>10522.137270656031</v>
      </c>
      <c r="G30" s="8">
        <f>'[35]Perhitungan ke CO2-eq'!G128</f>
        <v>9301.6662396165957</v>
      </c>
      <c r="H30" s="8">
        <f>'[35]Perhitungan ke CO2-eq'!H128</f>
        <v>10555.676932577726</v>
      </c>
      <c r="I30" s="8">
        <f>'[35]Perhitungan ke CO2-eq'!I128</f>
        <v>11565.593419330969</v>
      </c>
      <c r="J30" s="8">
        <f>'[35]Perhitungan ke CO2-eq'!J128</f>
        <v>11996.019080659382</v>
      </c>
      <c r="K30" s="8">
        <f>'[35]Perhitungan ke CO2-eq'!K128</f>
        <v>10667.47580565004</v>
      </c>
      <c r="L30" s="8">
        <f>'[35]Perhitungan ke CO2-eq'!L128</f>
        <v>7788.6548240379334</v>
      </c>
    </row>
    <row r="31" spans="1:22" x14ac:dyDescent="0.25">
      <c r="A31" s="1" t="s">
        <v>4</v>
      </c>
      <c r="B31" s="8">
        <f>'[35]Perhitungan ke CO2-eq'!B129</f>
        <v>4537.28478</v>
      </c>
      <c r="C31" s="8">
        <f>'[35]Perhitungan ke CO2-eq'!C129</f>
        <v>5445.6612000000005</v>
      </c>
      <c r="D31" s="8">
        <f>'[35]Perhitungan ke CO2-eq'!D129</f>
        <v>6632.3753999999981</v>
      </c>
      <c r="E31" s="8">
        <f>'[35]Perhitungan ke CO2-eq'!E129</f>
        <v>7116.19146</v>
      </c>
      <c r="F31" s="8">
        <f>'[35]Perhitungan ke CO2-eq'!F129</f>
        <v>7518.0403199999992</v>
      </c>
      <c r="G31" s="8">
        <f>'[35]Perhitungan ke CO2-eq'!G129</f>
        <v>8185.9621199999974</v>
      </c>
      <c r="H31" s="8">
        <f>'[35]Perhitungan ke CO2-eq'!H129</f>
        <v>8582.7533399999975</v>
      </c>
      <c r="I31" s="8">
        <f>'[35]Perhitungan ke CO2-eq'!I129</f>
        <v>9643.2016800000001</v>
      </c>
      <c r="J31" s="8">
        <f>'[35]Perhitungan ke CO2-eq'!J129</f>
        <v>10847.559660000003</v>
      </c>
      <c r="K31" s="8">
        <f>'[35]Perhitungan ke CO2-eq'!K129</f>
        <v>14108.69628</v>
      </c>
      <c r="L31" s="8">
        <f>'[35]Perhitungan ke CO2-eq'!L129</f>
        <v>12972.353519999999</v>
      </c>
    </row>
    <row r="32" spans="1:22" x14ac:dyDescent="0.25">
      <c r="A32" s="1" t="s">
        <v>5</v>
      </c>
      <c r="B32" s="8">
        <f>'[35]Perhitungan ke CO2-eq'!B130</f>
        <v>644.13317475332587</v>
      </c>
      <c r="C32" s="8">
        <f>'[35]Perhitungan ke CO2-eq'!C130</f>
        <v>773.69447760773164</v>
      </c>
      <c r="D32" s="8">
        <f>'[35]Perhitungan ke CO2-eq'!D130</f>
        <v>944.56403434309709</v>
      </c>
      <c r="E32" s="8">
        <f>'[35]Perhitungan ke CO2-eq'!E130</f>
        <v>932.33400611032027</v>
      </c>
      <c r="F32" s="8">
        <f>'[35]Perhitungan ke CO2-eq'!F130</f>
        <v>963.56578520701737</v>
      </c>
      <c r="G32" s="8">
        <f>'[35]Perhitungan ke CO2-eq'!G130</f>
        <v>1016.1075345746289</v>
      </c>
      <c r="H32" s="8">
        <f>'[35]Perhitungan ke CO2-eq'!H130</f>
        <v>1002.7658950829772</v>
      </c>
      <c r="I32" s="8">
        <f>'[35]Perhitungan ke CO2-eq'!I130</f>
        <v>923.95363044977137</v>
      </c>
      <c r="J32" s="8">
        <f>'[35]Perhitungan ke CO2-eq'!J130</f>
        <v>751.69604251682279</v>
      </c>
      <c r="K32" s="8">
        <f>'[35]Perhitungan ke CO2-eq'!K130</f>
        <v>1462.2446267451317</v>
      </c>
      <c r="L32" s="8">
        <f>'[35]Perhitungan ke CO2-eq'!L130</f>
        <v>1096.8801983214494</v>
      </c>
    </row>
    <row r="33" spans="1:13" x14ac:dyDescent="0.25">
      <c r="A33" s="1" t="s">
        <v>6</v>
      </c>
      <c r="B33" s="8">
        <f>'[35]Perhitungan ke CO2-eq'!B131</f>
        <v>0</v>
      </c>
      <c r="C33" s="8">
        <f>'[35]Perhitungan ke CO2-eq'!C131</f>
        <v>0</v>
      </c>
      <c r="D33" s="8">
        <f>'[35]Perhitungan ke CO2-eq'!D131</f>
        <v>0</v>
      </c>
      <c r="E33" s="8">
        <f>'[35]Perhitungan ke CO2-eq'!E131</f>
        <v>0</v>
      </c>
      <c r="F33" s="8">
        <f>'[35]Perhitungan ke CO2-eq'!F131</f>
        <v>0</v>
      </c>
      <c r="G33" s="8">
        <f>'[35]Perhitungan ke CO2-eq'!G131</f>
        <v>0</v>
      </c>
      <c r="H33" s="8">
        <f>'[35]Perhitungan ke CO2-eq'!H131</f>
        <v>0</v>
      </c>
      <c r="I33" s="8">
        <f>'[35]Perhitungan ke CO2-eq'!I131</f>
        <v>0</v>
      </c>
      <c r="J33" s="8">
        <f>'[35]Perhitungan ke CO2-eq'!J131</f>
        <v>0</v>
      </c>
      <c r="K33" s="8">
        <f>'[35]Perhitungan ke CO2-eq'!K131</f>
        <v>0</v>
      </c>
      <c r="L33" s="8">
        <f>'[35]Perhitungan ke CO2-eq'!L131</f>
        <v>0</v>
      </c>
    </row>
    <row r="34" spans="1:13" x14ac:dyDescent="0.25">
      <c r="A34" s="1" t="s">
        <v>7</v>
      </c>
      <c r="B34" s="8">
        <f>'[35]Perhitungan ke CO2-eq'!B132</f>
        <v>90.721090909090904</v>
      </c>
      <c r="C34" s="8">
        <f>'[35]Perhitungan ke CO2-eq'!C132</f>
        <v>94.25236363636364</v>
      </c>
      <c r="D34" s="8">
        <f>'[35]Perhitungan ke CO2-eq'!D132</f>
        <v>98.279999999999987</v>
      </c>
      <c r="E34" s="8">
        <f>'[35]Perhitungan ke CO2-eq'!E132</f>
        <v>109.23889090909091</v>
      </c>
      <c r="F34" s="8">
        <f>'[35]Perhitungan ke CO2-eq'!F132</f>
        <v>80.123618181818188</v>
      </c>
      <c r="G34" s="8">
        <f>'[35]Perhitungan ke CO2-eq'!G132</f>
        <v>71.417890909090914</v>
      </c>
      <c r="H34" s="8">
        <f>'[35]Perhitungan ke CO2-eq'!H132</f>
        <v>88.312636363636372</v>
      </c>
      <c r="I34" s="8">
        <f>'[35]Perhitungan ke CO2-eq'!I132</f>
        <v>100.91888181818182</v>
      </c>
      <c r="J34" s="8">
        <f>'[35]Perhitungan ke CO2-eq'!J132</f>
        <v>123.46532727272728</v>
      </c>
      <c r="K34" s="8">
        <f>'[35]Perhitungan ke CO2-eq'!K132</f>
        <v>116.97054545454547</v>
      </c>
      <c r="L34" s="8">
        <f>'[35]Perhitungan ke CO2-eq'!L132</f>
        <v>102.64336363636366</v>
      </c>
    </row>
    <row r="35" spans="1:13" x14ac:dyDescent="0.25">
      <c r="A35" s="1" t="s">
        <v>8</v>
      </c>
      <c r="B35" s="8">
        <f>'[35]Perhitungan ke CO2-eq'!B133</f>
        <v>6.949732872727274E-4</v>
      </c>
      <c r="C35" s="8">
        <f>'[35]Perhitungan ke CO2-eq'!C133</f>
        <v>5.727083345454546E-4</v>
      </c>
      <c r="D35" s="8">
        <f>'[35]Perhitungan ke CO2-eq'!D133</f>
        <v>5.884291636363637E-4</v>
      </c>
      <c r="E35" s="8">
        <f>'[35]Perhitungan ke CO2-eq'!E133</f>
        <v>6.4964734545454544E-4</v>
      </c>
      <c r="F35" s="8">
        <f>'[35]Perhitungan ke CO2-eq'!F133</f>
        <v>4.5867110545454555E-4</v>
      </c>
      <c r="G35" s="8">
        <f>'[35]Perhitungan ke CO2-eq'!G133</f>
        <v>3.9610612363636364E-4</v>
      </c>
      <c r="H35" s="8">
        <f>'[35]Perhitungan ke CO2-eq'!H133</f>
        <v>4.5754469090909089E-4</v>
      </c>
      <c r="I35" s="8">
        <f>'[35]Perhitungan ke CO2-eq'!I133</f>
        <v>4.8928019636363643E-4</v>
      </c>
      <c r="J35" s="8">
        <f>'[35]Perhitungan ke CO2-eq'!J133</f>
        <v>5.2576773963636356E-4</v>
      </c>
      <c r="K35" s="8">
        <f>'[35]Perhitungan ke CO2-eq'!K133</f>
        <v>3.4582150909090903E-4</v>
      </c>
      <c r="L35" s="8">
        <f>'[35]Perhitungan ke CO2-eq'!L133</f>
        <v>2.5316072727272728E-4</v>
      </c>
    </row>
    <row r="36" spans="1:13" x14ac:dyDescent="0.25">
      <c r="A36" s="4" t="s">
        <v>9</v>
      </c>
      <c r="B36" s="8">
        <f>'[35]Perhitungan ke CO2-eq'!B134</f>
        <v>17191.762924695671</v>
      </c>
      <c r="C36" s="8">
        <f>'[35]Perhitungan ke CO2-eq'!C134</f>
        <v>18697.197121262503</v>
      </c>
      <c r="D36" s="8">
        <f>'[35]Perhitungan ke CO2-eq'!D134</f>
        <v>20587.989862624621</v>
      </c>
      <c r="E36" s="8">
        <f>'[35]Perhitungan ke CO2-eq'!E134</f>
        <v>22505.287050947161</v>
      </c>
      <c r="F36" s="8">
        <f>'[35]Perhitungan ke CO2-eq'!F134</f>
        <v>19083.867452715967</v>
      </c>
      <c r="G36" s="8">
        <f>'[35]Perhitungan ke CO2-eq'!G134</f>
        <v>18575.154181206435</v>
      </c>
      <c r="H36" s="8">
        <f>'[35]Perhitungan ke CO2-eq'!H134</f>
        <v>20229.509261569026</v>
      </c>
      <c r="I36" s="8">
        <f>'[35]Perhitungan ke CO2-eq'!I134</f>
        <v>22233.66810087912</v>
      </c>
      <c r="J36" s="8">
        <f>'[35]Perhitungan ke CO2-eq'!J134</f>
        <v>23718.740636216673</v>
      </c>
      <c r="K36" s="8">
        <f>'[35]Perhitungan ke CO2-eq'!K134</f>
        <v>26355.387603671224</v>
      </c>
      <c r="L36" s="8">
        <f>'[35]Perhitungan ke CO2-eq'!L134</f>
        <v>21960.532159156475</v>
      </c>
      <c r="M36" s="9">
        <f>SUM(B36:L36)</f>
        <v>231139.09635494489</v>
      </c>
    </row>
    <row r="43" spans="1:13" x14ac:dyDescent="0.25">
      <c r="A43" t="s">
        <v>53</v>
      </c>
    </row>
    <row r="44" spans="1:13" x14ac:dyDescent="0.25">
      <c r="A44" s="38" t="s">
        <v>0</v>
      </c>
    </row>
    <row r="45" spans="1:13" x14ac:dyDescent="0.25">
      <c r="A45" s="38"/>
    </row>
    <row r="46" spans="1:13" x14ac:dyDescent="0.25">
      <c r="A46" s="1" t="s">
        <v>3</v>
      </c>
    </row>
    <row r="47" spans="1:13" x14ac:dyDescent="0.25">
      <c r="A47" s="1" t="s">
        <v>4</v>
      </c>
    </row>
    <row r="48" spans="1:13" x14ac:dyDescent="0.25">
      <c r="A48" s="1" t="s">
        <v>5</v>
      </c>
    </row>
    <row r="49" spans="1:1" x14ac:dyDescent="0.25">
      <c r="A49" s="1" t="s">
        <v>6</v>
      </c>
    </row>
    <row r="50" spans="1:1" x14ac:dyDescent="0.25">
      <c r="A50" s="1" t="s">
        <v>7</v>
      </c>
    </row>
    <row r="51" spans="1:1" x14ac:dyDescent="0.25">
      <c r="A51" s="1" t="s">
        <v>8</v>
      </c>
    </row>
    <row r="52" spans="1:1" x14ac:dyDescent="0.25">
      <c r="A52" s="4" t="s">
        <v>9</v>
      </c>
    </row>
    <row r="55" spans="1:1" x14ac:dyDescent="0.25">
      <c r="A55" t="s">
        <v>54</v>
      </c>
    </row>
    <row r="56" spans="1:1" x14ac:dyDescent="0.25">
      <c r="A56" s="38" t="s">
        <v>0</v>
      </c>
    </row>
    <row r="57" spans="1:1" x14ac:dyDescent="0.25">
      <c r="A57" s="38"/>
    </row>
    <row r="58" spans="1:1" x14ac:dyDescent="0.25">
      <c r="A58" s="1" t="s">
        <v>3</v>
      </c>
    </row>
    <row r="59" spans="1:1" x14ac:dyDescent="0.25">
      <c r="A59" s="1" t="s">
        <v>4</v>
      </c>
    </row>
    <row r="60" spans="1:1" x14ac:dyDescent="0.25">
      <c r="A60" s="1" t="s">
        <v>5</v>
      </c>
    </row>
    <row r="61" spans="1:1" x14ac:dyDescent="0.25">
      <c r="A61" s="1" t="s">
        <v>6</v>
      </c>
    </row>
    <row r="62" spans="1:1" x14ac:dyDescent="0.25">
      <c r="A62" s="1" t="s">
        <v>7</v>
      </c>
    </row>
    <row r="63" spans="1:1" x14ac:dyDescent="0.25">
      <c r="A63" s="1" t="s">
        <v>8</v>
      </c>
    </row>
    <row r="64" spans="1:1" x14ac:dyDescent="0.25">
      <c r="A64" s="4" t="s">
        <v>9</v>
      </c>
    </row>
    <row r="67" spans="1:21" x14ac:dyDescent="0.25">
      <c r="B67" s="37" t="s">
        <v>1</v>
      </c>
      <c r="C67" s="37"/>
      <c r="D67" s="37"/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</row>
    <row r="68" spans="1:21" x14ac:dyDescent="0.25">
      <c r="A68" t="s">
        <v>59</v>
      </c>
      <c r="B68" s="32">
        <v>2011</v>
      </c>
      <c r="C68" s="32">
        <v>2012</v>
      </c>
      <c r="D68" s="32">
        <v>2013</v>
      </c>
      <c r="E68" s="32">
        <v>2014</v>
      </c>
      <c r="F68" s="32">
        <v>2015</v>
      </c>
      <c r="G68" s="32">
        <v>2016</v>
      </c>
      <c r="H68" s="32">
        <v>2017</v>
      </c>
      <c r="I68" s="32">
        <v>2018</v>
      </c>
      <c r="J68" s="32">
        <v>2019</v>
      </c>
      <c r="K68" s="32">
        <v>2020</v>
      </c>
      <c r="L68" s="3">
        <v>2021</v>
      </c>
      <c r="M68" s="32">
        <v>2022</v>
      </c>
      <c r="N68" s="32">
        <v>2023</v>
      </c>
      <c r="O68" s="32">
        <v>2024</v>
      </c>
      <c r="P68" s="32">
        <v>2025</v>
      </c>
      <c r="Q68" s="3">
        <v>2026</v>
      </c>
      <c r="R68" s="32">
        <v>2027</v>
      </c>
      <c r="S68" s="32">
        <v>2028</v>
      </c>
      <c r="T68" s="32">
        <v>2029</v>
      </c>
      <c r="U68" s="32">
        <v>2030</v>
      </c>
    </row>
    <row r="69" spans="1:21" x14ac:dyDescent="0.25">
      <c r="A69" t="s">
        <v>60</v>
      </c>
      <c r="B69" s="9">
        <f>B6+B9+B10+B11</f>
        <v>6472.7385021845612</v>
      </c>
      <c r="C69" s="9">
        <f t="shared" ref="C69:U69" si="2">C6+C9+C10+C11</f>
        <v>5270.4095948438398</v>
      </c>
      <c r="D69" s="9">
        <f t="shared" si="2"/>
        <v>6634.7924990968695</v>
      </c>
      <c r="E69" s="9">
        <f t="shared" si="2"/>
        <v>7623.4551408260595</v>
      </c>
      <c r="F69" s="9">
        <f t="shared" si="2"/>
        <v>6444.291199212319</v>
      </c>
      <c r="G69" s="9">
        <f t="shared" si="2"/>
        <v>8120.6435500295365</v>
      </c>
      <c r="H69" s="9">
        <f t="shared" si="2"/>
        <v>8406.6579059318483</v>
      </c>
      <c r="I69" s="9">
        <f t="shared" si="2"/>
        <v>8704.5774944791247</v>
      </c>
      <c r="J69" s="9">
        <f t="shared" si="2"/>
        <v>9015.2869088314183</v>
      </c>
      <c r="K69" s="9">
        <f t="shared" si="2"/>
        <v>9339.8059688024514</v>
      </c>
      <c r="L69" s="9">
        <f t="shared" si="2"/>
        <v>9679.319017089183</v>
      </c>
      <c r="M69" s="9">
        <f t="shared" si="2"/>
        <v>10035.206391314307</v>
      </c>
      <c r="N69" s="9">
        <f t="shared" si="2"/>
        <v>10409.087852344785</v>
      </c>
      <c r="O69" s="9">
        <f t="shared" si="2"/>
        <v>10802.871860669973</v>
      </c>
      <c r="P69" s="9">
        <f t="shared" si="2"/>
        <v>11218.817029974214</v>
      </c>
      <c r="Q69" s="9">
        <f t="shared" si="2"/>
        <v>11659.606790763926</v>
      </c>
      <c r="R69" s="9">
        <f t="shared" si="2"/>
        <v>12128.440399410021</v>
      </c>
      <c r="S69" s="9">
        <f t="shared" si="2"/>
        <v>12629.143885857302</v>
      </c>
      <c r="T69" s="9">
        <f t="shared" si="2"/>
        <v>13166.305395552272</v>
      </c>
      <c r="U69" s="9">
        <f t="shared" si="2"/>
        <v>13752.938393320972</v>
      </c>
    </row>
    <row r="70" spans="1:21" x14ac:dyDescent="0.25">
      <c r="A70" t="s">
        <v>61</v>
      </c>
      <c r="B70" s="9">
        <f>B7+B8</f>
        <v>13392.740406002755</v>
      </c>
      <c r="C70" s="9">
        <f t="shared" ref="C70:U70" si="3">C7+C8</f>
        <v>11442.109433064459</v>
      </c>
      <c r="D70" s="9">
        <f t="shared" si="3"/>
        <v>11032.489165370635</v>
      </c>
      <c r="E70" s="9">
        <f t="shared" si="3"/>
        <v>13264.216763704233</v>
      </c>
      <c r="F70" s="9">
        <f t="shared" si="3"/>
        <v>17519.691916962012</v>
      </c>
      <c r="G70" s="9">
        <f t="shared" si="3"/>
        <v>15360.390762340725</v>
      </c>
      <c r="H70" s="9">
        <f t="shared" si="3"/>
        <v>15683.329969919305</v>
      </c>
      <c r="I70" s="9">
        <f t="shared" si="3"/>
        <v>16147.58074539962</v>
      </c>
      <c r="J70" s="9">
        <f t="shared" si="3"/>
        <v>16289.026392416034</v>
      </c>
      <c r="K70" s="9">
        <f t="shared" si="3"/>
        <v>17086.855887835238</v>
      </c>
      <c r="L70" s="9">
        <f t="shared" si="3"/>
        <v>17556.49345905305</v>
      </c>
      <c r="M70" s="9">
        <f t="shared" si="3"/>
        <v>17795.787280270859</v>
      </c>
      <c r="N70" s="9">
        <f t="shared" si="3"/>
        <v>18495.768601488671</v>
      </c>
      <c r="O70" s="9">
        <f t="shared" si="3"/>
        <v>18965.406172706476</v>
      </c>
      <c r="P70" s="9">
        <f t="shared" si="3"/>
        <v>19435.043743924296</v>
      </c>
      <c r="Q70" s="9">
        <f t="shared" si="3"/>
        <v>19904.68131514209</v>
      </c>
      <c r="R70" s="9">
        <f t="shared" si="3"/>
        <v>20374.318886359899</v>
      </c>
      <c r="S70" s="9">
        <f t="shared" si="3"/>
        <v>20843.956457577708</v>
      </c>
      <c r="T70" s="9">
        <f t="shared" si="3"/>
        <v>20896.020039325234</v>
      </c>
      <c r="U70" s="9">
        <f t="shared" si="3"/>
        <v>21783.231600013332</v>
      </c>
    </row>
  </sheetData>
  <mergeCells count="9">
    <mergeCell ref="B67:U67"/>
    <mergeCell ref="A44:A45"/>
    <mergeCell ref="A56:A57"/>
    <mergeCell ref="A4:A5"/>
    <mergeCell ref="B4:U4"/>
    <mergeCell ref="A16:A17"/>
    <mergeCell ref="B16:U16"/>
    <mergeCell ref="A28:A29"/>
    <mergeCell ref="B28:L28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79998168889431442"/>
  </sheetPr>
  <dimension ref="A1:Y70"/>
  <sheetViews>
    <sheetView zoomScale="85" zoomScaleNormal="85" workbookViewId="0">
      <selection activeCell="A67" sqref="A67:U70"/>
    </sheetView>
  </sheetViews>
  <sheetFormatPr defaultRowHeight="15" x14ac:dyDescent="0.25"/>
  <cols>
    <col min="1" max="1" width="37.140625" bestFit="1" customWidth="1"/>
    <col min="2" max="3" width="9.5703125" bestFit="1" customWidth="1"/>
    <col min="4" max="6" width="10.5703125" bestFit="1" customWidth="1"/>
    <col min="7" max="7" width="9.5703125" bestFit="1" customWidth="1"/>
    <col min="8" max="21" width="10.5703125" bestFit="1" customWidth="1"/>
    <col min="22" max="22" width="11.5703125" bestFit="1" customWidth="1"/>
    <col min="23" max="23" width="9.5703125" bestFit="1" customWidth="1"/>
    <col min="25" max="25" width="10.7109375" customWidth="1"/>
  </cols>
  <sheetData>
    <row r="1" spans="1:25" x14ac:dyDescent="0.25">
      <c r="A1" t="s">
        <v>47</v>
      </c>
    </row>
    <row r="3" spans="1:25" x14ac:dyDescent="0.25">
      <c r="A3" t="s">
        <v>10</v>
      </c>
    </row>
    <row r="4" spans="1:25" x14ac:dyDescent="0.25">
      <c r="A4" s="38" t="s">
        <v>0</v>
      </c>
      <c r="B4" s="37" t="s">
        <v>1</v>
      </c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</row>
    <row r="5" spans="1:25" x14ac:dyDescent="0.25">
      <c r="A5" s="38"/>
      <c r="B5" s="2">
        <v>2011</v>
      </c>
      <c r="C5" s="2">
        <v>2012</v>
      </c>
      <c r="D5" s="2">
        <v>2013</v>
      </c>
      <c r="E5" s="2">
        <v>2014</v>
      </c>
      <c r="F5" s="2">
        <v>2015</v>
      </c>
      <c r="G5" s="2">
        <v>2016</v>
      </c>
      <c r="H5" s="2">
        <v>2017</v>
      </c>
      <c r="I5" s="2">
        <v>2018</v>
      </c>
      <c r="J5" s="2">
        <v>2019</v>
      </c>
      <c r="K5" s="2">
        <v>2020</v>
      </c>
      <c r="L5" s="3">
        <v>2021</v>
      </c>
      <c r="M5" s="2">
        <v>2022</v>
      </c>
      <c r="N5" s="2">
        <v>2023</v>
      </c>
      <c r="O5" s="2">
        <v>2024</v>
      </c>
      <c r="P5" s="2">
        <v>2025</v>
      </c>
      <c r="Q5" s="3">
        <v>2026</v>
      </c>
      <c r="R5" s="2">
        <v>2027</v>
      </c>
      <c r="S5" s="2">
        <v>2028</v>
      </c>
      <c r="T5" s="2">
        <v>2029</v>
      </c>
      <c r="U5" s="2">
        <v>2030</v>
      </c>
    </row>
    <row r="6" spans="1:25" x14ac:dyDescent="0.25">
      <c r="A6" s="1" t="s">
        <v>3</v>
      </c>
      <c r="B6" s="8">
        <f>'[36]Perhitungan ke CO2-eq'!B128</f>
        <v>415.51914491877011</v>
      </c>
      <c r="C6" s="8">
        <f>'[36]Perhitungan ke CO2-eq'!C128</f>
        <v>272.04392447596609</v>
      </c>
      <c r="D6" s="8">
        <f>'[36]Perhitungan ke CO2-eq'!D128</f>
        <v>83.849154804236136</v>
      </c>
      <c r="E6" s="8">
        <f>'[36]Perhitungan ke CO2-eq'!E128</f>
        <v>44.719549228925928</v>
      </c>
      <c r="F6" s="8">
        <f>'[36]Perhitungan ke CO2-eq'!F128</f>
        <v>113.66218762352007</v>
      </c>
      <c r="G6" s="8">
        <f>'[36]Perhitungan ke CO2-eq'!G128</f>
        <v>177.055099847381</v>
      </c>
      <c r="H6" s="8">
        <f>'[36]Perhitungan ke CO2-eq'!H128</f>
        <v>179.17976104554958</v>
      </c>
      <c r="I6" s="8">
        <f>'[36]Perhitungan ke CO2-eq'!I128</f>
        <v>181.32991817809619</v>
      </c>
      <c r="J6" s="8">
        <f>'[36]Perhitungan ke CO2-eq'!J128</f>
        <v>183.50587719623334</v>
      </c>
      <c r="K6" s="8">
        <f>'[36]Perhitungan ke CO2-eq'!K128</f>
        <v>185.70794772258813</v>
      </c>
      <c r="L6" s="8">
        <f>'[37]Perhitungan ke CO2-eq'!B128</f>
        <v>187.93644309525919</v>
      </c>
      <c r="M6" s="8">
        <f>'[37]Perhitungan ke CO2-eq'!C128</f>
        <v>190.19168041240232</v>
      </c>
      <c r="N6" s="8">
        <f>'[37]Perhitungan ke CO2-eq'!D128</f>
        <v>192.47398057735114</v>
      </c>
      <c r="O6" s="8">
        <f>'[37]Perhitungan ke CO2-eq'!E128</f>
        <v>194.78366834427939</v>
      </c>
      <c r="P6" s="8">
        <f>'[37]Perhitungan ke CO2-eq'!F128</f>
        <v>197.12107236441074</v>
      </c>
      <c r="Q6" s="8">
        <f>'[37]Perhitungan ke CO2-eq'!G128</f>
        <v>199.48652523278366</v>
      </c>
      <c r="R6" s="8">
        <f>'[37]Perhitungan ke CO2-eq'!H128</f>
        <v>201.88036353557703</v>
      </c>
      <c r="S6" s="8">
        <f>'[37]Perhitungan ke CO2-eq'!I128</f>
        <v>204.30292789800399</v>
      </c>
      <c r="T6" s="8">
        <f>'[37]Perhitungan ke CO2-eq'!J128</f>
        <v>206.75456303278011</v>
      </c>
      <c r="U6" s="8">
        <f>'[37]Perhitungan ke CO2-eq'!K128</f>
        <v>209.2606581936418</v>
      </c>
      <c r="V6" s="9">
        <f t="shared" ref="V6:V11" si="0">SUM(B6:U6)</f>
        <v>3820.7644477277554</v>
      </c>
    </row>
    <row r="7" spans="1:25" x14ac:dyDescent="0.25">
      <c r="A7" s="1" t="s">
        <v>4</v>
      </c>
      <c r="B7" s="8">
        <f>'[36]Perhitungan ke CO2-eq'!B129</f>
        <v>6143.7251400000005</v>
      </c>
      <c r="C7" s="8">
        <f>'[36]Perhitungan ke CO2-eq'!C129</f>
        <v>7501.5649799999983</v>
      </c>
      <c r="D7" s="8">
        <f>'[36]Perhitungan ke CO2-eq'!D129</f>
        <v>10273.168079999999</v>
      </c>
      <c r="E7" s="8">
        <f>'[36]Perhitungan ke CO2-eq'!E129</f>
        <v>10082.649779999998</v>
      </c>
      <c r="F7" s="8">
        <f>'[36]Perhitungan ke CO2-eq'!F129</f>
        <v>10017.293790000002</v>
      </c>
      <c r="G7" s="8">
        <f>'[36]Perhitungan ke CO2-eq'!G129</f>
        <v>8798.074902119999</v>
      </c>
      <c r="H7" s="8">
        <f>'[36]Perhitungan ke CO2-eq'!H129</f>
        <v>10294.026771835071</v>
      </c>
      <c r="I7" s="8">
        <f>'[36]Perhitungan ke CO2-eq'!I129</f>
        <v>11164.782286806174</v>
      </c>
      <c r="J7" s="8">
        <f>'[36]Perhitungan ke CO2-eq'!J129</f>
        <v>12140.260737843953</v>
      </c>
      <c r="K7" s="8">
        <f>'[36]Perhitungan ke CO2-eq'!K129</f>
        <v>13115.739188881727</v>
      </c>
      <c r="L7" s="8">
        <f>'[37]Perhitungan ke CO2-eq'!B129</f>
        <v>14091.21763991951</v>
      </c>
      <c r="M7" s="8">
        <f>'[37]Perhitungan ke CO2-eq'!C129</f>
        <v>15066.696090957277</v>
      </c>
      <c r="N7" s="8">
        <f>'[37]Perhitungan ke CO2-eq'!D129</f>
        <v>16042.17454199506</v>
      </c>
      <c r="O7" s="8">
        <f>'[37]Perhitungan ke CO2-eq'!E129</f>
        <v>17017.652993032829</v>
      </c>
      <c r="P7" s="8">
        <f>'[37]Perhitungan ke CO2-eq'!F129</f>
        <v>17993.131444070608</v>
      </c>
      <c r="Q7" s="8">
        <f>'[37]Perhitungan ke CO2-eq'!G129</f>
        <v>18968.609895108351</v>
      </c>
      <c r="R7" s="8">
        <f>'[37]Perhitungan ke CO2-eq'!H129</f>
        <v>19944.088346146171</v>
      </c>
      <c r="S7" s="8">
        <f>'[37]Perhitungan ke CO2-eq'!I129</f>
        <v>20919.566797183888</v>
      </c>
      <c r="T7" s="8">
        <f>'[37]Perhitungan ke CO2-eq'!J129</f>
        <v>21895.045248221712</v>
      </c>
      <c r="U7" s="8">
        <f>'[37]Perhitungan ke CO2-eq'!K129</f>
        <v>22870.523699259433</v>
      </c>
      <c r="V7" s="9">
        <f t="shared" si="0"/>
        <v>284339.99235338176</v>
      </c>
    </row>
    <row r="8" spans="1:25" x14ac:dyDescent="0.25">
      <c r="A8" s="1" t="s">
        <v>5</v>
      </c>
      <c r="B8" s="8">
        <f>'[36]Perhitungan ke CO2-eq'!B130</f>
        <v>962.43977712403716</v>
      </c>
      <c r="C8" s="8">
        <f>'[36]Perhitungan ke CO2-eq'!C130</f>
        <v>959.8802149342248</v>
      </c>
      <c r="D8" s="8">
        <f>'[36]Perhitungan ke CO2-eq'!D130</f>
        <v>1591.3317141077559</v>
      </c>
      <c r="E8" s="8">
        <f>'[36]Perhitungan ke CO2-eq'!E130</f>
        <v>1458.1505188098736</v>
      </c>
      <c r="F8" s="8">
        <f>'[36]Perhitungan ke CO2-eq'!F130</f>
        <v>1529.2902857059144</v>
      </c>
      <c r="G8" s="8">
        <f>'[36]Perhitungan ke CO2-eq'!G130</f>
        <v>1362.6534959575708</v>
      </c>
      <c r="H8" s="8">
        <f>'[36]Perhitungan ke CO2-eq'!H130</f>
        <v>1420.9682027130766</v>
      </c>
      <c r="I8" s="8">
        <f>'[36]Perhitungan ke CO2-eq'!I130</f>
        <v>1475.1377958789972</v>
      </c>
      <c r="J8" s="8">
        <f>'[36]Perhitungan ke CO2-eq'!J130</f>
        <v>1186.4734058071099</v>
      </c>
      <c r="K8" s="8">
        <f>'[36]Perhitungan ke CO2-eq'!K130</f>
        <v>1584.8656290323918</v>
      </c>
      <c r="L8" s="8">
        <f>'[37]Perhitungan ke CO2-eq'!B130</f>
        <v>1639.7295456090892</v>
      </c>
      <c r="M8" s="8">
        <f>'[37]Perhitungan ke CO2-eq'!C130</f>
        <v>1694.5934621857871</v>
      </c>
      <c r="N8" s="8">
        <f>'[37]Perhitungan ke CO2-eq'!D130</f>
        <v>1749.4573787624843</v>
      </c>
      <c r="O8" s="8">
        <f>'[37]Perhitungan ke CO2-eq'!E130</f>
        <v>1804.3212953391819</v>
      </c>
      <c r="P8" s="8">
        <f>'[37]Perhitungan ke CO2-eq'!F130</f>
        <v>1859.1852119158793</v>
      </c>
      <c r="Q8" s="8">
        <f>'[37]Perhitungan ke CO2-eq'!G130</f>
        <v>1914.0491284925765</v>
      </c>
      <c r="R8" s="8">
        <f>'[37]Perhitungan ke CO2-eq'!H130</f>
        <v>1968.9130450692746</v>
      </c>
      <c r="S8" s="8">
        <f>'[37]Perhitungan ke CO2-eq'!I130</f>
        <v>2023.7769616459716</v>
      </c>
      <c r="T8" s="8">
        <f>'[37]Perhitungan ke CO2-eq'!J130</f>
        <v>1620.2818060966099</v>
      </c>
      <c r="U8" s="8">
        <f>'[37]Perhitungan ke CO2-eq'!K130</f>
        <v>2133.5047947993662</v>
      </c>
      <c r="V8" s="9">
        <f t="shared" si="0"/>
        <v>31939.003669987171</v>
      </c>
    </row>
    <row r="9" spans="1:25" x14ac:dyDescent="0.25">
      <c r="A9" s="1" t="s">
        <v>6</v>
      </c>
      <c r="B9" s="8">
        <f>'[36]Perhitungan ke CO2-eq'!B131</f>
        <v>0</v>
      </c>
      <c r="C9" s="8">
        <f>'[36]Perhitungan ke CO2-eq'!C131</f>
        <v>0</v>
      </c>
      <c r="D9" s="8">
        <f>'[36]Perhitungan ke CO2-eq'!D131</f>
        <v>0</v>
      </c>
      <c r="E9" s="8">
        <f>'[36]Perhitungan ke CO2-eq'!E131</f>
        <v>0</v>
      </c>
      <c r="F9" s="8">
        <f>'[36]Perhitungan ke CO2-eq'!F131</f>
        <v>0</v>
      </c>
      <c r="G9" s="8">
        <f>'[36]Perhitungan ke CO2-eq'!G131</f>
        <v>0</v>
      </c>
      <c r="H9" s="8">
        <f>'[36]Perhitungan ke CO2-eq'!H131</f>
        <v>0</v>
      </c>
      <c r="I9" s="8">
        <f>'[36]Perhitungan ke CO2-eq'!I131</f>
        <v>0</v>
      </c>
      <c r="J9" s="8">
        <f>'[36]Perhitungan ke CO2-eq'!J131</f>
        <v>0</v>
      </c>
      <c r="K9" s="8">
        <f>'[36]Perhitungan ke CO2-eq'!K131</f>
        <v>0</v>
      </c>
      <c r="L9" s="8">
        <f>'[37]Perhitungan ke CO2-eq'!B131</f>
        <v>0</v>
      </c>
      <c r="M9" s="8">
        <f>'[37]Perhitungan ke CO2-eq'!C131</f>
        <v>0</v>
      </c>
      <c r="N9" s="8">
        <f>'[37]Perhitungan ke CO2-eq'!D131</f>
        <v>0</v>
      </c>
      <c r="O9" s="8">
        <f>'[37]Perhitungan ke CO2-eq'!E131</f>
        <v>0</v>
      </c>
      <c r="P9" s="8">
        <f>'[37]Perhitungan ke CO2-eq'!F131</f>
        <v>0</v>
      </c>
      <c r="Q9" s="8">
        <f>'[37]Perhitungan ke CO2-eq'!G131</f>
        <v>0</v>
      </c>
      <c r="R9" s="8">
        <f>'[37]Perhitungan ke CO2-eq'!H131</f>
        <v>0</v>
      </c>
      <c r="S9" s="8">
        <f>'[37]Perhitungan ke CO2-eq'!I131</f>
        <v>0</v>
      </c>
      <c r="T9" s="8">
        <f>'[37]Perhitungan ke CO2-eq'!J131</f>
        <v>0</v>
      </c>
      <c r="U9" s="8">
        <f>'[37]Perhitungan ke CO2-eq'!K131</f>
        <v>0</v>
      </c>
      <c r="V9" s="9">
        <f t="shared" si="0"/>
        <v>0</v>
      </c>
    </row>
    <row r="10" spans="1:25" x14ac:dyDescent="0.25">
      <c r="A10" s="1" t="s">
        <v>7</v>
      </c>
      <c r="B10" s="8">
        <f>'[36]Perhitungan ke CO2-eq'!B132</f>
        <v>43.523333333333341</v>
      </c>
      <c r="C10" s="8">
        <f>'[36]Perhitungan ke CO2-eq'!C132</f>
        <v>29.40666666666667</v>
      </c>
      <c r="D10" s="8">
        <f>'[36]Perhitungan ke CO2-eq'!D132</f>
        <v>10.89</v>
      </c>
      <c r="E10" s="8">
        <f>'[36]Perhitungan ke CO2-eq'!E132</f>
        <v>7.0399999999999991</v>
      </c>
      <c r="F10" s="8">
        <f>'[36]Perhitungan ke CO2-eq'!F132</f>
        <v>16.727333333333334</v>
      </c>
      <c r="G10" s="8">
        <f>'[36]Perhitungan ke CO2-eq'!G132</f>
        <v>25.076623703974388</v>
      </c>
      <c r="H10" s="8">
        <f>'[36]Perhitungan ke CO2-eq'!H132</f>
        <v>27.398727188422072</v>
      </c>
      <c r="I10" s="8">
        <f>'[36]Perhitungan ke CO2-eq'!I132</f>
        <v>30.306542698683142</v>
      </c>
      <c r="J10" s="8">
        <f>'[36]Perhitungan ke CO2-eq'!J132</f>
        <v>33.961064491451346</v>
      </c>
      <c r="K10" s="8">
        <f>'[36]Perhitungan ke CO2-eq'!K132</f>
        <v>38.567713291118743</v>
      </c>
      <c r="L10" s="8">
        <f>'[37]Perhitungan ke CO2-eq'!B132</f>
        <v>44.38859789949467</v>
      </c>
      <c r="M10" s="8">
        <f>'[37]Perhitungan ke CO2-eq'!C132</f>
        <v>51.758161008662675</v>
      </c>
      <c r="N10" s="8">
        <f>'[37]Perhitungan ke CO2-eq'!D132</f>
        <v>61.103143257027945</v>
      </c>
      <c r="O10" s="8">
        <f>'[37]Perhitungan ke CO2-eq'!E132</f>
        <v>72.968057363661714</v>
      </c>
      <c r="P10" s="8">
        <f>'[37]Perhitungan ke CO2-eq'!F132</f>
        <v>88.047693122538746</v>
      </c>
      <c r="Q10" s="8">
        <f>'[37]Perhitungan ke CO2-eq'!G132</f>
        <v>107.2285937739839</v>
      </c>
      <c r="R10" s="8">
        <f>'[37]Perhitungan ke CO2-eq'!H132</f>
        <v>131.64197985342341</v>
      </c>
      <c r="S10" s="8">
        <f>'[37]Perhitungan ke CO2-eq'!I132</f>
        <v>162.73128002116212</v>
      </c>
      <c r="T10" s="8">
        <f>'[37]Perhitungan ke CO2-eq'!J132</f>
        <v>202.33830039993492</v>
      </c>
      <c r="U10" s="8">
        <f>'[37]Perhitungan ke CO2-eq'!K132</f>
        <v>252.8156403981462</v>
      </c>
      <c r="V10" s="9">
        <f t="shared" si="0"/>
        <v>1437.9194518050192</v>
      </c>
    </row>
    <row r="11" spans="1:25" x14ac:dyDescent="0.25">
      <c r="A11" s="1" t="s">
        <v>8</v>
      </c>
      <c r="B11" s="8">
        <f>'[36]Perhitungan ke CO2-eq'!B133</f>
        <v>163.8742442857143</v>
      </c>
      <c r="C11" s="8">
        <f>'[36]Perhitungan ke CO2-eq'!C133</f>
        <v>109.96753428571428</v>
      </c>
      <c r="D11" s="8">
        <f>'[36]Perhitungan ke CO2-eq'!D133</f>
        <v>39.25873285714286</v>
      </c>
      <c r="E11" s="8">
        <f>'[36]Perhitungan ke CO2-eq'!E133</f>
        <v>24.556902857142862</v>
      </c>
      <c r="F11" s="8">
        <f>'[36]Perhitungan ke CO2-eq'!F133</f>
        <v>58.990419714285714</v>
      </c>
      <c r="G11" s="8">
        <f>'[36]Perhitungan ke CO2-eq'!G133</f>
        <v>89.012342283065379</v>
      </c>
      <c r="H11" s="8">
        <f>'[36]Perhitungan ke CO2-eq'!H133</f>
        <v>96.01757402017644</v>
      </c>
      <c r="I11" s="8">
        <f>'[36]Perhitungan ke CO2-eq'!I133</f>
        <v>104.74550361993403</v>
      </c>
      <c r="J11" s="8">
        <f>'[36]Perhitungan ke CO2-eq'!J133</f>
        <v>115.6690667392669</v>
      </c>
      <c r="K11" s="8">
        <f>'[36]Perhitungan ke CO2-eq'!K133</f>
        <v>129.39169892897846</v>
      </c>
      <c r="L11" s="8">
        <f>'[37]Perhitungan ke CO2-eq'!B133</f>
        <v>146.68335324028649</v>
      </c>
      <c r="M11" s="8">
        <f>'[37]Perhitungan ke CO2-eq'!C133</f>
        <v>168.52645868639846</v>
      </c>
      <c r="N11" s="8">
        <f>'[37]Perhitungan ke CO2-eq'!D133</f>
        <v>196.17456323505883</v>
      </c>
      <c r="O11" s="8">
        <f>'[37]Perhitungan ke CO2-eq'!E133</f>
        <v>231.22716226256404</v>
      </c>
      <c r="P11" s="8">
        <f>'[37]Perhitungan ke CO2-eq'!F133</f>
        <v>275.72517965655624</v>
      </c>
      <c r="Q11" s="8">
        <f>'[37]Perhitungan ke CO2-eq'!G133</f>
        <v>332.27280169860455</v>
      </c>
      <c r="R11" s="8">
        <f>'[37]Perhitungan ke CO2-eq'!H133</f>
        <v>404.19293709374034</v>
      </c>
      <c r="S11" s="8">
        <f>'[37]Perhitungan ke CO2-eq'!I133</f>
        <v>495.72558396344954</v>
      </c>
      <c r="T11" s="8">
        <f>'[37]Perhitungan ke CO2-eq'!J133</f>
        <v>612.28094612398036</v>
      </c>
      <c r="U11" s="8">
        <f>'[37]Perhitungan ke CO2-eq'!K133</f>
        <v>760.77181766835986</v>
      </c>
      <c r="V11" s="9">
        <f t="shared" si="0"/>
        <v>4555.0648232204203</v>
      </c>
    </row>
    <row r="12" spans="1:25" x14ac:dyDescent="0.25">
      <c r="A12" s="4" t="s">
        <v>9</v>
      </c>
      <c r="B12" s="8">
        <f>'[36]Perhitungan ke CO2-eq'!B134</f>
        <v>41.550171928571437</v>
      </c>
      <c r="C12" s="8">
        <f>'[36]Perhitungan ke CO2-eq'!C134</f>
        <v>28.073494428571429</v>
      </c>
      <c r="D12" s="8">
        <f>'[36]Perhitungan ke CO2-eq'!D134</f>
        <v>10.396294071428573</v>
      </c>
      <c r="E12" s="8">
        <f>'[36]Perhitungan ke CO2-eq'!E134</f>
        <v>6.7208365714285714</v>
      </c>
      <c r="F12" s="8">
        <f>'[36]Perhitungan ke CO2-eq'!F134</f>
        <v>15.968987728571429</v>
      </c>
      <c r="G12" s="8">
        <f>'[36]Perhitungan ke CO2-eq'!G134</f>
        <v>23.939757056480634</v>
      </c>
      <c r="H12" s="8">
        <f>'[36]Perhitungan ke CO2-eq'!H134</f>
        <v>26.156586320815538</v>
      </c>
      <c r="I12" s="8">
        <f>'[36]Perhitungan ke CO2-eq'!I134</f>
        <v>28.932573937907843</v>
      </c>
      <c r="J12" s="8">
        <f>'[36]Perhitungan ke CO2-eq'!J134</f>
        <v>32.421415374828186</v>
      </c>
      <c r="K12" s="8">
        <f>'[36]Perhitungan ke CO2-eq'!K134</f>
        <v>36.819218460699247</v>
      </c>
      <c r="L12" s="8">
        <f>'[37]Perhitungan ke CO2-eq'!B134</f>
        <v>42.376209107579719</v>
      </c>
      <c r="M12" s="8">
        <f>'[37]Perhitungan ke CO2-eq'!C134</f>
        <v>49.411667809219956</v>
      </c>
      <c r="N12" s="8">
        <f>'[37]Perhitungan ke CO2-eq'!D134</f>
        <v>58.332988612368247</v>
      </c>
      <c r="O12" s="8">
        <f>'[37]Perhitungan ke CO2-eq'!E134</f>
        <v>69.659998363039122</v>
      </c>
      <c r="P12" s="8">
        <f>'[37]Perhitungan ke CO2-eq'!F134</f>
        <v>84.055988063619068</v>
      </c>
      <c r="Q12" s="8">
        <f>'[37]Perhitungan ke CO2-eq'!G134</f>
        <v>102.36730888338765</v>
      </c>
      <c r="R12" s="8">
        <f>'[37]Perhitungan ke CO2-eq'!H134</f>
        <v>125.67389666678285</v>
      </c>
      <c r="S12" s="8">
        <f>'[37]Perhitungan ke CO2-eq'!I134</f>
        <v>155.35374120477411</v>
      </c>
      <c r="T12" s="8">
        <f>'[37]Perhitungan ke CO2-eq'!J134</f>
        <v>193.16514902394647</v>
      </c>
      <c r="U12" s="8">
        <f>'[37]Perhitungan ke CO2-eq'!K134</f>
        <v>241.35406275809598</v>
      </c>
      <c r="V12" s="9">
        <f>SUM(B12:U12)</f>
        <v>1372.7303463721159</v>
      </c>
    </row>
    <row r="13" spans="1:25" x14ac:dyDescent="0.25">
      <c r="W13" s="9">
        <f>V12-V24</f>
        <v>-316063.27668254601</v>
      </c>
      <c r="X13" s="9">
        <f>(V7+V8)-(V19+V20)</f>
        <v>1124.0389812236535</v>
      </c>
      <c r="Y13" s="9">
        <f>(V6+V10+V11)-(V18+V22+V23)</f>
        <v>7532.6987359802952</v>
      </c>
    </row>
    <row r="14" spans="1:25" x14ac:dyDescent="0.25">
      <c r="W14" s="14">
        <f>W13/(V12+V24)</f>
        <v>-0.99138837688280679</v>
      </c>
      <c r="X14" s="22">
        <f>X13/(V7+V8+V19+V20)</f>
        <v>1.780137060680089E-3</v>
      </c>
      <c r="Y14" s="14">
        <f>Y13/(V6+V10+V11+V18+V22+V23)</f>
        <v>0.62280480369197033</v>
      </c>
    </row>
    <row r="15" spans="1:25" x14ac:dyDescent="0.25">
      <c r="A15" t="s">
        <v>11</v>
      </c>
      <c r="W15" s="9"/>
    </row>
    <row r="16" spans="1:25" x14ac:dyDescent="0.25">
      <c r="A16" s="38" t="s">
        <v>0</v>
      </c>
      <c r="B16" s="37" t="s">
        <v>1</v>
      </c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</row>
    <row r="17" spans="1:22" x14ac:dyDescent="0.25">
      <c r="A17" s="38"/>
      <c r="B17" s="2">
        <v>2011</v>
      </c>
      <c r="C17" s="2">
        <v>2012</v>
      </c>
      <c r="D17" s="2">
        <v>2013</v>
      </c>
      <c r="E17" s="2">
        <v>2014</v>
      </c>
      <c r="F17" s="2">
        <v>2015</v>
      </c>
      <c r="G17" s="2">
        <v>2016</v>
      </c>
      <c r="H17" s="2">
        <v>2017</v>
      </c>
      <c r="I17" s="2">
        <v>2018</v>
      </c>
      <c r="J17" s="2">
        <v>2019</v>
      </c>
      <c r="K17" s="2">
        <v>2020</v>
      </c>
      <c r="L17" s="3">
        <v>2021</v>
      </c>
      <c r="M17" s="2">
        <v>2022</v>
      </c>
      <c r="N17" s="2">
        <v>2023</v>
      </c>
      <c r="O17" s="2">
        <v>2024</v>
      </c>
      <c r="P17" s="2">
        <v>2025</v>
      </c>
      <c r="Q17" s="3">
        <v>2026</v>
      </c>
      <c r="R17" s="2">
        <v>2027</v>
      </c>
      <c r="S17" s="2">
        <v>2028</v>
      </c>
      <c r="T17" s="2">
        <v>2029</v>
      </c>
      <c r="U17" s="2">
        <v>2030</v>
      </c>
    </row>
    <row r="18" spans="1:22" x14ac:dyDescent="0.25">
      <c r="A18" s="1" t="s">
        <v>3</v>
      </c>
      <c r="B18" s="8">
        <f>'[38]Perhitungan ke CO2-eq'!B128</f>
        <v>415.51914491877011</v>
      </c>
      <c r="C18" s="8">
        <f>'[38]Perhitungan ke CO2-eq'!C128</f>
        <v>272.04392447596609</v>
      </c>
      <c r="D18" s="8">
        <f>'[38]Perhitungan ke CO2-eq'!D128</f>
        <v>83.849154804236136</v>
      </c>
      <c r="E18" s="8">
        <f>'[38]Perhitungan ke CO2-eq'!E128</f>
        <v>44.719549228925928</v>
      </c>
      <c r="F18" s="8">
        <f>'[38]Perhitungan ke CO2-eq'!F128</f>
        <v>113.66218762352007</v>
      </c>
      <c r="G18" s="8">
        <f>'[38]Perhitungan ke CO2-eq'!G128</f>
        <v>177.055099847381</v>
      </c>
      <c r="H18" s="8">
        <f>'[38]Perhitungan ke CO2-eq'!H128</f>
        <v>69.681847196794976</v>
      </c>
      <c r="I18" s="8">
        <f>'[38]Perhitungan ke CO2-eq'!I128</f>
        <v>70.518029363156529</v>
      </c>
      <c r="J18" s="8">
        <f>'[38]Perhitungan ke CO2-eq'!J128</f>
        <v>71.364245715514386</v>
      </c>
      <c r="K18" s="8">
        <f>'[38]Perhitungan ke CO2-eq'!K128</f>
        <v>72.220616664100547</v>
      </c>
      <c r="L18" s="8">
        <f>'[39]Perhitungan ke CO2-eq'!B128</f>
        <v>73.087264064069771</v>
      </c>
      <c r="M18" s="8">
        <f>'[39]Perhitungan ke CO2-eq'!C128</f>
        <v>73.964311232838611</v>
      </c>
      <c r="N18" s="8">
        <f>'[39]Perhitungan ke CO2-eq'!D128</f>
        <v>74.851882967632676</v>
      </c>
      <c r="O18" s="8">
        <f>'[39]Perhitungan ke CO2-eq'!E128</f>
        <v>75.750105563244276</v>
      </c>
      <c r="P18" s="8">
        <f>'[39]Perhitungan ke CO2-eq'!F128</f>
        <v>76.659106830003211</v>
      </c>
      <c r="Q18" s="8">
        <f>'[39]Perhitungan ke CO2-eq'!G128</f>
        <v>77.579016111963242</v>
      </c>
      <c r="R18" s="8">
        <f>'[39]Perhitungan ke CO2-eq'!H128</f>
        <v>78.509964305306795</v>
      </c>
      <c r="S18" s="8">
        <f>'[39]Perhitungan ke CO2-eq'!I128</f>
        <v>79.452083876970477</v>
      </c>
      <c r="T18" s="8">
        <f>'[39]Perhitungan ke CO2-eq'!J128</f>
        <v>80.405508883494136</v>
      </c>
      <c r="U18" s="8">
        <f>'[39]Perhitungan ke CO2-eq'!K128</f>
        <v>81.38011304102173</v>
      </c>
      <c r="V18" s="9">
        <f t="shared" ref="V18:V23" si="1">SUM(B18:U18)</f>
        <v>2162.2731567149103</v>
      </c>
    </row>
    <row r="19" spans="1:22" x14ac:dyDescent="0.25">
      <c r="A19" s="1" t="s">
        <v>4</v>
      </c>
      <c r="B19" s="8">
        <f>'[38]Perhitungan ke CO2-eq'!B129</f>
        <v>6143.7251400000005</v>
      </c>
      <c r="C19" s="8">
        <f>'[38]Perhitungan ke CO2-eq'!C129</f>
        <v>7501.5649799999983</v>
      </c>
      <c r="D19" s="8">
        <f>'[38]Perhitungan ke CO2-eq'!D129</f>
        <v>10273.168079999999</v>
      </c>
      <c r="E19" s="8">
        <f>'[38]Perhitungan ke CO2-eq'!E129</f>
        <v>10082.649779999998</v>
      </c>
      <c r="F19" s="8">
        <f>'[38]Perhitungan ke CO2-eq'!F129</f>
        <v>10017.293790000002</v>
      </c>
      <c r="G19" s="8">
        <f>'[38]Perhitungan ke CO2-eq'!G129</f>
        <v>8798.074902119999</v>
      </c>
      <c r="H19" s="8">
        <f>'[38]Perhitungan ke CO2-eq'!H129</f>
        <v>10291.279600135071</v>
      </c>
      <c r="I19" s="8">
        <f>'[38]Perhitungan ke CO2-eq'!I129</f>
        <v>11161.988754456173</v>
      </c>
      <c r="J19" s="8">
        <f>'[38]Perhitungan ke CO2-eq'!J129</f>
        <v>12137.420844843949</v>
      </c>
      <c r="K19" s="8">
        <f>'[38]Perhitungan ke CO2-eq'!K129</f>
        <v>13112.852935231725</v>
      </c>
      <c r="L19" s="8">
        <f>'[39]Perhitungan ke CO2-eq'!B129</f>
        <v>14088.285025619509</v>
      </c>
      <c r="M19" s="8">
        <f>'[39]Perhitungan ke CO2-eq'!C129</f>
        <v>15063.717116007278</v>
      </c>
      <c r="N19" s="8">
        <f>'[39]Perhitungan ke CO2-eq'!D129</f>
        <v>16039.149206395059</v>
      </c>
      <c r="O19" s="8">
        <f>'[39]Perhitungan ke CO2-eq'!E129</f>
        <v>17014.581296782828</v>
      </c>
      <c r="P19" s="8">
        <f>'[39]Perhitungan ke CO2-eq'!F129</f>
        <v>17990.013387170609</v>
      </c>
      <c r="Q19" s="8">
        <f>'[39]Perhitungan ke CO2-eq'!G129</f>
        <v>18965.445477558351</v>
      </c>
      <c r="R19" s="8">
        <f>'[39]Perhitungan ke CO2-eq'!H129</f>
        <v>19940.877567946169</v>
      </c>
      <c r="S19" s="8">
        <f>'[39]Perhitungan ke CO2-eq'!I129</f>
        <v>20916.309658333892</v>
      </c>
      <c r="T19" s="8">
        <f>'[39]Perhitungan ke CO2-eq'!J129</f>
        <v>21891.74174872171</v>
      </c>
      <c r="U19" s="8">
        <f>'[39]Perhitungan ke CO2-eq'!K129</f>
        <v>22867.17383910943</v>
      </c>
      <c r="V19" s="9">
        <f t="shared" si="1"/>
        <v>284297.31313043181</v>
      </c>
    </row>
    <row r="20" spans="1:22" x14ac:dyDescent="0.25">
      <c r="A20" s="1" t="s">
        <v>5</v>
      </c>
      <c r="B20" s="8">
        <f>'[38]Perhitungan ke CO2-eq'!B130</f>
        <v>953.16894027507431</v>
      </c>
      <c r="C20" s="8">
        <f>'[38]Perhitungan ke CO2-eq'!C130</f>
        <v>953.43806584070637</v>
      </c>
      <c r="D20" s="8">
        <f>'[38]Perhitungan ke CO2-eq'!D130</f>
        <v>1580.651635489583</v>
      </c>
      <c r="E20" s="8">
        <f>'[38]Perhitungan ke CO2-eq'!E130</f>
        <v>1448.3642737171899</v>
      </c>
      <c r="F20" s="8">
        <f>'[38]Perhitungan ke CO2-eq'!F130</f>
        <v>1519.0265925132571</v>
      </c>
      <c r="G20" s="8">
        <f>'[38]Perhitungan ke CO2-eq'!G130</f>
        <v>1353.5081704813454</v>
      </c>
      <c r="H20" s="8">
        <f>'[38]Perhitungan ke CO2-eq'!H130</f>
        <v>1378.4048989939965</v>
      </c>
      <c r="I20" s="8">
        <f>'[38]Perhitungan ke CO2-eq'!I130</f>
        <v>1428.3093677309562</v>
      </c>
      <c r="J20" s="8">
        <f>'[38]Perhitungan ke CO2-eq'!J130</f>
        <v>1137.0810450359347</v>
      </c>
      <c r="K20" s="8">
        <f>'[38]Perhitungan ke CO2-eq'!K130</f>
        <v>1528.2982174280346</v>
      </c>
      <c r="L20" s="8">
        <f>'[39]Perhitungan ke CO2-eq'!B130</f>
        <v>1578.292642276574</v>
      </c>
      <c r="M20" s="8">
        <f>'[39]Perhitungan ke CO2-eq'!C130</f>
        <v>1628.2870671251139</v>
      </c>
      <c r="N20" s="8">
        <f>'[39]Perhitungan ke CO2-eq'!D130</f>
        <v>1678.2814919736534</v>
      </c>
      <c r="O20" s="8">
        <f>'[39]Perhitungan ke CO2-eq'!E130</f>
        <v>1728.2759168221926</v>
      </c>
      <c r="P20" s="8">
        <f>'[39]Perhitungan ke CO2-eq'!F130</f>
        <v>1778.2703416707318</v>
      </c>
      <c r="Q20" s="8">
        <f>'[39]Perhitungan ke CO2-eq'!G130</f>
        <v>1828.2647665192712</v>
      </c>
      <c r="R20" s="8">
        <f>'[39]Perhitungan ke CO2-eq'!H130</f>
        <v>1878.2591913678111</v>
      </c>
      <c r="S20" s="8">
        <f>'[39]Perhitungan ke CO2-eq'!I130</f>
        <v>1928.2536162163501</v>
      </c>
      <c r="T20" s="8">
        <f>'[39]Perhitungan ke CO2-eq'!J130</f>
        <v>1522.9652043222266</v>
      </c>
      <c r="U20" s="8">
        <f>'[39]Perhitungan ke CO2-eq'!K130</f>
        <v>2028.242465913429</v>
      </c>
      <c r="V20" s="9">
        <f t="shared" si="1"/>
        <v>30857.643911713432</v>
      </c>
    </row>
    <row r="21" spans="1:22" x14ac:dyDescent="0.25">
      <c r="A21" s="1" t="s">
        <v>6</v>
      </c>
      <c r="B21" s="8">
        <f>'[38]Perhitungan ke CO2-eq'!B131</f>
        <v>0</v>
      </c>
      <c r="C21" s="8">
        <f>'[38]Perhitungan ke CO2-eq'!C131</f>
        <v>0</v>
      </c>
      <c r="D21" s="8">
        <f>'[38]Perhitungan ke CO2-eq'!D131</f>
        <v>0</v>
      </c>
      <c r="E21" s="8">
        <f>'[38]Perhitungan ke CO2-eq'!E131</f>
        <v>0</v>
      </c>
      <c r="F21" s="8">
        <f>'[38]Perhitungan ke CO2-eq'!F131</f>
        <v>0</v>
      </c>
      <c r="G21" s="8">
        <f>'[38]Perhitungan ke CO2-eq'!G131</f>
        <v>0</v>
      </c>
      <c r="H21" s="8">
        <f>'[38]Perhitungan ke CO2-eq'!H131</f>
        <v>0</v>
      </c>
      <c r="I21" s="8">
        <f>'[38]Perhitungan ke CO2-eq'!I131</f>
        <v>0</v>
      </c>
      <c r="J21" s="8">
        <f>'[38]Perhitungan ke CO2-eq'!J131</f>
        <v>0</v>
      </c>
      <c r="K21" s="8">
        <f>'[38]Perhitungan ke CO2-eq'!K131</f>
        <v>0</v>
      </c>
      <c r="L21" s="8">
        <f>'[39]Perhitungan ke CO2-eq'!B131</f>
        <v>0</v>
      </c>
      <c r="M21" s="8">
        <f>'[39]Perhitungan ke CO2-eq'!C131</f>
        <v>0</v>
      </c>
      <c r="N21" s="8">
        <f>'[39]Perhitungan ke CO2-eq'!D131</f>
        <v>0</v>
      </c>
      <c r="O21" s="8">
        <f>'[39]Perhitungan ke CO2-eq'!E131</f>
        <v>0</v>
      </c>
      <c r="P21" s="8">
        <f>'[39]Perhitungan ke CO2-eq'!F131</f>
        <v>0</v>
      </c>
      <c r="Q21" s="8">
        <f>'[39]Perhitungan ke CO2-eq'!G131</f>
        <v>0</v>
      </c>
      <c r="R21" s="8">
        <f>'[39]Perhitungan ke CO2-eq'!H131</f>
        <v>0</v>
      </c>
      <c r="S21" s="8">
        <f>'[39]Perhitungan ke CO2-eq'!I131</f>
        <v>0</v>
      </c>
      <c r="T21" s="8">
        <f>'[39]Perhitungan ke CO2-eq'!J131</f>
        <v>0</v>
      </c>
      <c r="U21" s="8">
        <f>'[39]Perhitungan ke CO2-eq'!K131</f>
        <v>0</v>
      </c>
      <c r="V21" s="9">
        <f t="shared" si="1"/>
        <v>0</v>
      </c>
    </row>
    <row r="22" spans="1:22" x14ac:dyDescent="0.25">
      <c r="A22" s="1" t="s">
        <v>7</v>
      </c>
      <c r="B22" s="8">
        <f>'[38]Perhitungan ke CO2-eq'!B132</f>
        <v>3.5514545454545456</v>
      </c>
      <c r="C22" s="8">
        <f>'[38]Perhitungan ke CO2-eq'!C132</f>
        <v>2.4594545454545456</v>
      </c>
      <c r="D22" s="8">
        <f>'[38]Perhitungan ke CO2-eq'!D132</f>
        <v>1.0270909090909093</v>
      </c>
      <c r="E22" s="8">
        <f>'[38]Perhitungan ke CO2-eq'!E132</f>
        <v>0.72927272727272741</v>
      </c>
      <c r="F22" s="8">
        <f>'[38]Perhitungan ke CO2-eq'!F132</f>
        <v>1.6818</v>
      </c>
      <c r="G22" s="8">
        <f>'[38]Perhitungan ke CO2-eq'!G132</f>
        <v>2.4754151890016547</v>
      </c>
      <c r="H22" s="8">
        <f>'[38]Perhitungan ke CO2-eq'!H132</f>
        <v>2.0744132250248968</v>
      </c>
      <c r="I22" s="8">
        <f>'[38]Perhitungan ke CO2-eq'!I132</f>
        <v>2.3460113941527365</v>
      </c>
      <c r="J22" s="8">
        <f>'[38]Perhitungan ke CO2-eq'!J132</f>
        <v>2.6831864774641079</v>
      </c>
      <c r="K22" s="8">
        <f>'[38]Perhitungan ke CO2-eq'!K132</f>
        <v>3.1024668580817107</v>
      </c>
      <c r="L22" s="8">
        <f>'[39]Perhitungan ke CO2-eq'!B132</f>
        <v>3.6245555525602438</v>
      </c>
      <c r="M22" s="8">
        <f>'[39]Perhitungan ke CO2-eq'!C132</f>
        <v>4.2753847180575786</v>
      </c>
      <c r="N22" s="8">
        <f>'[39]Perhitungan ke CO2-eq'!D132</f>
        <v>5.087436527954587</v>
      </c>
      <c r="O22" s="8">
        <f>'[39]Perhitungan ke CO2-eq'!E132</f>
        <v>6.101397700592968</v>
      </c>
      <c r="P22" s="8">
        <f>'[39]Perhitungan ke CO2-eq'!F132</f>
        <v>7.3682319619079273</v>
      </c>
      <c r="Q22" s="8">
        <f>'[39]Perhitungan ke CO2-eq'!G132</f>
        <v>8.95177601205679</v>
      </c>
      <c r="R22" s="8">
        <f>'[39]Perhitungan ke CO2-eq'!H132</f>
        <v>10.931991233152106</v>
      </c>
      <c r="S22" s="8">
        <f>'[39]Perhitungan ke CO2-eq'!I132</f>
        <v>13.409036778301497</v>
      </c>
      <c r="T22" s="8">
        <f>'[39]Perhitungan ke CO2-eq'!J132</f>
        <v>16.508371522871485</v>
      </c>
      <c r="U22" s="8">
        <f>'[39]Perhitungan ke CO2-eq'!K132</f>
        <v>20.387294640985044</v>
      </c>
      <c r="V22" s="9">
        <f t="shared" si="1"/>
        <v>118.77604251943808</v>
      </c>
    </row>
    <row r="23" spans="1:22" x14ac:dyDescent="0.25">
      <c r="A23" s="1" t="s">
        <v>8</v>
      </c>
      <c r="B23" s="8">
        <f>'[38]Perhitungan ke CO2-eq'!B133</f>
        <v>3.4992312727272727E-5</v>
      </c>
      <c r="C23" s="8">
        <f>'[38]Perhitungan ke CO2-eq'!C133</f>
        <v>4.2558880000000002E-5</v>
      </c>
      <c r="D23" s="8">
        <f>'[38]Perhitungan ke CO2-eq'!D133</f>
        <v>5.1300836363636374E-5</v>
      </c>
      <c r="E23" s="8">
        <f>'[38]Perhitungan ke CO2-eq'!E133</f>
        <v>7.0327447272727271E-5</v>
      </c>
      <c r="F23" s="8">
        <f>'[38]Perhitungan ke CO2-eq'!F133</f>
        <v>3.9497970909090923E-5</v>
      </c>
      <c r="G23" s="8">
        <f>'[38]Perhitungan ke CO2-eq'!G133</f>
        <v>3.4265748730751516E-5</v>
      </c>
      <c r="H23" s="8">
        <f>'[38]Perhitungan ke CO2-eq'!H133</f>
        <v>3.4676937715520526E-5</v>
      </c>
      <c r="I23" s="8">
        <f>'[38]Perhitungan ke CO2-eq'!I133</f>
        <v>3.5093060968106788E-5</v>
      </c>
      <c r="J23" s="8">
        <f>'[38]Perhitungan ke CO2-eq'!J133</f>
        <v>3.7426479575863041E-5</v>
      </c>
      <c r="K23" s="8">
        <f>'[38]Perhitungan ke CO2-eq'!K133</f>
        <v>2.9028742479789843E-5</v>
      </c>
      <c r="L23" s="8">
        <f>'[39]Perhitungan ke CO2-eq'!B133</f>
        <v>3.6371632006106203E-5</v>
      </c>
      <c r="M23" s="8">
        <f>'[39]Perhitungan ke CO2-eq'!C133</f>
        <v>3.6808091590179469E-5</v>
      </c>
      <c r="N23" s="8">
        <f>'[39]Perhitungan ke CO2-eq'!D133</f>
        <v>3.7249788689261634E-5</v>
      </c>
      <c r="O23" s="8">
        <f>'[39]Perhitungan ke CO2-eq'!E133</f>
        <v>3.7696786153532768E-5</v>
      </c>
      <c r="P23" s="8">
        <f>'[39]Perhitungan ke CO2-eq'!F133</f>
        <v>3.8149147587375172E-5</v>
      </c>
      <c r="Q23" s="8">
        <f>'[39]Perhitungan ke CO2-eq'!G133</f>
        <v>3.8606937358423665E-5</v>
      </c>
      <c r="R23" s="8">
        <f>'[39]Perhitungan ke CO2-eq'!H133</f>
        <v>3.9070220606724745E-5</v>
      </c>
      <c r="S23" s="8">
        <f>'[39]Perhitungan ke CO2-eq'!I133</f>
        <v>3.9539063254005443E-5</v>
      </c>
      <c r="T23" s="8">
        <f>'[39]Perhitungan ke CO2-eq'!J133</f>
        <v>4.2168106813756394E-5</v>
      </c>
      <c r="U23" s="8">
        <f>'[39]Perhitungan ke CO2-eq'!K133</f>
        <v>3.271035963915122E-5</v>
      </c>
      <c r="V23" s="9">
        <f t="shared" si="1"/>
        <v>7.8753855044127552E-4</v>
      </c>
    </row>
    <row r="24" spans="1:22" x14ac:dyDescent="0.25">
      <c r="A24" s="4" t="s">
        <v>9</v>
      </c>
      <c r="B24" s="8">
        <f>'[38]Perhitungan ke CO2-eq'!B134</f>
        <v>7515.9647147316127</v>
      </c>
      <c r="C24" s="8">
        <f>'[38]Perhitungan ke CO2-eq'!C134</f>
        <v>8729.5064674210062</v>
      </c>
      <c r="D24" s="8">
        <f>'[38]Perhitungan ke CO2-eq'!D134</f>
        <v>11938.696012503746</v>
      </c>
      <c r="E24" s="8">
        <f>'[38]Perhitungan ke CO2-eq'!E134</f>
        <v>11576.462946000835</v>
      </c>
      <c r="F24" s="8">
        <f>'[38]Perhitungan ke CO2-eq'!F134</f>
        <v>11651.66440963475</v>
      </c>
      <c r="G24" s="8">
        <f>'[38]Perhitungan ke CO2-eq'!G134</f>
        <v>10331.113621903476</v>
      </c>
      <c r="H24" s="8">
        <f>'[38]Perhitungan ke CO2-eq'!H134</f>
        <v>11741.440794227825</v>
      </c>
      <c r="I24" s="8">
        <f>'[38]Perhitungan ke CO2-eq'!I134</f>
        <v>12663.1621980375</v>
      </c>
      <c r="J24" s="8">
        <f>'[38]Perhitungan ke CO2-eq'!J134</f>
        <v>13348.549359499344</v>
      </c>
      <c r="K24" s="8">
        <f>'[38]Perhitungan ke CO2-eq'!K134</f>
        <v>14716.474265210685</v>
      </c>
      <c r="L24" s="8">
        <f>'[39]Perhitungan ke CO2-eq'!B134</f>
        <v>15743.289523884345</v>
      </c>
      <c r="M24" s="8">
        <f>'[39]Perhitungan ke CO2-eq'!C134</f>
        <v>16770.24391589138</v>
      </c>
      <c r="N24" s="8">
        <f>'[39]Perhitungan ke CO2-eq'!D134</f>
        <v>17797.37005511409</v>
      </c>
      <c r="O24" s="8">
        <f>'[39]Perhitungan ke CO2-eq'!E134</f>
        <v>18824.708754565647</v>
      </c>
      <c r="P24" s="8">
        <f>'[39]Perhitungan ke CO2-eq'!F134</f>
        <v>19852.311105782403</v>
      </c>
      <c r="Q24" s="8">
        <f>'[39]Perhitungan ke CO2-eq'!G134</f>
        <v>20880.241074808579</v>
      </c>
      <c r="R24" s="8">
        <f>'[39]Perhitungan ke CO2-eq'!H134</f>
        <v>21908.578753922659</v>
      </c>
      <c r="S24" s="8">
        <f>'[39]Perhitungan ke CO2-eq'!I134</f>
        <v>22937.424434744578</v>
      </c>
      <c r="T24" s="8">
        <f>'[39]Perhitungan ke CO2-eq'!J134</f>
        <v>23511.62087561841</v>
      </c>
      <c r="U24" s="8">
        <f>'[39]Perhitungan ke CO2-eq'!K134</f>
        <v>24997.183745415226</v>
      </c>
      <c r="V24" s="9">
        <f>SUM(B24:U24)</f>
        <v>317436.00702891813</v>
      </c>
    </row>
    <row r="27" spans="1:22" x14ac:dyDescent="0.25">
      <c r="A27" t="s">
        <v>45</v>
      </c>
    </row>
    <row r="28" spans="1:22" x14ac:dyDescent="0.25">
      <c r="A28" s="38" t="s">
        <v>0</v>
      </c>
      <c r="B28" s="38" t="s">
        <v>46</v>
      </c>
      <c r="C28" s="38"/>
      <c r="D28" s="38"/>
      <c r="E28" s="38"/>
      <c r="F28" s="38"/>
      <c r="G28" s="38"/>
      <c r="H28" s="38"/>
      <c r="I28" s="38"/>
      <c r="J28" s="38"/>
      <c r="K28" s="38"/>
      <c r="L28" s="38"/>
    </row>
    <row r="29" spans="1:22" x14ac:dyDescent="0.25">
      <c r="A29" s="38"/>
      <c r="B29" s="12">
        <v>2000</v>
      </c>
      <c r="C29" s="12">
        <v>2001</v>
      </c>
      <c r="D29" s="12">
        <v>2002</v>
      </c>
      <c r="E29" s="12">
        <v>2003</v>
      </c>
      <c r="F29" s="12">
        <v>2004</v>
      </c>
      <c r="G29" s="12">
        <v>2005</v>
      </c>
      <c r="H29" s="12">
        <v>2006</v>
      </c>
      <c r="I29" s="12">
        <v>2007</v>
      </c>
      <c r="J29" s="12">
        <v>2008</v>
      </c>
      <c r="K29" s="12">
        <v>2009</v>
      </c>
      <c r="L29" s="12">
        <v>2010</v>
      </c>
    </row>
    <row r="30" spans="1:22" x14ac:dyDescent="0.25">
      <c r="A30" s="1" t="s">
        <v>3</v>
      </c>
      <c r="B30" s="13">
        <f>'[40]Perhitungan ke CO2-eq'!B128</f>
        <v>35.402976472899702</v>
      </c>
      <c r="C30" s="13">
        <f>'[40]Perhitungan ke CO2-eq'!C128</f>
        <v>1.8633145512052474</v>
      </c>
      <c r="D30" s="13">
        <f>'[40]Perhitungan ke CO2-eq'!D128</f>
        <v>9.3165727560262361</v>
      </c>
      <c r="E30" s="13">
        <f>'[40]Perhitungan ke CO2-eq'!E128</f>
        <v>52.172807433746932</v>
      </c>
      <c r="F30" s="13">
        <f>'[40]Perhitungan ke CO2-eq'!F128</f>
        <v>65.216009292183642</v>
      </c>
      <c r="G30" s="13">
        <f>'[40]Perhitungan ke CO2-eq'!G128</f>
        <v>22.359774614462964</v>
      </c>
      <c r="H30" s="13">
        <f>'[40]Perhitungan ke CO2-eq'!H128</f>
        <v>115.52550217472532</v>
      </c>
      <c r="I30" s="13">
        <f>'[40]Perhitungan ke CO2-eq'!I128</f>
        <v>268.31729537355557</v>
      </c>
      <c r="J30" s="13">
        <f>'[40]Perhitungan ke CO2-eq'!J128</f>
        <v>503.09492882541673</v>
      </c>
      <c r="K30" s="13">
        <f>'[40]Perhitungan ke CO2-eq'!K128</f>
        <v>242.23089165668216</v>
      </c>
      <c r="L30" s="13">
        <f>'[40]Perhitungan ke CO2-eq'!L128</f>
        <v>355.89307928020219</v>
      </c>
    </row>
    <row r="31" spans="1:22" x14ac:dyDescent="0.25">
      <c r="A31" s="1" t="s">
        <v>4</v>
      </c>
      <c r="B31" s="13">
        <f>'[40]Perhitungan ke CO2-eq'!B129</f>
        <v>3642.9409800000003</v>
      </c>
      <c r="C31" s="13">
        <f>'[40]Perhitungan ke CO2-eq'!C129</f>
        <v>5105.1831600000005</v>
      </c>
      <c r="D31" s="13">
        <f>'[40]Perhitungan ke CO2-eq'!D129</f>
        <v>4785.19146</v>
      </c>
      <c r="E31" s="13">
        <f>'[40]Perhitungan ke CO2-eq'!E129</f>
        <v>4535.7261600000002</v>
      </c>
      <c r="F31" s="13">
        <f>'[40]Perhitungan ke CO2-eq'!F129</f>
        <v>4874.6199599999991</v>
      </c>
      <c r="G31" s="13">
        <f>'[40]Perhitungan ke CO2-eq'!G129</f>
        <v>5150.1899399999993</v>
      </c>
      <c r="H31" s="13">
        <f>'[40]Perhitungan ke CO2-eq'!H129</f>
        <v>5274.2054399999997</v>
      </c>
      <c r="I31" s="13">
        <f>'[40]Perhitungan ke CO2-eq'!I129</f>
        <v>4809.6257999999998</v>
      </c>
      <c r="J31" s="13">
        <f>'[40]Perhitungan ke CO2-eq'!J129</f>
        <v>4452.9926700000005</v>
      </c>
      <c r="K31" s="13">
        <f>'[40]Perhitungan ke CO2-eq'!K129</f>
        <v>6544.0512899999994</v>
      </c>
      <c r="L31" s="13">
        <f>'[40]Perhitungan ke CO2-eq'!L129</f>
        <v>5416.1545199999991</v>
      </c>
    </row>
    <row r="32" spans="1:22" x14ac:dyDescent="0.25">
      <c r="A32" s="1" t="s">
        <v>5</v>
      </c>
      <c r="B32" s="13">
        <f>'[40]Perhitungan ke CO2-eq'!B130</f>
        <v>530.5355529804001</v>
      </c>
      <c r="C32" s="13">
        <f>'[40]Perhitungan ke CO2-eq'!C130</f>
        <v>760.73159377430284</v>
      </c>
      <c r="D32" s="13">
        <f>'[40]Perhitungan ke CO2-eq'!D130</f>
        <v>838.67757987382288</v>
      </c>
      <c r="E32" s="13">
        <f>'[40]Perhitungan ke CO2-eq'!E130</f>
        <v>862.43293539165711</v>
      </c>
      <c r="F32" s="13">
        <f>'[40]Perhitungan ke CO2-eq'!F130</f>
        <v>905.2650056824001</v>
      </c>
      <c r="G32" s="13">
        <f>'[40]Perhitungan ke CO2-eq'!G130</f>
        <v>880.85902866971446</v>
      </c>
      <c r="H32" s="13">
        <f>'[40]Perhitungan ke CO2-eq'!H130</f>
        <v>897.08739758000002</v>
      </c>
      <c r="I32" s="13">
        <f>'[40]Perhitungan ke CO2-eq'!I130</f>
        <v>776.17494628256009</v>
      </c>
      <c r="J32" s="13">
        <f>'[40]Perhitungan ke CO2-eq'!J130</f>
        <v>587.23292287289155</v>
      </c>
      <c r="K32" s="13">
        <f>'[40]Perhitungan ke CO2-eq'!K130</f>
        <v>1197.5533391715521</v>
      </c>
      <c r="L32" s="13">
        <f>'[40]Perhitungan ke CO2-eq'!L130</f>
        <v>876.80964116657378</v>
      </c>
    </row>
    <row r="33" spans="1:13" x14ac:dyDescent="0.25">
      <c r="A33" s="1" t="s">
        <v>6</v>
      </c>
      <c r="B33" s="13">
        <f>'[40]Perhitungan ke CO2-eq'!B131</f>
        <v>0</v>
      </c>
      <c r="C33" s="13">
        <f>'[40]Perhitungan ke CO2-eq'!C131</f>
        <v>0</v>
      </c>
      <c r="D33" s="13">
        <f>'[40]Perhitungan ke CO2-eq'!D131</f>
        <v>0</v>
      </c>
      <c r="E33" s="13">
        <f>'[40]Perhitungan ke CO2-eq'!E131</f>
        <v>0</v>
      </c>
      <c r="F33" s="13">
        <f>'[40]Perhitungan ke CO2-eq'!F131</f>
        <v>0</v>
      </c>
      <c r="G33" s="13">
        <f>'[40]Perhitungan ke CO2-eq'!G131</f>
        <v>0</v>
      </c>
      <c r="H33" s="13">
        <f>'[40]Perhitungan ke CO2-eq'!H131</f>
        <v>0</v>
      </c>
      <c r="I33" s="13">
        <f>'[40]Perhitungan ke CO2-eq'!I131</f>
        <v>0</v>
      </c>
      <c r="J33" s="13">
        <f>'[40]Perhitungan ke CO2-eq'!J131</f>
        <v>0</v>
      </c>
      <c r="K33" s="13">
        <f>'[40]Perhitungan ke CO2-eq'!K131</f>
        <v>0</v>
      </c>
      <c r="L33" s="13">
        <f>'[40]Perhitungan ke CO2-eq'!L131</f>
        <v>0</v>
      </c>
    </row>
    <row r="34" spans="1:13" x14ac:dyDescent="0.25">
      <c r="A34" s="1" t="s">
        <v>7</v>
      </c>
      <c r="B34" s="13">
        <f>'[40]Perhitungan ke CO2-eq'!B132</f>
        <v>0.2694545454545455</v>
      </c>
      <c r="C34" s="13">
        <f>'[40]Perhitungan ke CO2-eq'!C132</f>
        <v>1.4181818181818184E-2</v>
      </c>
      <c r="D34" s="13">
        <f>'[40]Perhitungan ke CO2-eq'!D132</f>
        <v>7.0909090909090908E-2</v>
      </c>
      <c r="E34" s="13">
        <f>'[40]Perhitungan ke CO2-eq'!E132</f>
        <v>0.39709090909090911</v>
      </c>
      <c r="F34" s="13">
        <f>'[40]Perhitungan ke CO2-eq'!F132</f>
        <v>0.49636363636363634</v>
      </c>
      <c r="G34" s="13">
        <f>'[40]Perhitungan ke CO2-eq'!G132</f>
        <v>0.17018181818181821</v>
      </c>
      <c r="H34" s="13">
        <f>'[40]Perhitungan ke CO2-eq'!H132</f>
        <v>0.87927272727272732</v>
      </c>
      <c r="I34" s="13">
        <f>'[40]Perhitungan ke CO2-eq'!I132</f>
        <v>2.0421818181818181</v>
      </c>
      <c r="J34" s="13">
        <f>'[40]Perhitungan ke CO2-eq'!J132</f>
        <v>3.8290909090909095</v>
      </c>
      <c r="K34" s="13">
        <f>'[40]Perhitungan ke CO2-eq'!K132</f>
        <v>1.8436363636363637</v>
      </c>
      <c r="L34" s="13">
        <f>'[40]Perhitungan ke CO2-eq'!L132</f>
        <v>3.0977263780293312</v>
      </c>
    </row>
    <row r="35" spans="1:13" x14ac:dyDescent="0.25">
      <c r="A35" s="1" t="s">
        <v>8</v>
      </c>
      <c r="B35" s="13">
        <f>'[40]Perhitungan ke CO2-eq'!B133</f>
        <v>1.8536865454545458E-5</v>
      </c>
      <c r="C35" s="13">
        <f>'[40]Perhitungan ke CO2-eq'!C133</f>
        <v>7.1747709090909101E-6</v>
      </c>
      <c r="D35" s="13">
        <f>'[40]Perhitungan ke CO2-eq'!D133</f>
        <v>1.1631454545454543E-5</v>
      </c>
      <c r="E35" s="13">
        <f>'[40]Perhitungan ke CO2-eq'!E133</f>
        <v>9.4031127272727284E-6</v>
      </c>
      <c r="F35" s="13">
        <f>'[40]Perhitungan ke CO2-eq'!F133</f>
        <v>6.2442545454545461E-6</v>
      </c>
      <c r="G35" s="13">
        <f>'[40]Perhitungan ke CO2-eq'!G133</f>
        <v>1.6161600000000003E-6</v>
      </c>
      <c r="H35" s="13">
        <f>'[40]Perhitungan ke CO2-eq'!H133</f>
        <v>1.0676450909090911E-5</v>
      </c>
      <c r="I35" s="13">
        <f>'[40]Perhitungan ke CO2-eq'!I133</f>
        <v>2.2087520000000003E-5</v>
      </c>
      <c r="J35" s="13">
        <f>'[40]Perhitungan ke CO2-eq'!J133</f>
        <v>6.1159789090909112E-5</v>
      </c>
      <c r="K35" s="13">
        <f>'[40]Perhitungan ke CO2-eq'!K133</f>
        <v>3.4018472727272731E-5</v>
      </c>
      <c r="L35" s="13">
        <f>'[40]Perhitungan ke CO2-eq'!L133</f>
        <v>3.6253407272727275E-5</v>
      </c>
    </row>
    <row r="36" spans="1:13" x14ac:dyDescent="0.25">
      <c r="A36" s="4" t="s">
        <v>9</v>
      </c>
      <c r="B36" s="13">
        <f>'[40]Perhitungan ke CO2-eq'!B134</f>
        <v>4209.1489825356193</v>
      </c>
      <c r="C36" s="13">
        <f>'[40]Perhitungan ke CO2-eq'!C134</f>
        <v>5867.7922573184605</v>
      </c>
      <c r="D36" s="13">
        <f>'[40]Perhitungan ke CO2-eq'!D134</f>
        <v>5633.2565333522134</v>
      </c>
      <c r="E36" s="13">
        <f>'[40]Perhitungan ke CO2-eq'!E134</f>
        <v>5450.7290031376087</v>
      </c>
      <c r="F36" s="13">
        <f>'[40]Perhitungan ke CO2-eq'!F134</f>
        <v>5845.5973448552013</v>
      </c>
      <c r="G36" s="13">
        <f>'[40]Perhitungan ke CO2-eq'!G134</f>
        <v>6053.5789267185191</v>
      </c>
      <c r="H36" s="13">
        <f>'[40]Perhitungan ke CO2-eq'!H134</f>
        <v>6287.6976231584495</v>
      </c>
      <c r="I36" s="13">
        <f>'[40]Perhitungan ke CO2-eq'!I134</f>
        <v>5856.1602455618176</v>
      </c>
      <c r="J36" s="13">
        <f>'[40]Perhitungan ke CO2-eq'!J134</f>
        <v>5547.1496737671887</v>
      </c>
      <c r="K36" s="13">
        <f>'[40]Perhitungan ke CO2-eq'!K134</f>
        <v>7985.6791912103427</v>
      </c>
      <c r="L36" s="13">
        <f>'[40]Perhitungan ke CO2-eq'!L134</f>
        <v>6651.955003078212</v>
      </c>
      <c r="M36" s="9">
        <f>SUM(B36:L36)</f>
        <v>65388.744784693641</v>
      </c>
    </row>
    <row r="43" spans="1:13" x14ac:dyDescent="0.25">
      <c r="A43" t="s">
        <v>53</v>
      </c>
    </row>
    <row r="44" spans="1:13" x14ac:dyDescent="0.25">
      <c r="A44" s="38" t="s">
        <v>0</v>
      </c>
    </row>
    <row r="45" spans="1:13" x14ac:dyDescent="0.25">
      <c r="A45" s="38"/>
    </row>
    <row r="46" spans="1:13" x14ac:dyDescent="0.25">
      <c r="A46" s="1" t="s">
        <v>3</v>
      </c>
    </row>
    <row r="47" spans="1:13" x14ac:dyDescent="0.25">
      <c r="A47" s="1" t="s">
        <v>4</v>
      </c>
    </row>
    <row r="48" spans="1:13" x14ac:dyDescent="0.25">
      <c r="A48" s="1" t="s">
        <v>5</v>
      </c>
    </row>
    <row r="49" spans="1:1" x14ac:dyDescent="0.25">
      <c r="A49" s="1" t="s">
        <v>6</v>
      </c>
    </row>
    <row r="50" spans="1:1" x14ac:dyDescent="0.25">
      <c r="A50" s="1" t="s">
        <v>7</v>
      </c>
    </row>
    <row r="51" spans="1:1" x14ac:dyDescent="0.25">
      <c r="A51" s="1" t="s">
        <v>8</v>
      </c>
    </row>
    <row r="52" spans="1:1" x14ac:dyDescent="0.25">
      <c r="A52" s="4" t="s">
        <v>9</v>
      </c>
    </row>
    <row r="55" spans="1:1" x14ac:dyDescent="0.25">
      <c r="A55" t="s">
        <v>54</v>
      </c>
    </row>
    <row r="56" spans="1:1" x14ac:dyDescent="0.25">
      <c r="A56" s="38" t="s">
        <v>0</v>
      </c>
    </row>
    <row r="57" spans="1:1" x14ac:dyDescent="0.25">
      <c r="A57" s="38"/>
    </row>
    <row r="58" spans="1:1" x14ac:dyDescent="0.25">
      <c r="A58" s="1" t="s">
        <v>3</v>
      </c>
    </row>
    <row r="59" spans="1:1" x14ac:dyDescent="0.25">
      <c r="A59" s="1" t="s">
        <v>4</v>
      </c>
    </row>
    <row r="60" spans="1:1" x14ac:dyDescent="0.25">
      <c r="A60" s="1" t="s">
        <v>5</v>
      </c>
    </row>
    <row r="61" spans="1:1" x14ac:dyDescent="0.25">
      <c r="A61" s="1" t="s">
        <v>6</v>
      </c>
    </row>
    <row r="62" spans="1:1" x14ac:dyDescent="0.25">
      <c r="A62" s="1" t="s">
        <v>7</v>
      </c>
    </row>
    <row r="63" spans="1:1" x14ac:dyDescent="0.25">
      <c r="A63" s="1" t="s">
        <v>8</v>
      </c>
    </row>
    <row r="64" spans="1:1" x14ac:dyDescent="0.25">
      <c r="A64" s="4" t="s">
        <v>9</v>
      </c>
    </row>
    <row r="67" spans="1:21" x14ac:dyDescent="0.25">
      <c r="B67" s="37" t="s">
        <v>1</v>
      </c>
      <c r="C67" s="37"/>
      <c r="D67" s="37"/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</row>
    <row r="68" spans="1:21" x14ac:dyDescent="0.25">
      <c r="A68" t="s">
        <v>59</v>
      </c>
      <c r="B68" s="32">
        <v>2011</v>
      </c>
      <c r="C68" s="32">
        <v>2012</v>
      </c>
      <c r="D68" s="32">
        <v>2013</v>
      </c>
      <c r="E68" s="32">
        <v>2014</v>
      </c>
      <c r="F68" s="32">
        <v>2015</v>
      </c>
      <c r="G68" s="32">
        <v>2016</v>
      </c>
      <c r="H68" s="32">
        <v>2017</v>
      </c>
      <c r="I68" s="32">
        <v>2018</v>
      </c>
      <c r="J68" s="32">
        <v>2019</v>
      </c>
      <c r="K68" s="32">
        <v>2020</v>
      </c>
      <c r="L68" s="3">
        <v>2021</v>
      </c>
      <c r="M68" s="32">
        <v>2022</v>
      </c>
      <c r="N68" s="32">
        <v>2023</v>
      </c>
      <c r="O68" s="32">
        <v>2024</v>
      </c>
      <c r="P68" s="32">
        <v>2025</v>
      </c>
      <c r="Q68" s="3">
        <v>2026</v>
      </c>
      <c r="R68" s="32">
        <v>2027</v>
      </c>
      <c r="S68" s="32">
        <v>2028</v>
      </c>
      <c r="T68" s="32">
        <v>2029</v>
      </c>
      <c r="U68" s="32">
        <v>2030</v>
      </c>
    </row>
    <row r="69" spans="1:21" x14ac:dyDescent="0.25">
      <c r="A69" t="s">
        <v>60</v>
      </c>
      <c r="B69" s="9">
        <f>B6+B9+B10+B11</f>
        <v>622.9167225378178</v>
      </c>
      <c r="C69" s="9">
        <f t="shared" ref="C69:U69" si="2">C6+C9+C10+C11</f>
        <v>411.41812542834708</v>
      </c>
      <c r="D69" s="9">
        <f t="shared" si="2"/>
        <v>133.997887661379</v>
      </c>
      <c r="E69" s="9">
        <f t="shared" si="2"/>
        <v>76.316452086068793</v>
      </c>
      <c r="F69" s="9">
        <f t="shared" si="2"/>
        <v>189.37994067113911</v>
      </c>
      <c r="G69" s="9">
        <f t="shared" si="2"/>
        <v>291.14406583442076</v>
      </c>
      <c r="H69" s="9">
        <f t="shared" si="2"/>
        <v>302.59606225414808</v>
      </c>
      <c r="I69" s="9">
        <f t="shared" si="2"/>
        <v>316.38196449671335</v>
      </c>
      <c r="J69" s="9">
        <f t="shared" si="2"/>
        <v>333.13600842695155</v>
      </c>
      <c r="K69" s="9">
        <f t="shared" si="2"/>
        <v>353.66735994268532</v>
      </c>
      <c r="L69" s="9">
        <f t="shared" si="2"/>
        <v>379.00839423504033</v>
      </c>
      <c r="M69" s="9">
        <f t="shared" si="2"/>
        <v>410.47630010746343</v>
      </c>
      <c r="N69" s="9">
        <f t="shared" si="2"/>
        <v>449.75168706943793</v>
      </c>
      <c r="O69" s="9">
        <f t="shared" si="2"/>
        <v>498.97888797050513</v>
      </c>
      <c r="P69" s="9">
        <f t="shared" si="2"/>
        <v>560.89394514350579</v>
      </c>
      <c r="Q69" s="9">
        <f t="shared" si="2"/>
        <v>638.98792070537206</v>
      </c>
      <c r="R69" s="9">
        <f t="shared" si="2"/>
        <v>737.71528048274081</v>
      </c>
      <c r="S69" s="9">
        <f t="shared" si="2"/>
        <v>862.75979188261567</v>
      </c>
      <c r="T69" s="9">
        <f t="shared" si="2"/>
        <v>1021.3738095566954</v>
      </c>
      <c r="U69" s="9">
        <f t="shared" si="2"/>
        <v>1222.8481162601479</v>
      </c>
    </row>
    <row r="70" spans="1:21" x14ac:dyDescent="0.25">
      <c r="A70" t="s">
        <v>61</v>
      </c>
      <c r="B70" s="9">
        <f>B7+B8</f>
        <v>7106.1649171240379</v>
      </c>
      <c r="C70" s="9">
        <f t="shared" ref="C70:U70" si="3">C7+C8</f>
        <v>8461.4451949342238</v>
      </c>
      <c r="D70" s="9">
        <f t="shared" si="3"/>
        <v>11864.499794107756</v>
      </c>
      <c r="E70" s="9">
        <f t="shared" si="3"/>
        <v>11540.800298809871</v>
      </c>
      <c r="F70" s="9">
        <f t="shared" si="3"/>
        <v>11546.584075705916</v>
      </c>
      <c r="G70" s="9">
        <f t="shared" si="3"/>
        <v>10160.72839807757</v>
      </c>
      <c r="H70" s="9">
        <f t="shared" si="3"/>
        <v>11714.994974548148</v>
      </c>
      <c r="I70" s="9">
        <f t="shared" si="3"/>
        <v>12639.92008268517</v>
      </c>
      <c r="J70" s="9">
        <f t="shared" si="3"/>
        <v>13326.734143651063</v>
      </c>
      <c r="K70" s="9">
        <f t="shared" si="3"/>
        <v>14700.60481791412</v>
      </c>
      <c r="L70" s="9">
        <f t="shared" si="3"/>
        <v>15730.947185528599</v>
      </c>
      <c r="M70" s="9">
        <f t="shared" si="3"/>
        <v>16761.289553143066</v>
      </c>
      <c r="N70" s="9">
        <f t="shared" si="3"/>
        <v>17791.631920757543</v>
      </c>
      <c r="O70" s="9">
        <f t="shared" si="3"/>
        <v>18821.97428837201</v>
      </c>
      <c r="P70" s="9">
        <f t="shared" si="3"/>
        <v>19852.316655986488</v>
      </c>
      <c r="Q70" s="9">
        <f t="shared" si="3"/>
        <v>20882.659023600929</v>
      </c>
      <c r="R70" s="9">
        <f t="shared" si="3"/>
        <v>21913.001391215446</v>
      </c>
      <c r="S70" s="9">
        <f t="shared" si="3"/>
        <v>22943.343758829858</v>
      </c>
      <c r="T70" s="9">
        <f t="shared" si="3"/>
        <v>23515.327054318321</v>
      </c>
      <c r="U70" s="9">
        <f t="shared" si="3"/>
        <v>25004.028494058799</v>
      </c>
    </row>
  </sheetData>
  <mergeCells count="9">
    <mergeCell ref="B67:U67"/>
    <mergeCell ref="A44:A45"/>
    <mergeCell ref="A56:A57"/>
    <mergeCell ref="A4:A5"/>
    <mergeCell ref="B4:U4"/>
    <mergeCell ref="A16:A17"/>
    <mergeCell ref="B16:U16"/>
    <mergeCell ref="A28:A29"/>
    <mergeCell ref="B28:L28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Y71"/>
  <sheetViews>
    <sheetView zoomScale="85" zoomScaleNormal="85" workbookViewId="0">
      <selection activeCell="B11" sqref="B11"/>
    </sheetView>
  </sheetViews>
  <sheetFormatPr defaultRowHeight="15" x14ac:dyDescent="0.25"/>
  <cols>
    <col min="1" max="1" width="37.140625" bestFit="1" customWidth="1"/>
    <col min="2" max="2" width="9.5703125" bestFit="1" customWidth="1"/>
    <col min="3" max="3" width="9.42578125" bestFit="1" customWidth="1"/>
    <col min="4" max="12" width="9.7109375" bestFit="1" customWidth="1"/>
    <col min="13" max="13" width="10.5703125" bestFit="1" customWidth="1"/>
    <col min="14" max="21" width="9.5703125" bestFit="1" customWidth="1"/>
    <col min="22" max="22" width="10.5703125" bestFit="1" customWidth="1"/>
    <col min="23" max="25" width="9.5703125" bestFit="1" customWidth="1"/>
  </cols>
  <sheetData>
    <row r="1" spans="1:25" x14ac:dyDescent="0.25">
      <c r="A1" t="s">
        <v>49</v>
      </c>
    </row>
    <row r="3" spans="1:25" x14ac:dyDescent="0.25">
      <c r="A3" t="s">
        <v>10</v>
      </c>
    </row>
    <row r="4" spans="1:25" x14ac:dyDescent="0.25">
      <c r="A4" s="38" t="s">
        <v>0</v>
      </c>
      <c r="B4" s="37" t="s">
        <v>1</v>
      </c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</row>
    <row r="5" spans="1:25" x14ac:dyDescent="0.25">
      <c r="A5" s="38"/>
      <c r="B5" s="2">
        <v>2011</v>
      </c>
      <c r="C5" s="2">
        <v>2012</v>
      </c>
      <c r="D5" s="2">
        <v>2013</v>
      </c>
      <c r="E5" s="2">
        <v>2014</v>
      </c>
      <c r="F5" s="2">
        <v>2015</v>
      </c>
      <c r="G5" s="2">
        <v>2016</v>
      </c>
      <c r="H5" s="2">
        <v>2017</v>
      </c>
      <c r="I5" s="2">
        <v>2018</v>
      </c>
      <c r="J5" s="2">
        <v>2019</v>
      </c>
      <c r="K5" s="2">
        <v>2020</v>
      </c>
      <c r="L5" s="3">
        <v>2021</v>
      </c>
      <c r="M5" s="2">
        <v>2022</v>
      </c>
      <c r="N5" s="2">
        <v>2023</v>
      </c>
      <c r="O5" s="2">
        <v>2024</v>
      </c>
      <c r="P5" s="2">
        <v>2025</v>
      </c>
      <c r="Q5" s="3">
        <v>2026</v>
      </c>
      <c r="R5" s="2">
        <v>2027</v>
      </c>
      <c r="S5" s="2">
        <v>2028</v>
      </c>
      <c r="T5" s="2">
        <v>2029</v>
      </c>
      <c r="U5" s="2">
        <v>2030</v>
      </c>
    </row>
    <row r="6" spans="1:25" x14ac:dyDescent="0.25">
      <c r="A6" s="1" t="s">
        <v>3</v>
      </c>
      <c r="B6" s="8">
        <f>'[41]Perhitungan ke CO2-eq'!B128</f>
        <v>139.74859134039355</v>
      </c>
      <c r="C6" s="8">
        <f>'[41]Perhitungan ke CO2-eq'!C128</f>
        <v>93.165727560262368</v>
      </c>
      <c r="D6" s="8">
        <f>'[41]Perhitungan ke CO2-eq'!D128</f>
        <v>44.719549228925928</v>
      </c>
      <c r="E6" s="8">
        <f>'[41]Perhitungan ke CO2-eq'!E128</f>
        <v>115.52550217472532</v>
      </c>
      <c r="F6" s="8">
        <f>'[41]Perhitungan ke CO2-eq'!F128</f>
        <v>61.489380189773158</v>
      </c>
      <c r="G6" s="8">
        <f>'[41]Perhitungan ke CO2-eq'!G128</f>
        <v>0</v>
      </c>
      <c r="H6" s="8">
        <f>'[41]Perhitungan ke CO2-eq'!H128</f>
        <v>0</v>
      </c>
      <c r="I6" s="8">
        <f>'[41]Perhitungan ke CO2-eq'!I128</f>
        <v>0</v>
      </c>
      <c r="J6" s="8">
        <f>'[41]Perhitungan ke CO2-eq'!J128</f>
        <v>0</v>
      </c>
      <c r="K6" s="8">
        <f>'[41]Perhitungan ke CO2-eq'!K128</f>
        <v>0</v>
      </c>
      <c r="L6" s="8">
        <f>'[42]Perhitungan ke CO2-eq'!B128</f>
        <v>0</v>
      </c>
      <c r="M6" s="8">
        <f>'[42]Perhitungan ke CO2-eq'!C128</f>
        <v>0</v>
      </c>
      <c r="N6" s="8">
        <f>'[42]Perhitungan ke CO2-eq'!D128</f>
        <v>0</v>
      </c>
      <c r="O6" s="8">
        <f>'[42]Perhitungan ke CO2-eq'!E128</f>
        <v>0</v>
      </c>
      <c r="P6" s="8">
        <f>'[42]Perhitungan ke CO2-eq'!F128</f>
        <v>0</v>
      </c>
      <c r="Q6" s="8">
        <f>'[42]Perhitungan ke CO2-eq'!G128</f>
        <v>0</v>
      </c>
      <c r="R6" s="8">
        <f>'[42]Perhitungan ke CO2-eq'!H128</f>
        <v>0</v>
      </c>
      <c r="S6" s="8">
        <f>'[42]Perhitungan ke CO2-eq'!I128</f>
        <v>0</v>
      </c>
      <c r="T6" s="8">
        <f>'[42]Perhitungan ke CO2-eq'!J128</f>
        <v>0</v>
      </c>
      <c r="U6" s="8">
        <f>'[42]Perhitungan ke CO2-eq'!K128</f>
        <v>101.13634090043172</v>
      </c>
      <c r="V6" s="9">
        <f t="shared" ref="V6:V11" si="0">SUM(B6:U6)</f>
        <v>555.78509139451205</v>
      </c>
    </row>
    <row r="7" spans="1:25" x14ac:dyDescent="0.25">
      <c r="A7" s="1" t="s">
        <v>4</v>
      </c>
      <c r="B7" s="8">
        <f>'[41]Perhitungan ke CO2-eq'!B129</f>
        <v>1678.7723399999998</v>
      </c>
      <c r="C7" s="8">
        <f>'[41]Perhitungan ke CO2-eq'!C129</f>
        <v>1019.55</v>
      </c>
      <c r="D7" s="8">
        <f>'[41]Perhitungan ke CO2-eq'!D129</f>
        <v>2667.2465399999996</v>
      </c>
      <c r="E7" s="8">
        <f>'[41]Perhitungan ke CO2-eq'!E129</f>
        <v>3133.6573799999996</v>
      </c>
      <c r="F7" s="8">
        <f>'[41]Perhitungan ke CO2-eq'!F129</f>
        <v>3293.6727600000004</v>
      </c>
      <c r="G7" s="8">
        <f>'[41]Perhitungan ke CO2-eq'!G129</f>
        <v>1067.472</v>
      </c>
      <c r="H7" s="8">
        <f>'[41]Perhitungan ke CO2-eq'!H129</f>
        <v>1383.7103207507807</v>
      </c>
      <c r="I7" s="8">
        <f>'[41]Perhitungan ke CO2-eq'!I129</f>
        <v>1636.827830545094</v>
      </c>
      <c r="J7" s="8">
        <f>'[41]Perhitungan ke CO2-eq'!J129</f>
        <v>1936.2472814347893</v>
      </c>
      <c r="K7" s="8">
        <f>'[41]Perhitungan ke CO2-eq'!K129</f>
        <v>2235.6667323244901</v>
      </c>
      <c r="L7" s="8">
        <f>'[42]Perhitungan ke CO2-eq'!B129</f>
        <v>2535.0861832141809</v>
      </c>
      <c r="M7" s="8">
        <f>'[42]Perhitungan ke CO2-eq'!C129</f>
        <v>2834.5056341038821</v>
      </c>
      <c r="N7" s="8">
        <f>'[42]Perhitungan ke CO2-eq'!D129</f>
        <v>3133.9250849935729</v>
      </c>
      <c r="O7" s="8">
        <f>'[42]Perhitungan ke CO2-eq'!E129</f>
        <v>3433.3445358832737</v>
      </c>
      <c r="P7" s="8">
        <f>'[42]Perhitungan ke CO2-eq'!F129</f>
        <v>3732.7639867729645</v>
      </c>
      <c r="Q7" s="8">
        <f>'[42]Perhitungan ke CO2-eq'!G129</f>
        <v>4032.1834376626553</v>
      </c>
      <c r="R7" s="8">
        <f>'[42]Perhitungan ke CO2-eq'!H129</f>
        <v>4331.6028885523556</v>
      </c>
      <c r="S7" s="8">
        <f>'[42]Perhitungan ke CO2-eq'!I129</f>
        <v>4631.0223394420473</v>
      </c>
      <c r="T7" s="8">
        <f>'[42]Perhitungan ke CO2-eq'!J129</f>
        <v>4930.4417903317481</v>
      </c>
      <c r="U7" s="8">
        <f>'[42]Perhitungan ke CO2-eq'!K129</f>
        <v>5229.8612412214388</v>
      </c>
      <c r="V7" s="9">
        <f t="shared" si="0"/>
        <v>58877.560307233289</v>
      </c>
    </row>
    <row r="8" spans="1:25" x14ac:dyDescent="0.25">
      <c r="A8" s="1" t="s">
        <v>5</v>
      </c>
      <c r="B8" s="8">
        <f>'[41]Perhitungan ke CO2-eq'!B130</f>
        <v>190.48422335639086</v>
      </c>
      <c r="C8" s="8">
        <f>'[41]Perhitungan ke CO2-eq'!C130</f>
        <v>18.469584817099431</v>
      </c>
      <c r="D8" s="8">
        <f>'[41]Perhitungan ke CO2-eq'!D130</f>
        <v>320.82858654245149</v>
      </c>
      <c r="E8" s="8">
        <f>'[41]Perhitungan ke CO2-eq'!E130</f>
        <v>350.84170296479545</v>
      </c>
      <c r="F8" s="8">
        <f>'[41]Perhitungan ke CO2-eq'!F130</f>
        <v>353.94253664051541</v>
      </c>
      <c r="G8" s="8">
        <f>'[41]Perhitungan ke CO2-eq'!G130</f>
        <v>7.0299451765714291</v>
      </c>
      <c r="H8" s="8">
        <f>'[41]Perhitungan ke CO2-eq'!H130</f>
        <v>9.1125647278186754</v>
      </c>
      <c r="I8" s="8">
        <f>'[41]Perhitungan ke CO2-eq'!I130</f>
        <v>10.7794957733958</v>
      </c>
      <c r="J8" s="8">
        <f>'[41]Perhitungan ke CO2-eq'!J130</f>
        <v>12.751352950496162</v>
      </c>
      <c r="K8" s="8">
        <f>'[41]Perhitungan ke CO2-eq'!K130</f>
        <v>14.723210127596564</v>
      </c>
      <c r="L8" s="8">
        <f>'[42]Perhitungan ke CO2-eq'!B130</f>
        <v>16.695067304696899</v>
      </c>
      <c r="M8" s="8">
        <f>'[42]Perhitungan ke CO2-eq'!C130</f>
        <v>18.666924481797299</v>
      </c>
      <c r="N8" s="8">
        <f>'[42]Perhitungan ke CO2-eq'!D130</f>
        <v>20.638781658897631</v>
      </c>
      <c r="O8" s="8">
        <f>'[42]Perhitungan ke CO2-eq'!E130</f>
        <v>22.610638835998035</v>
      </c>
      <c r="P8" s="8">
        <f>'[42]Perhitungan ke CO2-eq'!F130</f>
        <v>24.582496013098368</v>
      </c>
      <c r="Q8" s="8">
        <f>'[42]Perhitungan ke CO2-eq'!G130</f>
        <v>26.554353190198704</v>
      </c>
      <c r="R8" s="8">
        <f>'[42]Perhitungan ke CO2-eq'!H130</f>
        <v>28.526210367299104</v>
      </c>
      <c r="S8" s="8">
        <f>'[42]Perhitungan ke CO2-eq'!I130</f>
        <v>30.498067544399433</v>
      </c>
      <c r="T8" s="8">
        <f>'[42]Perhitungan ke CO2-eq'!J130</f>
        <v>32.469924721499844</v>
      </c>
      <c r="U8" s="8">
        <f>'[42]Perhitungan ke CO2-eq'!K130</f>
        <v>34.441781898600183</v>
      </c>
      <c r="V8" s="9">
        <f t="shared" si="0"/>
        <v>1544.6474490936166</v>
      </c>
    </row>
    <row r="9" spans="1:25" x14ac:dyDescent="0.25">
      <c r="A9" s="1" t="s">
        <v>6</v>
      </c>
      <c r="B9" s="8">
        <f>'[41]Perhitungan ke CO2-eq'!B131</f>
        <v>0</v>
      </c>
      <c r="C9" s="8">
        <f>'[41]Perhitungan ke CO2-eq'!C131</f>
        <v>0</v>
      </c>
      <c r="D9" s="8">
        <f>'[41]Perhitungan ke CO2-eq'!D131</f>
        <v>0</v>
      </c>
      <c r="E9" s="8">
        <f>'[41]Perhitungan ke CO2-eq'!E131</f>
        <v>0</v>
      </c>
      <c r="F9" s="8">
        <f>'[41]Perhitungan ke CO2-eq'!F131</f>
        <v>0</v>
      </c>
      <c r="G9" s="8">
        <f>'[41]Perhitungan ke CO2-eq'!G131</f>
        <v>0</v>
      </c>
      <c r="H9" s="8">
        <f>'[41]Perhitungan ke CO2-eq'!H131</f>
        <v>0</v>
      </c>
      <c r="I9" s="8">
        <f>'[41]Perhitungan ke CO2-eq'!I131</f>
        <v>0</v>
      </c>
      <c r="J9" s="8">
        <f>'[41]Perhitungan ke CO2-eq'!J131</f>
        <v>0</v>
      </c>
      <c r="K9" s="8">
        <f>'[41]Perhitungan ke CO2-eq'!K131</f>
        <v>0</v>
      </c>
      <c r="L9" s="8">
        <f>'[42]Perhitungan ke CO2-eq'!B131</f>
        <v>0</v>
      </c>
      <c r="M9" s="8">
        <f>'[42]Perhitungan ke CO2-eq'!C131</f>
        <v>0</v>
      </c>
      <c r="N9" s="8">
        <f>'[42]Perhitungan ke CO2-eq'!D131</f>
        <v>0</v>
      </c>
      <c r="O9" s="8">
        <f>'[42]Perhitungan ke CO2-eq'!E131</f>
        <v>0</v>
      </c>
      <c r="P9" s="8">
        <f>'[42]Perhitungan ke CO2-eq'!F131</f>
        <v>0</v>
      </c>
      <c r="Q9" s="8">
        <f>'[42]Perhitungan ke CO2-eq'!G131</f>
        <v>0</v>
      </c>
      <c r="R9" s="8">
        <f>'[42]Perhitungan ke CO2-eq'!H131</f>
        <v>0</v>
      </c>
      <c r="S9" s="8">
        <f>'[42]Perhitungan ke CO2-eq'!I131</f>
        <v>0</v>
      </c>
      <c r="T9" s="8">
        <f>'[42]Perhitungan ke CO2-eq'!J131</f>
        <v>0</v>
      </c>
      <c r="U9" s="8">
        <f>'[42]Perhitungan ke CO2-eq'!K131</f>
        <v>0</v>
      </c>
      <c r="V9" s="9">
        <f t="shared" si="0"/>
        <v>0</v>
      </c>
    </row>
    <row r="10" spans="1:25" x14ac:dyDescent="0.25">
      <c r="A10" s="1" t="s">
        <v>7</v>
      </c>
      <c r="B10" s="8">
        <f>'[41]Perhitungan ke CO2-eq'!B132</f>
        <v>1.8416345742404794</v>
      </c>
      <c r="C10" s="8">
        <f>'[41]Perhitungan ke CO2-eq'!C132</f>
        <v>1.4870891196950249</v>
      </c>
      <c r="D10" s="8">
        <f>'[41]Perhitungan ke CO2-eq'!D132</f>
        <v>1.8185602365114564</v>
      </c>
      <c r="E10" s="8">
        <f>'[41]Perhitungan ke CO2-eq'!E132</f>
        <v>2.3574693274205472</v>
      </c>
      <c r="F10" s="8">
        <f>'[41]Perhitungan ke CO2-eq'!F132</f>
        <v>2.4907953475707005</v>
      </c>
      <c r="G10" s="8">
        <f>'[41]Perhitungan ke CO2-eq'!G132</f>
        <v>2.5284941844633759</v>
      </c>
      <c r="H10" s="8">
        <f>'[41]Perhitungan ke CO2-eq'!H132</f>
        <v>3.0898198934142456</v>
      </c>
      <c r="I10" s="8">
        <f>'[41]Perhitungan ke CO2-eq'!I132</f>
        <v>3.7757599097522085</v>
      </c>
      <c r="J10" s="8">
        <f>'[41]Perhitungan ke CO2-eq'!J132</f>
        <v>4.6139786097171989</v>
      </c>
      <c r="K10" s="8">
        <f>'[41]Perhitungan ke CO2-eq'!K132</f>
        <v>5.6382818610744154</v>
      </c>
      <c r="L10" s="8">
        <f>'[42]Perhitungan ke CO2-eq'!B132</f>
        <v>6.8899804342329363</v>
      </c>
      <c r="M10" s="8">
        <f>'[42]Perhitungan ke CO2-eq'!C132</f>
        <v>8.4195560906326481</v>
      </c>
      <c r="N10" s="8">
        <f>'[42]Perhitungan ke CO2-eq'!D132</f>
        <v>10.288697542753097</v>
      </c>
      <c r="O10" s="8">
        <f>'[42]Perhitungan ke CO2-eq'!E132</f>
        <v>12.572788397244283</v>
      </c>
      <c r="P10" s="8">
        <f>'[42]Perhitungan ke CO2-eq'!F132</f>
        <v>15.363947421432515</v>
      </c>
      <c r="Q10" s="8">
        <f>'[42]Perhitungan ke CO2-eq'!G132</f>
        <v>18.774743748990531</v>
      </c>
      <c r="R10" s="8">
        <f>'[42]Perhitungan ke CO2-eq'!H132</f>
        <v>22.942736861266425</v>
      </c>
      <c r="S10" s="8">
        <f>'[42]Perhitungan ke CO2-eq'!I132</f>
        <v>28.036024444467579</v>
      </c>
      <c r="T10" s="8">
        <f>'[42]Perhitungan ke CO2-eq'!J132</f>
        <v>34.260021871139372</v>
      </c>
      <c r="U10" s="8">
        <f>'[42]Perhitungan ke CO2-eq'!K132</f>
        <v>42.635502534695007</v>
      </c>
      <c r="V10" s="9">
        <f t="shared" si="0"/>
        <v>229.82588241071406</v>
      </c>
    </row>
    <row r="11" spans="1:25" x14ac:dyDescent="0.25">
      <c r="A11" s="1" t="s">
        <v>8</v>
      </c>
      <c r="B11" s="8">
        <f>'[41]Perhitungan ke CO2-eq'!B133</f>
        <v>1.3605428571428572E-5</v>
      </c>
      <c r="C11" s="8">
        <f>'[41]Perhitungan ke CO2-eq'!C133</f>
        <v>9.0702857142857125E-6</v>
      </c>
      <c r="D11" s="8">
        <f>'[41]Perhitungan ke CO2-eq'!D133</f>
        <v>4.3537371428571437E-6</v>
      </c>
      <c r="E11" s="8">
        <f>'[41]Perhitungan ke CO2-eq'!E133</f>
        <v>1.1247154285714285E-5</v>
      </c>
      <c r="F11" s="8">
        <f>'[41]Perhitungan ke CO2-eq'!F133</f>
        <v>5.9863885714285725E-6</v>
      </c>
      <c r="G11" s="8">
        <f>'[41]Perhitungan ke CO2-eq'!G133</f>
        <v>0</v>
      </c>
      <c r="H11" s="8">
        <f>'[41]Perhitungan ke CO2-eq'!H133</f>
        <v>0</v>
      </c>
      <c r="I11" s="8">
        <f>'[41]Perhitungan ke CO2-eq'!I133</f>
        <v>0</v>
      </c>
      <c r="J11" s="8">
        <f>'[41]Perhitungan ke CO2-eq'!J133</f>
        <v>0</v>
      </c>
      <c r="K11" s="8">
        <f>'[41]Perhitungan ke CO2-eq'!K133</f>
        <v>0</v>
      </c>
      <c r="L11" s="8">
        <f>'[42]Perhitungan ke CO2-eq'!B133</f>
        <v>0</v>
      </c>
      <c r="M11" s="8">
        <f>'[42]Perhitungan ke CO2-eq'!C133</f>
        <v>0</v>
      </c>
      <c r="N11" s="8">
        <f>'[42]Perhitungan ke CO2-eq'!D133</f>
        <v>0</v>
      </c>
      <c r="O11" s="8">
        <f>'[42]Perhitungan ke CO2-eq'!E133</f>
        <v>0</v>
      </c>
      <c r="P11" s="8">
        <f>'[42]Perhitungan ke CO2-eq'!F133</f>
        <v>0</v>
      </c>
      <c r="Q11" s="8">
        <f>'[42]Perhitungan ke CO2-eq'!G133</f>
        <v>0</v>
      </c>
      <c r="R11" s="8">
        <f>'[42]Perhitungan ke CO2-eq'!H133</f>
        <v>0</v>
      </c>
      <c r="S11" s="8">
        <f>'[42]Perhitungan ke CO2-eq'!I133</f>
        <v>0</v>
      </c>
      <c r="T11" s="8">
        <f>'[42]Perhitungan ke CO2-eq'!J133</f>
        <v>0</v>
      </c>
      <c r="U11" s="8">
        <f>'[42]Perhitungan ke CO2-eq'!K133</f>
        <v>7.9527617380255052E-6</v>
      </c>
      <c r="V11" s="9">
        <f t="shared" si="0"/>
        <v>5.2215756023739788E-5</v>
      </c>
    </row>
    <row r="12" spans="1:25" x14ac:dyDescent="0.25">
      <c r="A12" s="4" t="s">
        <v>9</v>
      </c>
      <c r="B12" s="8">
        <f>'[41]Perhitungan ke CO2-eq'!B134</f>
        <v>2010.8468028764535</v>
      </c>
      <c r="C12" s="8">
        <f>'[41]Perhitungan ke CO2-eq'!C134</f>
        <v>1132.6724105673425</v>
      </c>
      <c r="D12" s="8">
        <f>'[41]Perhitungan ke CO2-eq'!D134</f>
        <v>3034.6132403616257</v>
      </c>
      <c r="E12" s="8">
        <f>'[41]Perhitungan ke CO2-eq'!E134</f>
        <v>3602.382065714095</v>
      </c>
      <c r="F12" s="8">
        <f>'[41]Perhitungan ke CO2-eq'!F134</f>
        <v>3711.5954781642486</v>
      </c>
      <c r="G12" s="8">
        <f>'[41]Perhitungan ke CO2-eq'!G134</f>
        <v>1077.0304393610347</v>
      </c>
      <c r="H12" s="8">
        <f>'[41]Perhitungan ke CO2-eq'!H134</f>
        <v>1395.9127053720135</v>
      </c>
      <c r="I12" s="8">
        <f>'[41]Perhitungan ke CO2-eq'!I134</f>
        <v>1651.3830862282421</v>
      </c>
      <c r="J12" s="8">
        <f>'[41]Perhitungan ke CO2-eq'!J134</f>
        <v>1953.6126129950026</v>
      </c>
      <c r="K12" s="8">
        <f>'[41]Perhitungan ke CO2-eq'!K134</f>
        <v>2256.0282243131614</v>
      </c>
      <c r="L12" s="8">
        <f>'[42]Perhitungan ke CO2-eq'!B134</f>
        <v>2558.6712309531104</v>
      </c>
      <c r="M12" s="8">
        <f>'[42]Perhitungan ke CO2-eq'!C134</f>
        <v>2861.5921146763121</v>
      </c>
      <c r="N12" s="8">
        <f>'[42]Perhitungan ke CO2-eq'!D134</f>
        <v>3164.8525641952237</v>
      </c>
      <c r="O12" s="8">
        <f>'[42]Perhitungan ke CO2-eq'!E134</f>
        <v>3468.5279631165163</v>
      </c>
      <c r="P12" s="8">
        <f>'[42]Perhitungan ke CO2-eq'!F134</f>
        <v>3772.7104302074954</v>
      </c>
      <c r="Q12" s="8">
        <f>'[42]Perhitungan ke CO2-eq'!G134</f>
        <v>4077.5125346018444</v>
      </c>
      <c r="R12" s="8">
        <f>'[42]Perhitungan ke CO2-eq'!H134</f>
        <v>4383.071835780921</v>
      </c>
      <c r="S12" s="8">
        <f>'[42]Perhitungan ke CO2-eq'!I134</f>
        <v>4689.556431430914</v>
      </c>
      <c r="T12" s="8">
        <f>'[42]Perhitungan ke CO2-eq'!J134</f>
        <v>4997.171736924387</v>
      </c>
      <c r="U12" s="8">
        <f>'[42]Perhitungan ke CO2-eq'!K134</f>
        <v>5408.0748745079272</v>
      </c>
      <c r="V12" s="9">
        <f>SUM(B12:U12)</f>
        <v>61207.818782347873</v>
      </c>
    </row>
    <row r="13" spans="1:25" x14ac:dyDescent="0.25">
      <c r="W13" s="9">
        <f>V12-V24</f>
        <v>525.0027605999785</v>
      </c>
      <c r="X13" s="9">
        <f>(V7+V8)-(V19+V20)</f>
        <v>263.52249530069093</v>
      </c>
      <c r="Y13" s="9">
        <f>(V6+V10+V11)-(V18+V22+V23)</f>
        <v>261.48026529929245</v>
      </c>
    </row>
    <row r="14" spans="1:25" x14ac:dyDescent="0.25">
      <c r="W14" s="14">
        <f>W13/(V12+V24)</f>
        <v>4.307162411975045E-3</v>
      </c>
      <c r="X14" s="22">
        <f>X13/(V7+V8+V19+V20)</f>
        <v>2.1854415629743822E-3</v>
      </c>
      <c r="Y14" s="14">
        <f>Y13/(V6+V10+V11+V18+V22+V23)</f>
        <v>0.19964260737957665</v>
      </c>
    </row>
    <row r="15" spans="1:25" x14ac:dyDescent="0.25">
      <c r="A15" t="s">
        <v>11</v>
      </c>
    </row>
    <row r="16" spans="1:25" x14ac:dyDescent="0.25">
      <c r="A16" s="38" t="s">
        <v>0</v>
      </c>
      <c r="B16" s="37" t="s">
        <v>1</v>
      </c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</row>
    <row r="17" spans="1:22" x14ac:dyDescent="0.25">
      <c r="A17" s="38"/>
      <c r="B17" s="2">
        <v>2011</v>
      </c>
      <c r="C17" s="2">
        <v>2012</v>
      </c>
      <c r="D17" s="2">
        <v>2013</v>
      </c>
      <c r="E17" s="2">
        <v>2014</v>
      </c>
      <c r="F17" s="2">
        <v>2015</v>
      </c>
      <c r="G17" s="2">
        <v>2016</v>
      </c>
      <c r="H17" s="2">
        <v>2017</v>
      </c>
      <c r="I17" s="2">
        <v>2018</v>
      </c>
      <c r="J17" s="2">
        <v>2019</v>
      </c>
      <c r="K17" s="2">
        <v>2020</v>
      </c>
      <c r="L17" s="3">
        <v>2021</v>
      </c>
      <c r="M17" s="2">
        <v>2022</v>
      </c>
      <c r="N17" s="2">
        <v>2023</v>
      </c>
      <c r="O17" s="2">
        <v>2024</v>
      </c>
      <c r="P17" s="2">
        <v>2025</v>
      </c>
      <c r="Q17" s="3">
        <v>2026</v>
      </c>
      <c r="R17" s="2">
        <v>2027</v>
      </c>
      <c r="S17" s="2">
        <v>2028</v>
      </c>
      <c r="T17" s="2">
        <v>2029</v>
      </c>
      <c r="U17" s="2">
        <v>2030</v>
      </c>
    </row>
    <row r="18" spans="1:22" x14ac:dyDescent="0.25">
      <c r="A18" s="1" t="s">
        <v>3</v>
      </c>
      <c r="B18" s="8">
        <f>'[43]Perhitungan ke CO2-eq'!B128</f>
        <v>139.74859134039355</v>
      </c>
      <c r="C18" s="8">
        <f>'[43]Perhitungan ke CO2-eq'!C128</f>
        <v>93.165727560262368</v>
      </c>
      <c r="D18" s="8">
        <f>'[43]Perhitungan ke CO2-eq'!D128</f>
        <v>44.719549228925928</v>
      </c>
      <c r="E18" s="8">
        <f>'[43]Perhitungan ke CO2-eq'!E128</f>
        <v>115.52550217472532</v>
      </c>
      <c r="F18" s="8">
        <f>'[43]Perhitungan ke CO2-eq'!F128</f>
        <v>61.489380189773158</v>
      </c>
      <c r="G18" s="8">
        <f>'[43]Perhitungan ke CO2-eq'!G128</f>
        <v>0</v>
      </c>
      <c r="H18" s="8">
        <f>'[43]Perhitungan ke CO2-eq'!H128</f>
        <v>0</v>
      </c>
      <c r="I18" s="8">
        <f>'[43]Perhitungan ke CO2-eq'!I128</f>
        <v>0</v>
      </c>
      <c r="J18" s="8">
        <f>'[43]Perhitungan ke CO2-eq'!J128</f>
        <v>0</v>
      </c>
      <c r="K18" s="8">
        <f>'[43]Perhitungan ke CO2-eq'!K128</f>
        <v>0</v>
      </c>
      <c r="L18" s="8">
        <f>'[44]Perhitungan ke CO2-eq'!B128</f>
        <v>0</v>
      </c>
      <c r="M18" s="8">
        <f>'[44]Perhitungan ke CO2-eq'!C128</f>
        <v>0</v>
      </c>
      <c r="N18" s="8">
        <f>'[44]Perhitungan ke CO2-eq'!D128</f>
        <v>0</v>
      </c>
      <c r="O18" s="8">
        <f>'[44]Perhitungan ke CO2-eq'!E128</f>
        <v>0</v>
      </c>
      <c r="P18" s="8">
        <f>'[44]Perhitungan ke CO2-eq'!F128</f>
        <v>0</v>
      </c>
      <c r="Q18" s="8">
        <f>'[44]Perhitungan ke CO2-eq'!G128</f>
        <v>0</v>
      </c>
      <c r="R18" s="8">
        <f>'[44]Perhitungan ke CO2-eq'!H128</f>
        <v>0</v>
      </c>
      <c r="S18" s="8">
        <f>'[44]Perhitungan ke CO2-eq'!I128</f>
        <v>0</v>
      </c>
      <c r="T18" s="8">
        <f>'[44]Perhitungan ke CO2-eq'!J128</f>
        <v>0</v>
      </c>
      <c r="U18" s="8">
        <f>'[44]Perhitungan ke CO2-eq'!K128</f>
        <v>39.331267167363421</v>
      </c>
      <c r="V18" s="9">
        <f t="shared" ref="V18:V23" si="1">SUM(B18:U18)</f>
        <v>493.98001766144375</v>
      </c>
    </row>
    <row r="19" spans="1:22" x14ac:dyDescent="0.25">
      <c r="A19" s="1" t="s">
        <v>4</v>
      </c>
      <c r="B19" s="8">
        <f>'[43]Perhitungan ke CO2-eq'!B129</f>
        <v>1678.7723399999998</v>
      </c>
      <c r="C19" s="8">
        <f>'[43]Perhitungan ke CO2-eq'!C129</f>
        <v>1019.55</v>
      </c>
      <c r="D19" s="8">
        <f>'[43]Perhitungan ke CO2-eq'!D129</f>
        <v>2667.2465399999996</v>
      </c>
      <c r="E19" s="8">
        <f>'[43]Perhitungan ke CO2-eq'!E129</f>
        <v>3133.6573799999996</v>
      </c>
      <c r="F19" s="8">
        <f>'[43]Perhitungan ke CO2-eq'!F129</f>
        <v>3293.6727600000004</v>
      </c>
      <c r="G19" s="8">
        <f>'[43]Perhitungan ke CO2-eq'!G129</f>
        <v>1067.472</v>
      </c>
      <c r="H19" s="8">
        <f>'[43]Perhitungan ke CO2-eq'!H129</f>
        <v>1383.7103207507807</v>
      </c>
      <c r="I19" s="8">
        <f>'[43]Perhitungan ke CO2-eq'!I129</f>
        <v>1636.827830545094</v>
      </c>
      <c r="J19" s="8">
        <f>'[43]Perhitungan ke CO2-eq'!J129</f>
        <v>1936.2472814347893</v>
      </c>
      <c r="K19" s="8">
        <f>'[43]Perhitungan ke CO2-eq'!K129</f>
        <v>2235.6667323244901</v>
      </c>
      <c r="L19" s="8">
        <f>'[44]Perhitungan ke CO2-eq'!B129</f>
        <v>2535.0861832141809</v>
      </c>
      <c r="M19" s="8">
        <f>'[44]Perhitungan ke CO2-eq'!C129</f>
        <v>2834.5056341038821</v>
      </c>
      <c r="N19" s="8">
        <f>'[44]Perhitungan ke CO2-eq'!D129</f>
        <v>3133.9250849935729</v>
      </c>
      <c r="O19" s="8">
        <f>'[44]Perhitungan ke CO2-eq'!E129</f>
        <v>3433.3445358832737</v>
      </c>
      <c r="P19" s="8">
        <f>'[44]Perhitungan ke CO2-eq'!F129</f>
        <v>3732.7639867729645</v>
      </c>
      <c r="Q19" s="8">
        <f>'[44]Perhitungan ke CO2-eq'!G129</f>
        <v>4032.1834376626553</v>
      </c>
      <c r="R19" s="8">
        <f>'[44]Perhitungan ke CO2-eq'!H129</f>
        <v>4331.6028885523556</v>
      </c>
      <c r="S19" s="8">
        <f>'[44]Perhitungan ke CO2-eq'!I129</f>
        <v>4631.0223394420473</v>
      </c>
      <c r="T19" s="8">
        <f>'[44]Perhitungan ke CO2-eq'!J129</f>
        <v>4930.4417903317481</v>
      </c>
      <c r="U19" s="8">
        <f>'[44]Perhitungan ke CO2-eq'!K129</f>
        <v>5229.8612412214388</v>
      </c>
      <c r="V19" s="9">
        <f t="shared" si="1"/>
        <v>58877.560307233289</v>
      </c>
    </row>
    <row r="20" spans="1:22" x14ac:dyDescent="0.25">
      <c r="A20" s="1" t="s">
        <v>5</v>
      </c>
      <c r="B20" s="8">
        <f>'[43]Perhitungan ke CO2-eq'!B130</f>
        <v>190.48422335639086</v>
      </c>
      <c r="C20" s="8">
        <f>'[43]Perhitungan ke CO2-eq'!C130</f>
        <v>18.469584817099431</v>
      </c>
      <c r="D20" s="8">
        <f>'[43]Perhitungan ke CO2-eq'!D130</f>
        <v>320.82858654245149</v>
      </c>
      <c r="E20" s="8">
        <f>'[43]Perhitungan ke CO2-eq'!E130</f>
        <v>350.84170296479545</v>
      </c>
      <c r="F20" s="8">
        <f>'[43]Perhitungan ke CO2-eq'!F130</f>
        <v>353.94253664051541</v>
      </c>
      <c r="G20" s="8">
        <f>'[43]Perhitungan ke CO2-eq'!G130</f>
        <v>7.0299451765714291</v>
      </c>
      <c r="H20" s="8">
        <f>'[43]Perhitungan ke CO2-eq'!H130</f>
        <v>1.1885953992806968</v>
      </c>
      <c r="I20" s="8">
        <f>'[43]Perhitungan ke CO2-eq'!I130</f>
        <v>1.4060211878342348</v>
      </c>
      <c r="J20" s="8">
        <f>'[43]Perhitungan ke CO2-eq'!J130</f>
        <v>1.6632199500647169</v>
      </c>
      <c r="K20" s="8">
        <f>'[43]Perhitungan ke CO2-eq'!K130</f>
        <v>1.9204187122952034</v>
      </c>
      <c r="L20" s="8">
        <f>'[44]Perhitungan ke CO2-eq'!B130</f>
        <v>2.177617474525682</v>
      </c>
      <c r="M20" s="8">
        <f>'[44]Perhitungan ke CO2-eq'!C130</f>
        <v>2.4348162367561694</v>
      </c>
      <c r="N20" s="8">
        <f>'[44]Perhitungan ke CO2-eq'!D130</f>
        <v>2.6920149989866475</v>
      </c>
      <c r="O20" s="8">
        <f>'[44]Perhitungan ke CO2-eq'!E130</f>
        <v>2.9492137612171345</v>
      </c>
      <c r="P20" s="8">
        <f>'[44]Perhitungan ke CO2-eq'!F130</f>
        <v>3.2064125234476135</v>
      </c>
      <c r="Q20" s="8">
        <f>'[44]Perhitungan ke CO2-eq'!G130</f>
        <v>3.4636112856780916</v>
      </c>
      <c r="R20" s="8">
        <f>'[44]Perhitungan ke CO2-eq'!H130</f>
        <v>3.7208100479085791</v>
      </c>
      <c r="S20" s="8">
        <f>'[44]Perhitungan ke CO2-eq'!I130</f>
        <v>3.9780088101390567</v>
      </c>
      <c r="T20" s="8">
        <f>'[44]Perhitungan ke CO2-eq'!J130</f>
        <v>4.2352075723695437</v>
      </c>
      <c r="U20" s="8">
        <f>'[44]Perhitungan ke CO2-eq'!K130</f>
        <v>4.4924063346000231</v>
      </c>
      <c r="V20" s="9">
        <f t="shared" si="1"/>
        <v>1281.1249537929277</v>
      </c>
    </row>
    <row r="21" spans="1:22" x14ac:dyDescent="0.25">
      <c r="A21" s="1" t="s">
        <v>6</v>
      </c>
      <c r="B21" s="8">
        <f>'[43]Perhitungan ke CO2-eq'!B131</f>
        <v>0</v>
      </c>
      <c r="C21" s="8">
        <f>'[43]Perhitungan ke CO2-eq'!C131</f>
        <v>0</v>
      </c>
      <c r="D21" s="8">
        <f>'[43]Perhitungan ke CO2-eq'!D131</f>
        <v>0</v>
      </c>
      <c r="E21" s="8">
        <f>'[43]Perhitungan ke CO2-eq'!E131</f>
        <v>0</v>
      </c>
      <c r="F21" s="8">
        <f>'[43]Perhitungan ke CO2-eq'!F131</f>
        <v>0</v>
      </c>
      <c r="G21" s="8">
        <f>'[43]Perhitungan ke CO2-eq'!G131</f>
        <v>0</v>
      </c>
      <c r="H21" s="8">
        <f>'[43]Perhitungan ke CO2-eq'!H131</f>
        <v>0</v>
      </c>
      <c r="I21" s="8">
        <f>'[43]Perhitungan ke CO2-eq'!I131</f>
        <v>0</v>
      </c>
      <c r="J21" s="8">
        <f>'[43]Perhitungan ke CO2-eq'!J131</f>
        <v>0</v>
      </c>
      <c r="K21" s="8">
        <f>'[43]Perhitungan ke CO2-eq'!K131</f>
        <v>0</v>
      </c>
      <c r="L21" s="8">
        <f>'[44]Perhitungan ke CO2-eq'!B131</f>
        <v>0</v>
      </c>
      <c r="M21" s="8">
        <f>'[44]Perhitungan ke CO2-eq'!C131</f>
        <v>0</v>
      </c>
      <c r="N21" s="8">
        <f>'[44]Perhitungan ke CO2-eq'!D131</f>
        <v>0</v>
      </c>
      <c r="O21" s="8">
        <f>'[44]Perhitungan ke CO2-eq'!E131</f>
        <v>0</v>
      </c>
      <c r="P21" s="8">
        <f>'[44]Perhitungan ke CO2-eq'!F131</f>
        <v>0</v>
      </c>
      <c r="Q21" s="8">
        <f>'[44]Perhitungan ke CO2-eq'!G131</f>
        <v>0</v>
      </c>
      <c r="R21" s="8">
        <f>'[44]Perhitungan ke CO2-eq'!H131</f>
        <v>0</v>
      </c>
      <c r="S21" s="8">
        <f>'[44]Perhitungan ke CO2-eq'!I131</f>
        <v>0</v>
      </c>
      <c r="T21" s="8">
        <f>'[44]Perhitungan ke CO2-eq'!J131</f>
        <v>0</v>
      </c>
      <c r="U21" s="8">
        <f>'[44]Perhitungan ke CO2-eq'!K131</f>
        <v>0</v>
      </c>
      <c r="V21" s="9">
        <f t="shared" si="1"/>
        <v>0</v>
      </c>
    </row>
    <row r="22" spans="1:22" x14ac:dyDescent="0.25">
      <c r="A22" s="1" t="s">
        <v>7</v>
      </c>
      <c r="B22" s="8">
        <f>'[43]Perhitungan ke CO2-eq'!B132</f>
        <v>1.8416345742404794</v>
      </c>
      <c r="C22" s="8">
        <f>'[43]Perhitungan ke CO2-eq'!C132</f>
        <v>1.4870891196950249</v>
      </c>
      <c r="D22" s="8">
        <f>'[43]Perhitungan ke CO2-eq'!D132</f>
        <v>1.8185602365114564</v>
      </c>
      <c r="E22" s="8">
        <f>'[43]Perhitungan ke CO2-eq'!E132</f>
        <v>2.3574693274205472</v>
      </c>
      <c r="F22" s="8">
        <f>'[43]Perhitungan ke CO2-eq'!F132</f>
        <v>2.4907953475707005</v>
      </c>
      <c r="G22" s="8">
        <f>'[43]Perhitungan ke CO2-eq'!G132</f>
        <v>2.5284941844633759</v>
      </c>
      <c r="H22" s="8">
        <f>'[43]Perhitungan ke CO2-eq'!H132</f>
        <v>2.311268635624538</v>
      </c>
      <c r="I22" s="8">
        <f>'[43]Perhitungan ke CO2-eq'!I132</f>
        <v>2.762197146434886</v>
      </c>
      <c r="J22" s="8">
        <f>'[43]Perhitungan ke CO2-eq'!J132</f>
        <v>3.3011018097043321</v>
      </c>
      <c r="K22" s="8">
        <f>'[43]Perhitungan ke CO2-eq'!K132</f>
        <v>3.9451467727776488</v>
      </c>
      <c r="L22" s="8">
        <f>'[44]Perhitungan ke CO2-eq'!B132</f>
        <v>4.714844908146568</v>
      </c>
      <c r="M22" s="8">
        <f>'[44]Perhitungan ke CO2-eq'!C132</f>
        <v>0</v>
      </c>
      <c r="N22" s="8">
        <f>'[44]Perhitungan ke CO2-eq'!D132</f>
        <v>0</v>
      </c>
      <c r="O22" s="8">
        <f>'[44]Perhitungan ke CO2-eq'!E132</f>
        <v>0</v>
      </c>
      <c r="P22" s="8">
        <f>'[44]Perhitungan ke CO2-eq'!F132</f>
        <v>0</v>
      </c>
      <c r="Q22" s="8">
        <f>'[44]Perhitungan ke CO2-eq'!G132</f>
        <v>0</v>
      </c>
      <c r="R22" s="8">
        <f>'[44]Perhitungan ke CO2-eq'!H132</f>
        <v>0</v>
      </c>
      <c r="S22" s="8">
        <f>'[44]Perhitungan ke CO2-eq'!I132</f>
        <v>0</v>
      </c>
      <c r="T22" s="8">
        <f>'[44]Perhitungan ke CO2-eq'!J132</f>
        <v>0</v>
      </c>
      <c r="U22" s="8">
        <f>'[44]Perhitungan ke CO2-eq'!K132</f>
        <v>0.59211985243284226</v>
      </c>
      <c r="V22" s="9">
        <f t="shared" si="1"/>
        <v>30.150721915022395</v>
      </c>
    </row>
    <row r="23" spans="1:22" x14ac:dyDescent="0.25">
      <c r="A23" s="1" t="s">
        <v>8</v>
      </c>
      <c r="B23" s="8">
        <f>'[43]Perhitungan ke CO2-eq'!B133</f>
        <v>5.5096363636363636E-6</v>
      </c>
      <c r="C23" s="8">
        <f>'[43]Perhitungan ke CO2-eq'!C133</f>
        <v>3.6730909090909095E-6</v>
      </c>
      <c r="D23" s="8">
        <f>'[43]Perhitungan ke CO2-eq'!D133</f>
        <v>1.7630836363636364E-6</v>
      </c>
      <c r="E23" s="8">
        <f>'[43]Perhitungan ke CO2-eq'!E133</f>
        <v>4.554632727272727E-6</v>
      </c>
      <c r="F23" s="8">
        <f>'[43]Perhitungan ke CO2-eq'!F133</f>
        <v>2.4242399999999998E-6</v>
      </c>
      <c r="G23" s="8">
        <f>'[43]Perhitungan ke CO2-eq'!G133</f>
        <v>0</v>
      </c>
      <c r="H23" s="8">
        <f>'[43]Perhitungan ke CO2-eq'!H133</f>
        <v>0</v>
      </c>
      <c r="I23" s="8">
        <f>'[43]Perhitungan ke CO2-eq'!I133</f>
        <v>0</v>
      </c>
      <c r="J23" s="8">
        <f>'[43]Perhitungan ke CO2-eq'!J133</f>
        <v>0</v>
      </c>
      <c r="K23" s="8">
        <f>'[43]Perhitungan ke CO2-eq'!K133</f>
        <v>0</v>
      </c>
      <c r="L23" s="8">
        <f>'[44]Perhitungan ke CO2-eq'!B133</f>
        <v>0</v>
      </c>
      <c r="M23" s="8">
        <f>'[44]Perhitungan ke CO2-eq'!C133</f>
        <v>0</v>
      </c>
      <c r="N23" s="8">
        <f>'[44]Perhitungan ke CO2-eq'!D133</f>
        <v>0</v>
      </c>
      <c r="O23" s="8">
        <f>'[44]Perhitungan ke CO2-eq'!E133</f>
        <v>0</v>
      </c>
      <c r="P23" s="8">
        <f>'[44]Perhitungan ke CO2-eq'!F133</f>
        <v>0</v>
      </c>
      <c r="Q23" s="8">
        <f>'[44]Perhitungan ke CO2-eq'!G133</f>
        <v>0</v>
      </c>
      <c r="R23" s="8">
        <f>'[44]Perhitungan ke CO2-eq'!H133</f>
        <v>0</v>
      </c>
      <c r="S23" s="8">
        <f>'[44]Perhitungan ke CO2-eq'!I133</f>
        <v>0</v>
      </c>
      <c r="T23" s="8">
        <f>'[44]Perhitungan ke CO2-eq'!J133</f>
        <v>0</v>
      </c>
      <c r="U23" s="8">
        <f>'[44]Perhitungan ke CO2-eq'!K133</f>
        <v>3.2205398773822292E-6</v>
      </c>
      <c r="V23" s="9">
        <f t="shared" si="1"/>
        <v>2.1145223513745867E-5</v>
      </c>
    </row>
    <row r="24" spans="1:22" x14ac:dyDescent="0.25">
      <c r="A24" s="4" t="s">
        <v>9</v>
      </c>
      <c r="B24" s="8">
        <f>'[43]Perhitungan ke CO2-eq'!B134</f>
        <v>2010.8467947806612</v>
      </c>
      <c r="C24" s="8">
        <f>'[43]Perhitungan ke CO2-eq'!C134</f>
        <v>1132.6724051701478</v>
      </c>
      <c r="D24" s="8">
        <f>'[43]Perhitungan ke CO2-eq'!D134</f>
        <v>3034.6132377709723</v>
      </c>
      <c r="E24" s="8">
        <f>'[43]Perhitungan ke CO2-eq'!E134</f>
        <v>3602.3820590215732</v>
      </c>
      <c r="F24" s="8">
        <f>'[43]Perhitungan ke CO2-eq'!F134</f>
        <v>3711.5954746020998</v>
      </c>
      <c r="G24" s="8">
        <f>'[43]Perhitungan ke CO2-eq'!G134</f>
        <v>1077.0304393610347</v>
      </c>
      <c r="H24" s="8">
        <f>'[43]Perhitungan ke CO2-eq'!H134</f>
        <v>1387.2101847856861</v>
      </c>
      <c r="I24" s="8">
        <f>'[43]Perhitungan ke CO2-eq'!I134</f>
        <v>1640.9960488793631</v>
      </c>
      <c r="J24" s="8">
        <f>'[43]Perhitungan ke CO2-eq'!J134</f>
        <v>1941.2116031945584</v>
      </c>
      <c r="K24" s="8">
        <f>'[43]Perhitungan ke CO2-eq'!K134</f>
        <v>2241.5322978095628</v>
      </c>
      <c r="L24" s="8">
        <f>'[44]Perhitungan ke CO2-eq'!B134</f>
        <v>2541.9786455968529</v>
      </c>
      <c r="M24" s="8">
        <f>'[44]Perhitungan ke CO2-eq'!C134</f>
        <v>2836.9404503406381</v>
      </c>
      <c r="N24" s="8">
        <f>'[44]Perhitungan ke CO2-eq'!D134</f>
        <v>3136.6170999925594</v>
      </c>
      <c r="O24" s="8">
        <f>'[44]Perhitungan ke CO2-eq'!E134</f>
        <v>3436.2937496444906</v>
      </c>
      <c r="P24" s="8">
        <f>'[44]Perhitungan ke CO2-eq'!F134</f>
        <v>3735.9703992964119</v>
      </c>
      <c r="Q24" s="8">
        <f>'[44]Perhitungan ke CO2-eq'!G134</f>
        <v>4035.6470489483331</v>
      </c>
      <c r="R24" s="8">
        <f>'[44]Perhitungan ke CO2-eq'!H134</f>
        <v>4335.3236986002639</v>
      </c>
      <c r="S24" s="8">
        <f>'[44]Perhitungan ke CO2-eq'!I134</f>
        <v>4635.0003482521861</v>
      </c>
      <c r="T24" s="8">
        <f>'[44]Perhitungan ke CO2-eq'!J134</f>
        <v>4934.6769979041173</v>
      </c>
      <c r="U24" s="8">
        <f>'[44]Perhitungan ke CO2-eq'!K134</f>
        <v>5274.2770377963743</v>
      </c>
      <c r="V24" s="9">
        <f>SUM(B24:U24)</f>
        <v>60682.816021747894</v>
      </c>
    </row>
    <row r="27" spans="1:22" x14ac:dyDescent="0.25">
      <c r="A27" t="s">
        <v>45</v>
      </c>
    </row>
    <row r="28" spans="1:22" x14ac:dyDescent="0.25">
      <c r="A28" s="38" t="s">
        <v>0</v>
      </c>
      <c r="B28" s="38" t="s">
        <v>46</v>
      </c>
      <c r="C28" s="38"/>
      <c r="D28" s="38"/>
      <c r="E28" s="38"/>
      <c r="F28" s="38"/>
      <c r="G28" s="38"/>
      <c r="H28" s="38"/>
      <c r="I28" s="38"/>
      <c r="J28" s="38"/>
      <c r="K28" s="38"/>
      <c r="L28" s="38"/>
    </row>
    <row r="29" spans="1:22" x14ac:dyDescent="0.25">
      <c r="A29" s="38"/>
      <c r="B29" s="12">
        <v>2000</v>
      </c>
      <c r="C29" s="12">
        <v>2001</v>
      </c>
      <c r="D29" s="12">
        <v>2002</v>
      </c>
      <c r="E29" s="12">
        <v>2003</v>
      </c>
      <c r="F29" s="12">
        <v>2004</v>
      </c>
      <c r="G29" s="12">
        <v>2005</v>
      </c>
      <c r="H29" s="12">
        <v>2006</v>
      </c>
      <c r="I29" s="12">
        <v>2007</v>
      </c>
      <c r="J29" s="12">
        <v>2008</v>
      </c>
      <c r="K29" s="12">
        <v>2009</v>
      </c>
      <c r="L29" s="12">
        <v>2010</v>
      </c>
    </row>
    <row r="30" spans="1:22" x14ac:dyDescent="0.25">
      <c r="A30" s="1" t="s">
        <v>3</v>
      </c>
      <c r="B30" s="8">
        <f>'[45]Perhitungan ke CO2-eq'!B128</f>
        <v>551.54110715675324</v>
      </c>
      <c r="C30" s="8">
        <f>'[45]Perhitungan ke CO2-eq'!C128</f>
        <v>149.06516409641978</v>
      </c>
      <c r="D30" s="8">
        <f>'[45]Perhitungan ke CO2-eq'!D128</f>
        <v>419.24577402118058</v>
      </c>
      <c r="E30" s="8">
        <f>'[45]Perhitungan ke CO2-eq'!E128</f>
        <v>195.64802787655097</v>
      </c>
      <c r="F30" s="8">
        <f>'[45]Perhitungan ke CO2-eq'!F128</f>
        <v>344.71319197297078</v>
      </c>
      <c r="G30" s="8">
        <f>'[45]Perhitungan ke CO2-eq'!G128</f>
        <v>78.259211150620388</v>
      </c>
      <c r="H30" s="8">
        <f>'[45]Perhitungan ke CO2-eq'!H128</f>
        <v>229.1876897982454</v>
      </c>
      <c r="I30" s="8">
        <f>'[45]Perhitungan ke CO2-eq'!I128</f>
        <v>268.31729537355557</v>
      </c>
      <c r="J30" s="8">
        <f>'[45]Perhitungan ke CO2-eq'!J128</f>
        <v>253.41077896391363</v>
      </c>
      <c r="K30" s="8">
        <f>'[45]Perhitungan ke CO2-eq'!K128</f>
        <v>259.00072261752933</v>
      </c>
      <c r="L30" s="8">
        <f>'[45]Perhitungan ke CO2-eq'!L128</f>
        <v>152.79179319883028</v>
      </c>
    </row>
    <row r="31" spans="1:22" x14ac:dyDescent="0.25">
      <c r="A31" s="1" t="s">
        <v>4</v>
      </c>
      <c r="B31" s="8">
        <f>'[45]Perhitungan ke CO2-eq'!B129</f>
        <v>0</v>
      </c>
      <c r="C31" s="8">
        <f>'[45]Perhitungan ke CO2-eq'!C129</f>
        <v>0</v>
      </c>
      <c r="D31" s="8">
        <f>'[45]Perhitungan ke CO2-eq'!D129</f>
        <v>725.37570000000005</v>
      </c>
      <c r="E31" s="8">
        <f>'[45]Perhitungan ke CO2-eq'!E129</f>
        <v>833.87765999999999</v>
      </c>
      <c r="F31" s="8">
        <f>'[45]Perhitungan ke CO2-eq'!F129</f>
        <v>882.50316000000021</v>
      </c>
      <c r="G31" s="8">
        <f>'[45]Perhitungan ke CO2-eq'!G129</f>
        <v>918.81551999999999</v>
      </c>
      <c r="H31" s="8">
        <f>'[45]Perhitungan ke CO2-eq'!H129</f>
        <v>771.11916000000008</v>
      </c>
      <c r="I31" s="8">
        <f>'[45]Perhitungan ke CO2-eq'!I129</f>
        <v>690.50646000000006</v>
      </c>
      <c r="J31" s="8">
        <f>'[45]Perhitungan ke CO2-eq'!J129</f>
        <v>703.13501999999994</v>
      </c>
      <c r="K31" s="8">
        <f>'[45]Perhitungan ke CO2-eq'!K129</f>
        <v>703.13501999999994</v>
      </c>
      <c r="L31" s="8">
        <f>'[45]Perhitungan ke CO2-eq'!L129</f>
        <v>961.34681999999987</v>
      </c>
    </row>
    <row r="32" spans="1:22" x14ac:dyDescent="0.25">
      <c r="A32" s="1" t="s">
        <v>5</v>
      </c>
      <c r="B32" s="8">
        <f>'[45]Perhitungan ke CO2-eq'!B130</f>
        <v>0</v>
      </c>
      <c r="C32" s="8">
        <f>'[45]Perhitungan ke CO2-eq'!C130</f>
        <v>0</v>
      </c>
      <c r="D32" s="8">
        <f>'[45]Perhitungan ke CO2-eq'!D130</f>
        <v>44.362805730294866</v>
      </c>
      <c r="E32" s="8">
        <f>'[45]Perhitungan ke CO2-eq'!E130</f>
        <v>41.593746540405718</v>
      </c>
      <c r="F32" s="8">
        <f>'[45]Perhitungan ke CO2-eq'!F130</f>
        <v>19.067076864062859</v>
      </c>
      <c r="G32" s="8">
        <f>'[45]Perhitungan ke CO2-eq'!G130</f>
        <v>19.734818142713145</v>
      </c>
      <c r="H32" s="8">
        <f>'[45]Perhitungan ke CO2-eq'!H130</f>
        <v>17.186655959440003</v>
      </c>
      <c r="I32" s="8">
        <f>'[45]Perhitungan ke CO2-eq'!I130</f>
        <v>14.722835291685715</v>
      </c>
      <c r="J32" s="8">
        <f>'[45]Perhitungan ke CO2-eq'!J130</f>
        <v>14.475703098560002</v>
      </c>
      <c r="K32" s="8">
        <f>'[45]Perhitungan ke CO2-eq'!K130</f>
        <v>17.033510423185145</v>
      </c>
      <c r="L32" s="8">
        <f>'[45]Perhitungan ke CO2-eq'!L130</f>
        <v>18.595436640314286</v>
      </c>
    </row>
    <row r="33" spans="1:13" x14ac:dyDescent="0.25">
      <c r="A33" s="1" t="s">
        <v>6</v>
      </c>
      <c r="B33" s="8">
        <f>'[45]Perhitungan ke CO2-eq'!B131</f>
        <v>0</v>
      </c>
      <c r="C33" s="8">
        <f>'[45]Perhitungan ke CO2-eq'!C131</f>
        <v>0</v>
      </c>
      <c r="D33" s="8">
        <f>'[45]Perhitungan ke CO2-eq'!D131</f>
        <v>0</v>
      </c>
      <c r="E33" s="8">
        <f>'[45]Perhitungan ke CO2-eq'!E131</f>
        <v>0</v>
      </c>
      <c r="F33" s="8">
        <f>'[45]Perhitungan ke CO2-eq'!F131</f>
        <v>0</v>
      </c>
      <c r="G33" s="8">
        <f>'[45]Perhitungan ke CO2-eq'!G131</f>
        <v>0</v>
      </c>
      <c r="H33" s="8">
        <f>'[45]Perhitungan ke CO2-eq'!H131</f>
        <v>0</v>
      </c>
      <c r="I33" s="8">
        <f>'[45]Perhitungan ke CO2-eq'!I131</f>
        <v>0</v>
      </c>
      <c r="J33" s="8">
        <f>'[45]Perhitungan ke CO2-eq'!J131</f>
        <v>0</v>
      </c>
      <c r="K33" s="8">
        <f>'[45]Perhitungan ke CO2-eq'!K131</f>
        <v>0</v>
      </c>
      <c r="L33" s="8">
        <f>'[45]Perhitungan ke CO2-eq'!L131</f>
        <v>0</v>
      </c>
    </row>
    <row r="34" spans="1:13" x14ac:dyDescent="0.25">
      <c r="A34" s="1" t="s">
        <v>7</v>
      </c>
      <c r="B34" s="8">
        <f>'[45]Perhitungan ke CO2-eq'!B132</f>
        <v>4.1978181818181826</v>
      </c>
      <c r="C34" s="8">
        <f>'[45]Perhitungan ke CO2-eq'!C132</f>
        <v>1.1345454545454545</v>
      </c>
      <c r="D34" s="8">
        <f>'[45]Perhitungan ke CO2-eq'!D132</f>
        <v>3.1909090909090909</v>
      </c>
      <c r="E34" s="8">
        <f>'[45]Perhitungan ke CO2-eq'!E132</f>
        <v>1.4890909090909092</v>
      </c>
      <c r="F34" s="8">
        <f>'[45]Perhitungan ke CO2-eq'!F132</f>
        <v>2.623636363636364</v>
      </c>
      <c r="G34" s="8">
        <f>'[45]Perhitungan ke CO2-eq'!G132</f>
        <v>0.59563636363636363</v>
      </c>
      <c r="H34" s="8">
        <f>'[45]Perhitungan ke CO2-eq'!H132</f>
        <v>1.7443636363636366</v>
      </c>
      <c r="I34" s="8">
        <f>'[45]Perhitungan ke CO2-eq'!I132</f>
        <v>2.0421818181818181</v>
      </c>
      <c r="J34" s="8">
        <f>'[45]Perhitungan ke CO2-eq'!J132</f>
        <v>1.9287272727272728</v>
      </c>
      <c r="K34" s="8">
        <f>'[45]Perhitungan ke CO2-eq'!K132</f>
        <v>1.9712727272727273</v>
      </c>
      <c r="L34" s="8">
        <f>'[45]Perhitungan ke CO2-eq'!L132</f>
        <v>1.1629090909090911</v>
      </c>
    </row>
    <row r="35" spans="1:13" x14ac:dyDescent="0.25">
      <c r="A35" s="1" t="s">
        <v>8</v>
      </c>
      <c r="B35" s="8">
        <f>'[45]Perhitungan ke CO2-eq'!B133</f>
        <v>2.174469818181818E-5</v>
      </c>
      <c r="C35" s="8">
        <f>'[45]Perhitungan ke CO2-eq'!C133</f>
        <v>5.876945454545454E-6</v>
      </c>
      <c r="D35" s="8">
        <f>'[45]Perhitungan ke CO2-eq'!D133</f>
        <v>1.652890909090909E-5</v>
      </c>
      <c r="E35" s="8">
        <f>'[45]Perhitungan ke CO2-eq'!E133</f>
        <v>7.7134909090909102E-6</v>
      </c>
      <c r="F35" s="8">
        <f>'[45]Perhitungan ke CO2-eq'!F133</f>
        <v>1.3590436363636365E-5</v>
      </c>
      <c r="G35" s="8">
        <f>'[45]Perhitungan ke CO2-eq'!G133</f>
        <v>3.0853963636363633E-6</v>
      </c>
      <c r="H35" s="8">
        <f>'[45]Perhitungan ke CO2-eq'!H133</f>
        <v>9.0358036363636363E-6</v>
      </c>
      <c r="I35" s="8">
        <f>'[45]Perhitungan ke CO2-eq'!I133</f>
        <v>1.0578501818181821E-5</v>
      </c>
      <c r="J35" s="8">
        <f>'[45]Perhitungan ke CO2-eq'!J133</f>
        <v>1.0528773818181819E-5</v>
      </c>
      <c r="K35" s="8">
        <f>'[45]Perhitungan ke CO2-eq'!K133</f>
        <v>8.2475018181818188E-6</v>
      </c>
      <c r="L35" s="8">
        <f>'[45]Perhitungan ke CO2-eq'!L133</f>
        <v>4.8654327272727275E-6</v>
      </c>
    </row>
    <row r="36" spans="1:13" x14ac:dyDescent="0.25">
      <c r="A36" s="4" t="s">
        <v>9</v>
      </c>
      <c r="B36" s="8">
        <f>'[45]Perhitungan ke CO2-eq'!B134</f>
        <v>555.73894708326964</v>
      </c>
      <c r="C36" s="8">
        <f>'[45]Perhitungan ke CO2-eq'!C134</f>
        <v>150.19971542791069</v>
      </c>
      <c r="D36" s="8">
        <f>'[45]Perhitungan ke CO2-eq'!D134</f>
        <v>1192.1752053712937</v>
      </c>
      <c r="E36" s="8">
        <f>'[45]Perhitungan ke CO2-eq'!E134</f>
        <v>1072.6085330395385</v>
      </c>
      <c r="F36" s="8">
        <f>'[45]Perhitungan ke CO2-eq'!F134</f>
        <v>1248.9070787911064</v>
      </c>
      <c r="G36" s="8">
        <f>'[45]Perhitungan ke CO2-eq'!G134</f>
        <v>1017.4051887423662</v>
      </c>
      <c r="H36" s="8">
        <f>'[45]Perhitungan ke CO2-eq'!H134</f>
        <v>1019.2378784298528</v>
      </c>
      <c r="I36" s="8">
        <f>'[45]Perhitungan ke CO2-eq'!I134</f>
        <v>975.58878306192491</v>
      </c>
      <c r="J36" s="8">
        <f>'[45]Perhitungan ke CO2-eq'!J134</f>
        <v>972.95023986397462</v>
      </c>
      <c r="K36" s="8">
        <f>'[45]Perhitungan ke CO2-eq'!K134</f>
        <v>981.14053401548904</v>
      </c>
      <c r="L36" s="8">
        <f>'[45]Perhitungan ke CO2-eq'!L134</f>
        <v>1133.8969637954863</v>
      </c>
      <c r="M36" s="9">
        <f>SUM(B36:L36)</f>
        <v>10319.849067622214</v>
      </c>
    </row>
    <row r="44" spans="1:13" x14ac:dyDescent="0.25">
      <c r="A44" t="s">
        <v>53</v>
      </c>
    </row>
    <row r="45" spans="1:13" x14ac:dyDescent="0.25">
      <c r="A45" s="38" t="s">
        <v>0</v>
      </c>
    </row>
    <row r="46" spans="1:13" x14ac:dyDescent="0.25">
      <c r="A46" s="38"/>
    </row>
    <row r="47" spans="1:13" x14ac:dyDescent="0.25">
      <c r="A47" s="1" t="s">
        <v>3</v>
      </c>
    </row>
    <row r="48" spans="1:13" x14ac:dyDescent="0.25">
      <c r="A48" s="1" t="s">
        <v>4</v>
      </c>
    </row>
    <row r="49" spans="1:1" x14ac:dyDescent="0.25">
      <c r="A49" s="1" t="s">
        <v>5</v>
      </c>
    </row>
    <row r="50" spans="1:1" x14ac:dyDescent="0.25">
      <c r="A50" s="1" t="s">
        <v>6</v>
      </c>
    </row>
    <row r="51" spans="1:1" x14ac:dyDescent="0.25">
      <c r="A51" s="1" t="s">
        <v>7</v>
      </c>
    </row>
    <row r="52" spans="1:1" x14ac:dyDescent="0.25">
      <c r="A52" s="1" t="s">
        <v>8</v>
      </c>
    </row>
    <row r="53" spans="1:1" x14ac:dyDescent="0.25">
      <c r="A53" s="4" t="s">
        <v>9</v>
      </c>
    </row>
    <row r="56" spans="1:1" x14ac:dyDescent="0.25">
      <c r="A56" t="s">
        <v>54</v>
      </c>
    </row>
    <row r="57" spans="1:1" x14ac:dyDescent="0.25">
      <c r="A57" s="38" t="s">
        <v>0</v>
      </c>
    </row>
    <row r="58" spans="1:1" x14ac:dyDescent="0.25">
      <c r="A58" s="38"/>
    </row>
    <row r="59" spans="1:1" x14ac:dyDescent="0.25">
      <c r="A59" s="1" t="s">
        <v>3</v>
      </c>
    </row>
    <row r="60" spans="1:1" x14ac:dyDescent="0.25">
      <c r="A60" s="1" t="s">
        <v>4</v>
      </c>
    </row>
    <row r="61" spans="1:1" x14ac:dyDescent="0.25">
      <c r="A61" s="1" t="s">
        <v>5</v>
      </c>
    </row>
    <row r="62" spans="1:1" x14ac:dyDescent="0.25">
      <c r="A62" s="1" t="s">
        <v>6</v>
      </c>
    </row>
    <row r="63" spans="1:1" x14ac:dyDescent="0.25">
      <c r="A63" s="1" t="s">
        <v>7</v>
      </c>
    </row>
    <row r="64" spans="1:1" x14ac:dyDescent="0.25">
      <c r="A64" s="1" t="s">
        <v>8</v>
      </c>
    </row>
    <row r="65" spans="1:21" x14ac:dyDescent="0.25">
      <c r="A65" s="4" t="s">
        <v>9</v>
      </c>
    </row>
    <row r="68" spans="1:21" x14ac:dyDescent="0.25">
      <c r="B68" s="37" t="s">
        <v>1</v>
      </c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</row>
    <row r="69" spans="1:21" x14ac:dyDescent="0.25">
      <c r="A69" t="s">
        <v>59</v>
      </c>
      <c r="B69" s="32">
        <v>2011</v>
      </c>
      <c r="C69" s="32">
        <v>2012</v>
      </c>
      <c r="D69" s="32">
        <v>2013</v>
      </c>
      <c r="E69" s="32">
        <v>2014</v>
      </c>
      <c r="F69" s="32">
        <v>2015</v>
      </c>
      <c r="G69" s="32">
        <v>2016</v>
      </c>
      <c r="H69" s="32">
        <v>2017</v>
      </c>
      <c r="I69" s="32">
        <v>2018</v>
      </c>
      <c r="J69" s="32">
        <v>2019</v>
      </c>
      <c r="K69" s="32">
        <v>2020</v>
      </c>
      <c r="L69" s="3">
        <v>2021</v>
      </c>
      <c r="M69" s="32">
        <v>2022</v>
      </c>
      <c r="N69" s="32">
        <v>2023</v>
      </c>
      <c r="O69" s="32">
        <v>2024</v>
      </c>
      <c r="P69" s="32">
        <v>2025</v>
      </c>
      <c r="Q69" s="3">
        <v>2026</v>
      </c>
      <c r="R69" s="32">
        <v>2027</v>
      </c>
      <c r="S69" s="32">
        <v>2028</v>
      </c>
      <c r="T69" s="32">
        <v>2029</v>
      </c>
      <c r="U69" s="32">
        <v>2030</v>
      </c>
    </row>
    <row r="70" spans="1:21" x14ac:dyDescent="0.25">
      <c r="A70" t="s">
        <v>60</v>
      </c>
      <c r="B70" s="9">
        <f>B6+B9+B10+B11</f>
        <v>141.5902395200626</v>
      </c>
      <c r="C70" s="9">
        <f t="shared" ref="C70:U70" si="2">C6+C9+C10+C11</f>
        <v>94.65282575024311</v>
      </c>
      <c r="D70" s="9">
        <f t="shared" si="2"/>
        <v>46.538113819174526</v>
      </c>
      <c r="E70" s="9">
        <f t="shared" si="2"/>
        <v>117.88298274930015</v>
      </c>
      <c r="F70" s="9">
        <f t="shared" si="2"/>
        <v>63.980181523732433</v>
      </c>
      <c r="G70" s="9">
        <f t="shared" si="2"/>
        <v>2.5284941844633759</v>
      </c>
      <c r="H70" s="9">
        <f t="shared" si="2"/>
        <v>3.0898198934142456</v>
      </c>
      <c r="I70" s="9">
        <f t="shared" si="2"/>
        <v>3.7757599097522085</v>
      </c>
      <c r="J70" s="9">
        <f t="shared" si="2"/>
        <v>4.6139786097171989</v>
      </c>
      <c r="K70" s="9">
        <f t="shared" si="2"/>
        <v>5.6382818610744154</v>
      </c>
      <c r="L70" s="9">
        <f t="shared" si="2"/>
        <v>6.8899804342329363</v>
      </c>
      <c r="M70" s="9">
        <f t="shared" si="2"/>
        <v>8.4195560906326481</v>
      </c>
      <c r="N70" s="9">
        <f t="shared" si="2"/>
        <v>10.288697542753097</v>
      </c>
      <c r="O70" s="9">
        <f t="shared" si="2"/>
        <v>12.572788397244283</v>
      </c>
      <c r="P70" s="9">
        <f t="shared" si="2"/>
        <v>15.363947421432515</v>
      </c>
      <c r="Q70" s="9">
        <f t="shared" si="2"/>
        <v>18.774743748990531</v>
      </c>
      <c r="R70" s="9">
        <f t="shared" si="2"/>
        <v>22.942736861266425</v>
      </c>
      <c r="S70" s="9">
        <f t="shared" si="2"/>
        <v>28.036024444467579</v>
      </c>
      <c r="T70" s="9">
        <f t="shared" si="2"/>
        <v>34.260021871139372</v>
      </c>
      <c r="U70" s="9">
        <f t="shared" si="2"/>
        <v>143.77185138788846</v>
      </c>
    </row>
    <row r="71" spans="1:21" x14ac:dyDescent="0.25">
      <c r="A71" t="s">
        <v>61</v>
      </c>
      <c r="B71" s="9">
        <f>B7+B8</f>
        <v>1869.2565633563906</v>
      </c>
      <c r="C71" s="9">
        <f t="shared" ref="C71:U71" si="3">C7+C8</f>
        <v>1038.0195848170995</v>
      </c>
      <c r="D71" s="9">
        <f t="shared" si="3"/>
        <v>2988.075126542451</v>
      </c>
      <c r="E71" s="9">
        <f t="shared" si="3"/>
        <v>3484.499082964795</v>
      </c>
      <c r="F71" s="9">
        <f t="shared" si="3"/>
        <v>3647.6152966405157</v>
      </c>
      <c r="G71" s="9">
        <f t="shared" si="3"/>
        <v>1074.5019451765713</v>
      </c>
      <c r="H71" s="9">
        <f t="shared" si="3"/>
        <v>1392.8228854785993</v>
      </c>
      <c r="I71" s="9">
        <f t="shared" si="3"/>
        <v>1647.6073263184899</v>
      </c>
      <c r="J71" s="9">
        <f t="shared" si="3"/>
        <v>1948.9986343852854</v>
      </c>
      <c r="K71" s="9">
        <f t="shared" si="3"/>
        <v>2250.3899424520869</v>
      </c>
      <c r="L71" s="9">
        <f t="shared" si="3"/>
        <v>2551.7812505188776</v>
      </c>
      <c r="M71" s="9">
        <f t="shared" si="3"/>
        <v>2853.1725585856793</v>
      </c>
      <c r="N71" s="9">
        <f t="shared" si="3"/>
        <v>3154.5638666524706</v>
      </c>
      <c r="O71" s="9">
        <f t="shared" si="3"/>
        <v>3455.9551747192718</v>
      </c>
      <c r="P71" s="9">
        <f t="shared" si="3"/>
        <v>3757.346482786063</v>
      </c>
      <c r="Q71" s="9">
        <f t="shared" si="3"/>
        <v>4058.7377908528538</v>
      </c>
      <c r="R71" s="9">
        <f t="shared" si="3"/>
        <v>4360.129098919655</v>
      </c>
      <c r="S71" s="9">
        <f t="shared" si="3"/>
        <v>4661.5204069864467</v>
      </c>
      <c r="T71" s="9">
        <f t="shared" si="3"/>
        <v>4962.9117150532475</v>
      </c>
      <c r="U71" s="9">
        <f t="shared" si="3"/>
        <v>5264.3030231200391</v>
      </c>
    </row>
  </sheetData>
  <mergeCells count="9">
    <mergeCell ref="B68:U68"/>
    <mergeCell ref="A45:A46"/>
    <mergeCell ref="A57:A58"/>
    <mergeCell ref="A4:A5"/>
    <mergeCell ref="B4:U4"/>
    <mergeCell ref="A16:A17"/>
    <mergeCell ref="B16:U16"/>
    <mergeCell ref="A28:A29"/>
    <mergeCell ref="B28:L2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PASER</vt:lpstr>
      <vt:lpstr>KUKAR</vt:lpstr>
      <vt:lpstr>KUBAR</vt:lpstr>
      <vt:lpstr>KUTIM</vt:lpstr>
      <vt:lpstr>BERAU</vt:lpstr>
      <vt:lpstr>PPU</vt:lpstr>
      <vt:lpstr>SAMARINDA</vt:lpstr>
      <vt:lpstr>BALIKPAPAN</vt:lpstr>
      <vt:lpstr>BONTANG</vt:lpstr>
      <vt:lpstr>MAHULU</vt:lpstr>
      <vt:lpstr>Rekap-1</vt:lpstr>
      <vt:lpstr>Rekap-2</vt:lpstr>
      <vt:lpstr>Rekap-3</vt:lpstr>
      <vt:lpstr>Rekap 4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Iwied</dc:creator>
  <cp:lastModifiedBy>Iwied</cp:lastModifiedBy>
  <dcterms:created xsi:type="dcterms:W3CDTF">2017-01-28T15:09:54Z</dcterms:created>
  <dcterms:modified xsi:type="dcterms:W3CDTF">2017-09-26T04:18:34Z</dcterms:modified>
</cp:coreProperties>
</file>