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"/>
    </mc:Choice>
  </mc:AlternateContent>
  <bookViews>
    <workbookView xWindow="0" yWindow="0" windowWidth="9750" windowHeight="7080" activeTab="1"/>
  </bookViews>
  <sheets>
    <sheet name="Sheet1" sheetId="1" r:id="rId1"/>
    <sheet name="Sheet3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3" l="1"/>
  <c r="M14" i="3" l="1"/>
  <c r="P19" i="3" l="1"/>
  <c r="P34" i="3"/>
  <c r="C20" i="1" l="1"/>
  <c r="O19" i="1"/>
  <c r="N19" i="1"/>
  <c r="H21" i="3" l="1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R24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4" i="3"/>
  <c r="P18" i="3"/>
  <c r="P25" i="3"/>
  <c r="P26" i="3"/>
  <c r="P27" i="3"/>
  <c r="P28" i="3"/>
  <c r="P29" i="3"/>
  <c r="P30" i="3"/>
  <c r="P31" i="3"/>
  <c r="P32" i="3"/>
  <c r="P33" i="3"/>
  <c r="P24" i="3"/>
  <c r="K21" i="3"/>
  <c r="K22" i="3"/>
  <c r="P22" i="3" s="1"/>
  <c r="K23" i="3"/>
  <c r="K24" i="3"/>
  <c r="K25" i="3"/>
  <c r="K26" i="3"/>
  <c r="K27" i="3"/>
  <c r="K28" i="3"/>
  <c r="K29" i="3"/>
  <c r="K30" i="3"/>
  <c r="K31" i="3"/>
  <c r="K32" i="3"/>
  <c r="K33" i="3"/>
  <c r="K20" i="3"/>
  <c r="P20" i="3" s="1"/>
  <c r="O4" i="3"/>
  <c r="O5" i="3"/>
  <c r="O6" i="3"/>
  <c r="O7" i="3"/>
  <c r="O8" i="3"/>
  <c r="O9" i="3"/>
  <c r="O10" i="3"/>
  <c r="O11" i="3"/>
  <c r="O12" i="3"/>
  <c r="O13" i="3"/>
  <c r="O3" i="3"/>
  <c r="P23" i="3" l="1"/>
  <c r="R14" i="3" s="1"/>
  <c r="P21" i="3"/>
  <c r="M3" i="3"/>
  <c r="AM22" i="1"/>
  <c r="AM21" i="1"/>
  <c r="AL22" i="1"/>
  <c r="AL10" i="1"/>
  <c r="AM10" i="1" s="1"/>
  <c r="AN10" i="1" s="1"/>
  <c r="AL13" i="1"/>
  <c r="AM13" i="1" s="1"/>
  <c r="AN13" i="1" s="1"/>
  <c r="AK10" i="1"/>
  <c r="AK11" i="1"/>
  <c r="AL11" i="1" s="1"/>
  <c r="AM11" i="1" s="1"/>
  <c r="AN11" i="1" s="1"/>
  <c r="AK12" i="1"/>
  <c r="AL12" i="1" s="1"/>
  <c r="AM12" i="1" s="1"/>
  <c r="AN12" i="1" s="1"/>
  <c r="AK13" i="1"/>
  <c r="AK14" i="1"/>
  <c r="AL14" i="1" s="1"/>
  <c r="AM14" i="1" s="1"/>
  <c r="AN14" i="1" s="1"/>
  <c r="AK15" i="1"/>
  <c r="AL15" i="1" s="1"/>
  <c r="AM15" i="1" s="1"/>
  <c r="AN15" i="1" s="1"/>
  <c r="AK16" i="1"/>
  <c r="AL16" i="1" s="1"/>
  <c r="AM16" i="1" s="1"/>
  <c r="AN16" i="1" s="1"/>
  <c r="AK17" i="1"/>
  <c r="AL17" i="1" s="1"/>
  <c r="AM17" i="1" s="1"/>
  <c r="AN17" i="1" s="1"/>
  <c r="AK18" i="1"/>
  <c r="AL18" i="1" s="1"/>
  <c r="AK9" i="1"/>
  <c r="AL9" i="1" s="1"/>
  <c r="AM9" i="1" s="1"/>
  <c r="AN9" i="1" s="1"/>
  <c r="T19" i="1"/>
  <c r="S19" i="1"/>
  <c r="R19" i="1"/>
  <c r="Q19" i="1"/>
  <c r="P19" i="1"/>
  <c r="D4" i="1"/>
  <c r="D5" i="1"/>
  <c r="M4" i="3" l="1"/>
  <c r="M5" i="3"/>
  <c r="M6" i="3"/>
  <c r="M7" i="3"/>
  <c r="M8" i="3"/>
  <c r="M9" i="3"/>
  <c r="M10" i="3"/>
  <c r="M11" i="3"/>
  <c r="M12" i="3"/>
  <c r="M13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C19" i="1" l="1"/>
  <c r="R33" i="1"/>
  <c r="Q33" i="1"/>
  <c r="P33" i="1"/>
  <c r="O33" i="1"/>
  <c r="Q22" i="2" l="1"/>
  <c r="P22" i="2"/>
  <c r="O22" i="2"/>
  <c r="N22" i="2"/>
  <c r="M22" i="2"/>
  <c r="L22" i="2"/>
  <c r="K22" i="2"/>
  <c r="J22" i="2"/>
  <c r="I22" i="2"/>
  <c r="G19" i="1"/>
  <c r="G22" i="2"/>
  <c r="H22" i="2"/>
  <c r="I19" i="1"/>
  <c r="H19" i="1"/>
  <c r="F19" i="1"/>
  <c r="E19" i="1"/>
  <c r="D19" i="1"/>
  <c r="D22" i="2"/>
  <c r="E22" i="2"/>
  <c r="F22" i="2"/>
  <c r="C22" i="2"/>
  <c r="M19" i="1"/>
  <c r="L19" i="1"/>
  <c r="K19" i="1"/>
  <c r="J19" i="1"/>
</calcChain>
</file>

<file path=xl/comments1.xml><?xml version="1.0" encoding="utf-8"?>
<comments xmlns="http://schemas.openxmlformats.org/spreadsheetml/2006/main">
  <authors>
    <author>Iwied</author>
  </authors>
  <commentList>
    <comment ref="I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ada perubahan data di KDA 2008 untuk angka jumlah penduduk pada tahun 2005 dan 2006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ada perubahan data di KDA 2008 untuk jumlah penduduk pada tahun 2005 dan 2006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KDA 2014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KDA 2014 DAN 2015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KDA 2014 DAN 2015</t>
        </r>
      </text>
    </comment>
    <comment ref="T8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Proyeksi BPS (https://kaltim.bps.go.id/linkTableDinamis/view/id/3)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Jumlah Penduduk sudah dipisah dengan MAHULU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Jumlah Penduduk sudah dipisah dengan MAHULU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Jumlah penduduk sudah dipisah dengan MAHULU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Angka Sensus Penduduk tahun 2000 (KDA 2010)</t>
        </r>
      </text>
    </comment>
  </commentList>
</comments>
</file>

<file path=xl/sharedStrings.xml><?xml version="1.0" encoding="utf-8"?>
<sst xmlns="http://schemas.openxmlformats.org/spreadsheetml/2006/main" count="71" uniqueCount="60">
  <si>
    <t>Data Jumlah Penduduk dan Proyeksi Hingga tahun 2020</t>
  </si>
  <si>
    <t>Provinsi Kalimantan Timur</t>
  </si>
  <si>
    <t>No.</t>
  </si>
  <si>
    <t>Tahun</t>
  </si>
  <si>
    <t>Paser</t>
  </si>
  <si>
    <t>Kutai Barat</t>
  </si>
  <si>
    <t>Kutai Kartanegara</t>
  </si>
  <si>
    <t>Kutai Timur</t>
  </si>
  <si>
    <t xml:space="preserve">Berau </t>
  </si>
  <si>
    <t>Panajam Paser Utara</t>
  </si>
  <si>
    <t>Balikpapan</t>
  </si>
  <si>
    <t>Samarinda</t>
  </si>
  <si>
    <t>Bontang</t>
  </si>
  <si>
    <t>Tana Tidung</t>
  </si>
  <si>
    <t>∑ Penduduk Total</t>
  </si>
  <si>
    <t>Kabupaten/Kota</t>
  </si>
  <si>
    <t>Regency/Municipality</t>
  </si>
  <si>
    <t>1.   Pasir</t>
  </si>
  <si>
    <t>2.   Kutai Barat</t>
  </si>
  <si>
    <t>3.   Kutai</t>
  </si>
  <si>
    <t>4.   Kutai Timur</t>
  </si>
  <si>
    <t>5.   Berau</t>
  </si>
  <si>
    <t>6.   Malinau</t>
  </si>
  <si>
    <t>7.   Bulungan</t>
  </si>
  <si>
    <t>8.   Nunukan</t>
  </si>
  <si>
    <t>9.   Panajam Paser U</t>
  </si>
  <si>
    <t xml:space="preserve"> - </t>
  </si>
  <si>
    <t>10. Balikpapan</t>
  </si>
  <si>
    <t>11. Samarinda</t>
  </si>
  <si>
    <t>12. Tarakan</t>
  </si>
  <si>
    <t>13. Bontang</t>
  </si>
  <si>
    <t>Jumlah</t>
  </si>
  <si>
    <t>Total</t>
  </si>
  <si>
    <t xml:space="preserve"> 1.876.663 </t>
  </si>
  <si>
    <t xml:space="preserve"> 2.436.545 </t>
  </si>
  <si>
    <t xml:space="preserve"> 2.494.625 </t>
  </si>
  <si>
    <t xml:space="preserve"> 2.558.572 </t>
  </si>
  <si>
    <t> 2.704.851</t>
  </si>
  <si>
    <t>2.750.369</t>
  </si>
  <si>
    <t>2.840.874</t>
  </si>
  <si>
    <t>Mahakam Hulu</t>
  </si>
  <si>
    <t>Data Penduduk Riil pada tahun 2011 - 2014</t>
  </si>
  <si>
    <t>Kubar</t>
  </si>
  <si>
    <t>Kukar</t>
  </si>
  <si>
    <t>Kutim</t>
  </si>
  <si>
    <t>PPU</t>
  </si>
  <si>
    <t>BPP</t>
  </si>
  <si>
    <t>SMD</t>
  </si>
  <si>
    <t>Mahulu</t>
  </si>
  <si>
    <t>PASER</t>
  </si>
  <si>
    <t>KUBAR</t>
  </si>
  <si>
    <t>KUKAR</t>
  </si>
  <si>
    <t>KUTIM</t>
  </si>
  <si>
    <t>BERAU</t>
  </si>
  <si>
    <t>BONTANG</t>
  </si>
  <si>
    <t>MAHULU</t>
  </si>
  <si>
    <t>Laju Pertumbuhan 2000-2010</t>
  </si>
  <si>
    <t>Kota / Kab</t>
  </si>
  <si>
    <t>Sensus Penduduk 2000</t>
  </si>
  <si>
    <t>Sensus Penduduk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</si>
</sst>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1"/>
      <color indexed="1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2" fillId="0" borderId="5" xfId="0" applyNumberFormat="1" applyFont="1" applyBorder="1" applyAlignment="1">
      <alignment horizontal="center" vertical="center"/>
    </xf>
    <xf numFmtId="0" fontId="0" fillId="4" borderId="11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vertical="center" wrapText="1"/>
    </xf>
    <xf numFmtId="0" fontId="6" fillId="4" borderId="7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165" fontId="0" fillId="4" borderId="0" xfId="1" applyNumberFormat="1" applyFont="1" applyFill="1" applyAlignment="1">
      <alignment horizontal="right" vertical="center" wrapText="1"/>
    </xf>
    <xf numFmtId="165" fontId="0" fillId="4" borderId="5" xfId="1" applyNumberFormat="1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165" fontId="0" fillId="4" borderId="0" xfId="1" applyNumberFormat="1" applyFont="1" applyFill="1" applyAlignment="1">
      <alignment horizontal="left" vertical="center"/>
    </xf>
    <xf numFmtId="165" fontId="0" fillId="4" borderId="11" xfId="1" applyNumberFormat="1" applyFont="1" applyFill="1" applyBorder="1" applyAlignment="1">
      <alignment horizontal="left" vertical="center"/>
    </xf>
    <xf numFmtId="165" fontId="0" fillId="4" borderId="5" xfId="1" applyNumberFormat="1" applyFont="1" applyFill="1" applyBorder="1" applyAlignment="1">
      <alignment horizontal="left" vertical="center"/>
    </xf>
    <xf numFmtId="165" fontId="2" fillId="0" borderId="5" xfId="0" applyNumberFormat="1" applyFont="1" applyBorder="1" applyAlignment="1">
      <alignment horizontal="center" vertical="center"/>
    </xf>
    <xf numFmtId="165" fontId="0" fillId="4" borderId="11" xfId="1" applyNumberFormat="1" applyFont="1" applyFill="1" applyBorder="1" applyAlignment="1">
      <alignment horizontal="right" vertical="center" wrapText="1"/>
    </xf>
    <xf numFmtId="0" fontId="0" fillId="4" borderId="6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9" fontId="2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43" fontId="0" fillId="0" borderId="0" xfId="1" applyFont="1" applyAlignment="1">
      <alignment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5" borderId="5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2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3" borderId="5" xfId="0" applyNumberFormat="1" applyFont="1" applyFill="1" applyBorder="1" applyAlignment="1">
      <alignment vertical="center"/>
    </xf>
    <xf numFmtId="10" fontId="3" fillId="0" borderId="3" xfId="0" applyNumberFormat="1" applyFont="1" applyBorder="1" applyAlignment="1">
      <alignment horizontal="center" vertical="center"/>
    </xf>
    <xf numFmtId="165" fontId="0" fillId="0" borderId="5" xfId="1" applyNumberFormat="1" applyFont="1" applyFill="1" applyBorder="1" applyAlignment="1">
      <alignment vertical="center"/>
    </xf>
    <xf numFmtId="3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9" fontId="0" fillId="0" borderId="0" xfId="2" applyFont="1" applyAlignment="1">
      <alignment vertical="center"/>
    </xf>
    <xf numFmtId="164" fontId="3" fillId="3" borderId="17" xfId="0" applyNumberFormat="1" applyFont="1" applyFill="1" applyBorder="1" applyAlignment="1">
      <alignment vertical="center"/>
    </xf>
    <xf numFmtId="165" fontId="0" fillId="5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4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0" fillId="5" borderId="5" xfId="1" applyNumberFormat="1" applyFont="1" applyFill="1" applyBorder="1"/>
    <xf numFmtId="165" fontId="0" fillId="6" borderId="5" xfId="1" applyNumberFormat="1" applyFont="1" applyFill="1" applyBorder="1" applyAlignment="1">
      <alignment vertical="center"/>
    </xf>
    <xf numFmtId="165" fontId="0" fillId="6" borderId="5" xfId="0" applyNumberFormat="1" applyFill="1" applyBorder="1" applyAlignment="1">
      <alignment vertical="center"/>
    </xf>
    <xf numFmtId="165" fontId="0" fillId="7" borderId="5" xfId="1" applyNumberFormat="1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165" fontId="0" fillId="7" borderId="5" xfId="0" applyNumberFormat="1" applyFill="1" applyBorder="1" applyAlignment="1">
      <alignment vertical="center"/>
    </xf>
    <xf numFmtId="165" fontId="0" fillId="5" borderId="5" xfId="0" applyNumberForma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right" vertical="center" wrapText="1"/>
    </xf>
    <xf numFmtId="0" fontId="0" fillId="4" borderId="10" xfId="0" applyFont="1" applyFill="1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13" xfId="0" applyFont="1" applyFill="1" applyBorder="1" applyAlignment="1">
      <alignment horizontal="right" vertical="center"/>
    </xf>
    <xf numFmtId="0" fontId="0" fillId="4" borderId="8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right" vertical="center"/>
    </xf>
    <xf numFmtId="0" fontId="0" fillId="4" borderId="15" xfId="0" applyFont="1" applyFill="1" applyBorder="1" applyAlignment="1">
      <alignment horizontal="right" vertical="center" wrapText="1"/>
    </xf>
    <xf numFmtId="0" fontId="0" fillId="4" borderId="16" xfId="0" applyFont="1" applyFill="1" applyBorder="1" applyAlignment="1">
      <alignment horizontal="right" vertical="center" wrapText="1"/>
    </xf>
    <xf numFmtId="0" fontId="0" fillId="4" borderId="12" xfId="0" applyFont="1" applyFill="1" applyBorder="1" applyAlignment="1">
      <alignment horizontal="right" vertical="center" wrapText="1"/>
    </xf>
    <xf numFmtId="0" fontId="0" fillId="4" borderId="13" xfId="0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482939632545933E-4"/>
                  <c:y val="-8.3386920384951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Sheet1!$D$19:$N$19</c:f>
              <c:numCache>
                <c:formatCode>_-* #,##0_-;\-* #,##0_-;_-* "-"??_-;_-@_-</c:formatCode>
                <c:ptCount val="11"/>
                <c:pt idx="0">
                  <c:v>2231584</c:v>
                </c:pt>
                <c:pt idx="1">
                  <c:v>2171813</c:v>
                </c:pt>
                <c:pt idx="2">
                  <c:v>2229811</c:v>
                </c:pt>
                <c:pt idx="3">
                  <c:v>2311162</c:v>
                </c:pt>
                <c:pt idx="4">
                  <c:v>2347299</c:v>
                </c:pt>
                <c:pt idx="5">
                  <c:v>2463330</c:v>
                </c:pt>
                <c:pt idx="6" formatCode="#,##0">
                  <c:v>2510182</c:v>
                </c:pt>
                <c:pt idx="7" formatCode="#,##0">
                  <c:v>2557003</c:v>
                </c:pt>
                <c:pt idx="8" formatCode="#,##0">
                  <c:v>2603505</c:v>
                </c:pt>
                <c:pt idx="9" formatCode="#,##0">
                  <c:v>2649324</c:v>
                </c:pt>
                <c:pt idx="10" formatCode="#,##0">
                  <c:v>3047479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7640"/>
        <c:axId val="490235456"/>
      </c:lineChart>
      <c:catAx>
        <c:axId val="12802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5456"/>
        <c:crosses val="autoZero"/>
        <c:auto val="1"/>
        <c:lblAlgn val="ctr"/>
        <c:lblOffset val="100"/>
        <c:noMultiLvlLbl val="0"/>
      </c:catAx>
      <c:valAx>
        <c:axId val="4902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2116607263527"/>
          <c:y val="0.14393518518518519"/>
          <c:w val="0.83777610442305706"/>
          <c:h val="0.74866542723826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606974469990879"/>
                  <c:y val="-0.13963837853601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Sheet3!$B$14:$B$19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Sheet3!$H$5:$H$19</c:f>
              <c:numCache>
                <c:formatCode>_-* #,##0_-;\-* #,##0_-;_-* "-"??_-;_-@_-</c:formatCode>
                <c:ptCount val="15"/>
                <c:pt idx="0">
                  <c:v>111743</c:v>
                </c:pt>
                <c:pt idx="1">
                  <c:v>113659</c:v>
                </c:pt>
                <c:pt idx="2">
                  <c:v>118219</c:v>
                </c:pt>
                <c:pt idx="3">
                  <c:v>122469</c:v>
                </c:pt>
                <c:pt idx="4">
                  <c:v>123807</c:v>
                </c:pt>
                <c:pt idx="5">
                  <c:v>125106</c:v>
                </c:pt>
                <c:pt idx="6">
                  <c:v>126354</c:v>
                </c:pt>
                <c:pt idx="7">
                  <c:v>127532</c:v>
                </c:pt>
                <c:pt idx="8">
                  <c:v>142922</c:v>
                </c:pt>
                <c:pt idx="9">
                  <c:v>145978</c:v>
                </c:pt>
                <c:pt idx="10">
                  <c:v>148034</c:v>
                </c:pt>
                <c:pt idx="11">
                  <c:v>150205</c:v>
                </c:pt>
                <c:pt idx="12">
                  <c:v>152119</c:v>
                </c:pt>
                <c:pt idx="13">
                  <c:v>154235</c:v>
                </c:pt>
                <c:pt idx="14">
                  <c:v>156001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36240"/>
        <c:axId val="490236632"/>
      </c:lineChart>
      <c:catAx>
        <c:axId val="4902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6632"/>
        <c:crosses val="autoZero"/>
        <c:auto val="1"/>
        <c:lblAlgn val="ctr"/>
        <c:lblOffset val="100"/>
        <c:noMultiLvlLbl val="0"/>
      </c:catAx>
      <c:valAx>
        <c:axId val="4902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Sheet3!$B$3:$B$33</c:f>
              <c:numCache>
                <c:formatCode>General</c:formatCode>
                <c:ptCount val="3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</c:numCache>
            </c:numRef>
          </c:cat>
          <c:val>
            <c:numRef>
              <c:f>Sheet3!$M$3:$M$33</c:f>
              <c:numCache>
                <c:formatCode>_-* #,##0_-;\-* #,##0_-;_-* "-"??_-;_-@_-</c:formatCode>
                <c:ptCount val="31"/>
                <c:pt idx="0">
                  <c:v>2231584</c:v>
                </c:pt>
                <c:pt idx="1">
                  <c:v>2171813</c:v>
                </c:pt>
                <c:pt idx="2">
                  <c:v>2229811</c:v>
                </c:pt>
                <c:pt idx="3">
                  <c:v>2311162</c:v>
                </c:pt>
                <c:pt idx="4">
                  <c:v>2347299</c:v>
                </c:pt>
                <c:pt idx="5">
                  <c:v>2463330</c:v>
                </c:pt>
                <c:pt idx="6">
                  <c:v>2510182</c:v>
                </c:pt>
                <c:pt idx="7">
                  <c:v>2557003</c:v>
                </c:pt>
                <c:pt idx="8">
                  <c:v>2603505</c:v>
                </c:pt>
                <c:pt idx="9">
                  <c:v>2649324</c:v>
                </c:pt>
                <c:pt idx="10">
                  <c:v>3028487</c:v>
                </c:pt>
                <c:pt idx="11">
                  <c:v>3131964</c:v>
                </c:pt>
                <c:pt idx="12">
                  <c:v>3199696</c:v>
                </c:pt>
                <c:pt idx="13">
                  <c:v>3275844</c:v>
                </c:pt>
                <c:pt idx="14">
                  <c:v>3351432</c:v>
                </c:pt>
                <c:pt idx="15">
                  <c:v>3426638</c:v>
                </c:pt>
                <c:pt idx="16">
                  <c:v>3501232</c:v>
                </c:pt>
                <c:pt idx="17">
                  <c:v>3598049.29</c:v>
                </c:pt>
                <c:pt idx="18">
                  <c:v>3689967.8100000005</c:v>
                </c:pt>
                <c:pt idx="19">
                  <c:v>3781886.33</c:v>
                </c:pt>
                <c:pt idx="20">
                  <c:v>3873804.85</c:v>
                </c:pt>
                <c:pt idx="21">
                  <c:v>3965723.3699999996</c:v>
                </c:pt>
                <c:pt idx="22">
                  <c:v>4057641.89</c:v>
                </c:pt>
                <c:pt idx="23">
                  <c:v>4149560.41</c:v>
                </c:pt>
                <c:pt idx="24">
                  <c:v>4241478.9300000006</c:v>
                </c:pt>
                <c:pt idx="25">
                  <c:v>4333397.45</c:v>
                </c:pt>
                <c:pt idx="26">
                  <c:v>4425315.97</c:v>
                </c:pt>
                <c:pt idx="27">
                  <c:v>4517234.49</c:v>
                </c:pt>
                <c:pt idx="28">
                  <c:v>4609153.01</c:v>
                </c:pt>
                <c:pt idx="29">
                  <c:v>4701071.53</c:v>
                </c:pt>
                <c:pt idx="30">
                  <c:v>4792990.0500000007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98304"/>
        <c:axId val="490098696"/>
      </c:lineChart>
      <c:catAx>
        <c:axId val="490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8696"/>
        <c:crosses val="autoZero"/>
        <c:auto val="1"/>
        <c:lblAlgn val="ctr"/>
        <c:lblOffset val="100"/>
        <c:noMultiLvlLbl val="0"/>
      </c:catAx>
      <c:valAx>
        <c:axId val="490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708661417322838E-2"/>
                  <c:y val="-2.983595800524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Sheet3!$I$3:$I$19</c:f>
              <c:numCache>
                <c:formatCode>_-* #,##0_-;\-* #,##0_-;_-* "-"??_-;_-@_-</c:formatCode>
                <c:ptCount val="17"/>
                <c:pt idx="0">
                  <c:v>406833</c:v>
                </c:pt>
                <c:pt idx="1">
                  <c:v>412045</c:v>
                </c:pt>
                <c:pt idx="2">
                  <c:v>421330</c:v>
                </c:pt>
                <c:pt idx="3">
                  <c:v>428819</c:v>
                </c:pt>
                <c:pt idx="4">
                  <c:v>431113</c:v>
                </c:pt>
                <c:pt idx="5">
                  <c:v>477530</c:v>
                </c:pt>
                <c:pt idx="6">
                  <c:v>487353</c:v>
                </c:pt>
                <c:pt idx="7">
                  <c:v>497168</c:v>
                </c:pt>
                <c:pt idx="8">
                  <c:v>506915</c:v>
                </c:pt>
                <c:pt idx="9">
                  <c:v>516522</c:v>
                </c:pt>
                <c:pt idx="10">
                  <c:v>557579</c:v>
                </c:pt>
                <c:pt idx="11">
                  <c:v>572184</c:v>
                </c:pt>
                <c:pt idx="12">
                  <c:v>583272</c:v>
                </c:pt>
                <c:pt idx="13">
                  <c:v>594322</c:v>
                </c:pt>
                <c:pt idx="14">
                  <c:v>605096</c:v>
                </c:pt>
                <c:pt idx="15">
                  <c:v>615574</c:v>
                </c:pt>
                <c:pt idx="16">
                  <c:v>625968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99480"/>
        <c:axId val="490099872"/>
      </c:lineChart>
      <c:catAx>
        <c:axId val="49009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9872"/>
        <c:crosses val="autoZero"/>
        <c:auto val="1"/>
        <c:lblAlgn val="ctr"/>
        <c:lblOffset val="100"/>
        <c:noMultiLvlLbl val="0"/>
      </c:catAx>
      <c:valAx>
        <c:axId val="490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9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19</xdr:row>
      <xdr:rowOff>157162</xdr:rowOff>
    </xdr:from>
    <xdr:to>
      <xdr:col>10</xdr:col>
      <xdr:colOff>57150</xdr:colOff>
      <xdr:row>34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392202</xdr:colOff>
      <xdr:row>2</xdr:row>
      <xdr:rowOff>43424</xdr:rowOff>
    </xdr:from>
    <xdr:to>
      <xdr:col>22</xdr:col>
      <xdr:colOff>112056</xdr:colOff>
      <xdr:row>16</xdr:row>
      <xdr:rowOff>119624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102535</xdr:colOff>
      <xdr:row>17</xdr:row>
      <xdr:rowOff>61352</xdr:rowOff>
    </xdr:from>
    <xdr:to>
      <xdr:col>27</xdr:col>
      <xdr:colOff>273985</xdr:colOff>
      <xdr:row>29</xdr:row>
      <xdr:rowOff>94690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510666</xdr:colOff>
      <xdr:row>2</xdr:row>
      <xdr:rowOff>122784</xdr:rowOff>
    </xdr:from>
    <xdr:to>
      <xdr:col>30</xdr:col>
      <xdr:colOff>208909</xdr:colOff>
      <xdr:row>17</xdr:row>
      <xdr:rowOff>8484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N33"/>
  <sheetViews>
    <sheetView topLeftCell="A4" zoomScale="85" zoomScaleNormal="85" workbookViewId="0">
      <pane xSplit="3" ySplit="5" topLeftCell="J9" activePane="bottomRight" state="frozen"/>
      <selection activeCell="A4" sqref="A4"/>
      <selection pane="topRight" activeCell="D4" sqref="D4"/>
      <selection pane="bottomLeft" activeCell="A9" sqref="A9"/>
      <selection pane="bottomRight" activeCell="S9" sqref="S9"/>
    </sheetView>
  </sheetViews>
  <sheetFormatPr defaultRowHeight="15" x14ac:dyDescent="0.25"/>
  <cols>
    <col min="1" max="1" width="9.140625" style="22"/>
    <col min="2" max="2" width="19.28515625" style="22" bestFit="1" customWidth="1"/>
    <col min="3" max="3" width="17.28515625" style="22" customWidth="1"/>
    <col min="4" max="9" width="10.5703125" style="22" bestFit="1" customWidth="1"/>
    <col min="10" max="12" width="9.140625" style="22" bestFit="1" customWidth="1"/>
    <col min="13" max="13" width="9.140625" style="22" customWidth="1"/>
    <col min="14" max="14" width="9.140625" style="22" bestFit="1" customWidth="1"/>
    <col min="15" max="18" width="10.5703125" style="22" bestFit="1" customWidth="1"/>
    <col min="19" max="34" width="9.140625" style="22"/>
    <col min="35" max="35" width="2.85546875" style="22" customWidth="1"/>
    <col min="36" max="36" width="15.42578125" style="22" customWidth="1"/>
    <col min="37" max="37" width="15" style="22" customWidth="1"/>
    <col min="38" max="38" width="10.5703125" style="22" bestFit="1" customWidth="1"/>
    <col min="39" max="39" width="11.5703125" style="22" bestFit="1" customWidth="1"/>
    <col min="40" max="16384" width="9.140625" style="22"/>
  </cols>
  <sheetData>
    <row r="3" spans="1:40" x14ac:dyDescent="0.25">
      <c r="A3" s="33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spans="1:40" x14ac:dyDescent="0.25">
      <c r="A4" s="33" t="s">
        <v>1</v>
      </c>
      <c r="B4" s="34"/>
      <c r="C4" s="34"/>
      <c r="D4" s="35">
        <f>((N13-D13)/N13)/10</f>
        <v>3.4675120089637343E-2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spans="1:40" x14ac:dyDescent="0.25">
      <c r="A5" s="36"/>
      <c r="B5" s="34"/>
      <c r="C5" s="34"/>
      <c r="D5" s="35">
        <f>((N14-D14)/N14)/10</f>
        <v>2.358859737076649E-2</v>
      </c>
      <c r="E5" s="34"/>
      <c r="F5" s="34"/>
      <c r="G5" s="34"/>
      <c r="H5" s="34"/>
      <c r="I5" s="34"/>
      <c r="J5" s="34"/>
      <c r="K5" s="34"/>
      <c r="L5" s="34"/>
      <c r="M5" s="34"/>
      <c r="N5" s="37"/>
      <c r="O5" s="38"/>
      <c r="P5" s="34"/>
      <c r="Q5" s="34"/>
      <c r="R5" s="34"/>
      <c r="S5" s="34"/>
      <c r="T5" s="34"/>
      <c r="U5" s="34"/>
      <c r="V5" s="34"/>
      <c r="W5" s="34"/>
      <c r="X5" s="34"/>
    </row>
    <row r="6" spans="1:40" x14ac:dyDescent="0.25">
      <c r="A6" s="36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59">
        <v>1</v>
      </c>
      <c r="P6" s="59">
        <v>2</v>
      </c>
      <c r="Q6" s="59">
        <v>3</v>
      </c>
      <c r="R6" s="59">
        <v>4</v>
      </c>
      <c r="S6" s="59">
        <v>5</v>
      </c>
      <c r="T6" s="59">
        <v>6</v>
      </c>
      <c r="U6" s="59">
        <v>7</v>
      </c>
      <c r="V6" s="59">
        <v>8</v>
      </c>
      <c r="W6" s="59">
        <v>9</v>
      </c>
      <c r="X6" s="59">
        <v>10</v>
      </c>
    </row>
    <row r="7" spans="1:40" x14ac:dyDescent="0.25">
      <c r="A7" s="74" t="s">
        <v>2</v>
      </c>
      <c r="B7" s="74" t="s">
        <v>57</v>
      </c>
      <c r="C7" s="72" t="s">
        <v>56</v>
      </c>
      <c r="D7" s="39"/>
      <c r="E7" s="39"/>
      <c r="F7" s="39"/>
      <c r="G7" s="39"/>
      <c r="H7" s="39"/>
      <c r="I7" s="39"/>
      <c r="J7" s="76" t="s">
        <v>3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J7" s="71" t="s">
        <v>58</v>
      </c>
      <c r="AK7" s="71" t="s">
        <v>59</v>
      </c>
    </row>
    <row r="8" spans="1:40" x14ac:dyDescent="0.25">
      <c r="A8" s="75"/>
      <c r="B8" s="75"/>
      <c r="C8" s="73"/>
      <c r="D8" s="41">
        <v>2000</v>
      </c>
      <c r="E8" s="40">
        <v>2001</v>
      </c>
      <c r="F8" s="42">
        <v>2002</v>
      </c>
      <c r="G8" s="43">
        <v>2003</v>
      </c>
      <c r="H8" s="43">
        <v>2004</v>
      </c>
      <c r="I8" s="40">
        <v>2005</v>
      </c>
      <c r="J8" s="28">
        <v>2006</v>
      </c>
      <c r="K8" s="28">
        <v>2007</v>
      </c>
      <c r="L8" s="28">
        <v>2008</v>
      </c>
      <c r="M8" s="28">
        <v>2009</v>
      </c>
      <c r="N8" s="28">
        <v>2010</v>
      </c>
      <c r="O8" s="28">
        <v>2011</v>
      </c>
      <c r="P8" s="28">
        <v>2012</v>
      </c>
      <c r="Q8" s="28">
        <v>2013</v>
      </c>
      <c r="R8" s="28">
        <v>2014</v>
      </c>
      <c r="S8" s="28">
        <v>2015</v>
      </c>
      <c r="T8" s="28">
        <v>2016</v>
      </c>
      <c r="U8" s="28">
        <v>2017</v>
      </c>
      <c r="V8" s="28">
        <v>2018</v>
      </c>
      <c r="W8" s="28">
        <v>2019</v>
      </c>
      <c r="X8" s="28">
        <v>2020</v>
      </c>
      <c r="Y8" s="28">
        <v>2021</v>
      </c>
      <c r="Z8" s="28">
        <v>2022</v>
      </c>
      <c r="AA8" s="28">
        <v>2023</v>
      </c>
      <c r="AB8" s="28">
        <v>2024</v>
      </c>
      <c r="AC8" s="28">
        <v>2025</v>
      </c>
      <c r="AD8" s="28">
        <v>2026</v>
      </c>
      <c r="AE8" s="28">
        <v>2027</v>
      </c>
      <c r="AF8" s="28">
        <v>2028</v>
      </c>
      <c r="AG8" s="28">
        <v>2029</v>
      </c>
      <c r="AH8" s="28">
        <v>2030</v>
      </c>
      <c r="AJ8" s="71"/>
      <c r="AK8" s="71"/>
    </row>
    <row r="9" spans="1:40" x14ac:dyDescent="0.25">
      <c r="A9" s="44">
        <v>1</v>
      </c>
      <c r="B9" s="45" t="s">
        <v>4</v>
      </c>
      <c r="C9" s="46">
        <v>3.7699999999999997E-2</v>
      </c>
      <c r="D9" s="9">
        <v>267960</v>
      </c>
      <c r="E9" s="9">
        <v>273495</v>
      </c>
      <c r="F9" s="9">
        <v>169932</v>
      </c>
      <c r="G9" s="14">
        <v>172845</v>
      </c>
      <c r="H9" s="14">
        <v>171773</v>
      </c>
      <c r="I9" s="9">
        <v>177258</v>
      </c>
      <c r="J9" s="31">
        <v>179150</v>
      </c>
      <c r="K9" s="31">
        <v>180986</v>
      </c>
      <c r="L9" s="31">
        <v>182745</v>
      </c>
      <c r="M9" s="31">
        <v>184402</v>
      </c>
      <c r="N9" s="9">
        <v>231688</v>
      </c>
      <c r="O9" s="47">
        <v>237783</v>
      </c>
      <c r="P9" s="48">
        <v>244111</v>
      </c>
      <c r="Q9" s="48">
        <v>249991</v>
      </c>
      <c r="R9" s="48">
        <v>256175</v>
      </c>
      <c r="S9" s="48">
        <v>262301</v>
      </c>
      <c r="T9" s="48">
        <v>268261</v>
      </c>
      <c r="U9" s="48"/>
      <c r="V9" s="48"/>
      <c r="W9" s="48"/>
      <c r="X9" s="48"/>
      <c r="Y9" s="30"/>
      <c r="Z9" s="30"/>
      <c r="AA9" s="30"/>
      <c r="AB9" s="30"/>
      <c r="AC9" s="30"/>
      <c r="AD9" s="30"/>
      <c r="AE9" s="30"/>
      <c r="AF9" s="30"/>
      <c r="AG9" s="30"/>
      <c r="AH9" s="30"/>
      <c r="AJ9" s="24">
        <v>159022</v>
      </c>
      <c r="AK9" s="60">
        <f>N9</f>
        <v>231688</v>
      </c>
      <c r="AL9" s="60">
        <f>AK9-AJ9</f>
        <v>72666</v>
      </c>
      <c r="AM9" s="61">
        <f>(AL9/AK9)/11</f>
        <v>2.8512482303787855E-2</v>
      </c>
      <c r="AN9" s="63">
        <f>C9-AM9</f>
        <v>9.1875176962121427E-3</v>
      </c>
    </row>
    <row r="10" spans="1:40" x14ac:dyDescent="0.25">
      <c r="A10" s="44">
        <v>2</v>
      </c>
      <c r="B10" s="45" t="s">
        <v>5</v>
      </c>
      <c r="C10" s="46">
        <v>1.9599999999999999E-2</v>
      </c>
      <c r="D10" s="9">
        <v>136161</v>
      </c>
      <c r="E10" s="9">
        <v>139407</v>
      </c>
      <c r="F10" s="9">
        <v>142136</v>
      </c>
      <c r="G10" s="14">
        <v>143664</v>
      </c>
      <c r="H10" s="14">
        <v>147468</v>
      </c>
      <c r="I10" s="9">
        <v>153688</v>
      </c>
      <c r="J10" s="31">
        <v>155787</v>
      </c>
      <c r="K10" s="31">
        <v>157847</v>
      </c>
      <c r="L10" s="31">
        <v>159852</v>
      </c>
      <c r="M10" s="31">
        <v>161778</v>
      </c>
      <c r="N10" s="9">
        <v>140816</v>
      </c>
      <c r="O10" s="31">
        <v>142016</v>
      </c>
      <c r="P10" s="48">
        <v>143101</v>
      </c>
      <c r="Q10" s="48">
        <v>144018</v>
      </c>
      <c r="R10" s="48">
        <v>144892</v>
      </c>
      <c r="S10" s="48">
        <v>145838</v>
      </c>
      <c r="T10" s="48">
        <v>146307</v>
      </c>
      <c r="U10" s="48"/>
      <c r="V10" s="48"/>
      <c r="W10" s="48"/>
      <c r="X10" s="48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J10" s="24">
        <v>135960</v>
      </c>
      <c r="AK10" s="60">
        <f t="shared" ref="AK10:AK18" si="0">N10</f>
        <v>140816</v>
      </c>
      <c r="AL10" s="60">
        <f t="shared" ref="AL10:AL18" si="1">AK10-AJ10</f>
        <v>4856</v>
      </c>
      <c r="AM10" s="61">
        <f t="shared" ref="AM10:AM16" si="2">(AL10/AK10)/11</f>
        <v>3.1349743314292799E-3</v>
      </c>
      <c r="AN10" s="63">
        <f t="shared" ref="AN10:AN17" si="3">C10-AM10</f>
        <v>1.6465025668570721E-2</v>
      </c>
    </row>
    <row r="11" spans="1:40" x14ac:dyDescent="0.25">
      <c r="A11" s="44">
        <v>3</v>
      </c>
      <c r="B11" s="45" t="s">
        <v>6</v>
      </c>
      <c r="C11" s="46">
        <v>3.8899999999999997E-2</v>
      </c>
      <c r="D11" s="9">
        <v>424452</v>
      </c>
      <c r="E11" s="9">
        <v>432344</v>
      </c>
      <c r="F11" s="9">
        <v>445362</v>
      </c>
      <c r="G11" s="14">
        <v>480499</v>
      </c>
      <c r="H11" s="14">
        <v>485375</v>
      </c>
      <c r="I11" s="9">
        <v>498590</v>
      </c>
      <c r="J11" s="31">
        <v>508664</v>
      </c>
      <c r="K11" s="31">
        <v>518722</v>
      </c>
      <c r="L11" s="31">
        <v>528702</v>
      </c>
      <c r="M11" s="31">
        <v>538529</v>
      </c>
      <c r="N11" s="9">
        <v>630897</v>
      </c>
      <c r="O11" s="31">
        <v>648215</v>
      </c>
      <c r="P11" s="48">
        <v>665489</v>
      </c>
      <c r="Q11" s="48">
        <v>683131</v>
      </c>
      <c r="R11" s="48">
        <v>700439</v>
      </c>
      <c r="S11" s="48">
        <v>717789</v>
      </c>
      <c r="T11" s="48">
        <v>735016</v>
      </c>
      <c r="U11" s="48"/>
      <c r="V11" s="48"/>
      <c r="W11" s="48"/>
      <c r="X11" s="48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J11" s="24">
        <v>427791</v>
      </c>
      <c r="AK11" s="60">
        <f t="shared" si="0"/>
        <v>630897</v>
      </c>
      <c r="AL11" s="60">
        <f t="shared" si="1"/>
        <v>203106</v>
      </c>
      <c r="AM11" s="61">
        <f t="shared" si="2"/>
        <v>2.9266555108332769E-2</v>
      </c>
      <c r="AN11" s="63">
        <f t="shared" si="3"/>
        <v>9.6334448916672276E-3</v>
      </c>
    </row>
    <row r="12" spans="1:40" x14ac:dyDescent="0.25">
      <c r="A12" s="44">
        <v>4</v>
      </c>
      <c r="B12" s="45" t="s">
        <v>7</v>
      </c>
      <c r="C12" s="46">
        <v>5.7200000000000001E-2</v>
      </c>
      <c r="D12" s="9">
        <v>147520</v>
      </c>
      <c r="E12" s="9">
        <v>151823</v>
      </c>
      <c r="F12" s="9">
        <v>158580</v>
      </c>
      <c r="G12" s="14">
        <v>163549</v>
      </c>
      <c r="H12" s="14">
        <v>168321</v>
      </c>
      <c r="I12" s="9">
        <v>176850</v>
      </c>
      <c r="J12" s="31">
        <v>181759</v>
      </c>
      <c r="K12" s="31">
        <v>186726</v>
      </c>
      <c r="L12" s="31">
        <v>191728</v>
      </c>
      <c r="M12" s="31">
        <v>196738</v>
      </c>
      <c r="N12" s="9">
        <v>257603</v>
      </c>
      <c r="O12" s="31">
        <v>269375</v>
      </c>
      <c r="P12" s="48">
        <v>281594</v>
      </c>
      <c r="Q12" s="48">
        <v>294216</v>
      </c>
      <c r="R12" s="48">
        <v>306974</v>
      </c>
      <c r="S12" s="48">
        <v>320115</v>
      </c>
      <c r="T12" s="48">
        <v>333591</v>
      </c>
      <c r="U12" s="48"/>
      <c r="V12" s="48"/>
      <c r="W12" s="48"/>
      <c r="X12" s="48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J12" s="24">
        <v>146510</v>
      </c>
      <c r="AK12" s="60">
        <f t="shared" si="0"/>
        <v>257603</v>
      </c>
      <c r="AL12" s="60">
        <f t="shared" si="1"/>
        <v>111093</v>
      </c>
      <c r="AM12" s="61">
        <f t="shared" si="2"/>
        <v>3.9205147596742415E-2</v>
      </c>
      <c r="AN12" s="63">
        <f t="shared" si="3"/>
        <v>1.7994852403257586E-2</v>
      </c>
    </row>
    <row r="13" spans="1:40" x14ac:dyDescent="0.25">
      <c r="A13" s="44">
        <v>5</v>
      </c>
      <c r="B13" s="45" t="s">
        <v>8</v>
      </c>
      <c r="C13" s="46">
        <v>4.2799999999999998E-2</v>
      </c>
      <c r="D13" s="9">
        <v>117769</v>
      </c>
      <c r="E13" s="9">
        <v>123974</v>
      </c>
      <c r="F13" s="9">
        <v>130988</v>
      </c>
      <c r="G13" s="14">
        <v>133386</v>
      </c>
      <c r="H13" s="14">
        <v>140731</v>
      </c>
      <c r="I13" s="9">
        <v>150852</v>
      </c>
      <c r="J13" s="31">
        <v>156991</v>
      </c>
      <c r="K13" s="31">
        <v>163309</v>
      </c>
      <c r="L13" s="31">
        <v>169793</v>
      </c>
      <c r="M13" s="31">
        <v>176422</v>
      </c>
      <c r="N13" s="9">
        <v>180282</v>
      </c>
      <c r="O13" s="31">
        <v>185986</v>
      </c>
      <c r="P13" s="48">
        <v>191576</v>
      </c>
      <c r="Q13" s="48">
        <v>197388</v>
      </c>
      <c r="R13" s="48">
        <v>203223</v>
      </c>
      <c r="S13" s="48">
        <v>208893</v>
      </c>
      <c r="T13" s="48">
        <v>214828</v>
      </c>
      <c r="U13" s="48"/>
      <c r="V13" s="48"/>
      <c r="W13" s="48"/>
      <c r="X13" s="48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J13" s="24">
        <v>117769</v>
      </c>
      <c r="AK13" s="60">
        <f t="shared" si="0"/>
        <v>180282</v>
      </c>
      <c r="AL13" s="60">
        <f t="shared" si="1"/>
        <v>62513</v>
      </c>
      <c r="AM13" s="61">
        <f t="shared" si="2"/>
        <v>3.1522836445124859E-2</v>
      </c>
      <c r="AN13" s="63">
        <f t="shared" si="3"/>
        <v>1.1277163554875139E-2</v>
      </c>
    </row>
    <row r="14" spans="1:40" x14ac:dyDescent="0.25">
      <c r="A14" s="44">
        <v>6</v>
      </c>
      <c r="B14" s="45" t="s">
        <v>9</v>
      </c>
      <c r="C14" s="46">
        <v>2.6800000000000001E-2</v>
      </c>
      <c r="D14" s="9">
        <v>109739</v>
      </c>
      <c r="E14" s="9" t="s">
        <v>26</v>
      </c>
      <c r="F14" s="9">
        <v>111743</v>
      </c>
      <c r="G14" s="14">
        <v>113659</v>
      </c>
      <c r="H14" s="14">
        <v>118219</v>
      </c>
      <c r="I14" s="9">
        <v>122469</v>
      </c>
      <c r="J14" s="31">
        <v>123807</v>
      </c>
      <c r="K14" s="31">
        <v>125106</v>
      </c>
      <c r="L14" s="31">
        <v>126354</v>
      </c>
      <c r="M14" s="31">
        <v>127532</v>
      </c>
      <c r="N14" s="9">
        <v>143616</v>
      </c>
      <c r="O14" s="31">
        <v>145978</v>
      </c>
      <c r="P14" s="48">
        <v>148034</v>
      </c>
      <c r="Q14" s="48">
        <v>150205</v>
      </c>
      <c r="R14" s="48">
        <v>152119</v>
      </c>
      <c r="S14" s="48">
        <v>154235</v>
      </c>
      <c r="T14" s="48">
        <v>156001</v>
      </c>
      <c r="U14" s="48"/>
      <c r="V14" s="48"/>
      <c r="W14" s="48"/>
      <c r="X14" s="48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J14" s="24">
        <v>109739</v>
      </c>
      <c r="AK14" s="60">
        <f t="shared" si="0"/>
        <v>143616</v>
      </c>
      <c r="AL14" s="60">
        <f t="shared" si="1"/>
        <v>33877</v>
      </c>
      <c r="AM14" s="61">
        <f t="shared" si="2"/>
        <v>2.1444179427969536E-2</v>
      </c>
      <c r="AN14" s="63">
        <f t="shared" si="3"/>
        <v>5.3558205720304654E-3</v>
      </c>
    </row>
    <row r="15" spans="1:40" x14ac:dyDescent="0.25">
      <c r="A15" s="44">
        <v>7</v>
      </c>
      <c r="B15" s="45" t="s">
        <v>10</v>
      </c>
      <c r="C15" s="46">
        <v>3.15E-2</v>
      </c>
      <c r="D15" s="9">
        <v>406833</v>
      </c>
      <c r="E15" s="9">
        <v>412045</v>
      </c>
      <c r="F15" s="9">
        <v>421330</v>
      </c>
      <c r="G15" s="14">
        <v>428819</v>
      </c>
      <c r="H15" s="14">
        <v>431113</v>
      </c>
      <c r="I15" s="9">
        <v>477530</v>
      </c>
      <c r="J15" s="31">
        <v>487353</v>
      </c>
      <c r="K15" s="31">
        <v>497168</v>
      </c>
      <c r="L15" s="31">
        <v>506915</v>
      </c>
      <c r="M15" s="31">
        <v>516522</v>
      </c>
      <c r="N15" s="9">
        <v>560781</v>
      </c>
      <c r="O15" s="47">
        <v>572184</v>
      </c>
      <c r="P15" s="48">
        <v>583272</v>
      </c>
      <c r="Q15" s="48">
        <v>594322</v>
      </c>
      <c r="R15" s="48">
        <v>605096</v>
      </c>
      <c r="S15" s="48">
        <v>615574</v>
      </c>
      <c r="T15" s="48">
        <v>625968</v>
      </c>
      <c r="U15" s="48"/>
      <c r="V15" s="48"/>
      <c r="W15" s="48"/>
      <c r="X15" s="48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J15" s="24">
        <v>409023</v>
      </c>
      <c r="AK15" s="60">
        <f t="shared" si="0"/>
        <v>560781</v>
      </c>
      <c r="AL15" s="60">
        <f t="shared" si="1"/>
        <v>151758</v>
      </c>
      <c r="AM15" s="61">
        <f t="shared" si="2"/>
        <v>2.4601728336341312E-2</v>
      </c>
      <c r="AN15" s="63">
        <f t="shared" si="3"/>
        <v>6.898271663658688E-3</v>
      </c>
    </row>
    <row r="16" spans="1:40" x14ac:dyDescent="0.25">
      <c r="A16" s="44">
        <v>8</v>
      </c>
      <c r="B16" s="45" t="s">
        <v>11</v>
      </c>
      <c r="C16" s="46">
        <v>3.3799999999999997E-2</v>
      </c>
      <c r="D16" s="9">
        <v>521471</v>
      </c>
      <c r="E16" s="9">
        <v>531912</v>
      </c>
      <c r="F16" s="9">
        <v>544044</v>
      </c>
      <c r="G16" s="14">
        <v>561471</v>
      </c>
      <c r="H16" s="14">
        <v>567997</v>
      </c>
      <c r="I16" s="9">
        <v>583786</v>
      </c>
      <c r="J16" s="31">
        <v>590519</v>
      </c>
      <c r="K16" s="31">
        <v>597075</v>
      </c>
      <c r="L16" s="31">
        <v>603389</v>
      </c>
      <c r="M16" s="31">
        <v>609380</v>
      </c>
      <c r="N16" s="9">
        <v>732161</v>
      </c>
      <c r="O16" s="47">
        <v>756697</v>
      </c>
      <c r="P16" s="48">
        <v>764908</v>
      </c>
      <c r="Q16" s="48">
        <v>781015</v>
      </c>
      <c r="R16" s="48">
        <v>797006</v>
      </c>
      <c r="S16" s="48">
        <v>812597</v>
      </c>
      <c r="T16" s="48">
        <v>828303</v>
      </c>
      <c r="U16" s="48"/>
      <c r="V16" s="48"/>
      <c r="W16" s="48"/>
      <c r="X16" s="48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J16" s="24">
        <v>521619</v>
      </c>
      <c r="AK16" s="60">
        <f t="shared" si="0"/>
        <v>732161</v>
      </c>
      <c r="AL16" s="60">
        <f t="shared" si="1"/>
        <v>210542</v>
      </c>
      <c r="AM16" s="61">
        <f t="shared" si="2"/>
        <v>2.6142039548926833E-2</v>
      </c>
      <c r="AN16" s="63">
        <f t="shared" si="3"/>
        <v>7.6579604510731633E-3</v>
      </c>
    </row>
    <row r="17" spans="1:40" x14ac:dyDescent="0.25">
      <c r="A17" s="44">
        <v>9</v>
      </c>
      <c r="B17" s="45" t="s">
        <v>12</v>
      </c>
      <c r="C17" s="46">
        <v>3.3700000000000001E-2</v>
      </c>
      <c r="D17" s="9">
        <v>99679</v>
      </c>
      <c r="E17" s="9">
        <v>106813</v>
      </c>
      <c r="F17" s="9">
        <v>105696</v>
      </c>
      <c r="G17" s="14">
        <v>113270</v>
      </c>
      <c r="H17" s="14">
        <v>116302</v>
      </c>
      <c r="I17" s="9">
        <v>122307</v>
      </c>
      <c r="J17" s="31">
        <v>126152</v>
      </c>
      <c r="K17" s="31">
        <v>130064</v>
      </c>
      <c r="L17" s="31">
        <v>134027</v>
      </c>
      <c r="M17" s="31">
        <v>138021</v>
      </c>
      <c r="N17" s="9">
        <v>144533</v>
      </c>
      <c r="O17" s="47">
        <v>148411</v>
      </c>
      <c r="P17" s="48">
        <v>152089</v>
      </c>
      <c r="Q17" s="48">
        <v>155880</v>
      </c>
      <c r="R17" s="48">
        <v>159614</v>
      </c>
      <c r="S17" s="48">
        <v>163326</v>
      </c>
      <c r="T17" s="48">
        <v>166868</v>
      </c>
      <c r="U17" s="48"/>
      <c r="V17" s="48"/>
      <c r="W17" s="48"/>
      <c r="X17" s="48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J17" s="24">
        <v>99617</v>
      </c>
      <c r="AK17" s="60">
        <f t="shared" si="0"/>
        <v>144533</v>
      </c>
      <c r="AL17" s="60">
        <f t="shared" si="1"/>
        <v>44916</v>
      </c>
      <c r="AM17" s="61">
        <f>(AL17/AK17)/11</f>
        <v>2.8251490851727477E-2</v>
      </c>
      <c r="AN17" s="63">
        <f t="shared" si="3"/>
        <v>5.4485091482725234E-3</v>
      </c>
    </row>
    <row r="18" spans="1:40" x14ac:dyDescent="0.25">
      <c r="A18" s="44">
        <v>10</v>
      </c>
      <c r="B18" s="45" t="s">
        <v>40</v>
      </c>
      <c r="C18" s="46"/>
      <c r="D18" s="9"/>
      <c r="E18" s="9"/>
      <c r="F18" s="9"/>
      <c r="G18" s="14"/>
      <c r="H18" s="14"/>
      <c r="I18" s="9"/>
      <c r="J18" s="31"/>
      <c r="K18" s="31"/>
      <c r="L18" s="31"/>
      <c r="M18" s="31"/>
      <c r="N18" s="9">
        <v>25102</v>
      </c>
      <c r="O18" s="47">
        <v>25319</v>
      </c>
      <c r="P18" s="48">
        <v>25522</v>
      </c>
      <c r="Q18" s="48">
        <v>25678</v>
      </c>
      <c r="R18" s="48">
        <v>25894</v>
      </c>
      <c r="S18" s="48">
        <v>25970</v>
      </c>
      <c r="T18" s="48">
        <v>26089</v>
      </c>
      <c r="U18" s="48"/>
      <c r="V18" s="48"/>
      <c r="W18" s="48"/>
      <c r="X18" s="48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J18" s="24">
        <v>0</v>
      </c>
      <c r="AK18" s="60">
        <f t="shared" si="0"/>
        <v>25102</v>
      </c>
      <c r="AL18" s="60">
        <f t="shared" si="1"/>
        <v>25102</v>
      </c>
      <c r="AM18" s="61"/>
    </row>
    <row r="19" spans="1:40" x14ac:dyDescent="0.25">
      <c r="A19" s="34"/>
      <c r="B19" s="49" t="s">
        <v>14</v>
      </c>
      <c r="C19" s="1">
        <f>AVERAGE(C9:C18)</f>
        <v>3.5777777777777769E-2</v>
      </c>
      <c r="D19" s="15">
        <f>SUM(D9:D17)</f>
        <v>2231584</v>
      </c>
      <c r="E19" s="15">
        <f t="shared" ref="E19:I19" si="4">SUM(E9:E17)</f>
        <v>2171813</v>
      </c>
      <c r="F19" s="15">
        <f t="shared" si="4"/>
        <v>2229811</v>
      </c>
      <c r="G19" s="15">
        <f t="shared" si="4"/>
        <v>2311162</v>
      </c>
      <c r="H19" s="15">
        <f t="shared" si="4"/>
        <v>2347299</v>
      </c>
      <c r="I19" s="15">
        <f t="shared" si="4"/>
        <v>2463330</v>
      </c>
      <c r="J19" s="50">
        <f t="shared" ref="J19:M19" si="5">SUM(J9:J17)</f>
        <v>2510182</v>
      </c>
      <c r="K19" s="50">
        <f t="shared" si="5"/>
        <v>2557003</v>
      </c>
      <c r="L19" s="50">
        <f t="shared" si="5"/>
        <v>2603505</v>
      </c>
      <c r="M19" s="50">
        <f t="shared" si="5"/>
        <v>2649324</v>
      </c>
      <c r="N19" s="51">
        <f>SUM(N9:N18)</f>
        <v>3047479</v>
      </c>
      <c r="O19" s="51">
        <f>SUM(O9:O18)</f>
        <v>3131964</v>
      </c>
      <c r="P19" s="51">
        <f t="shared" ref="P19:T19" si="6">SUM(P9:P18)</f>
        <v>3199696</v>
      </c>
      <c r="Q19" s="51">
        <f t="shared" si="6"/>
        <v>3275844</v>
      </c>
      <c r="R19" s="51">
        <f t="shared" si="6"/>
        <v>3351432</v>
      </c>
      <c r="S19" s="51">
        <f t="shared" si="6"/>
        <v>3426638</v>
      </c>
      <c r="T19" s="51">
        <f t="shared" si="6"/>
        <v>3501232</v>
      </c>
      <c r="U19" s="51"/>
      <c r="V19" s="51"/>
      <c r="W19" s="51"/>
      <c r="X19" s="51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40" x14ac:dyDescent="0.25">
      <c r="A20" s="34"/>
      <c r="B20" s="52"/>
      <c r="C20" s="20">
        <f>(N19-D19)/N19</f>
        <v>0.26772784980634812</v>
      </c>
      <c r="D20" s="19"/>
      <c r="E20" s="19"/>
      <c r="F20" s="19"/>
      <c r="G20" s="19"/>
      <c r="H20" s="19"/>
      <c r="I20" s="19"/>
      <c r="J20" s="53"/>
      <c r="K20" s="53"/>
      <c r="L20" s="53"/>
      <c r="M20" s="53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40" x14ac:dyDescent="0.25">
      <c r="A21" s="34"/>
      <c r="B21" s="52"/>
      <c r="C21" s="18"/>
      <c r="D21" s="19"/>
      <c r="E21" s="19"/>
      <c r="F21" s="19"/>
      <c r="G21" s="19"/>
      <c r="H21" s="19"/>
      <c r="I21" s="19"/>
      <c r="J21" s="53"/>
      <c r="K21" s="53"/>
      <c r="L21" s="53"/>
      <c r="M21" s="55" t="s">
        <v>41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AM21" s="62">
        <f>AL22/11</f>
        <v>100891.72727272728</v>
      </c>
    </row>
    <row r="22" spans="1:40" x14ac:dyDescent="0.25">
      <c r="O22" s="28">
        <v>2011</v>
      </c>
      <c r="P22" s="28">
        <v>2012</v>
      </c>
      <c r="Q22" s="28">
        <v>2013</v>
      </c>
      <c r="R22" s="28">
        <v>2014</v>
      </c>
      <c r="AJ22" s="24">
        <v>2443334</v>
      </c>
      <c r="AK22" s="24">
        <v>3553143</v>
      </c>
      <c r="AL22" s="60">
        <f>AK22-AJ22</f>
        <v>1109809</v>
      </c>
      <c r="AM22" s="61">
        <f>(AL22/AK22)/11</f>
        <v>2.8395065234561982E-2</v>
      </c>
    </row>
    <row r="23" spans="1:40" x14ac:dyDescent="0.25">
      <c r="C23" s="56"/>
      <c r="N23" s="45" t="s">
        <v>4</v>
      </c>
      <c r="O23" s="25">
        <v>237783</v>
      </c>
      <c r="P23" s="24">
        <v>244111</v>
      </c>
      <c r="Q23" s="24">
        <v>249991</v>
      </c>
      <c r="R23" s="24">
        <v>256175</v>
      </c>
    </row>
    <row r="24" spans="1:40" x14ac:dyDescent="0.25">
      <c r="C24" s="56"/>
      <c r="N24" s="45" t="s">
        <v>42</v>
      </c>
      <c r="O24" s="25">
        <v>142016</v>
      </c>
      <c r="P24" s="24">
        <v>143101</v>
      </c>
      <c r="Q24" s="24">
        <v>144018</v>
      </c>
      <c r="R24" s="24">
        <v>144892</v>
      </c>
      <c r="AM24" s="56"/>
    </row>
    <row r="25" spans="1:40" x14ac:dyDescent="0.25">
      <c r="C25" s="56"/>
      <c r="N25" s="45" t="s">
        <v>43</v>
      </c>
      <c r="O25" s="25">
        <v>648215</v>
      </c>
      <c r="P25" s="24">
        <v>665489</v>
      </c>
      <c r="Q25" s="24">
        <v>683131</v>
      </c>
      <c r="R25" s="24">
        <v>700439</v>
      </c>
    </row>
    <row r="26" spans="1:40" x14ac:dyDescent="0.25">
      <c r="C26" s="56"/>
      <c r="N26" s="45" t="s">
        <v>44</v>
      </c>
      <c r="O26" s="25">
        <v>269375</v>
      </c>
      <c r="P26" s="24">
        <v>281594</v>
      </c>
      <c r="Q26" s="24">
        <v>294216</v>
      </c>
      <c r="R26" s="25">
        <v>306974</v>
      </c>
    </row>
    <row r="27" spans="1:40" x14ac:dyDescent="0.25">
      <c r="C27" s="56"/>
      <c r="N27" s="45" t="s">
        <v>8</v>
      </c>
      <c r="O27" s="25">
        <v>185986</v>
      </c>
      <c r="P27" s="24">
        <v>191576</v>
      </c>
      <c r="Q27" s="24">
        <v>197388</v>
      </c>
      <c r="R27" s="25">
        <v>203223</v>
      </c>
    </row>
    <row r="28" spans="1:40" x14ac:dyDescent="0.25">
      <c r="C28" s="56"/>
      <c r="N28" s="45" t="s">
        <v>45</v>
      </c>
      <c r="O28" s="25">
        <v>145978</v>
      </c>
      <c r="P28" s="24">
        <v>148034</v>
      </c>
      <c r="Q28" s="24">
        <v>150205</v>
      </c>
      <c r="R28" s="25">
        <v>152119</v>
      </c>
    </row>
    <row r="29" spans="1:40" x14ac:dyDescent="0.25">
      <c r="C29" s="56"/>
      <c r="N29" s="45" t="s">
        <v>46</v>
      </c>
      <c r="O29" s="25">
        <v>572184</v>
      </c>
      <c r="P29" s="24">
        <v>583272</v>
      </c>
      <c r="Q29" s="24">
        <v>594322</v>
      </c>
      <c r="R29" s="25">
        <v>605096</v>
      </c>
    </row>
    <row r="30" spans="1:40" x14ac:dyDescent="0.25">
      <c r="C30" s="56"/>
      <c r="N30" s="45" t="s">
        <v>47</v>
      </c>
      <c r="O30" s="25">
        <v>756697</v>
      </c>
      <c r="P30" s="24">
        <v>781313</v>
      </c>
      <c r="Q30" s="24">
        <v>805688</v>
      </c>
      <c r="R30" s="25">
        <v>797006</v>
      </c>
    </row>
    <row r="31" spans="1:40" x14ac:dyDescent="0.25">
      <c r="C31" s="56"/>
      <c r="N31" s="45" t="s">
        <v>12</v>
      </c>
      <c r="O31" s="25">
        <v>148411</v>
      </c>
      <c r="P31" s="24">
        <v>152089</v>
      </c>
      <c r="Q31" s="24">
        <v>155880</v>
      </c>
      <c r="R31" s="25">
        <v>159614</v>
      </c>
    </row>
    <row r="32" spans="1:40" x14ac:dyDescent="0.25">
      <c r="N32" s="57" t="s">
        <v>48</v>
      </c>
      <c r="O32" s="25">
        <v>25319</v>
      </c>
      <c r="P32" s="24">
        <v>25522</v>
      </c>
      <c r="Q32" s="24">
        <v>25678</v>
      </c>
      <c r="R32" s="24">
        <v>25894</v>
      </c>
    </row>
    <row r="33" spans="15:18" x14ac:dyDescent="0.25">
      <c r="O33" s="58">
        <f>SUM(O23:O32)</f>
        <v>3131964</v>
      </c>
      <c r="P33" s="58">
        <f>SUM(P23:P32)</f>
        <v>3216101</v>
      </c>
      <c r="Q33" s="58">
        <f>SUM(Q23:Q32)</f>
        <v>3300517</v>
      </c>
      <c r="R33" s="58">
        <f>SUM(R23:R32)</f>
        <v>3351432</v>
      </c>
    </row>
  </sheetData>
  <mergeCells count="6">
    <mergeCell ref="AJ7:AJ8"/>
    <mergeCell ref="AK7:AK8"/>
    <mergeCell ref="C7:C8"/>
    <mergeCell ref="A7:A8"/>
    <mergeCell ref="B7:B8"/>
    <mergeCell ref="J7:AH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zoomScale="85" zoomScaleNormal="8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M33" sqref="M33"/>
    </sheetView>
  </sheetViews>
  <sheetFormatPr defaultRowHeight="15" x14ac:dyDescent="0.25"/>
  <cols>
    <col min="1" max="2" width="9.140625" style="22"/>
    <col min="3" max="4" width="11.5703125" style="22" bestFit="1" customWidth="1"/>
    <col min="5" max="5" width="13.28515625" style="22" bestFit="1" customWidth="1"/>
    <col min="6" max="9" width="11.5703125" style="22" bestFit="1" customWidth="1"/>
    <col min="10" max="10" width="13.28515625" style="22" bestFit="1" customWidth="1"/>
    <col min="11" max="11" width="11.5703125" style="22" bestFit="1" customWidth="1"/>
    <col min="12" max="12" width="12" style="22" customWidth="1"/>
    <col min="13" max="13" width="13.140625" style="22" bestFit="1" customWidth="1"/>
    <col min="14" max="14" width="13.28515625" style="22" bestFit="1" customWidth="1"/>
    <col min="15" max="16384" width="9.140625" style="22"/>
  </cols>
  <sheetData>
    <row r="2" spans="1:18" x14ac:dyDescent="0.25">
      <c r="B2" s="30"/>
      <c r="C2" s="29" t="s">
        <v>49</v>
      </c>
      <c r="D2" s="27" t="s">
        <v>50</v>
      </c>
      <c r="E2" s="27" t="s">
        <v>51</v>
      </c>
      <c r="F2" s="27" t="s">
        <v>52</v>
      </c>
      <c r="G2" s="27" t="s">
        <v>53</v>
      </c>
      <c r="H2" s="27" t="s">
        <v>45</v>
      </c>
      <c r="I2" s="27" t="s">
        <v>46</v>
      </c>
      <c r="J2" s="27" t="s">
        <v>47</v>
      </c>
      <c r="K2" s="27" t="s">
        <v>54</v>
      </c>
      <c r="L2" s="27" t="s">
        <v>55</v>
      </c>
      <c r="M2" s="30"/>
    </row>
    <row r="3" spans="1:18" x14ac:dyDescent="0.25">
      <c r="A3" s="22">
        <v>1</v>
      </c>
      <c r="B3" s="28">
        <v>2000</v>
      </c>
      <c r="C3" s="67">
        <v>267960</v>
      </c>
      <c r="D3" s="67">
        <v>136161</v>
      </c>
      <c r="E3" s="67">
        <v>424452</v>
      </c>
      <c r="F3" s="67">
        <v>147520</v>
      </c>
      <c r="G3" s="67">
        <v>117769</v>
      </c>
      <c r="H3" s="67">
        <v>109739</v>
      </c>
      <c r="I3" s="67">
        <v>406833</v>
      </c>
      <c r="J3" s="67">
        <v>521471</v>
      </c>
      <c r="K3" s="67">
        <v>99679</v>
      </c>
      <c r="L3" s="68"/>
      <c r="M3" s="69">
        <f>SUM(C3:L3)</f>
        <v>2231584</v>
      </c>
      <c r="N3" s="24">
        <v>2231584</v>
      </c>
      <c r="O3" s="60">
        <f>N3-M3</f>
        <v>0</v>
      </c>
    </row>
    <row r="4" spans="1:18" x14ac:dyDescent="0.25">
      <c r="A4" s="22">
        <v>2</v>
      </c>
      <c r="B4" s="28">
        <v>2001</v>
      </c>
      <c r="C4" s="67">
        <v>273495</v>
      </c>
      <c r="D4" s="67">
        <v>139407</v>
      </c>
      <c r="E4" s="67">
        <v>432344</v>
      </c>
      <c r="F4" s="67">
        <v>151823</v>
      </c>
      <c r="G4" s="67">
        <v>123974</v>
      </c>
      <c r="H4" s="67" t="s">
        <v>26</v>
      </c>
      <c r="I4" s="67">
        <v>412045</v>
      </c>
      <c r="J4" s="67">
        <v>531912</v>
      </c>
      <c r="K4" s="67">
        <v>106813</v>
      </c>
      <c r="L4" s="68"/>
      <c r="M4" s="69">
        <f t="shared" ref="M4:M33" si="0">SUM(C4:L4)</f>
        <v>2171813</v>
      </c>
      <c r="N4" s="24">
        <v>2171813</v>
      </c>
      <c r="O4" s="60">
        <f t="shared" ref="O4:O13" si="1">N4-M4</f>
        <v>0</v>
      </c>
      <c r="P4" s="61">
        <f>(K4-K3)/K4</f>
        <v>6.6789622985966121E-2</v>
      </c>
      <c r="R4" s="63">
        <f>AVERAGE(P4:P13)</f>
        <v>3.5672527056311937E-2</v>
      </c>
    </row>
    <row r="5" spans="1:18" x14ac:dyDescent="0.25">
      <c r="A5" s="22">
        <v>3</v>
      </c>
      <c r="B5" s="28">
        <v>2002</v>
      </c>
      <c r="C5" s="67">
        <v>169932</v>
      </c>
      <c r="D5" s="67">
        <v>142136</v>
      </c>
      <c r="E5" s="67">
        <v>445362</v>
      </c>
      <c r="F5" s="67">
        <v>158580</v>
      </c>
      <c r="G5" s="67">
        <v>130988</v>
      </c>
      <c r="H5" s="67">
        <v>111743</v>
      </c>
      <c r="I5" s="67">
        <v>421330</v>
      </c>
      <c r="J5" s="67">
        <v>544044</v>
      </c>
      <c r="K5" s="67">
        <v>105696</v>
      </c>
      <c r="L5" s="68"/>
      <c r="M5" s="69">
        <f t="shared" si="0"/>
        <v>2229811</v>
      </c>
      <c r="N5" s="24">
        <v>2229811</v>
      </c>
      <c r="O5" s="60">
        <f t="shared" si="1"/>
        <v>0</v>
      </c>
      <c r="P5" s="61">
        <f t="shared" ref="P5:P17" si="2">(K5-K4)/K5</f>
        <v>-1.0568044202240388E-2</v>
      </c>
      <c r="Q5" s="22">
        <v>1</v>
      </c>
    </row>
    <row r="6" spans="1:18" x14ac:dyDescent="0.25">
      <c r="A6" s="22">
        <v>4</v>
      </c>
      <c r="B6" s="28">
        <v>2003</v>
      </c>
      <c r="C6" s="67">
        <v>172845</v>
      </c>
      <c r="D6" s="67">
        <v>143664</v>
      </c>
      <c r="E6" s="67">
        <v>480499</v>
      </c>
      <c r="F6" s="67">
        <v>163549</v>
      </c>
      <c r="G6" s="67">
        <v>133386</v>
      </c>
      <c r="H6" s="67">
        <v>113659</v>
      </c>
      <c r="I6" s="67">
        <v>428819</v>
      </c>
      <c r="J6" s="67">
        <v>561471</v>
      </c>
      <c r="K6" s="67">
        <v>113270</v>
      </c>
      <c r="L6" s="68"/>
      <c r="M6" s="69">
        <f t="shared" si="0"/>
        <v>2311162</v>
      </c>
      <c r="N6" s="24">
        <v>2311162</v>
      </c>
      <c r="O6" s="60">
        <f t="shared" si="1"/>
        <v>0</v>
      </c>
      <c r="P6" s="61">
        <f t="shared" si="2"/>
        <v>6.6866778493864215E-2</v>
      </c>
      <c r="Q6" s="22">
        <v>2</v>
      </c>
    </row>
    <row r="7" spans="1:18" x14ac:dyDescent="0.25">
      <c r="A7" s="22">
        <v>5</v>
      </c>
      <c r="B7" s="28">
        <v>2004</v>
      </c>
      <c r="C7" s="67">
        <v>171773</v>
      </c>
      <c r="D7" s="67">
        <v>147468</v>
      </c>
      <c r="E7" s="67">
        <v>485375</v>
      </c>
      <c r="F7" s="67">
        <v>168321</v>
      </c>
      <c r="G7" s="67">
        <v>140731</v>
      </c>
      <c r="H7" s="67">
        <v>118219</v>
      </c>
      <c r="I7" s="67">
        <v>431113</v>
      </c>
      <c r="J7" s="67">
        <v>567997</v>
      </c>
      <c r="K7" s="67">
        <v>116302</v>
      </c>
      <c r="L7" s="68"/>
      <c r="M7" s="69">
        <f t="shared" si="0"/>
        <v>2347299</v>
      </c>
      <c r="N7" s="24">
        <v>2347299</v>
      </c>
      <c r="O7" s="60">
        <f t="shared" si="1"/>
        <v>0</v>
      </c>
      <c r="P7" s="61">
        <f t="shared" si="2"/>
        <v>2.6070058984368281E-2</v>
      </c>
      <c r="Q7" s="22">
        <v>3</v>
      </c>
    </row>
    <row r="8" spans="1:18" x14ac:dyDescent="0.25">
      <c r="A8" s="22">
        <v>6</v>
      </c>
      <c r="B8" s="28">
        <v>2005</v>
      </c>
      <c r="C8" s="67">
        <v>177258</v>
      </c>
      <c r="D8" s="67">
        <v>153688</v>
      </c>
      <c r="E8" s="67">
        <v>498590</v>
      </c>
      <c r="F8" s="67">
        <v>176850</v>
      </c>
      <c r="G8" s="67">
        <v>150852</v>
      </c>
      <c r="H8" s="67">
        <v>122469</v>
      </c>
      <c r="I8" s="67">
        <v>477530</v>
      </c>
      <c r="J8" s="67">
        <v>583786</v>
      </c>
      <c r="K8" s="67">
        <v>122307</v>
      </c>
      <c r="L8" s="68"/>
      <c r="M8" s="69">
        <f t="shared" si="0"/>
        <v>2463330</v>
      </c>
      <c r="N8" s="24">
        <v>2463330</v>
      </c>
      <c r="O8" s="60">
        <f t="shared" si="1"/>
        <v>0</v>
      </c>
      <c r="P8" s="61">
        <f t="shared" si="2"/>
        <v>4.9097762188591007E-2</v>
      </c>
      <c r="Q8" s="22">
        <v>4</v>
      </c>
    </row>
    <row r="9" spans="1:18" x14ac:dyDescent="0.25">
      <c r="A9" s="22">
        <v>7</v>
      </c>
      <c r="B9" s="28">
        <v>2006</v>
      </c>
      <c r="C9" s="67">
        <v>179150</v>
      </c>
      <c r="D9" s="67">
        <v>155787</v>
      </c>
      <c r="E9" s="67">
        <v>508664</v>
      </c>
      <c r="F9" s="67">
        <v>181759</v>
      </c>
      <c r="G9" s="67">
        <v>156991</v>
      </c>
      <c r="H9" s="67">
        <v>123807</v>
      </c>
      <c r="I9" s="67">
        <v>487353</v>
      </c>
      <c r="J9" s="67">
        <v>590519</v>
      </c>
      <c r="K9" s="67">
        <v>126152</v>
      </c>
      <c r="L9" s="68"/>
      <c r="M9" s="69">
        <f t="shared" si="0"/>
        <v>2510182</v>
      </c>
      <c r="N9" s="24">
        <v>2510182</v>
      </c>
      <c r="O9" s="60">
        <f t="shared" si="1"/>
        <v>0</v>
      </c>
      <c r="P9" s="61">
        <f t="shared" si="2"/>
        <v>3.0479104572262033E-2</v>
      </c>
      <c r="Q9" s="22">
        <v>5</v>
      </c>
    </row>
    <row r="10" spans="1:18" x14ac:dyDescent="0.25">
      <c r="A10" s="22">
        <v>8</v>
      </c>
      <c r="B10" s="28">
        <v>2007</v>
      </c>
      <c r="C10" s="67">
        <v>180986</v>
      </c>
      <c r="D10" s="67">
        <v>157847</v>
      </c>
      <c r="E10" s="67">
        <v>518722</v>
      </c>
      <c r="F10" s="67">
        <v>186726</v>
      </c>
      <c r="G10" s="67">
        <v>163309</v>
      </c>
      <c r="H10" s="67">
        <v>125106</v>
      </c>
      <c r="I10" s="67">
        <v>497168</v>
      </c>
      <c r="J10" s="67">
        <v>597075</v>
      </c>
      <c r="K10" s="67">
        <v>130064</v>
      </c>
      <c r="L10" s="68"/>
      <c r="M10" s="69">
        <f t="shared" si="0"/>
        <v>2557003</v>
      </c>
      <c r="N10" s="24">
        <v>2557003</v>
      </c>
      <c r="O10" s="60">
        <f t="shared" si="1"/>
        <v>0</v>
      </c>
      <c r="P10" s="61">
        <f t="shared" si="2"/>
        <v>3.0077500307540903E-2</v>
      </c>
      <c r="Q10" s="22">
        <v>6</v>
      </c>
    </row>
    <row r="11" spans="1:18" x14ac:dyDescent="0.25">
      <c r="A11" s="22">
        <v>9</v>
      </c>
      <c r="B11" s="28">
        <v>2008</v>
      </c>
      <c r="C11" s="67">
        <v>182745</v>
      </c>
      <c r="D11" s="67">
        <v>159852</v>
      </c>
      <c r="E11" s="67">
        <v>528702</v>
      </c>
      <c r="F11" s="67">
        <v>191728</v>
      </c>
      <c r="G11" s="67">
        <v>169793</v>
      </c>
      <c r="H11" s="67">
        <v>126354</v>
      </c>
      <c r="I11" s="67">
        <v>506915</v>
      </c>
      <c r="J11" s="67">
        <v>603389</v>
      </c>
      <c r="K11" s="67">
        <v>134027</v>
      </c>
      <c r="L11" s="68"/>
      <c r="M11" s="69">
        <f t="shared" si="0"/>
        <v>2603505</v>
      </c>
      <c r="N11" s="24">
        <v>2603505</v>
      </c>
      <c r="O11" s="60">
        <f t="shared" si="1"/>
        <v>0</v>
      </c>
      <c r="P11" s="61">
        <f t="shared" si="2"/>
        <v>2.9568668999529944E-2</v>
      </c>
      <c r="Q11" s="22">
        <v>7</v>
      </c>
    </row>
    <row r="12" spans="1:18" x14ac:dyDescent="0.25">
      <c r="A12" s="22">
        <v>10</v>
      </c>
      <c r="B12" s="28">
        <v>2009</v>
      </c>
      <c r="C12" s="67">
        <v>184402</v>
      </c>
      <c r="D12" s="67">
        <v>161778</v>
      </c>
      <c r="E12" s="67">
        <v>538529</v>
      </c>
      <c r="F12" s="67">
        <v>196738</v>
      </c>
      <c r="G12" s="67">
        <v>176422</v>
      </c>
      <c r="H12" s="67">
        <v>127532</v>
      </c>
      <c r="I12" s="67">
        <v>516522</v>
      </c>
      <c r="J12" s="67">
        <v>609380</v>
      </c>
      <c r="K12" s="67">
        <v>138021</v>
      </c>
      <c r="L12" s="68"/>
      <c r="M12" s="69">
        <f t="shared" si="0"/>
        <v>2649324</v>
      </c>
      <c r="N12" s="24">
        <v>2649324</v>
      </c>
      <c r="O12" s="60">
        <f t="shared" si="1"/>
        <v>0</v>
      </c>
      <c r="P12" s="61">
        <f t="shared" si="2"/>
        <v>2.8937625433810798E-2</v>
      </c>
      <c r="Q12" s="22">
        <v>8</v>
      </c>
    </row>
    <row r="13" spans="1:18" x14ac:dyDescent="0.25">
      <c r="A13" s="22">
        <v>11</v>
      </c>
      <c r="B13" s="28">
        <v>2010</v>
      </c>
      <c r="C13" s="67">
        <v>230316</v>
      </c>
      <c r="D13" s="67">
        <v>165091</v>
      </c>
      <c r="E13" s="67">
        <v>626680</v>
      </c>
      <c r="F13" s="67">
        <v>255637</v>
      </c>
      <c r="G13" s="67">
        <v>179079</v>
      </c>
      <c r="H13" s="67">
        <v>142922</v>
      </c>
      <c r="I13" s="67">
        <v>557579</v>
      </c>
      <c r="J13" s="67">
        <v>727500</v>
      </c>
      <c r="K13" s="67">
        <v>143683</v>
      </c>
      <c r="L13" s="68"/>
      <c r="M13" s="69">
        <f t="shared" si="0"/>
        <v>3028487</v>
      </c>
      <c r="N13" s="24">
        <v>3028487</v>
      </c>
      <c r="O13" s="60">
        <f t="shared" si="1"/>
        <v>0</v>
      </c>
      <c r="P13" s="61">
        <f t="shared" si="2"/>
        <v>3.9406192799426518E-2</v>
      </c>
      <c r="Q13" s="22">
        <v>9</v>
      </c>
    </row>
    <row r="14" spans="1:18" x14ac:dyDescent="0.25">
      <c r="A14" s="22">
        <v>12</v>
      </c>
      <c r="B14" s="28">
        <v>2011</v>
      </c>
      <c r="C14" s="32">
        <v>237783</v>
      </c>
      <c r="D14" s="64">
        <v>142016</v>
      </c>
      <c r="E14" s="64">
        <v>648215</v>
      </c>
      <c r="F14" s="64">
        <v>269375</v>
      </c>
      <c r="G14" s="64">
        <v>185986</v>
      </c>
      <c r="H14" s="64">
        <v>145978</v>
      </c>
      <c r="I14" s="64">
        <v>572184</v>
      </c>
      <c r="J14" s="64">
        <v>756697</v>
      </c>
      <c r="K14" s="64">
        <v>148411</v>
      </c>
      <c r="L14" s="32">
        <v>25319</v>
      </c>
      <c r="M14" s="70">
        <f>SUM(C14:L14)</f>
        <v>3131964</v>
      </c>
      <c r="N14" s="24">
        <v>3131964</v>
      </c>
      <c r="O14" s="60">
        <v>1</v>
      </c>
      <c r="P14" s="61">
        <f t="shared" si="2"/>
        <v>3.1857476871660455E-2</v>
      </c>
      <c r="Q14" s="22">
        <v>10</v>
      </c>
      <c r="R14" s="63">
        <f>AVERAGE(P14:P23)</f>
        <v>2.5353756276463989E-2</v>
      </c>
    </row>
    <row r="15" spans="1:18" x14ac:dyDescent="0.25">
      <c r="A15" s="22">
        <v>13</v>
      </c>
      <c r="B15" s="28">
        <v>2012</v>
      </c>
      <c r="C15" s="32">
        <v>244111</v>
      </c>
      <c r="D15" s="64">
        <v>143101</v>
      </c>
      <c r="E15" s="64">
        <v>665489</v>
      </c>
      <c r="F15" s="64">
        <v>281594</v>
      </c>
      <c r="G15" s="64">
        <v>191576</v>
      </c>
      <c r="H15" s="64">
        <v>148034</v>
      </c>
      <c r="I15" s="64">
        <v>583272</v>
      </c>
      <c r="J15" s="64">
        <v>764908</v>
      </c>
      <c r="K15" s="64">
        <v>152089</v>
      </c>
      <c r="L15" s="32">
        <v>25522</v>
      </c>
      <c r="M15" s="70">
        <f t="shared" si="0"/>
        <v>3199696</v>
      </c>
      <c r="N15" s="24">
        <v>3199696</v>
      </c>
      <c r="O15" s="60">
        <v>2</v>
      </c>
      <c r="P15" s="61">
        <f t="shared" si="2"/>
        <v>2.418320851606625E-2</v>
      </c>
      <c r="Q15" s="22">
        <v>11</v>
      </c>
    </row>
    <row r="16" spans="1:18" x14ac:dyDescent="0.25">
      <c r="A16" s="22">
        <v>14</v>
      </c>
      <c r="B16" s="28">
        <v>2013</v>
      </c>
      <c r="C16" s="32">
        <v>249991</v>
      </c>
      <c r="D16" s="64">
        <v>144018</v>
      </c>
      <c r="E16" s="64">
        <v>683131</v>
      </c>
      <c r="F16" s="64">
        <v>294216</v>
      </c>
      <c r="G16" s="64">
        <v>197388</v>
      </c>
      <c r="H16" s="64">
        <v>150205</v>
      </c>
      <c r="I16" s="64">
        <v>594322</v>
      </c>
      <c r="J16" s="64">
        <v>781015</v>
      </c>
      <c r="K16" s="64">
        <v>155880</v>
      </c>
      <c r="L16" s="32">
        <v>25678</v>
      </c>
      <c r="M16" s="70">
        <f t="shared" si="0"/>
        <v>3275844</v>
      </c>
      <c r="N16" s="24">
        <v>3275844</v>
      </c>
      <c r="O16" s="60">
        <v>3</v>
      </c>
      <c r="P16" s="61">
        <f t="shared" si="2"/>
        <v>2.4319989735694124E-2</v>
      </c>
      <c r="Q16" s="22">
        <v>12</v>
      </c>
    </row>
    <row r="17" spans="1:18" x14ac:dyDescent="0.25">
      <c r="A17" s="22">
        <v>15</v>
      </c>
      <c r="B17" s="28">
        <v>2014</v>
      </c>
      <c r="C17" s="32">
        <v>256175</v>
      </c>
      <c r="D17" s="64">
        <v>144892</v>
      </c>
      <c r="E17" s="64">
        <v>700439</v>
      </c>
      <c r="F17" s="64">
        <v>306974</v>
      </c>
      <c r="G17" s="64">
        <v>203223</v>
      </c>
      <c r="H17" s="64">
        <v>152119</v>
      </c>
      <c r="I17" s="64">
        <v>605096</v>
      </c>
      <c r="J17" s="64">
        <v>797006</v>
      </c>
      <c r="K17" s="64">
        <v>159614</v>
      </c>
      <c r="L17" s="32">
        <v>25894</v>
      </c>
      <c r="M17" s="70">
        <f t="shared" si="0"/>
        <v>3351432</v>
      </c>
      <c r="N17" s="24">
        <v>3351432</v>
      </c>
      <c r="O17" s="60">
        <v>4</v>
      </c>
      <c r="P17" s="61">
        <f t="shared" si="2"/>
        <v>2.3393937875123737E-2</v>
      </c>
      <c r="Q17" s="22">
        <v>13</v>
      </c>
    </row>
    <row r="18" spans="1:18" x14ac:dyDescent="0.25">
      <c r="A18" s="22">
        <v>16</v>
      </c>
      <c r="B18" s="28">
        <v>2015</v>
      </c>
      <c r="C18" s="32">
        <v>262301</v>
      </c>
      <c r="D18" s="32">
        <v>145838</v>
      </c>
      <c r="E18" s="32">
        <v>717789</v>
      </c>
      <c r="F18" s="32">
        <v>320115</v>
      </c>
      <c r="G18" s="32">
        <v>208893</v>
      </c>
      <c r="H18" s="32">
        <v>154235</v>
      </c>
      <c r="I18" s="32">
        <v>615574</v>
      </c>
      <c r="J18" s="32">
        <v>812597</v>
      </c>
      <c r="K18" s="32">
        <v>163326</v>
      </c>
      <c r="L18" s="32">
        <v>25970</v>
      </c>
      <c r="M18" s="70">
        <f t="shared" si="0"/>
        <v>3426638</v>
      </c>
      <c r="N18" s="24">
        <v>3426638</v>
      </c>
      <c r="O18" s="60">
        <v>5</v>
      </c>
      <c r="P18" s="61">
        <f>(K18-K17)/K18</f>
        <v>2.2727551032903519E-2</v>
      </c>
      <c r="Q18" s="22">
        <v>14</v>
      </c>
    </row>
    <row r="19" spans="1:18" x14ac:dyDescent="0.25">
      <c r="A19" s="22">
        <v>17</v>
      </c>
      <c r="B19" s="28">
        <v>2016</v>
      </c>
      <c r="C19" s="65">
        <v>268261</v>
      </c>
      <c r="D19" s="65">
        <v>146307</v>
      </c>
      <c r="E19" s="65">
        <v>735016</v>
      </c>
      <c r="F19" s="65">
        <v>333591</v>
      </c>
      <c r="G19" s="65">
        <v>214828</v>
      </c>
      <c r="H19" s="65">
        <v>156001</v>
      </c>
      <c r="I19" s="65">
        <v>625968</v>
      </c>
      <c r="J19" s="65">
        <v>828303</v>
      </c>
      <c r="K19" s="65">
        <v>166868</v>
      </c>
      <c r="L19" s="65">
        <v>26089</v>
      </c>
      <c r="M19" s="66">
        <f t="shared" si="0"/>
        <v>3501232</v>
      </c>
      <c r="N19" s="24">
        <v>3501232</v>
      </c>
      <c r="O19" s="60">
        <v>6</v>
      </c>
      <c r="P19" s="61">
        <f>(K19-K18)/K19</f>
        <v>2.1226358558860896E-2</v>
      </c>
      <c r="Q19" s="22">
        <v>15</v>
      </c>
    </row>
    <row r="20" spans="1:18" x14ac:dyDescent="0.25">
      <c r="A20" s="22">
        <v>18</v>
      </c>
      <c r="B20" s="28">
        <v>2017</v>
      </c>
      <c r="C20" s="65">
        <f>8193*Q20+145658</f>
        <v>276746</v>
      </c>
      <c r="D20" s="65">
        <f>280.75*A20+146241</f>
        <v>151294.5</v>
      </c>
      <c r="E20" s="65">
        <f>20714*A20+380513</f>
        <v>753365</v>
      </c>
      <c r="F20" s="65">
        <f>12497*A20+110180</f>
        <v>335126</v>
      </c>
      <c r="G20" s="65">
        <f>6103.9*A20+112429</f>
        <v>222299.2</v>
      </c>
      <c r="H20" s="65">
        <f>3445.4*Q20+106996</f>
        <v>162122.4</v>
      </c>
      <c r="I20" s="65">
        <f>15099*A20+378207</f>
        <v>649989</v>
      </c>
      <c r="J20" s="65">
        <f>21146*A20+467278</f>
        <v>847906</v>
      </c>
      <c r="K20" s="65">
        <f>4284.9*A20+95787</f>
        <v>172915.20000000001</v>
      </c>
      <c r="L20" s="65">
        <f>154.57*O20+25204</f>
        <v>26285.99</v>
      </c>
      <c r="M20" s="66">
        <f t="shared" si="0"/>
        <v>3598049.29</v>
      </c>
      <c r="O20" s="60">
        <v>7</v>
      </c>
      <c r="P20" s="61">
        <f t="shared" ref="P20:P33" si="3">(K20-K19)/K20</f>
        <v>3.4972055666592707E-2</v>
      </c>
      <c r="Q20" s="22">
        <v>16</v>
      </c>
    </row>
    <row r="21" spans="1:18" x14ac:dyDescent="0.25">
      <c r="A21" s="22">
        <v>19</v>
      </c>
      <c r="B21" s="28">
        <v>2018</v>
      </c>
      <c r="C21" s="65">
        <f t="shared" ref="C21:C33" si="4">8193*Q21+145658</f>
        <v>284939</v>
      </c>
      <c r="D21" s="65">
        <f t="shared" ref="D21:D33" si="5">280.75*A21+146241</f>
        <v>151575.25</v>
      </c>
      <c r="E21" s="65">
        <f t="shared" ref="E21:E33" si="6">20714*A21+380513</f>
        <v>774079</v>
      </c>
      <c r="F21" s="65">
        <f t="shared" ref="F21:F33" si="7">12497*A21+110180</f>
        <v>347623</v>
      </c>
      <c r="G21" s="65">
        <f t="shared" ref="G21:G33" si="8">6103.9*A21+112429</f>
        <v>228403.09999999998</v>
      </c>
      <c r="H21" s="65">
        <f t="shared" ref="H21:H33" si="9">3445.4*Q21+106996</f>
        <v>165567.79999999999</v>
      </c>
      <c r="I21" s="65">
        <f t="shared" ref="I21:I33" si="10">15099*A21+378207</f>
        <v>665088</v>
      </c>
      <c r="J21" s="65">
        <f t="shared" ref="J21:J33" si="11">21146*A21+467278</f>
        <v>869052</v>
      </c>
      <c r="K21" s="65">
        <f t="shared" ref="K21:K33" si="12">4284.9*A21+95787</f>
        <v>177200.09999999998</v>
      </c>
      <c r="L21" s="65">
        <f t="shared" ref="L21:L33" si="13">154.57*O21+25204</f>
        <v>26440.560000000001</v>
      </c>
      <c r="M21" s="66">
        <f t="shared" si="0"/>
        <v>3689967.8100000005</v>
      </c>
      <c r="O21" s="60">
        <v>8</v>
      </c>
      <c r="P21" s="61">
        <f t="shared" si="3"/>
        <v>2.4181137595294618E-2</v>
      </c>
      <c r="Q21" s="22">
        <v>17</v>
      </c>
    </row>
    <row r="22" spans="1:18" x14ac:dyDescent="0.25">
      <c r="A22" s="22">
        <v>20</v>
      </c>
      <c r="B22" s="28">
        <v>2019</v>
      </c>
      <c r="C22" s="65">
        <f t="shared" si="4"/>
        <v>293132</v>
      </c>
      <c r="D22" s="65">
        <f t="shared" si="5"/>
        <v>151856</v>
      </c>
      <c r="E22" s="65">
        <f t="shared" si="6"/>
        <v>794793</v>
      </c>
      <c r="F22" s="65">
        <f t="shared" si="7"/>
        <v>360120</v>
      </c>
      <c r="G22" s="65">
        <f t="shared" si="8"/>
        <v>234507</v>
      </c>
      <c r="H22" s="65">
        <f t="shared" si="9"/>
        <v>169013.2</v>
      </c>
      <c r="I22" s="65">
        <f t="shared" si="10"/>
        <v>680187</v>
      </c>
      <c r="J22" s="65">
        <f t="shared" si="11"/>
        <v>890198</v>
      </c>
      <c r="K22" s="65">
        <f t="shared" si="12"/>
        <v>181485</v>
      </c>
      <c r="L22" s="65">
        <f t="shared" si="13"/>
        <v>26595.13</v>
      </c>
      <c r="M22" s="66">
        <f t="shared" si="0"/>
        <v>3781886.33</v>
      </c>
      <c r="O22" s="60">
        <v>9</v>
      </c>
      <c r="P22" s="61">
        <f t="shared" si="3"/>
        <v>2.3610215720307592E-2</v>
      </c>
      <c r="Q22" s="22">
        <v>18</v>
      </c>
    </row>
    <row r="23" spans="1:18" x14ac:dyDescent="0.25">
      <c r="A23" s="22">
        <v>21</v>
      </c>
      <c r="B23" s="28">
        <v>2020</v>
      </c>
      <c r="C23" s="65">
        <f t="shared" si="4"/>
        <v>301325</v>
      </c>
      <c r="D23" s="65">
        <f t="shared" si="5"/>
        <v>152136.75</v>
      </c>
      <c r="E23" s="65">
        <f t="shared" si="6"/>
        <v>815507</v>
      </c>
      <c r="F23" s="65">
        <f t="shared" si="7"/>
        <v>372617</v>
      </c>
      <c r="G23" s="65">
        <f t="shared" si="8"/>
        <v>240610.9</v>
      </c>
      <c r="H23" s="65">
        <f t="shared" si="9"/>
        <v>172458.6</v>
      </c>
      <c r="I23" s="65">
        <f t="shared" si="10"/>
        <v>695286</v>
      </c>
      <c r="J23" s="65">
        <f t="shared" si="11"/>
        <v>911344</v>
      </c>
      <c r="K23" s="65">
        <f t="shared" si="12"/>
        <v>185769.9</v>
      </c>
      <c r="L23" s="65">
        <f t="shared" si="13"/>
        <v>26749.7</v>
      </c>
      <c r="M23" s="66">
        <f t="shared" si="0"/>
        <v>3873804.85</v>
      </c>
      <c r="O23" s="60">
        <v>10</v>
      </c>
      <c r="P23" s="61">
        <f t="shared" si="3"/>
        <v>2.3065631192136046E-2</v>
      </c>
      <c r="Q23" s="22">
        <v>19</v>
      </c>
    </row>
    <row r="24" spans="1:18" x14ac:dyDescent="0.25">
      <c r="A24" s="22">
        <v>22</v>
      </c>
      <c r="B24" s="28">
        <v>2021</v>
      </c>
      <c r="C24" s="65">
        <f t="shared" si="4"/>
        <v>309518</v>
      </c>
      <c r="D24" s="65">
        <f t="shared" si="5"/>
        <v>152417.5</v>
      </c>
      <c r="E24" s="65">
        <f t="shared" si="6"/>
        <v>836221</v>
      </c>
      <c r="F24" s="65">
        <f t="shared" si="7"/>
        <v>385114</v>
      </c>
      <c r="G24" s="65">
        <f t="shared" si="8"/>
        <v>246714.8</v>
      </c>
      <c r="H24" s="65">
        <f t="shared" si="9"/>
        <v>175904</v>
      </c>
      <c r="I24" s="65">
        <f t="shared" si="10"/>
        <v>710385</v>
      </c>
      <c r="J24" s="65">
        <f t="shared" si="11"/>
        <v>932490</v>
      </c>
      <c r="K24" s="65">
        <f t="shared" si="12"/>
        <v>190054.8</v>
      </c>
      <c r="L24" s="65">
        <f t="shared" si="13"/>
        <v>26904.27</v>
      </c>
      <c r="M24" s="66">
        <f t="shared" si="0"/>
        <v>3965723.3699999996</v>
      </c>
      <c r="O24" s="60">
        <v>11</v>
      </c>
      <c r="P24" s="61">
        <f t="shared" si="3"/>
        <v>2.254560263671317E-2</v>
      </c>
      <c r="Q24" s="22">
        <v>20</v>
      </c>
      <c r="R24" s="63">
        <f>AVERAGE(P24:P33)</f>
        <v>2.0540113122923323E-2</v>
      </c>
    </row>
    <row r="25" spans="1:18" x14ac:dyDescent="0.25">
      <c r="A25" s="22">
        <v>23</v>
      </c>
      <c r="B25" s="28">
        <v>2022</v>
      </c>
      <c r="C25" s="65">
        <f t="shared" si="4"/>
        <v>317711</v>
      </c>
      <c r="D25" s="65">
        <f t="shared" si="5"/>
        <v>152698.25</v>
      </c>
      <c r="E25" s="65">
        <f t="shared" si="6"/>
        <v>856935</v>
      </c>
      <c r="F25" s="65">
        <f t="shared" si="7"/>
        <v>397611</v>
      </c>
      <c r="G25" s="65">
        <f t="shared" si="8"/>
        <v>252818.69999999998</v>
      </c>
      <c r="H25" s="65">
        <f t="shared" si="9"/>
        <v>179349.40000000002</v>
      </c>
      <c r="I25" s="65">
        <f t="shared" si="10"/>
        <v>725484</v>
      </c>
      <c r="J25" s="65">
        <f t="shared" si="11"/>
        <v>953636</v>
      </c>
      <c r="K25" s="65">
        <f t="shared" si="12"/>
        <v>194339.7</v>
      </c>
      <c r="L25" s="65">
        <f t="shared" si="13"/>
        <v>27058.84</v>
      </c>
      <c r="M25" s="66">
        <f t="shared" si="0"/>
        <v>4057641.89</v>
      </c>
      <c r="O25" s="60">
        <v>12</v>
      </c>
      <c r="P25" s="61">
        <f t="shared" si="3"/>
        <v>2.2048505786517233E-2</v>
      </c>
      <c r="Q25" s="22">
        <v>21</v>
      </c>
    </row>
    <row r="26" spans="1:18" x14ac:dyDescent="0.25">
      <c r="A26" s="22">
        <v>24</v>
      </c>
      <c r="B26" s="28">
        <v>2023</v>
      </c>
      <c r="C26" s="65">
        <f t="shared" si="4"/>
        <v>325904</v>
      </c>
      <c r="D26" s="65">
        <f t="shared" si="5"/>
        <v>152979</v>
      </c>
      <c r="E26" s="65">
        <f t="shared" si="6"/>
        <v>877649</v>
      </c>
      <c r="F26" s="65">
        <f t="shared" si="7"/>
        <v>410108</v>
      </c>
      <c r="G26" s="65">
        <f t="shared" si="8"/>
        <v>258922.59999999998</v>
      </c>
      <c r="H26" s="65">
        <f t="shared" si="9"/>
        <v>182794.8</v>
      </c>
      <c r="I26" s="65">
        <f t="shared" si="10"/>
        <v>740583</v>
      </c>
      <c r="J26" s="65">
        <f t="shared" si="11"/>
        <v>974782</v>
      </c>
      <c r="K26" s="65">
        <f t="shared" si="12"/>
        <v>198624.59999999998</v>
      </c>
      <c r="L26" s="65">
        <f t="shared" si="13"/>
        <v>27213.41</v>
      </c>
      <c r="M26" s="66">
        <f t="shared" si="0"/>
        <v>4149560.41</v>
      </c>
      <c r="O26" s="60">
        <v>13</v>
      </c>
      <c r="P26" s="61">
        <f t="shared" si="3"/>
        <v>2.1572856534386807E-2</v>
      </c>
      <c r="Q26" s="22">
        <v>22</v>
      </c>
    </row>
    <row r="27" spans="1:18" x14ac:dyDescent="0.25">
      <c r="A27" s="22">
        <v>25</v>
      </c>
      <c r="B27" s="28">
        <v>2024</v>
      </c>
      <c r="C27" s="65">
        <f t="shared" si="4"/>
        <v>334097</v>
      </c>
      <c r="D27" s="65">
        <f t="shared" si="5"/>
        <v>153259.75</v>
      </c>
      <c r="E27" s="65">
        <f t="shared" si="6"/>
        <v>898363</v>
      </c>
      <c r="F27" s="65">
        <f t="shared" si="7"/>
        <v>422605</v>
      </c>
      <c r="G27" s="65">
        <f t="shared" si="8"/>
        <v>265026.5</v>
      </c>
      <c r="H27" s="65">
        <f t="shared" si="9"/>
        <v>186240.2</v>
      </c>
      <c r="I27" s="65">
        <f t="shared" si="10"/>
        <v>755682</v>
      </c>
      <c r="J27" s="65">
        <f t="shared" si="11"/>
        <v>995928</v>
      </c>
      <c r="K27" s="65">
        <f t="shared" si="12"/>
        <v>202909.5</v>
      </c>
      <c r="L27" s="65">
        <f t="shared" si="13"/>
        <v>27367.98</v>
      </c>
      <c r="M27" s="66">
        <f t="shared" si="0"/>
        <v>4241478.9300000006</v>
      </c>
      <c r="O27" s="60">
        <v>14</v>
      </c>
      <c r="P27" s="61">
        <f t="shared" si="3"/>
        <v>2.1117296134483713E-2</v>
      </c>
      <c r="Q27" s="22">
        <v>23</v>
      </c>
    </row>
    <row r="28" spans="1:18" x14ac:dyDescent="0.25">
      <c r="A28" s="22">
        <v>26</v>
      </c>
      <c r="B28" s="28">
        <v>2025</v>
      </c>
      <c r="C28" s="65">
        <f t="shared" si="4"/>
        <v>342290</v>
      </c>
      <c r="D28" s="65">
        <f t="shared" si="5"/>
        <v>153540.5</v>
      </c>
      <c r="E28" s="65">
        <f t="shared" si="6"/>
        <v>919077</v>
      </c>
      <c r="F28" s="65">
        <f t="shared" si="7"/>
        <v>435102</v>
      </c>
      <c r="G28" s="65">
        <f t="shared" si="8"/>
        <v>271130.40000000002</v>
      </c>
      <c r="H28" s="65">
        <f t="shared" si="9"/>
        <v>189685.6</v>
      </c>
      <c r="I28" s="65">
        <f t="shared" si="10"/>
        <v>770781</v>
      </c>
      <c r="J28" s="65">
        <f t="shared" si="11"/>
        <v>1017074</v>
      </c>
      <c r="K28" s="65">
        <f t="shared" si="12"/>
        <v>207194.4</v>
      </c>
      <c r="L28" s="65">
        <f t="shared" si="13"/>
        <v>27522.55</v>
      </c>
      <c r="M28" s="66">
        <f t="shared" si="0"/>
        <v>4333397.45</v>
      </c>
      <c r="O28" s="60">
        <v>15</v>
      </c>
      <c r="P28" s="61">
        <f t="shared" si="3"/>
        <v>2.0680578239566292E-2</v>
      </c>
      <c r="Q28" s="22">
        <v>24</v>
      </c>
    </row>
    <row r="29" spans="1:18" x14ac:dyDescent="0.25">
      <c r="A29" s="22">
        <v>27</v>
      </c>
      <c r="B29" s="28">
        <v>2026</v>
      </c>
      <c r="C29" s="65">
        <f t="shared" si="4"/>
        <v>350483</v>
      </c>
      <c r="D29" s="65">
        <f t="shared" si="5"/>
        <v>153821.25</v>
      </c>
      <c r="E29" s="65">
        <f t="shared" si="6"/>
        <v>939791</v>
      </c>
      <c r="F29" s="65">
        <f t="shared" si="7"/>
        <v>447599</v>
      </c>
      <c r="G29" s="65">
        <f t="shared" si="8"/>
        <v>277234.3</v>
      </c>
      <c r="H29" s="65">
        <f t="shared" si="9"/>
        <v>193131</v>
      </c>
      <c r="I29" s="65">
        <f t="shared" si="10"/>
        <v>785880</v>
      </c>
      <c r="J29" s="65">
        <f t="shared" si="11"/>
        <v>1038220</v>
      </c>
      <c r="K29" s="65">
        <f t="shared" si="12"/>
        <v>211479.3</v>
      </c>
      <c r="L29" s="65">
        <f t="shared" si="13"/>
        <v>27677.119999999999</v>
      </c>
      <c r="M29" s="66">
        <f t="shared" si="0"/>
        <v>4425315.97</v>
      </c>
      <c r="O29" s="60">
        <v>16</v>
      </c>
      <c r="P29" s="61">
        <f t="shared" si="3"/>
        <v>2.0261557514139654E-2</v>
      </c>
      <c r="Q29" s="22">
        <v>25</v>
      </c>
    </row>
    <row r="30" spans="1:18" x14ac:dyDescent="0.25">
      <c r="A30" s="22">
        <v>28</v>
      </c>
      <c r="B30" s="28">
        <v>2027</v>
      </c>
      <c r="C30" s="65">
        <f t="shared" si="4"/>
        <v>358676</v>
      </c>
      <c r="D30" s="65">
        <f t="shared" si="5"/>
        <v>154102</v>
      </c>
      <c r="E30" s="65">
        <f t="shared" si="6"/>
        <v>960505</v>
      </c>
      <c r="F30" s="65">
        <f t="shared" si="7"/>
        <v>460096</v>
      </c>
      <c r="G30" s="65">
        <f t="shared" si="8"/>
        <v>283338.19999999995</v>
      </c>
      <c r="H30" s="65">
        <f t="shared" si="9"/>
        <v>196576.40000000002</v>
      </c>
      <c r="I30" s="65">
        <f t="shared" si="10"/>
        <v>800979</v>
      </c>
      <c r="J30" s="65">
        <f t="shared" si="11"/>
        <v>1059366</v>
      </c>
      <c r="K30" s="65">
        <f t="shared" si="12"/>
        <v>215764.19999999998</v>
      </c>
      <c r="L30" s="65">
        <f t="shared" si="13"/>
        <v>27831.69</v>
      </c>
      <c r="M30" s="66">
        <f t="shared" si="0"/>
        <v>4517234.49</v>
      </c>
      <c r="O30" s="60">
        <v>17</v>
      </c>
      <c r="P30" s="61">
        <f t="shared" si="3"/>
        <v>1.9859179604401447E-2</v>
      </c>
      <c r="Q30" s="22">
        <v>26</v>
      </c>
    </row>
    <row r="31" spans="1:18" x14ac:dyDescent="0.25">
      <c r="A31" s="22">
        <v>29</v>
      </c>
      <c r="B31" s="28">
        <v>2028</v>
      </c>
      <c r="C31" s="65">
        <f t="shared" si="4"/>
        <v>366869</v>
      </c>
      <c r="D31" s="65">
        <f t="shared" si="5"/>
        <v>154382.75</v>
      </c>
      <c r="E31" s="65">
        <f t="shared" si="6"/>
        <v>981219</v>
      </c>
      <c r="F31" s="65">
        <f t="shared" si="7"/>
        <v>472593</v>
      </c>
      <c r="G31" s="65">
        <f t="shared" si="8"/>
        <v>289442.09999999998</v>
      </c>
      <c r="H31" s="65">
        <f t="shared" si="9"/>
        <v>200021.8</v>
      </c>
      <c r="I31" s="65">
        <f t="shared" si="10"/>
        <v>816078</v>
      </c>
      <c r="J31" s="65">
        <f t="shared" si="11"/>
        <v>1080512</v>
      </c>
      <c r="K31" s="65">
        <f t="shared" si="12"/>
        <v>220049.09999999998</v>
      </c>
      <c r="L31" s="65">
        <f t="shared" si="13"/>
        <v>27986.26</v>
      </c>
      <c r="M31" s="66">
        <f t="shared" si="0"/>
        <v>4609153.01</v>
      </c>
      <c r="O31" s="60">
        <v>18</v>
      </c>
      <c r="P31" s="61">
        <f t="shared" si="3"/>
        <v>1.9472472280050199E-2</v>
      </c>
      <c r="Q31" s="22">
        <v>27</v>
      </c>
    </row>
    <row r="32" spans="1:18" x14ac:dyDescent="0.25">
      <c r="A32" s="22">
        <v>30</v>
      </c>
      <c r="B32" s="28">
        <v>2029</v>
      </c>
      <c r="C32" s="65">
        <f t="shared" si="4"/>
        <v>375062</v>
      </c>
      <c r="D32" s="65">
        <f t="shared" si="5"/>
        <v>154663.5</v>
      </c>
      <c r="E32" s="65">
        <f t="shared" si="6"/>
        <v>1001933</v>
      </c>
      <c r="F32" s="65">
        <f t="shared" si="7"/>
        <v>485090</v>
      </c>
      <c r="G32" s="65">
        <f t="shared" si="8"/>
        <v>295546</v>
      </c>
      <c r="H32" s="65">
        <f t="shared" si="9"/>
        <v>203467.2</v>
      </c>
      <c r="I32" s="65">
        <f t="shared" si="10"/>
        <v>831177</v>
      </c>
      <c r="J32" s="65">
        <f t="shared" si="11"/>
        <v>1101658</v>
      </c>
      <c r="K32" s="65">
        <f t="shared" si="12"/>
        <v>224334</v>
      </c>
      <c r="L32" s="65">
        <f t="shared" si="13"/>
        <v>28140.83</v>
      </c>
      <c r="M32" s="66">
        <f t="shared" si="0"/>
        <v>4701071.53</v>
      </c>
      <c r="O32" s="60">
        <v>19</v>
      </c>
      <c r="P32" s="61">
        <f t="shared" si="3"/>
        <v>1.9100537591270263E-2</v>
      </c>
      <c r="Q32" s="22">
        <v>28</v>
      </c>
    </row>
    <row r="33" spans="1:17" x14ac:dyDescent="0.25">
      <c r="A33" s="22">
        <v>31</v>
      </c>
      <c r="B33" s="28">
        <v>2030</v>
      </c>
      <c r="C33" s="65">
        <f t="shared" si="4"/>
        <v>383255</v>
      </c>
      <c r="D33" s="65">
        <f t="shared" si="5"/>
        <v>154944.25</v>
      </c>
      <c r="E33" s="65">
        <f t="shared" si="6"/>
        <v>1022647</v>
      </c>
      <c r="F33" s="65">
        <f t="shared" si="7"/>
        <v>497587</v>
      </c>
      <c r="G33" s="65">
        <f t="shared" si="8"/>
        <v>301649.90000000002</v>
      </c>
      <c r="H33" s="65">
        <f t="shared" si="9"/>
        <v>206912.6</v>
      </c>
      <c r="I33" s="65">
        <f t="shared" si="10"/>
        <v>846276</v>
      </c>
      <c r="J33" s="65">
        <f t="shared" si="11"/>
        <v>1122804</v>
      </c>
      <c r="K33" s="65">
        <f t="shared" si="12"/>
        <v>228618.9</v>
      </c>
      <c r="L33" s="65">
        <f t="shared" si="13"/>
        <v>28295.4</v>
      </c>
      <c r="M33" s="66">
        <f>SUM(C33:L33)</f>
        <v>4792990.0500000007</v>
      </c>
      <c r="O33" s="60">
        <v>20</v>
      </c>
      <c r="P33" s="61">
        <f t="shared" si="3"/>
        <v>1.8742544907704457E-2</v>
      </c>
      <c r="Q33" s="22">
        <v>29</v>
      </c>
    </row>
    <row r="34" spans="1:17" x14ac:dyDescent="0.25">
      <c r="P34" s="63">
        <f>AVERAGE(P19:P33)</f>
        <v>2.2163768664161674E-2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5" sqref="Q5"/>
    </sheetView>
  </sheetViews>
  <sheetFormatPr defaultRowHeight="15" x14ac:dyDescent="0.25"/>
  <cols>
    <col min="1" max="1" width="9.140625" style="22"/>
    <col min="2" max="2" width="20.7109375" style="21" bestFit="1" customWidth="1"/>
    <col min="3" max="8" width="13.28515625" style="22" bestFit="1" customWidth="1"/>
    <col min="9" max="9" width="13.28515625" style="23" bestFit="1" customWidth="1"/>
    <col min="10" max="17" width="13.28515625" style="22" bestFit="1" customWidth="1"/>
    <col min="18" max="16384" width="9.140625" style="22"/>
  </cols>
  <sheetData>
    <row r="2" spans="2:17" ht="15.75" thickBot="1" x14ac:dyDescent="0.3"/>
    <row r="3" spans="2:17" x14ac:dyDescent="0.25">
      <c r="B3" s="17" t="s">
        <v>15</v>
      </c>
      <c r="C3" s="77">
        <v>1990</v>
      </c>
      <c r="D3" s="77">
        <v>2000</v>
      </c>
      <c r="E3" s="77">
        <v>2001</v>
      </c>
      <c r="F3" s="77">
        <v>2002</v>
      </c>
      <c r="G3" s="82">
        <v>2003</v>
      </c>
      <c r="H3" s="82">
        <v>2004</v>
      </c>
      <c r="I3" s="77">
        <v>2005</v>
      </c>
      <c r="J3" s="81">
        <v>2006</v>
      </c>
    </row>
    <row r="4" spans="2:17" ht="15.75" thickBot="1" x14ac:dyDescent="0.3">
      <c r="B4" s="7" t="s">
        <v>16</v>
      </c>
      <c r="C4" s="78"/>
      <c r="D4" s="78"/>
      <c r="E4" s="78"/>
      <c r="F4" s="78"/>
      <c r="G4" s="83"/>
      <c r="H4" s="83"/>
      <c r="I4" s="78"/>
      <c r="J4" s="81"/>
      <c r="K4" s="22">
        <v>2007</v>
      </c>
      <c r="L4" s="22">
        <v>2008</v>
      </c>
      <c r="M4" s="22">
        <v>2009</v>
      </c>
      <c r="N4" s="22">
        <v>2010</v>
      </c>
      <c r="O4" s="22">
        <v>2011</v>
      </c>
      <c r="P4" s="22">
        <v>2012</v>
      </c>
      <c r="Q4" s="22">
        <v>2013</v>
      </c>
    </row>
    <row r="5" spans="2:17" x14ac:dyDescent="0.25">
      <c r="B5" s="5" t="s">
        <v>17</v>
      </c>
      <c r="C5" s="8">
        <v>211021</v>
      </c>
      <c r="D5" s="8">
        <v>267960</v>
      </c>
      <c r="E5" s="8">
        <v>273495</v>
      </c>
      <c r="F5" s="8">
        <v>169932</v>
      </c>
      <c r="G5" s="12">
        <v>172845</v>
      </c>
      <c r="H5" s="13">
        <v>171773</v>
      </c>
      <c r="I5" s="16">
        <v>177258</v>
      </c>
      <c r="J5" s="24">
        <v>179150</v>
      </c>
      <c r="K5" s="24">
        <v>180986</v>
      </c>
      <c r="L5" s="22">
        <v>182745</v>
      </c>
      <c r="M5" s="24">
        <v>184402</v>
      </c>
      <c r="N5" s="8">
        <v>230316</v>
      </c>
      <c r="O5" s="25">
        <v>239221</v>
      </c>
      <c r="P5" s="25">
        <v>247612</v>
      </c>
      <c r="Q5" s="25">
        <v>249991</v>
      </c>
    </row>
    <row r="6" spans="2:17" x14ac:dyDescent="0.25">
      <c r="B6" s="5" t="s">
        <v>18</v>
      </c>
      <c r="C6" s="8">
        <v>106134</v>
      </c>
      <c r="D6" s="8">
        <v>136161</v>
      </c>
      <c r="E6" s="8">
        <v>139407</v>
      </c>
      <c r="F6" s="8">
        <v>142136</v>
      </c>
      <c r="G6" s="12">
        <v>143664</v>
      </c>
      <c r="H6" s="13">
        <v>147468</v>
      </c>
      <c r="I6" s="16">
        <v>153688</v>
      </c>
      <c r="J6" s="22">
        <v>155787</v>
      </c>
      <c r="K6" s="24">
        <v>157847</v>
      </c>
      <c r="L6" s="22">
        <v>159852</v>
      </c>
      <c r="M6" s="24">
        <v>161778</v>
      </c>
      <c r="N6" s="8">
        <v>165091</v>
      </c>
      <c r="O6" s="24">
        <v>171474</v>
      </c>
      <c r="P6" s="24">
        <v>173003</v>
      </c>
      <c r="Q6" s="24">
        <v>144018</v>
      </c>
    </row>
    <row r="7" spans="2:17" x14ac:dyDescent="0.25">
      <c r="B7" s="5" t="s">
        <v>19</v>
      </c>
      <c r="C7" s="8">
        <v>340166</v>
      </c>
      <c r="D7" s="8">
        <v>424452</v>
      </c>
      <c r="E7" s="8">
        <v>432344</v>
      </c>
      <c r="F7" s="8">
        <v>445362</v>
      </c>
      <c r="G7" s="12">
        <v>480499</v>
      </c>
      <c r="H7" s="13">
        <v>485375</v>
      </c>
      <c r="I7" s="16">
        <v>498590</v>
      </c>
      <c r="J7" s="22">
        <v>508664</v>
      </c>
      <c r="K7" s="24">
        <v>518722</v>
      </c>
      <c r="L7" s="22">
        <v>528702</v>
      </c>
      <c r="M7" s="24">
        <v>538529</v>
      </c>
      <c r="N7" s="8">
        <v>626680</v>
      </c>
      <c r="O7" s="24">
        <v>650908</v>
      </c>
      <c r="P7" s="24">
        <v>674464</v>
      </c>
      <c r="Q7" s="24">
        <v>683131</v>
      </c>
    </row>
    <row r="8" spans="2:17" x14ac:dyDescent="0.25">
      <c r="B8" s="5" t="s">
        <v>20</v>
      </c>
      <c r="C8" s="8">
        <v>98065</v>
      </c>
      <c r="D8" s="8">
        <v>147520</v>
      </c>
      <c r="E8" s="8">
        <v>151823</v>
      </c>
      <c r="F8" s="8">
        <v>158580</v>
      </c>
      <c r="G8" s="12">
        <v>163549</v>
      </c>
      <c r="H8" s="13">
        <v>168321</v>
      </c>
      <c r="I8" s="16">
        <v>176850</v>
      </c>
      <c r="J8" s="22">
        <v>181759</v>
      </c>
      <c r="K8" s="24">
        <v>186726</v>
      </c>
      <c r="L8" s="22">
        <v>191728</v>
      </c>
      <c r="M8" s="24">
        <v>196738</v>
      </c>
      <c r="N8" s="8">
        <v>255637</v>
      </c>
      <c r="O8" s="24">
        <v>265521</v>
      </c>
      <c r="P8" s="24">
        <v>279718</v>
      </c>
      <c r="Q8" s="24">
        <v>294216</v>
      </c>
    </row>
    <row r="9" spans="2:17" x14ac:dyDescent="0.25">
      <c r="B9" s="5" t="s">
        <v>21</v>
      </c>
      <c r="C9" s="8">
        <v>62345</v>
      </c>
      <c r="D9" s="8">
        <v>117458</v>
      </c>
      <c r="E9" s="8">
        <v>123974</v>
      </c>
      <c r="F9" s="8">
        <v>130988</v>
      </c>
      <c r="G9" s="12">
        <v>133386</v>
      </c>
      <c r="H9" s="13">
        <v>140731</v>
      </c>
      <c r="I9" s="16">
        <v>150852</v>
      </c>
      <c r="J9" s="22">
        <v>156991</v>
      </c>
      <c r="K9" s="24">
        <v>163309</v>
      </c>
      <c r="L9" s="22">
        <v>169793</v>
      </c>
      <c r="M9" s="24">
        <v>176422</v>
      </c>
      <c r="N9" s="8">
        <v>179079</v>
      </c>
      <c r="O9" s="24">
        <v>186003</v>
      </c>
      <c r="P9" s="24">
        <v>193415</v>
      </c>
      <c r="Q9" s="24">
        <v>197388</v>
      </c>
    </row>
    <row r="10" spans="2:17" x14ac:dyDescent="0.25">
      <c r="B10" s="5" t="s">
        <v>22</v>
      </c>
      <c r="C10" s="8">
        <v>28522</v>
      </c>
      <c r="D10" s="8">
        <v>36444</v>
      </c>
      <c r="E10" s="8">
        <v>37237</v>
      </c>
      <c r="F10" s="8">
        <v>38400</v>
      </c>
      <c r="G10" s="12">
        <v>46694</v>
      </c>
      <c r="H10" s="13">
        <v>47258</v>
      </c>
      <c r="I10" s="16">
        <v>50322</v>
      </c>
      <c r="J10" s="22">
        <v>53148</v>
      </c>
      <c r="K10" s="24">
        <v>56107</v>
      </c>
      <c r="L10" s="22">
        <v>59200</v>
      </c>
      <c r="M10" s="24">
        <v>62423</v>
      </c>
      <c r="N10" s="8">
        <v>62580</v>
      </c>
      <c r="O10" s="24">
        <v>64999</v>
      </c>
      <c r="P10" s="24">
        <v>68337</v>
      </c>
    </row>
    <row r="11" spans="2:17" x14ac:dyDescent="0.25">
      <c r="B11" s="5" t="s">
        <v>23</v>
      </c>
      <c r="C11" s="8">
        <v>68201</v>
      </c>
      <c r="D11" s="8">
        <v>83181</v>
      </c>
      <c r="E11" s="8">
        <v>84438</v>
      </c>
      <c r="F11" s="8">
        <v>86022</v>
      </c>
      <c r="G11" s="12">
        <v>94564</v>
      </c>
      <c r="H11" s="13">
        <v>96598</v>
      </c>
      <c r="I11" s="16">
        <v>103639</v>
      </c>
      <c r="J11" s="22">
        <v>107270</v>
      </c>
      <c r="K11" s="24">
        <v>110978</v>
      </c>
      <c r="L11" s="22">
        <v>114756</v>
      </c>
      <c r="M11" s="24">
        <v>118587</v>
      </c>
      <c r="N11" s="8">
        <v>112663</v>
      </c>
      <c r="O11" s="24">
        <v>117019</v>
      </c>
      <c r="P11" s="24">
        <v>121323</v>
      </c>
    </row>
    <row r="12" spans="2:17" x14ac:dyDescent="0.25">
      <c r="B12" s="5" t="s">
        <v>24</v>
      </c>
      <c r="C12" s="8">
        <v>54474</v>
      </c>
      <c r="D12" s="8">
        <v>79363</v>
      </c>
      <c r="E12" s="8">
        <v>82469</v>
      </c>
      <c r="F12" s="8">
        <v>85119</v>
      </c>
      <c r="G12" s="12">
        <v>104112</v>
      </c>
      <c r="H12" s="13">
        <v>106915</v>
      </c>
      <c r="I12" s="16">
        <v>111559</v>
      </c>
      <c r="J12" s="22">
        <v>118312</v>
      </c>
      <c r="K12" s="24">
        <v>125421</v>
      </c>
      <c r="L12" s="22">
        <v>132886</v>
      </c>
      <c r="M12" s="24">
        <v>140707</v>
      </c>
      <c r="N12" s="8">
        <v>140841</v>
      </c>
      <c r="O12" s="24">
        <v>146286</v>
      </c>
      <c r="P12" s="24">
        <v>154308</v>
      </c>
    </row>
    <row r="13" spans="2:17" x14ac:dyDescent="0.25">
      <c r="B13" s="5" t="s">
        <v>25</v>
      </c>
      <c r="C13" s="8" t="s">
        <v>26</v>
      </c>
      <c r="D13" s="8" t="s">
        <v>26</v>
      </c>
      <c r="E13" s="8" t="s">
        <v>26</v>
      </c>
      <c r="F13" s="8">
        <v>111743</v>
      </c>
      <c r="G13" s="12">
        <v>113659</v>
      </c>
      <c r="H13" s="13">
        <v>118219</v>
      </c>
      <c r="I13" s="16">
        <v>122469</v>
      </c>
      <c r="J13" s="22">
        <v>123807</v>
      </c>
      <c r="K13" s="24">
        <v>125106</v>
      </c>
      <c r="L13" s="22">
        <v>126354</v>
      </c>
      <c r="M13" s="24">
        <v>127532</v>
      </c>
      <c r="N13" s="8">
        <v>142922</v>
      </c>
      <c r="O13" s="24">
        <v>148448</v>
      </c>
      <c r="P13" s="24">
        <v>152121</v>
      </c>
      <c r="Q13" s="24">
        <v>150205</v>
      </c>
    </row>
    <row r="14" spans="2:17" x14ac:dyDescent="0.25">
      <c r="B14" s="5" t="s">
        <v>13</v>
      </c>
      <c r="C14" s="8"/>
      <c r="D14" s="8"/>
      <c r="E14" s="8"/>
      <c r="F14" s="8"/>
      <c r="G14" s="12"/>
      <c r="H14" s="13"/>
      <c r="I14" s="16"/>
      <c r="K14" s="24"/>
      <c r="M14" s="24"/>
      <c r="N14" s="8">
        <v>15202</v>
      </c>
      <c r="O14" s="25">
        <v>15790</v>
      </c>
      <c r="P14" s="24">
        <v>17079</v>
      </c>
    </row>
    <row r="15" spans="2:17" x14ac:dyDescent="0.25">
      <c r="B15" s="5" t="s">
        <v>27</v>
      </c>
      <c r="C15" s="8">
        <v>344405</v>
      </c>
      <c r="D15" s="8">
        <v>406833</v>
      </c>
      <c r="E15" s="8">
        <v>412045</v>
      </c>
      <c r="F15" s="8">
        <v>421330</v>
      </c>
      <c r="G15" s="12">
        <v>428819</v>
      </c>
      <c r="H15" s="13">
        <v>431113</v>
      </c>
      <c r="I15" s="16">
        <v>477530</v>
      </c>
      <c r="J15" s="24">
        <v>487353</v>
      </c>
      <c r="K15" s="24">
        <v>497168</v>
      </c>
      <c r="L15" s="22">
        <v>506915</v>
      </c>
      <c r="M15" s="24">
        <v>516522</v>
      </c>
      <c r="N15" s="8">
        <v>557579</v>
      </c>
      <c r="O15" s="25">
        <v>579137</v>
      </c>
      <c r="P15" s="24">
        <v>596031</v>
      </c>
      <c r="Q15" s="24">
        <v>594322</v>
      </c>
    </row>
    <row r="16" spans="2:17" x14ac:dyDescent="0.25">
      <c r="B16" s="5" t="s">
        <v>28</v>
      </c>
      <c r="C16" s="8">
        <v>413191</v>
      </c>
      <c r="D16" s="8">
        <v>521471</v>
      </c>
      <c r="E16" s="8">
        <v>531912</v>
      </c>
      <c r="F16" s="8">
        <v>544044</v>
      </c>
      <c r="G16" s="12">
        <v>561471</v>
      </c>
      <c r="H16" s="13">
        <v>567997</v>
      </c>
      <c r="I16" s="16">
        <v>583786</v>
      </c>
      <c r="J16" s="24">
        <v>590519</v>
      </c>
      <c r="K16" s="24">
        <v>597075</v>
      </c>
      <c r="L16" s="22">
        <v>603389</v>
      </c>
      <c r="M16" s="24">
        <v>609380</v>
      </c>
      <c r="N16" s="8">
        <v>727500</v>
      </c>
      <c r="O16" s="25">
        <v>755628</v>
      </c>
      <c r="P16" s="24">
        <v>779347</v>
      </c>
      <c r="Q16" s="24">
        <v>805688</v>
      </c>
    </row>
    <row r="17" spans="2:17" x14ac:dyDescent="0.25">
      <c r="B17" s="5" t="s">
        <v>29</v>
      </c>
      <c r="C17" s="8">
        <v>81297</v>
      </c>
      <c r="D17" s="8">
        <v>116023</v>
      </c>
      <c r="E17" s="8">
        <v>118668</v>
      </c>
      <c r="F17" s="8">
        <v>119220</v>
      </c>
      <c r="G17" s="12">
        <v>148319</v>
      </c>
      <c r="H17" s="13">
        <v>152299</v>
      </c>
      <c r="I17" s="16">
        <v>158250</v>
      </c>
      <c r="J17" s="24">
        <v>166588</v>
      </c>
      <c r="K17" s="24">
        <v>175291</v>
      </c>
      <c r="L17" s="22">
        <v>184353</v>
      </c>
      <c r="M17" s="24">
        <v>193759</v>
      </c>
      <c r="N17" s="8">
        <v>193370</v>
      </c>
      <c r="O17" s="25">
        <v>200847</v>
      </c>
      <c r="P17" s="24">
        <v>210504</v>
      </c>
    </row>
    <row r="18" spans="2:17" x14ac:dyDescent="0.25">
      <c r="B18" s="5" t="s">
        <v>30</v>
      </c>
      <c r="C18" s="8">
        <v>68842</v>
      </c>
      <c r="D18" s="8">
        <v>99679</v>
      </c>
      <c r="E18" s="8">
        <v>106813</v>
      </c>
      <c r="F18" s="8">
        <v>105696</v>
      </c>
      <c r="G18" s="12">
        <v>113270</v>
      </c>
      <c r="H18" s="13">
        <v>116302</v>
      </c>
      <c r="I18" s="16">
        <v>122307</v>
      </c>
      <c r="J18" s="24">
        <v>126152</v>
      </c>
      <c r="K18" s="24">
        <v>130064</v>
      </c>
      <c r="L18" s="22">
        <v>134027</v>
      </c>
      <c r="M18" s="24">
        <v>138021</v>
      </c>
      <c r="N18" s="8">
        <v>143683</v>
      </c>
      <c r="O18" s="25">
        <v>149239</v>
      </c>
      <c r="P18" s="24">
        <v>154414</v>
      </c>
      <c r="Q18" s="24">
        <v>155880</v>
      </c>
    </row>
    <row r="19" spans="2:17" ht="15.75" thickBot="1" x14ac:dyDescent="0.3">
      <c r="B19" s="6" t="s">
        <v>40</v>
      </c>
      <c r="C19" s="3"/>
      <c r="D19" s="3"/>
      <c r="E19" s="3"/>
      <c r="F19" s="3"/>
      <c r="G19" s="10"/>
      <c r="H19" s="11"/>
      <c r="I19" s="2"/>
      <c r="N19" s="23"/>
      <c r="Q19" s="24">
        <v>25678</v>
      </c>
    </row>
    <row r="20" spans="2:17" x14ac:dyDescent="0.25">
      <c r="B20" s="5" t="s">
        <v>31</v>
      </c>
      <c r="C20" s="88" t="s">
        <v>33</v>
      </c>
      <c r="D20" s="90" t="s">
        <v>34</v>
      </c>
      <c r="E20" s="90" t="s">
        <v>35</v>
      </c>
      <c r="F20" s="90" t="s">
        <v>36</v>
      </c>
      <c r="G20" s="84" t="s">
        <v>37</v>
      </c>
      <c r="H20" s="86" t="s">
        <v>38</v>
      </c>
      <c r="I20" s="79" t="s">
        <v>39</v>
      </c>
      <c r="N20" s="23"/>
    </row>
    <row r="21" spans="2:17" ht="15.75" thickBot="1" x14ac:dyDescent="0.3">
      <c r="B21" s="4" t="s">
        <v>32</v>
      </c>
      <c r="C21" s="89"/>
      <c r="D21" s="91"/>
      <c r="E21" s="91"/>
      <c r="F21" s="91"/>
      <c r="G21" s="85"/>
      <c r="H21" s="87"/>
      <c r="I21" s="80"/>
      <c r="N21" s="23"/>
    </row>
    <row r="22" spans="2:17" x14ac:dyDescent="0.25">
      <c r="C22" s="26">
        <f>SUM(C5:C18)</f>
        <v>1876663</v>
      </c>
      <c r="D22" s="26">
        <f t="shared" ref="D22:M22" si="0">SUM(D5:D18)</f>
        <v>2436545</v>
      </c>
      <c r="E22" s="26">
        <f t="shared" si="0"/>
        <v>2494625</v>
      </c>
      <c r="F22" s="26">
        <f t="shared" si="0"/>
        <v>2558572</v>
      </c>
      <c r="G22" s="26">
        <f t="shared" si="0"/>
        <v>2704851</v>
      </c>
      <c r="H22" s="26">
        <f t="shared" si="0"/>
        <v>2750369</v>
      </c>
      <c r="I22" s="26">
        <f t="shared" si="0"/>
        <v>2887100</v>
      </c>
      <c r="J22" s="26">
        <f t="shared" si="0"/>
        <v>2955500</v>
      </c>
      <c r="K22" s="26">
        <f t="shared" si="0"/>
        <v>3024800</v>
      </c>
      <c r="L22" s="26">
        <f t="shared" si="0"/>
        <v>3094700</v>
      </c>
      <c r="M22" s="26">
        <f t="shared" si="0"/>
        <v>3164800</v>
      </c>
      <c r="N22" s="26">
        <f>SUM(N5:N18)</f>
        <v>3553143</v>
      </c>
      <c r="O22" s="26">
        <f>SUM(O5:O18)</f>
        <v>3690520</v>
      </c>
      <c r="P22" s="26">
        <f>SUM(P5:P18)</f>
        <v>3821676</v>
      </c>
      <c r="Q22" s="26">
        <f>SUM(Q5:Q19)</f>
        <v>3300517</v>
      </c>
    </row>
  </sheetData>
  <mergeCells count="15">
    <mergeCell ref="C3:C4"/>
    <mergeCell ref="D3:D4"/>
    <mergeCell ref="E3:E4"/>
    <mergeCell ref="F3:F4"/>
    <mergeCell ref="C20:C21"/>
    <mergeCell ref="D20:D21"/>
    <mergeCell ref="E20:E21"/>
    <mergeCell ref="F20:F21"/>
    <mergeCell ref="I3:I4"/>
    <mergeCell ref="I20:I21"/>
    <mergeCell ref="J3:J4"/>
    <mergeCell ref="G3:G4"/>
    <mergeCell ref="H3:H4"/>
    <mergeCell ref="G20:G21"/>
    <mergeCell ref="H20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2016-07-19T08:31:21Z</dcterms:created>
  <dcterms:modified xsi:type="dcterms:W3CDTF">2017-10-16T13:59:20Z</dcterms:modified>
</cp:coreProperties>
</file>