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1_Rekap Mitigasi 2011-2030\"/>
    </mc:Choice>
  </mc:AlternateContent>
  <bookViews>
    <workbookView xWindow="0" yWindow="0" windowWidth="9630" windowHeight="6345" tabRatio="807" firstSheet="8" activeTab="11"/>
  </bookViews>
  <sheets>
    <sheet name="Paser" sheetId="3" r:id="rId1"/>
    <sheet name="PPU" sheetId="4" r:id="rId2"/>
    <sheet name="BPP" sheetId="5" r:id="rId3"/>
    <sheet name="SMD" sheetId="6" r:id="rId4"/>
    <sheet name="KUTIM" sheetId="7" r:id="rId5"/>
    <sheet name="KUKAR" sheetId="8" r:id="rId6"/>
    <sheet name="KUBAR" sheetId="9" r:id="rId7"/>
    <sheet name="BONTANG" sheetId="10" r:id="rId8"/>
    <sheet name="MAHULU" sheetId="11" r:id="rId9"/>
    <sheet name="BERAU" sheetId="12" r:id="rId10"/>
    <sheet name="DOMESTIK" sheetId="1" r:id="rId11"/>
    <sheet name="INDUSTRI" sheetId="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V7" i="1" l="1"/>
  <c r="V8" i="1"/>
  <c r="B4" i="1"/>
  <c r="B22" i="1" s="1"/>
  <c r="B3" i="1"/>
  <c r="C3" i="1"/>
  <c r="V9" i="1" l="1"/>
  <c r="B5" i="1"/>
  <c r="B18" i="1"/>
  <c r="C18" i="1" s="1"/>
  <c r="B4" i="2"/>
  <c r="B5" i="2" s="1"/>
  <c r="B9" i="2" s="1"/>
  <c r="B8" i="2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4" i="6"/>
  <c r="G27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4" i="6"/>
  <c r="K4" i="6" l="1"/>
  <c r="K27" i="6" s="1"/>
  <c r="K16" i="6"/>
  <c r="K8" i="6"/>
  <c r="K23" i="6"/>
  <c r="K15" i="6"/>
  <c r="K7" i="6"/>
  <c r="K22" i="6"/>
  <c r="K6" i="6"/>
  <c r="K17" i="6"/>
  <c r="K9" i="6"/>
  <c r="K14" i="6"/>
  <c r="G28" i="6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K20" i="6"/>
  <c r="K12" i="6"/>
  <c r="K21" i="6"/>
  <c r="K13" i="6"/>
  <c r="K5" i="6"/>
  <c r="K19" i="6"/>
  <c r="K11" i="6"/>
  <c r="K18" i="6"/>
  <c r="K10" i="6"/>
  <c r="C27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G4" i="4"/>
  <c r="G27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4" i="4"/>
  <c r="K28" i="6" l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17" i="4"/>
  <c r="K9" i="4"/>
  <c r="K16" i="4"/>
  <c r="K8" i="4"/>
  <c r="K23" i="4"/>
  <c r="K15" i="4"/>
  <c r="K7" i="4"/>
  <c r="G28" i="4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K22" i="4"/>
  <c r="K14" i="4"/>
  <c r="K6" i="4"/>
  <c r="K21" i="4"/>
  <c r="K13" i="4"/>
  <c r="K5" i="4"/>
  <c r="K20" i="4"/>
  <c r="K11" i="4"/>
  <c r="K4" i="4"/>
  <c r="K27" i="4" s="1"/>
  <c r="K12" i="4"/>
  <c r="K19" i="4"/>
  <c r="K18" i="4"/>
  <c r="K10" i="4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" i="3"/>
  <c r="G27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C27" i="3" s="1"/>
  <c r="C28" i="3" l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K28" i="4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K17" i="3"/>
  <c r="K9" i="3"/>
  <c r="K4" i="3"/>
  <c r="K27" i="3" s="1"/>
  <c r="K16" i="3"/>
  <c r="K8" i="3"/>
  <c r="K23" i="3"/>
  <c r="K15" i="3"/>
  <c r="K7" i="3"/>
  <c r="K22" i="3"/>
  <c r="K14" i="3"/>
  <c r="K6" i="3"/>
  <c r="K21" i="3"/>
  <c r="K13" i="3"/>
  <c r="K5" i="3"/>
  <c r="K20" i="3"/>
  <c r="K12" i="3"/>
  <c r="K19" i="3"/>
  <c r="K11" i="3"/>
  <c r="K18" i="3"/>
  <c r="K10" i="3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4" i="11"/>
  <c r="G27" i="11" s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4" i="11"/>
  <c r="G28" i="11" l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K21" i="11"/>
  <c r="K13" i="11"/>
  <c r="K5" i="11"/>
  <c r="K4" i="11"/>
  <c r="K27" i="11" s="1"/>
  <c r="K16" i="11"/>
  <c r="K8" i="11"/>
  <c r="K19" i="11"/>
  <c r="K11" i="11"/>
  <c r="K18" i="11"/>
  <c r="K10" i="11"/>
  <c r="C27" i="1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K15" i="11"/>
  <c r="K22" i="11"/>
  <c r="K14" i="11"/>
  <c r="K6" i="11"/>
  <c r="K23" i="11"/>
  <c r="K7" i="11"/>
  <c r="K28" i="3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20" i="11"/>
  <c r="K12" i="11"/>
  <c r="K17" i="11"/>
  <c r="K9" i="1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4" i="7"/>
  <c r="G27" i="7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4" i="7"/>
  <c r="K28" i="11" l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19" i="7"/>
  <c r="K11" i="7"/>
  <c r="K17" i="7"/>
  <c r="K9" i="7"/>
  <c r="K10" i="7"/>
  <c r="K4" i="7"/>
  <c r="K27" i="7" s="1"/>
  <c r="K16" i="7"/>
  <c r="K8" i="7"/>
  <c r="K18" i="7"/>
  <c r="K23" i="7"/>
  <c r="K15" i="7"/>
  <c r="K7" i="7"/>
  <c r="K22" i="7"/>
  <c r="K14" i="7"/>
  <c r="K6" i="7"/>
  <c r="K21" i="7"/>
  <c r="K13" i="7"/>
  <c r="K5" i="7"/>
  <c r="K20" i="7"/>
  <c r="K12" i="7"/>
  <c r="G28" i="7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C27" i="7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4" i="8"/>
  <c r="G27" i="8" s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K19" i="8" l="1"/>
  <c r="K11" i="8"/>
  <c r="K22" i="8"/>
  <c r="K6" i="8"/>
  <c r="K21" i="8"/>
  <c r="K13" i="8"/>
  <c r="K5" i="8"/>
  <c r="K14" i="8"/>
  <c r="K20" i="8"/>
  <c r="K12" i="8"/>
  <c r="G28" i="8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K28" i="7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18" i="8"/>
  <c r="K10" i="8"/>
  <c r="K17" i="8"/>
  <c r="K9" i="8"/>
  <c r="K4" i="8"/>
  <c r="K27" i="8" s="1"/>
  <c r="K16" i="8"/>
  <c r="K8" i="8"/>
  <c r="K23" i="8"/>
  <c r="K15" i="8"/>
  <c r="K7" i="8"/>
  <c r="C27" i="8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4" i="9"/>
  <c r="G27" i="9" s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4" i="9"/>
  <c r="C27" i="9" s="1"/>
  <c r="K19" i="9" l="1"/>
  <c r="C28" i="9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K16" i="9"/>
  <c r="K8" i="9"/>
  <c r="K11" i="9"/>
  <c r="K18" i="9"/>
  <c r="K10" i="9"/>
  <c r="K17" i="9"/>
  <c r="K9" i="9"/>
  <c r="K28" i="8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G28" i="9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K7" i="9"/>
  <c r="K6" i="9"/>
  <c r="K23" i="9"/>
  <c r="K14" i="9"/>
  <c r="K21" i="9"/>
  <c r="K13" i="9"/>
  <c r="K5" i="9"/>
  <c r="K15" i="9"/>
  <c r="K22" i="9"/>
  <c r="K20" i="9"/>
  <c r="K12" i="9"/>
  <c r="K4" i="9"/>
  <c r="K27" i="9" s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27" i="10" l="1"/>
  <c r="G27" i="10"/>
  <c r="K16" i="10"/>
  <c r="K8" i="10"/>
  <c r="K20" i="10"/>
  <c r="K19" i="10"/>
  <c r="K11" i="10"/>
  <c r="K18" i="10"/>
  <c r="K12" i="10"/>
  <c r="K10" i="10"/>
  <c r="K17" i="10"/>
  <c r="K9" i="10"/>
  <c r="K28" i="9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15" i="10"/>
  <c r="K22" i="10"/>
  <c r="K6" i="10"/>
  <c r="K21" i="10"/>
  <c r="K13" i="10"/>
  <c r="K5" i="10"/>
  <c r="K23" i="10"/>
  <c r="K7" i="10"/>
  <c r="K14" i="10"/>
  <c r="K4" i="10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G27" i="12" s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4" i="12"/>
  <c r="C28" i="10" l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K27" i="10"/>
  <c r="G28" i="10"/>
  <c r="K4" i="12"/>
  <c r="K27" i="12" s="1"/>
  <c r="K16" i="12"/>
  <c r="K8" i="12"/>
  <c r="K10" i="12"/>
  <c r="K18" i="12"/>
  <c r="K23" i="12"/>
  <c r="K15" i="12"/>
  <c r="K7" i="12"/>
  <c r="K21" i="12"/>
  <c r="K13" i="12"/>
  <c r="K5" i="12"/>
  <c r="G28" i="12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K20" i="12"/>
  <c r="K12" i="12"/>
  <c r="K19" i="12"/>
  <c r="K11" i="12"/>
  <c r="K17" i="12"/>
  <c r="K9" i="12"/>
  <c r="K22" i="12"/>
  <c r="K14" i="12"/>
  <c r="K6" i="12"/>
  <c r="C27" i="12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G5" i="5"/>
  <c r="D33" i="1" s="1"/>
  <c r="G6" i="5"/>
  <c r="E33" i="1" s="1"/>
  <c r="G7" i="5"/>
  <c r="F33" i="1" s="1"/>
  <c r="G8" i="5"/>
  <c r="G33" i="1" s="1"/>
  <c r="G9" i="5"/>
  <c r="H33" i="1" s="1"/>
  <c r="G10" i="5"/>
  <c r="I33" i="1" s="1"/>
  <c r="G11" i="5"/>
  <c r="J33" i="1" s="1"/>
  <c r="G12" i="5"/>
  <c r="K33" i="1" s="1"/>
  <c r="G13" i="5"/>
  <c r="L33" i="1" s="1"/>
  <c r="G14" i="5"/>
  <c r="M33" i="1" s="1"/>
  <c r="G15" i="5"/>
  <c r="N33" i="1" s="1"/>
  <c r="G16" i="5"/>
  <c r="O33" i="1" s="1"/>
  <c r="G17" i="5"/>
  <c r="P33" i="1" s="1"/>
  <c r="G18" i="5"/>
  <c r="Q33" i="1" s="1"/>
  <c r="G19" i="5"/>
  <c r="R33" i="1" s="1"/>
  <c r="G20" i="5"/>
  <c r="S33" i="1" s="1"/>
  <c r="G21" i="5"/>
  <c r="T33" i="1" s="1"/>
  <c r="G22" i="5"/>
  <c r="U33" i="1" s="1"/>
  <c r="G23" i="5"/>
  <c r="V33" i="1" s="1"/>
  <c r="G4" i="5"/>
  <c r="C33" i="1" s="1"/>
  <c r="K28" i="10" l="1"/>
  <c r="K29" i="10" s="1"/>
  <c r="G29" i="10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K28" i="12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G27" i="5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F5" i="6"/>
  <c r="H5" i="6" s="1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4" i="6"/>
  <c r="B5" i="6"/>
  <c r="D5" i="6" s="1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4" i="6"/>
  <c r="B27" i="6" l="1"/>
  <c r="D27" i="6" s="1"/>
  <c r="D4" i="6"/>
  <c r="F27" i="6"/>
  <c r="H27" i="6" s="1"/>
  <c r="H4" i="6"/>
  <c r="K30" i="10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4" i="3"/>
  <c r="H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4" i="3"/>
  <c r="D4" i="3" s="1"/>
  <c r="B28" i="6" l="1"/>
  <c r="B29" i="6" s="1"/>
  <c r="F28" i="6"/>
  <c r="F29" i="6" s="1"/>
  <c r="K31" i="10"/>
  <c r="F27" i="3"/>
  <c r="B27" i="3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4" i="4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4" i="4"/>
  <c r="D28" i="6" l="1"/>
  <c r="H28" i="6"/>
  <c r="B28" i="3"/>
  <c r="D27" i="3"/>
  <c r="F27" i="4"/>
  <c r="H27" i="4" s="1"/>
  <c r="H4" i="4"/>
  <c r="F30" i="6"/>
  <c r="H29" i="6"/>
  <c r="B27" i="4"/>
  <c r="D27" i="4" s="1"/>
  <c r="D4" i="4"/>
  <c r="F28" i="3"/>
  <c r="H27" i="3"/>
  <c r="B30" i="6"/>
  <c r="D29" i="6"/>
  <c r="K32" i="10"/>
  <c r="F5" i="11"/>
  <c r="H5" i="11" s="1"/>
  <c r="F6" i="11"/>
  <c r="H6" i="11" s="1"/>
  <c r="F7" i="11"/>
  <c r="H7" i="11" s="1"/>
  <c r="F8" i="11"/>
  <c r="H8" i="11" s="1"/>
  <c r="F9" i="11"/>
  <c r="H9" i="11" s="1"/>
  <c r="F10" i="11"/>
  <c r="H10" i="11" s="1"/>
  <c r="F11" i="11"/>
  <c r="H11" i="11" s="1"/>
  <c r="F12" i="11"/>
  <c r="H12" i="11" s="1"/>
  <c r="F13" i="11"/>
  <c r="H13" i="11" s="1"/>
  <c r="F14" i="11"/>
  <c r="H14" i="11" s="1"/>
  <c r="F15" i="11"/>
  <c r="H15" i="11" s="1"/>
  <c r="F16" i="11"/>
  <c r="H16" i="11" s="1"/>
  <c r="F17" i="11"/>
  <c r="H17" i="11" s="1"/>
  <c r="F18" i="11"/>
  <c r="H18" i="11" s="1"/>
  <c r="F19" i="11"/>
  <c r="H19" i="11" s="1"/>
  <c r="F20" i="11"/>
  <c r="H20" i="11" s="1"/>
  <c r="F21" i="11"/>
  <c r="H21" i="11" s="1"/>
  <c r="F22" i="11"/>
  <c r="H22" i="11" s="1"/>
  <c r="F23" i="11"/>
  <c r="H23" i="11" s="1"/>
  <c r="F4" i="11"/>
  <c r="B5" i="11"/>
  <c r="D5" i="11" s="1"/>
  <c r="B6" i="11"/>
  <c r="D6" i="11" s="1"/>
  <c r="B7" i="11"/>
  <c r="D7" i="11" s="1"/>
  <c r="B8" i="11"/>
  <c r="D8" i="11" s="1"/>
  <c r="B9" i="11"/>
  <c r="D9" i="11" s="1"/>
  <c r="B10" i="11"/>
  <c r="D10" i="11" s="1"/>
  <c r="B11" i="11"/>
  <c r="D11" i="11" s="1"/>
  <c r="B12" i="11"/>
  <c r="D12" i="11" s="1"/>
  <c r="B13" i="11"/>
  <c r="D13" i="11" s="1"/>
  <c r="B14" i="11"/>
  <c r="D14" i="11" s="1"/>
  <c r="B15" i="11"/>
  <c r="D15" i="11" s="1"/>
  <c r="B16" i="11"/>
  <c r="D16" i="11" s="1"/>
  <c r="B17" i="11"/>
  <c r="D17" i="11" s="1"/>
  <c r="B18" i="11"/>
  <c r="D18" i="11" s="1"/>
  <c r="B19" i="11"/>
  <c r="D19" i="11" s="1"/>
  <c r="B20" i="11"/>
  <c r="D20" i="11" s="1"/>
  <c r="B21" i="11"/>
  <c r="D21" i="11" s="1"/>
  <c r="B22" i="11"/>
  <c r="D22" i="11" s="1"/>
  <c r="B23" i="11"/>
  <c r="D23" i="11" s="1"/>
  <c r="B4" i="11"/>
  <c r="F28" i="4" l="1"/>
  <c r="F29" i="4" s="1"/>
  <c r="B28" i="4"/>
  <c r="B29" i="4" s="1"/>
  <c r="B27" i="11"/>
  <c r="D27" i="11" s="1"/>
  <c r="D4" i="11"/>
  <c r="F27" i="11"/>
  <c r="H27" i="11" s="1"/>
  <c r="H4" i="11"/>
  <c r="B31" i="6"/>
  <c r="D30" i="6"/>
  <c r="F31" i="6"/>
  <c r="H30" i="6"/>
  <c r="F29" i="3"/>
  <c r="H28" i="3"/>
  <c r="B29" i="3"/>
  <c r="D28" i="3"/>
  <c r="K33" i="10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4" i="7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4" i="7"/>
  <c r="H28" i="4" l="1"/>
  <c r="B28" i="11"/>
  <c r="B29" i="11" s="1"/>
  <c r="D28" i="4"/>
  <c r="F27" i="7"/>
  <c r="H27" i="7" s="1"/>
  <c r="H4" i="7"/>
  <c r="B32" i="6"/>
  <c r="D31" i="6"/>
  <c r="F30" i="3"/>
  <c r="H29" i="3"/>
  <c r="F28" i="11"/>
  <c r="F32" i="6"/>
  <c r="H31" i="6"/>
  <c r="F30" i="4"/>
  <c r="H29" i="4"/>
  <c r="B30" i="3"/>
  <c r="D29" i="3"/>
  <c r="B27" i="7"/>
  <c r="D27" i="7" s="1"/>
  <c r="D4" i="7"/>
  <c r="B30" i="4"/>
  <c r="D29" i="4"/>
  <c r="K34" i="10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4" i="8"/>
  <c r="B5" i="8"/>
  <c r="D5" i="8" s="1"/>
  <c r="B6" i="8"/>
  <c r="D6" i="8" s="1"/>
  <c r="B7" i="8"/>
  <c r="D7" i="8" s="1"/>
  <c r="B8" i="8"/>
  <c r="D8" i="8" s="1"/>
  <c r="B9" i="8"/>
  <c r="D9" i="8" s="1"/>
  <c r="B10" i="8"/>
  <c r="D10" i="8" s="1"/>
  <c r="B11" i="8"/>
  <c r="D11" i="8" s="1"/>
  <c r="B12" i="8"/>
  <c r="D12" i="8" s="1"/>
  <c r="B13" i="8"/>
  <c r="D13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4" i="8"/>
  <c r="D28" i="11" l="1"/>
  <c r="F28" i="7"/>
  <c r="F29" i="7" s="1"/>
  <c r="B28" i="7"/>
  <c r="B29" i="7" s="1"/>
  <c r="F29" i="11"/>
  <c r="H28" i="11"/>
  <c r="B27" i="8"/>
  <c r="D27" i="8" s="1"/>
  <c r="D4" i="8"/>
  <c r="B31" i="3"/>
  <c r="D30" i="3"/>
  <c r="B33" i="6"/>
  <c r="D32" i="6"/>
  <c r="B30" i="11"/>
  <c r="D29" i="11"/>
  <c r="F33" i="6"/>
  <c r="H32" i="6"/>
  <c r="F31" i="3"/>
  <c r="H30" i="3"/>
  <c r="F27" i="8"/>
  <c r="H27" i="8" s="1"/>
  <c r="H4" i="8"/>
  <c r="B31" i="4"/>
  <c r="D30" i="4"/>
  <c r="F31" i="4"/>
  <c r="H30" i="4"/>
  <c r="K35" i="10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4" i="9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D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B21" i="9"/>
  <c r="D21" i="9" s="1"/>
  <c r="B22" i="9"/>
  <c r="D22" i="9" s="1"/>
  <c r="B23" i="9"/>
  <c r="D23" i="9" s="1"/>
  <c r="B4" i="9"/>
  <c r="D28" i="7" l="1"/>
  <c r="H28" i="7"/>
  <c r="F28" i="8"/>
  <c r="F29" i="8" s="1"/>
  <c r="F32" i="4"/>
  <c r="H31" i="4"/>
  <c r="B32" i="3"/>
  <c r="D31" i="3"/>
  <c r="B32" i="4"/>
  <c r="D31" i="4"/>
  <c r="F34" i="6"/>
  <c r="H33" i="6"/>
  <c r="B28" i="8"/>
  <c r="B30" i="7"/>
  <c r="D29" i="7"/>
  <c r="F30" i="7"/>
  <c r="H29" i="7"/>
  <c r="B31" i="11"/>
  <c r="D30" i="11"/>
  <c r="F32" i="3"/>
  <c r="H31" i="3"/>
  <c r="B34" i="6"/>
  <c r="D33" i="6"/>
  <c r="F30" i="11"/>
  <c r="H29" i="11"/>
  <c r="B27" i="9"/>
  <c r="D27" i="9" s="1"/>
  <c r="D4" i="9"/>
  <c r="F27" i="9"/>
  <c r="H27" i="9" s="1"/>
  <c r="H4" i="9"/>
  <c r="K36" i="10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4" i="10"/>
  <c r="B5" i="10"/>
  <c r="D5" i="10" s="1"/>
  <c r="B6" i="10"/>
  <c r="D6" i="10" s="1"/>
  <c r="B7" i="10"/>
  <c r="D7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D21" i="10" s="1"/>
  <c r="B22" i="10"/>
  <c r="D22" i="10" s="1"/>
  <c r="B23" i="10"/>
  <c r="D23" i="10" s="1"/>
  <c r="B4" i="10"/>
  <c r="H28" i="8" l="1"/>
  <c r="F28" i="9"/>
  <c r="F29" i="9" s="1"/>
  <c r="F35" i="6"/>
  <c r="H34" i="6"/>
  <c r="F31" i="11"/>
  <c r="H30" i="11"/>
  <c r="B28" i="9"/>
  <c r="B29" i="9" s="1"/>
  <c r="B33" i="4"/>
  <c r="D32" i="4"/>
  <c r="B35" i="6"/>
  <c r="D34" i="6"/>
  <c r="F31" i="7"/>
  <c r="H30" i="7"/>
  <c r="B33" i="3"/>
  <c r="D32" i="3"/>
  <c r="B32" i="11"/>
  <c r="D31" i="11"/>
  <c r="F30" i="8"/>
  <c r="H29" i="8"/>
  <c r="F33" i="3"/>
  <c r="H32" i="3"/>
  <c r="B31" i="7"/>
  <c r="D30" i="7"/>
  <c r="B29" i="8"/>
  <c r="D28" i="8"/>
  <c r="F33" i="4"/>
  <c r="H32" i="4"/>
  <c r="B27" i="10"/>
  <c r="D27" i="10" s="1"/>
  <c r="D4" i="10"/>
  <c r="F27" i="10"/>
  <c r="H27" i="10" s="1"/>
  <c r="H4" i="10"/>
  <c r="K37" i="10"/>
  <c r="F5" i="12"/>
  <c r="H5" i="12" s="1"/>
  <c r="F6" i="12"/>
  <c r="H6" i="12" s="1"/>
  <c r="F7" i="12"/>
  <c r="H7" i="12" s="1"/>
  <c r="F8" i="12"/>
  <c r="H8" i="12" s="1"/>
  <c r="F9" i="12"/>
  <c r="H9" i="12" s="1"/>
  <c r="F10" i="12"/>
  <c r="H10" i="12" s="1"/>
  <c r="F11" i="12"/>
  <c r="H11" i="12" s="1"/>
  <c r="F12" i="12"/>
  <c r="H12" i="12" s="1"/>
  <c r="F13" i="12"/>
  <c r="H13" i="12" s="1"/>
  <c r="F14" i="12"/>
  <c r="H14" i="12" s="1"/>
  <c r="F15" i="12"/>
  <c r="H15" i="12" s="1"/>
  <c r="F16" i="12"/>
  <c r="H16" i="12" s="1"/>
  <c r="F17" i="12"/>
  <c r="H17" i="12" s="1"/>
  <c r="F18" i="12"/>
  <c r="H18" i="12" s="1"/>
  <c r="F19" i="12"/>
  <c r="H19" i="12" s="1"/>
  <c r="F20" i="12"/>
  <c r="H20" i="12" s="1"/>
  <c r="F21" i="12"/>
  <c r="H21" i="12" s="1"/>
  <c r="F22" i="12"/>
  <c r="H22" i="12" s="1"/>
  <c r="F23" i="12"/>
  <c r="H23" i="12" s="1"/>
  <c r="F4" i="12"/>
  <c r="B5" i="12"/>
  <c r="D5" i="12" s="1"/>
  <c r="B6" i="12"/>
  <c r="D6" i="12" s="1"/>
  <c r="B7" i="12"/>
  <c r="D7" i="12" s="1"/>
  <c r="B8" i="12"/>
  <c r="D8" i="12" s="1"/>
  <c r="B9" i="12"/>
  <c r="D9" i="12" s="1"/>
  <c r="B10" i="12"/>
  <c r="D10" i="12" s="1"/>
  <c r="B11" i="12"/>
  <c r="D11" i="12" s="1"/>
  <c r="B12" i="12"/>
  <c r="D12" i="12" s="1"/>
  <c r="B13" i="12"/>
  <c r="D13" i="12" s="1"/>
  <c r="B14" i="12"/>
  <c r="D14" i="12" s="1"/>
  <c r="B15" i="12"/>
  <c r="D15" i="12" s="1"/>
  <c r="B16" i="12"/>
  <c r="D16" i="12" s="1"/>
  <c r="B17" i="12"/>
  <c r="D17" i="12" s="1"/>
  <c r="B18" i="12"/>
  <c r="D18" i="12" s="1"/>
  <c r="B19" i="12"/>
  <c r="D19" i="12" s="1"/>
  <c r="B20" i="12"/>
  <c r="D20" i="12" s="1"/>
  <c r="B21" i="12"/>
  <c r="D21" i="12" s="1"/>
  <c r="B22" i="12"/>
  <c r="D22" i="12" s="1"/>
  <c r="B23" i="12"/>
  <c r="D23" i="12" s="1"/>
  <c r="B4" i="12"/>
  <c r="H28" i="9" l="1"/>
  <c r="F34" i="4"/>
  <c r="H33" i="4"/>
  <c r="B36" i="6"/>
  <c r="D35" i="6"/>
  <c r="B30" i="8"/>
  <c r="D29" i="8"/>
  <c r="B34" i="4"/>
  <c r="D33" i="4"/>
  <c r="B32" i="7"/>
  <c r="D31" i="7"/>
  <c r="B34" i="3"/>
  <c r="D33" i="3"/>
  <c r="B28" i="10"/>
  <c r="B29" i="10" s="1"/>
  <c r="D28" i="9"/>
  <c r="F32" i="11"/>
  <c r="H31" i="11"/>
  <c r="F31" i="8"/>
  <c r="H30" i="8"/>
  <c r="B33" i="11"/>
  <c r="D32" i="11"/>
  <c r="F34" i="3"/>
  <c r="H33" i="3"/>
  <c r="F32" i="7"/>
  <c r="H31" i="7"/>
  <c r="F36" i="6"/>
  <c r="H35" i="6"/>
  <c r="F28" i="10"/>
  <c r="F30" i="9"/>
  <c r="H29" i="9"/>
  <c r="B30" i="9"/>
  <c r="D29" i="9"/>
  <c r="K38" i="10"/>
  <c r="F27" i="12"/>
  <c r="H27" i="12" s="1"/>
  <c r="H4" i="12"/>
  <c r="B27" i="12"/>
  <c r="D27" i="12" s="1"/>
  <c r="D4" i="12"/>
  <c r="J23" i="12"/>
  <c r="L23" i="12" s="1"/>
  <c r="J22" i="12"/>
  <c r="L22" i="12" s="1"/>
  <c r="J21" i="12"/>
  <c r="L21" i="12" s="1"/>
  <c r="J20" i="12"/>
  <c r="L20" i="12" s="1"/>
  <c r="J19" i="12"/>
  <c r="L19" i="12" s="1"/>
  <c r="J18" i="12"/>
  <c r="L18" i="12" s="1"/>
  <c r="J17" i="12"/>
  <c r="L17" i="12" s="1"/>
  <c r="J16" i="12"/>
  <c r="L16" i="12" s="1"/>
  <c r="J15" i="12"/>
  <c r="L15" i="12" s="1"/>
  <c r="J14" i="12"/>
  <c r="L14" i="12" s="1"/>
  <c r="J13" i="12"/>
  <c r="L13" i="12" s="1"/>
  <c r="J12" i="12"/>
  <c r="L12" i="12" s="1"/>
  <c r="J11" i="12"/>
  <c r="L11" i="12" s="1"/>
  <c r="J10" i="12"/>
  <c r="L10" i="12" s="1"/>
  <c r="J9" i="12"/>
  <c r="L9" i="12" s="1"/>
  <c r="J8" i="12"/>
  <c r="L8" i="12" s="1"/>
  <c r="J7" i="12"/>
  <c r="L7" i="12" s="1"/>
  <c r="J6" i="12"/>
  <c r="L6" i="12" s="1"/>
  <c r="J5" i="12"/>
  <c r="L5" i="12" s="1"/>
  <c r="J4" i="12"/>
  <c r="J23" i="11"/>
  <c r="L23" i="11" s="1"/>
  <c r="J22" i="11"/>
  <c r="L22" i="11" s="1"/>
  <c r="J21" i="11"/>
  <c r="L21" i="11" s="1"/>
  <c r="J20" i="11"/>
  <c r="L20" i="11" s="1"/>
  <c r="J19" i="11"/>
  <c r="L19" i="11" s="1"/>
  <c r="J18" i="11"/>
  <c r="L18" i="11" s="1"/>
  <c r="J17" i="11"/>
  <c r="L17" i="11" s="1"/>
  <c r="J16" i="11"/>
  <c r="L16" i="11" s="1"/>
  <c r="J15" i="11"/>
  <c r="L15" i="11" s="1"/>
  <c r="J14" i="11"/>
  <c r="L14" i="11" s="1"/>
  <c r="J13" i="11"/>
  <c r="L13" i="11" s="1"/>
  <c r="J12" i="11"/>
  <c r="L12" i="11" s="1"/>
  <c r="J11" i="11"/>
  <c r="L11" i="11" s="1"/>
  <c r="J10" i="11"/>
  <c r="L10" i="11" s="1"/>
  <c r="J9" i="11"/>
  <c r="L9" i="11" s="1"/>
  <c r="J8" i="11"/>
  <c r="L8" i="11" s="1"/>
  <c r="J7" i="11"/>
  <c r="L7" i="11" s="1"/>
  <c r="J6" i="11"/>
  <c r="L6" i="11" s="1"/>
  <c r="J5" i="11"/>
  <c r="L5" i="11" s="1"/>
  <c r="J4" i="11"/>
  <c r="J23" i="10"/>
  <c r="L23" i="10" s="1"/>
  <c r="J22" i="10"/>
  <c r="L22" i="10" s="1"/>
  <c r="J21" i="10"/>
  <c r="L21" i="10" s="1"/>
  <c r="J20" i="10"/>
  <c r="L20" i="10" s="1"/>
  <c r="J19" i="10"/>
  <c r="L19" i="10" s="1"/>
  <c r="J18" i="10"/>
  <c r="L18" i="10" s="1"/>
  <c r="J17" i="10"/>
  <c r="L17" i="10" s="1"/>
  <c r="J16" i="10"/>
  <c r="L16" i="10" s="1"/>
  <c r="J15" i="10"/>
  <c r="L15" i="10" s="1"/>
  <c r="J14" i="10"/>
  <c r="L14" i="10" s="1"/>
  <c r="J13" i="10"/>
  <c r="L13" i="10" s="1"/>
  <c r="J12" i="10"/>
  <c r="L12" i="10" s="1"/>
  <c r="J11" i="10"/>
  <c r="L11" i="10" s="1"/>
  <c r="J10" i="10"/>
  <c r="L10" i="10" s="1"/>
  <c r="J9" i="10"/>
  <c r="L9" i="10" s="1"/>
  <c r="J8" i="10"/>
  <c r="L8" i="10" s="1"/>
  <c r="J7" i="10"/>
  <c r="L7" i="10" s="1"/>
  <c r="J6" i="10"/>
  <c r="L6" i="10" s="1"/>
  <c r="J5" i="10"/>
  <c r="L5" i="10" s="1"/>
  <c r="J4" i="10"/>
  <c r="J23" i="9"/>
  <c r="L23" i="9" s="1"/>
  <c r="J22" i="9"/>
  <c r="L22" i="9" s="1"/>
  <c r="J21" i="9"/>
  <c r="L21" i="9" s="1"/>
  <c r="J20" i="9"/>
  <c r="L20" i="9" s="1"/>
  <c r="J19" i="9"/>
  <c r="L19" i="9" s="1"/>
  <c r="J18" i="9"/>
  <c r="L18" i="9" s="1"/>
  <c r="J17" i="9"/>
  <c r="L17" i="9" s="1"/>
  <c r="J16" i="9"/>
  <c r="L16" i="9" s="1"/>
  <c r="J15" i="9"/>
  <c r="L15" i="9" s="1"/>
  <c r="J14" i="9"/>
  <c r="L14" i="9" s="1"/>
  <c r="J13" i="9"/>
  <c r="L13" i="9" s="1"/>
  <c r="J12" i="9"/>
  <c r="L12" i="9" s="1"/>
  <c r="J11" i="9"/>
  <c r="L11" i="9" s="1"/>
  <c r="J10" i="9"/>
  <c r="L10" i="9" s="1"/>
  <c r="J9" i="9"/>
  <c r="L9" i="9" s="1"/>
  <c r="J8" i="9"/>
  <c r="L8" i="9" s="1"/>
  <c r="J7" i="9"/>
  <c r="L7" i="9" s="1"/>
  <c r="J6" i="9"/>
  <c r="L6" i="9" s="1"/>
  <c r="J5" i="9"/>
  <c r="L5" i="9" s="1"/>
  <c r="J4" i="9"/>
  <c r="J23" i="8"/>
  <c r="L23" i="8" s="1"/>
  <c r="J22" i="8"/>
  <c r="L22" i="8" s="1"/>
  <c r="J21" i="8"/>
  <c r="L21" i="8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14" i="8"/>
  <c r="L14" i="8" s="1"/>
  <c r="J13" i="8"/>
  <c r="L13" i="8" s="1"/>
  <c r="J12" i="8"/>
  <c r="L12" i="8" s="1"/>
  <c r="J11" i="8"/>
  <c r="L11" i="8" s="1"/>
  <c r="J10" i="8"/>
  <c r="L10" i="8" s="1"/>
  <c r="J9" i="8"/>
  <c r="L9" i="8" s="1"/>
  <c r="J8" i="8"/>
  <c r="L8" i="8" s="1"/>
  <c r="J7" i="8"/>
  <c r="L7" i="8" s="1"/>
  <c r="J6" i="8"/>
  <c r="L6" i="8" s="1"/>
  <c r="J5" i="8"/>
  <c r="L5" i="8" s="1"/>
  <c r="J4" i="8"/>
  <c r="J23" i="7"/>
  <c r="L23" i="7" s="1"/>
  <c r="J22" i="7"/>
  <c r="L22" i="7" s="1"/>
  <c r="J21" i="7"/>
  <c r="L21" i="7" s="1"/>
  <c r="J20" i="7"/>
  <c r="L20" i="7" s="1"/>
  <c r="J19" i="7"/>
  <c r="L19" i="7" s="1"/>
  <c r="J18" i="7"/>
  <c r="L18" i="7" s="1"/>
  <c r="J17" i="7"/>
  <c r="L17" i="7" s="1"/>
  <c r="J16" i="7"/>
  <c r="L16" i="7" s="1"/>
  <c r="J15" i="7"/>
  <c r="L15" i="7" s="1"/>
  <c r="J14" i="7"/>
  <c r="L14" i="7" s="1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J7" i="7"/>
  <c r="L7" i="7" s="1"/>
  <c r="J6" i="7"/>
  <c r="L6" i="7" s="1"/>
  <c r="J5" i="7"/>
  <c r="L5" i="7" s="1"/>
  <c r="J4" i="7"/>
  <c r="L4" i="7" s="1"/>
  <c r="J23" i="6"/>
  <c r="L23" i="6" s="1"/>
  <c r="J22" i="6"/>
  <c r="L22" i="6" s="1"/>
  <c r="J21" i="6"/>
  <c r="L21" i="6" s="1"/>
  <c r="J20" i="6"/>
  <c r="L20" i="6" s="1"/>
  <c r="J19" i="6"/>
  <c r="L19" i="6" s="1"/>
  <c r="J18" i="6"/>
  <c r="L18" i="6" s="1"/>
  <c r="J17" i="6"/>
  <c r="L17" i="6" s="1"/>
  <c r="J16" i="6"/>
  <c r="L16" i="6" s="1"/>
  <c r="J15" i="6"/>
  <c r="L15" i="6" s="1"/>
  <c r="J14" i="6"/>
  <c r="L14" i="6" s="1"/>
  <c r="J13" i="6"/>
  <c r="L13" i="6" s="1"/>
  <c r="J12" i="6"/>
  <c r="L12" i="6" s="1"/>
  <c r="J11" i="6"/>
  <c r="L11" i="6" s="1"/>
  <c r="J10" i="6"/>
  <c r="L10" i="6" s="1"/>
  <c r="J9" i="6"/>
  <c r="L9" i="6" s="1"/>
  <c r="J8" i="6"/>
  <c r="L8" i="6" s="1"/>
  <c r="J7" i="6"/>
  <c r="L7" i="6" s="1"/>
  <c r="J6" i="6"/>
  <c r="L6" i="6" s="1"/>
  <c r="J5" i="6"/>
  <c r="L5" i="6" s="1"/>
  <c r="J4" i="6"/>
  <c r="J23" i="4"/>
  <c r="L23" i="4" s="1"/>
  <c r="J22" i="4"/>
  <c r="L22" i="4" s="1"/>
  <c r="J21" i="4"/>
  <c r="L21" i="4" s="1"/>
  <c r="J20" i="4"/>
  <c r="L20" i="4" s="1"/>
  <c r="J19" i="4"/>
  <c r="L19" i="4" s="1"/>
  <c r="J18" i="4"/>
  <c r="L18" i="4" s="1"/>
  <c r="J17" i="4"/>
  <c r="L17" i="4" s="1"/>
  <c r="J16" i="4"/>
  <c r="L16" i="4" s="1"/>
  <c r="J15" i="4"/>
  <c r="L15" i="4" s="1"/>
  <c r="J14" i="4"/>
  <c r="L14" i="4" s="1"/>
  <c r="J13" i="4"/>
  <c r="L13" i="4" s="1"/>
  <c r="J12" i="4"/>
  <c r="L12" i="4" s="1"/>
  <c r="J11" i="4"/>
  <c r="L11" i="4" s="1"/>
  <c r="J10" i="4"/>
  <c r="L10" i="4" s="1"/>
  <c r="J9" i="4"/>
  <c r="L9" i="4" s="1"/>
  <c r="J8" i="4"/>
  <c r="L8" i="4" s="1"/>
  <c r="J7" i="4"/>
  <c r="L7" i="4" s="1"/>
  <c r="J6" i="4"/>
  <c r="L6" i="4" s="1"/>
  <c r="J5" i="4"/>
  <c r="L5" i="4" s="1"/>
  <c r="J4" i="4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4" i="5"/>
  <c r="H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4" i="5"/>
  <c r="D29" i="10" l="1"/>
  <c r="B30" i="10"/>
  <c r="B31" i="10" s="1"/>
  <c r="B35" i="4"/>
  <c r="D34" i="4"/>
  <c r="B31" i="8"/>
  <c r="D30" i="8"/>
  <c r="J27" i="8"/>
  <c r="L27" i="8" s="1"/>
  <c r="L4" i="8"/>
  <c r="D28" i="10"/>
  <c r="J27" i="4"/>
  <c r="L27" i="4" s="1"/>
  <c r="L4" i="4"/>
  <c r="J27" i="7"/>
  <c r="L27" i="7" s="1"/>
  <c r="J27" i="11"/>
  <c r="L27" i="11" s="1"/>
  <c r="L4" i="11"/>
  <c r="F33" i="7"/>
  <c r="H32" i="7"/>
  <c r="F35" i="3"/>
  <c r="H34" i="3"/>
  <c r="B34" i="11"/>
  <c r="D33" i="11"/>
  <c r="B35" i="3"/>
  <c r="D34" i="3"/>
  <c r="B37" i="6"/>
  <c r="D36" i="6"/>
  <c r="F33" i="11"/>
  <c r="H32" i="11"/>
  <c r="J27" i="3"/>
  <c r="L27" i="3" s="1"/>
  <c r="L4" i="3"/>
  <c r="J27" i="6"/>
  <c r="L27" i="6" s="1"/>
  <c r="L4" i="6"/>
  <c r="F37" i="6"/>
  <c r="H36" i="6"/>
  <c r="F32" i="8"/>
  <c r="H31" i="8"/>
  <c r="B33" i="7"/>
  <c r="D32" i="7"/>
  <c r="F35" i="4"/>
  <c r="H34" i="4"/>
  <c r="J27" i="10"/>
  <c r="L27" i="10" s="1"/>
  <c r="L4" i="10"/>
  <c r="B31" i="9"/>
  <c r="D30" i="9"/>
  <c r="J27" i="9"/>
  <c r="L27" i="9" s="1"/>
  <c r="L4" i="9"/>
  <c r="B28" i="12"/>
  <c r="D28" i="12" s="1"/>
  <c r="F31" i="9"/>
  <c r="H30" i="9"/>
  <c r="F29" i="10"/>
  <c r="H28" i="10"/>
  <c r="K39" i="10"/>
  <c r="F28" i="12"/>
  <c r="H28" i="12" s="1"/>
  <c r="J27" i="12"/>
  <c r="L4" i="12"/>
  <c r="P28" i="1"/>
  <c r="T29" i="1"/>
  <c r="H21" i="5"/>
  <c r="G28" i="1"/>
  <c r="N28" i="1"/>
  <c r="R29" i="1"/>
  <c r="H19" i="5"/>
  <c r="M28" i="1"/>
  <c r="I29" i="1"/>
  <c r="H10" i="5"/>
  <c r="T28" i="1"/>
  <c r="L28" i="1"/>
  <c r="H29" i="1"/>
  <c r="H9" i="5"/>
  <c r="H28" i="1"/>
  <c r="L29" i="1"/>
  <c r="H13" i="5"/>
  <c r="O28" i="1"/>
  <c r="K29" i="1"/>
  <c r="H12" i="5"/>
  <c r="V28" i="1"/>
  <c r="J29" i="1"/>
  <c r="H11" i="5"/>
  <c r="U28" i="1"/>
  <c r="E28" i="1"/>
  <c r="D28" i="1"/>
  <c r="K28" i="1"/>
  <c r="G29" i="1"/>
  <c r="H8" i="5"/>
  <c r="R28" i="1"/>
  <c r="J28" i="1"/>
  <c r="V29" i="1"/>
  <c r="H23" i="5"/>
  <c r="N29" i="1"/>
  <c r="H15" i="5"/>
  <c r="F29" i="1"/>
  <c r="H7" i="5"/>
  <c r="D29" i="1"/>
  <c r="H5" i="5"/>
  <c r="S29" i="1"/>
  <c r="H20" i="5"/>
  <c r="F28" i="1"/>
  <c r="Q29" i="1"/>
  <c r="H18" i="5"/>
  <c r="P29" i="1"/>
  <c r="H17" i="5"/>
  <c r="S28" i="1"/>
  <c r="O29" i="1"/>
  <c r="H16" i="5"/>
  <c r="Q28" i="1"/>
  <c r="I28" i="1"/>
  <c r="U29" i="1"/>
  <c r="H22" i="5"/>
  <c r="M29" i="1"/>
  <c r="H14" i="5"/>
  <c r="E29" i="1"/>
  <c r="H6" i="5"/>
  <c r="J15" i="5"/>
  <c r="J14" i="5"/>
  <c r="J5" i="5"/>
  <c r="F27" i="5"/>
  <c r="C29" i="1"/>
  <c r="J20" i="5"/>
  <c r="J12" i="5"/>
  <c r="J19" i="5"/>
  <c r="J11" i="5"/>
  <c r="J7" i="5"/>
  <c r="J21" i="5"/>
  <c r="J18" i="5"/>
  <c r="J10" i="5"/>
  <c r="J23" i="5"/>
  <c r="J22" i="5"/>
  <c r="J6" i="5"/>
  <c r="J13" i="5"/>
  <c r="J17" i="5"/>
  <c r="J9" i="5"/>
  <c r="B27" i="5"/>
  <c r="C28" i="1"/>
  <c r="J4" i="5"/>
  <c r="J16" i="5"/>
  <c r="J8" i="5"/>
  <c r="J28" i="7" l="1"/>
  <c r="J29" i="7" s="1"/>
  <c r="D30" i="1"/>
  <c r="I30" i="1"/>
  <c r="J28" i="4"/>
  <c r="L28" i="4" s="1"/>
  <c r="J28" i="11"/>
  <c r="J29" i="11" s="1"/>
  <c r="J28" i="3"/>
  <c r="J29" i="3" s="1"/>
  <c r="F29" i="12"/>
  <c r="F30" i="12" s="1"/>
  <c r="B29" i="12"/>
  <c r="B30" i="12" s="1"/>
  <c r="F34" i="7"/>
  <c r="H33" i="7"/>
  <c r="F36" i="4"/>
  <c r="H35" i="4"/>
  <c r="B32" i="8"/>
  <c r="D31" i="8"/>
  <c r="D30" i="10"/>
  <c r="B34" i="7"/>
  <c r="D33" i="7"/>
  <c r="B35" i="11"/>
  <c r="D34" i="11"/>
  <c r="B38" i="6"/>
  <c r="D37" i="6"/>
  <c r="B36" i="3"/>
  <c r="D35" i="3"/>
  <c r="J28" i="10"/>
  <c r="L28" i="10" s="1"/>
  <c r="B36" i="4"/>
  <c r="D35" i="4"/>
  <c r="F38" i="6"/>
  <c r="H37" i="6"/>
  <c r="J28" i="8"/>
  <c r="F33" i="8"/>
  <c r="H32" i="8"/>
  <c r="F34" i="11"/>
  <c r="H33" i="11"/>
  <c r="F36" i="3"/>
  <c r="H35" i="3"/>
  <c r="J28" i="6"/>
  <c r="F32" i="9"/>
  <c r="H31" i="9"/>
  <c r="H29" i="10"/>
  <c r="F30" i="10"/>
  <c r="B32" i="9"/>
  <c r="D31" i="9"/>
  <c r="J28" i="9"/>
  <c r="K40" i="10"/>
  <c r="B32" i="10"/>
  <c r="D31" i="10"/>
  <c r="J28" i="12"/>
  <c r="L27" i="12"/>
  <c r="O30" i="1"/>
  <c r="U30" i="1"/>
  <c r="L30" i="1"/>
  <c r="P30" i="1"/>
  <c r="R30" i="1"/>
  <c r="H30" i="1"/>
  <c r="Q30" i="1"/>
  <c r="N30" i="1"/>
  <c r="G30" i="1"/>
  <c r="M30" i="1"/>
  <c r="K30" i="1"/>
  <c r="J30" i="1"/>
  <c r="T30" i="1"/>
  <c r="V30" i="1"/>
  <c r="S30" i="1"/>
  <c r="E30" i="1"/>
  <c r="F30" i="1"/>
  <c r="F28" i="5"/>
  <c r="H27" i="5"/>
  <c r="J27" i="5"/>
  <c r="C30" i="1"/>
  <c r="B28" i="5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8" i="2" s="1"/>
  <c r="L28" i="7" l="1"/>
  <c r="D8" i="2"/>
  <c r="E8" i="2" s="1"/>
  <c r="F8" i="2" s="1"/>
  <c r="G8" i="2" s="1"/>
  <c r="L28" i="3"/>
  <c r="J29" i="4"/>
  <c r="J30" i="4" s="1"/>
  <c r="L28" i="11"/>
  <c r="H29" i="12"/>
  <c r="D29" i="12"/>
  <c r="J29" i="10"/>
  <c r="L29" i="10" s="1"/>
  <c r="F37" i="3"/>
  <c r="H36" i="3"/>
  <c r="B36" i="11"/>
  <c r="D35" i="11"/>
  <c r="F35" i="11"/>
  <c r="H34" i="11"/>
  <c r="J30" i="7"/>
  <c r="L29" i="7"/>
  <c r="B35" i="7"/>
  <c r="D34" i="7"/>
  <c r="J30" i="3"/>
  <c r="L29" i="3"/>
  <c r="F34" i="8"/>
  <c r="H33" i="8"/>
  <c r="B37" i="3"/>
  <c r="D36" i="3"/>
  <c r="J29" i="8"/>
  <c r="L28" i="8"/>
  <c r="B37" i="4"/>
  <c r="D36" i="4"/>
  <c r="B33" i="8"/>
  <c r="D32" i="8"/>
  <c r="J29" i="6"/>
  <c r="L28" i="6"/>
  <c r="B39" i="6"/>
  <c r="D38" i="6"/>
  <c r="J30" i="11"/>
  <c r="L29" i="11"/>
  <c r="F37" i="4"/>
  <c r="H36" i="4"/>
  <c r="F39" i="6"/>
  <c r="H38" i="6"/>
  <c r="F35" i="7"/>
  <c r="H34" i="7"/>
  <c r="B33" i="9"/>
  <c r="D32" i="9"/>
  <c r="F31" i="10"/>
  <c r="H30" i="10"/>
  <c r="J29" i="9"/>
  <c r="L28" i="9"/>
  <c r="F33" i="9"/>
  <c r="H32" i="9"/>
  <c r="B33" i="10"/>
  <c r="D32" i="10"/>
  <c r="K41" i="10"/>
  <c r="F31" i="12"/>
  <c r="H30" i="12"/>
  <c r="J29" i="12"/>
  <c r="L28" i="12"/>
  <c r="B31" i="12"/>
  <c r="D30" i="12"/>
  <c r="J28" i="5"/>
  <c r="B29" i="5"/>
  <c r="F29" i="5"/>
  <c r="H28" i="5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23" i="1" s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9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B9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L29" i="4"/>
  <c r="J30" i="10"/>
  <c r="J31" i="10" s="1"/>
  <c r="J30" i="6"/>
  <c r="L29" i="6"/>
  <c r="J31" i="7"/>
  <c r="L30" i="7"/>
  <c r="F38" i="4"/>
  <c r="H37" i="4"/>
  <c r="B34" i="8"/>
  <c r="D33" i="8"/>
  <c r="F36" i="11"/>
  <c r="H35" i="11"/>
  <c r="F36" i="7"/>
  <c r="H35" i="7"/>
  <c r="J31" i="11"/>
  <c r="L30" i="11"/>
  <c r="B38" i="4"/>
  <c r="D37" i="4"/>
  <c r="J31" i="3"/>
  <c r="L30" i="3"/>
  <c r="B37" i="11"/>
  <c r="D36" i="11"/>
  <c r="J31" i="4"/>
  <c r="L30" i="4"/>
  <c r="B38" i="3"/>
  <c r="D37" i="3"/>
  <c r="F35" i="8"/>
  <c r="H34" i="8"/>
  <c r="F40" i="6"/>
  <c r="H39" i="6"/>
  <c r="B40" i="6"/>
  <c r="D39" i="6"/>
  <c r="J30" i="8"/>
  <c r="L29" i="8"/>
  <c r="B36" i="7"/>
  <c r="D35" i="7"/>
  <c r="F38" i="3"/>
  <c r="H37" i="3"/>
  <c r="J30" i="9"/>
  <c r="L29" i="9"/>
  <c r="F32" i="10"/>
  <c r="H31" i="10"/>
  <c r="F34" i="9"/>
  <c r="H33" i="9"/>
  <c r="B34" i="9"/>
  <c r="D33" i="9"/>
  <c r="K42" i="10"/>
  <c r="B34" i="10"/>
  <c r="D33" i="10"/>
  <c r="F32" i="12"/>
  <c r="H31" i="12"/>
  <c r="J30" i="12"/>
  <c r="L29" i="12"/>
  <c r="B32" i="12"/>
  <c r="D31" i="12"/>
  <c r="J29" i="5"/>
  <c r="J30" i="5" s="1"/>
  <c r="F30" i="5"/>
  <c r="H29" i="5"/>
  <c r="B30" i="5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4" i="1"/>
  <c r="C22" i="1" s="1"/>
  <c r="D3" i="1"/>
  <c r="D18" i="1" s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V20" i="1" s="1"/>
  <c r="W20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B15" i="1"/>
  <c r="B11" i="1"/>
  <c r="L30" i="10"/>
  <c r="J31" i="8"/>
  <c r="L30" i="8"/>
  <c r="B39" i="3"/>
  <c r="D38" i="3"/>
  <c r="B35" i="8"/>
  <c r="D34" i="8"/>
  <c r="J32" i="4"/>
  <c r="L31" i="4"/>
  <c r="J32" i="11"/>
  <c r="L31" i="11"/>
  <c r="F39" i="4"/>
  <c r="H38" i="4"/>
  <c r="F39" i="3"/>
  <c r="H38" i="3"/>
  <c r="F41" i="6"/>
  <c r="H40" i="6"/>
  <c r="B38" i="11"/>
  <c r="D37" i="11"/>
  <c r="F37" i="7"/>
  <c r="H36" i="7"/>
  <c r="J32" i="7"/>
  <c r="L31" i="7"/>
  <c r="B39" i="4"/>
  <c r="D38" i="4"/>
  <c r="B41" i="6"/>
  <c r="D40" i="6"/>
  <c r="B37" i="7"/>
  <c r="D36" i="7"/>
  <c r="F36" i="8"/>
  <c r="H35" i="8"/>
  <c r="J32" i="3"/>
  <c r="L31" i="3"/>
  <c r="F37" i="11"/>
  <c r="H36" i="11"/>
  <c r="J31" i="6"/>
  <c r="L30" i="6"/>
  <c r="F35" i="9"/>
  <c r="H34" i="9"/>
  <c r="H32" i="10"/>
  <c r="F33" i="10"/>
  <c r="J32" i="10"/>
  <c r="L31" i="10"/>
  <c r="B35" i="9"/>
  <c r="D34" i="9"/>
  <c r="J31" i="9"/>
  <c r="L30" i="9"/>
  <c r="B35" i="10"/>
  <c r="D34" i="10"/>
  <c r="K43" i="10"/>
  <c r="J31" i="12"/>
  <c r="L30" i="12"/>
  <c r="F33" i="12"/>
  <c r="H32" i="12"/>
  <c r="B33" i="12"/>
  <c r="D32" i="12"/>
  <c r="B31" i="5"/>
  <c r="J31" i="5"/>
  <c r="F31" i="5"/>
  <c r="H30" i="5"/>
  <c r="T5" i="1"/>
  <c r="L5" i="1"/>
  <c r="S5" i="1"/>
  <c r="K5" i="1"/>
  <c r="R5" i="1"/>
  <c r="J5" i="1"/>
  <c r="Q5" i="1"/>
  <c r="I5" i="1"/>
  <c r="D5" i="1"/>
  <c r="D31" i="1" s="1"/>
  <c r="P5" i="1"/>
  <c r="H5" i="1"/>
  <c r="O5" i="1"/>
  <c r="G5" i="1"/>
  <c r="V5" i="1"/>
  <c r="N5" i="1"/>
  <c r="F5" i="1"/>
  <c r="U5" i="1"/>
  <c r="M5" i="1"/>
  <c r="E5" i="1"/>
  <c r="E31" i="1" s="1"/>
  <c r="C5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G11" i="1"/>
  <c r="G31" i="1"/>
  <c r="C16" i="1"/>
  <c r="C31" i="1"/>
  <c r="O11" i="1"/>
  <c r="O31" i="1"/>
  <c r="M11" i="1"/>
  <c r="M31" i="1"/>
  <c r="L11" i="1"/>
  <c r="L31" i="1"/>
  <c r="U11" i="1"/>
  <c r="U31" i="1"/>
  <c r="T11" i="1"/>
  <c r="T31" i="1"/>
  <c r="F11" i="1"/>
  <c r="F31" i="1"/>
  <c r="I11" i="1"/>
  <c r="I31" i="1"/>
  <c r="K11" i="1"/>
  <c r="K31" i="1"/>
  <c r="N11" i="1"/>
  <c r="N31" i="1"/>
  <c r="Q11" i="1"/>
  <c r="Q31" i="1"/>
  <c r="V11" i="1"/>
  <c r="V31" i="1"/>
  <c r="J11" i="1"/>
  <c r="J31" i="1"/>
  <c r="H11" i="1"/>
  <c r="H31" i="1"/>
  <c r="S11" i="1"/>
  <c r="S31" i="1"/>
  <c r="R11" i="1"/>
  <c r="R31" i="1"/>
  <c r="P11" i="1"/>
  <c r="P31" i="1"/>
  <c r="V22" i="1"/>
  <c r="D11" i="1"/>
  <c r="C11" i="1"/>
  <c r="E11" i="1"/>
  <c r="J33" i="3"/>
  <c r="L32" i="3"/>
  <c r="J33" i="4"/>
  <c r="L32" i="4"/>
  <c r="J33" i="7"/>
  <c r="L32" i="7"/>
  <c r="B36" i="8"/>
  <c r="D35" i="8"/>
  <c r="B40" i="4"/>
  <c r="D39" i="4"/>
  <c r="F37" i="8"/>
  <c r="H36" i="8"/>
  <c r="F40" i="3"/>
  <c r="H39" i="3"/>
  <c r="J32" i="6"/>
  <c r="L31" i="6"/>
  <c r="B38" i="7"/>
  <c r="D37" i="7"/>
  <c r="F38" i="7"/>
  <c r="H37" i="7"/>
  <c r="F40" i="4"/>
  <c r="H39" i="4"/>
  <c r="B40" i="3"/>
  <c r="D39" i="3"/>
  <c r="F42" i="6"/>
  <c r="H41" i="6"/>
  <c r="F38" i="11"/>
  <c r="H37" i="11"/>
  <c r="B42" i="6"/>
  <c r="D41" i="6"/>
  <c r="B39" i="11"/>
  <c r="D38" i="11"/>
  <c r="J33" i="11"/>
  <c r="L32" i="11"/>
  <c r="J32" i="8"/>
  <c r="L31" i="8"/>
  <c r="J33" i="10"/>
  <c r="L32" i="10"/>
  <c r="H33" i="10"/>
  <c r="F34" i="10"/>
  <c r="B36" i="9"/>
  <c r="D35" i="9"/>
  <c r="J32" i="9"/>
  <c r="L31" i="9"/>
  <c r="F36" i="9"/>
  <c r="H35" i="9"/>
  <c r="K44" i="10"/>
  <c r="B36" i="10"/>
  <c r="D35" i="10"/>
  <c r="J32" i="12"/>
  <c r="L31" i="12"/>
  <c r="F34" i="12"/>
  <c r="H33" i="12"/>
  <c r="B34" i="12"/>
  <c r="D33" i="12"/>
  <c r="J32" i="5"/>
  <c r="F32" i="5"/>
  <c r="H31" i="5"/>
  <c r="B32" i="5"/>
  <c r="V24" i="1" l="1"/>
  <c r="W24" i="1" s="1"/>
  <c r="D14" i="1"/>
  <c r="F41" i="4"/>
  <c r="H40" i="4"/>
  <c r="J34" i="7"/>
  <c r="L33" i="7"/>
  <c r="B41" i="3"/>
  <c r="D40" i="3"/>
  <c r="B37" i="8"/>
  <c r="D36" i="8"/>
  <c r="B43" i="6"/>
  <c r="D42" i="6"/>
  <c r="F41" i="3"/>
  <c r="H40" i="3"/>
  <c r="J33" i="8"/>
  <c r="L32" i="8"/>
  <c r="F39" i="11"/>
  <c r="H38" i="11"/>
  <c r="F39" i="7"/>
  <c r="H38" i="7"/>
  <c r="F38" i="8"/>
  <c r="H37" i="8"/>
  <c r="J34" i="4"/>
  <c r="L33" i="4"/>
  <c r="B40" i="11"/>
  <c r="D39" i="11"/>
  <c r="J33" i="6"/>
  <c r="L32" i="6"/>
  <c r="J34" i="11"/>
  <c r="L33" i="11"/>
  <c r="F43" i="6"/>
  <c r="H42" i="6"/>
  <c r="B39" i="7"/>
  <c r="D38" i="7"/>
  <c r="B41" i="4"/>
  <c r="D40" i="4"/>
  <c r="J34" i="3"/>
  <c r="L33" i="3"/>
  <c r="J33" i="9"/>
  <c r="L32" i="9"/>
  <c r="B37" i="9"/>
  <c r="D36" i="9"/>
  <c r="F35" i="10"/>
  <c r="H34" i="10"/>
  <c r="F37" i="9"/>
  <c r="H36" i="9"/>
  <c r="J34" i="10"/>
  <c r="L33" i="10"/>
  <c r="B37" i="10"/>
  <c r="D36" i="10"/>
  <c r="K45" i="10"/>
  <c r="J33" i="12"/>
  <c r="L32" i="12"/>
  <c r="F35" i="12"/>
  <c r="H34" i="12"/>
  <c r="B35" i="12"/>
  <c r="D34" i="12"/>
  <c r="B33" i="5"/>
  <c r="F33" i="5"/>
  <c r="H32" i="5"/>
  <c r="J33" i="5"/>
  <c r="D16" i="1" l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B41" i="11"/>
  <c r="D40" i="11"/>
  <c r="F44" i="6"/>
  <c r="H43" i="6"/>
  <c r="J35" i="4"/>
  <c r="L34" i="4"/>
  <c r="J34" i="8"/>
  <c r="L33" i="8"/>
  <c r="B42" i="3"/>
  <c r="D41" i="3"/>
  <c r="J35" i="3"/>
  <c r="L34" i="3"/>
  <c r="J35" i="11"/>
  <c r="L34" i="11"/>
  <c r="F39" i="8"/>
  <c r="H38" i="8"/>
  <c r="F42" i="3"/>
  <c r="H41" i="3"/>
  <c r="J35" i="7"/>
  <c r="L34" i="7"/>
  <c r="B40" i="7"/>
  <c r="D39" i="7"/>
  <c r="F40" i="11"/>
  <c r="H39" i="11"/>
  <c r="B38" i="8"/>
  <c r="D37" i="8"/>
  <c r="B42" i="4"/>
  <c r="D41" i="4"/>
  <c r="J34" i="6"/>
  <c r="L33" i="6"/>
  <c r="F40" i="7"/>
  <c r="H39" i="7"/>
  <c r="B44" i="6"/>
  <c r="D43" i="6"/>
  <c r="F42" i="4"/>
  <c r="H41" i="4"/>
  <c r="F36" i="10"/>
  <c r="H35" i="10"/>
  <c r="F38" i="9"/>
  <c r="H37" i="9"/>
  <c r="B38" i="9"/>
  <c r="D37" i="9"/>
  <c r="J35" i="10"/>
  <c r="L34" i="10"/>
  <c r="J34" i="9"/>
  <c r="L33" i="9"/>
  <c r="K46" i="10"/>
  <c r="B38" i="10"/>
  <c r="D37" i="10"/>
  <c r="F36" i="12"/>
  <c r="H35" i="12"/>
  <c r="J34" i="12"/>
  <c r="L33" i="12"/>
  <c r="B36" i="12"/>
  <c r="D35" i="12"/>
  <c r="J34" i="5"/>
  <c r="F34" i="5"/>
  <c r="H33" i="5"/>
  <c r="B34" i="5"/>
  <c r="E16" i="1" l="1"/>
  <c r="B43" i="4"/>
  <c r="D42" i="4"/>
  <c r="F45" i="6"/>
  <c r="H44" i="6"/>
  <c r="F41" i="11"/>
  <c r="H40" i="11"/>
  <c r="J35" i="8"/>
  <c r="L34" i="8"/>
  <c r="J35" i="6"/>
  <c r="L34" i="6"/>
  <c r="B41" i="7"/>
  <c r="D40" i="7"/>
  <c r="J36" i="11"/>
  <c r="L35" i="11"/>
  <c r="J36" i="4"/>
  <c r="L35" i="4"/>
  <c r="F41" i="7"/>
  <c r="H40" i="7"/>
  <c r="F40" i="8"/>
  <c r="H39" i="8"/>
  <c r="F43" i="4"/>
  <c r="H42" i="4"/>
  <c r="J36" i="7"/>
  <c r="L35" i="7"/>
  <c r="J36" i="3"/>
  <c r="L35" i="3"/>
  <c r="B45" i="6"/>
  <c r="D44" i="6"/>
  <c r="B39" i="8"/>
  <c r="D38" i="8"/>
  <c r="F43" i="3"/>
  <c r="H42" i="3"/>
  <c r="B43" i="3"/>
  <c r="D42" i="3"/>
  <c r="B42" i="11"/>
  <c r="D41" i="11"/>
  <c r="B39" i="9"/>
  <c r="D38" i="9"/>
  <c r="J36" i="10"/>
  <c r="L35" i="10"/>
  <c r="F39" i="9"/>
  <c r="H38" i="9"/>
  <c r="J35" i="9"/>
  <c r="L34" i="9"/>
  <c r="F37" i="10"/>
  <c r="H36" i="10"/>
  <c r="B39" i="10"/>
  <c r="D38" i="10"/>
  <c r="J35" i="12"/>
  <c r="L34" i="12"/>
  <c r="F37" i="12"/>
  <c r="H36" i="12"/>
  <c r="B37" i="12"/>
  <c r="D36" i="12"/>
  <c r="B35" i="5"/>
  <c r="F35" i="5"/>
  <c r="H34" i="5"/>
  <c r="J35" i="5"/>
  <c r="F16" i="1"/>
  <c r="J37" i="7" l="1"/>
  <c r="L36" i="7"/>
  <c r="J36" i="8"/>
  <c r="L35" i="8"/>
  <c r="B40" i="8"/>
  <c r="D39" i="8"/>
  <c r="F44" i="4"/>
  <c r="H43" i="4"/>
  <c r="F42" i="11"/>
  <c r="H41" i="11"/>
  <c r="B43" i="11"/>
  <c r="D42" i="11"/>
  <c r="B46" i="6"/>
  <c r="D46" i="6" s="1"/>
  <c r="D47" i="6" s="1"/>
  <c r="D45" i="6"/>
  <c r="F41" i="8"/>
  <c r="H40" i="8"/>
  <c r="B42" i="7"/>
  <c r="D41" i="7"/>
  <c r="F46" i="6"/>
  <c r="H46" i="6" s="1"/>
  <c r="H47" i="6" s="1"/>
  <c r="H45" i="6"/>
  <c r="F44" i="3"/>
  <c r="H43" i="3"/>
  <c r="J37" i="4"/>
  <c r="L36" i="4"/>
  <c r="J37" i="11"/>
  <c r="L36" i="11"/>
  <c r="B44" i="3"/>
  <c r="D43" i="3"/>
  <c r="J37" i="3"/>
  <c r="L36" i="3"/>
  <c r="F42" i="7"/>
  <c r="H41" i="7"/>
  <c r="J36" i="6"/>
  <c r="L35" i="6"/>
  <c r="B44" i="4"/>
  <c r="D43" i="4"/>
  <c r="J36" i="9"/>
  <c r="L35" i="9"/>
  <c r="F40" i="9"/>
  <c r="H39" i="9"/>
  <c r="J37" i="10"/>
  <c r="L36" i="10"/>
  <c r="F38" i="10"/>
  <c r="H37" i="10"/>
  <c r="B40" i="9"/>
  <c r="D39" i="9"/>
  <c r="B40" i="10"/>
  <c r="D39" i="10"/>
  <c r="F38" i="12"/>
  <c r="H37" i="12"/>
  <c r="J36" i="12"/>
  <c r="L35" i="12"/>
  <c r="B38" i="12"/>
  <c r="D37" i="12"/>
  <c r="J36" i="5"/>
  <c r="F36" i="5"/>
  <c r="H35" i="5"/>
  <c r="B36" i="5"/>
  <c r="G16" i="1"/>
  <c r="J38" i="4" l="1"/>
  <c r="L37" i="4"/>
  <c r="F45" i="4"/>
  <c r="H44" i="4"/>
  <c r="J38" i="3"/>
  <c r="L37" i="3"/>
  <c r="F45" i="3"/>
  <c r="H44" i="3"/>
  <c r="B45" i="4"/>
  <c r="D44" i="4"/>
  <c r="B45" i="3"/>
  <c r="D44" i="3"/>
  <c r="B44" i="11"/>
  <c r="D43" i="11"/>
  <c r="J37" i="8"/>
  <c r="L36" i="8"/>
  <c r="F43" i="7"/>
  <c r="H42" i="7"/>
  <c r="F42" i="8"/>
  <c r="H41" i="8"/>
  <c r="B41" i="8"/>
  <c r="D40" i="8"/>
  <c r="J37" i="6"/>
  <c r="L36" i="6"/>
  <c r="J38" i="11"/>
  <c r="L37" i="11"/>
  <c r="B43" i="7"/>
  <c r="D42" i="7"/>
  <c r="F43" i="11"/>
  <c r="H42" i="11"/>
  <c r="J38" i="7"/>
  <c r="L37" i="7"/>
  <c r="F41" i="9"/>
  <c r="H40" i="9"/>
  <c r="J37" i="9"/>
  <c r="L36" i="9"/>
  <c r="B41" i="9"/>
  <c r="D40" i="9"/>
  <c r="H38" i="10"/>
  <c r="F39" i="10"/>
  <c r="J38" i="10"/>
  <c r="L37" i="10"/>
  <c r="B41" i="10"/>
  <c r="D40" i="10"/>
  <c r="J37" i="12"/>
  <c r="L36" i="12"/>
  <c r="F39" i="12"/>
  <c r="H38" i="12"/>
  <c r="B39" i="12"/>
  <c r="D38" i="12"/>
  <c r="F37" i="5"/>
  <c r="H36" i="5"/>
  <c r="B37" i="5"/>
  <c r="J37" i="5"/>
  <c r="H16" i="1"/>
  <c r="J39" i="7" l="1"/>
  <c r="L38" i="7"/>
  <c r="J38" i="8"/>
  <c r="L37" i="8"/>
  <c r="F44" i="11"/>
  <c r="H43" i="11"/>
  <c r="J39" i="3"/>
  <c r="L38" i="3"/>
  <c r="J38" i="6"/>
  <c r="L37" i="6"/>
  <c r="B42" i="8"/>
  <c r="D41" i="8"/>
  <c r="B45" i="11"/>
  <c r="D44" i="11"/>
  <c r="B44" i="7"/>
  <c r="D43" i="7"/>
  <c r="F43" i="8"/>
  <c r="H42" i="8"/>
  <c r="B46" i="3"/>
  <c r="D46" i="3" s="1"/>
  <c r="D47" i="3" s="1"/>
  <c r="D45" i="3"/>
  <c r="F46" i="4"/>
  <c r="H46" i="4" s="1"/>
  <c r="H47" i="4" s="1"/>
  <c r="H45" i="4"/>
  <c r="F46" i="3"/>
  <c r="H46" i="3" s="1"/>
  <c r="H47" i="3" s="1"/>
  <c r="H45" i="3"/>
  <c r="J39" i="11"/>
  <c r="L38" i="11"/>
  <c r="F44" i="7"/>
  <c r="H43" i="7"/>
  <c r="B46" i="4"/>
  <c r="D46" i="4" s="1"/>
  <c r="D47" i="4" s="1"/>
  <c r="D45" i="4"/>
  <c r="J39" i="4"/>
  <c r="L38" i="4"/>
  <c r="J39" i="10"/>
  <c r="L38" i="10"/>
  <c r="H39" i="10"/>
  <c r="F40" i="10"/>
  <c r="B42" i="9"/>
  <c r="D41" i="9"/>
  <c r="F42" i="9"/>
  <c r="H41" i="9"/>
  <c r="J38" i="9"/>
  <c r="L37" i="9"/>
  <c r="B42" i="10"/>
  <c r="D41" i="10"/>
  <c r="F40" i="12"/>
  <c r="H39" i="12"/>
  <c r="J38" i="12"/>
  <c r="L37" i="12"/>
  <c r="B40" i="12"/>
  <c r="D39" i="12"/>
  <c r="J38" i="5"/>
  <c r="B38" i="5"/>
  <c r="F38" i="5"/>
  <c r="H37" i="5"/>
  <c r="I16" i="1"/>
  <c r="J40" i="3" l="1"/>
  <c r="L39" i="3"/>
  <c r="F45" i="11"/>
  <c r="H44" i="11"/>
  <c r="F45" i="7"/>
  <c r="H44" i="7"/>
  <c r="B43" i="8"/>
  <c r="D42" i="8"/>
  <c r="J39" i="8"/>
  <c r="L38" i="8"/>
  <c r="J40" i="4"/>
  <c r="L39" i="4"/>
  <c r="B45" i="7"/>
  <c r="D44" i="7"/>
  <c r="B46" i="11"/>
  <c r="D46" i="11" s="1"/>
  <c r="D47" i="11" s="1"/>
  <c r="D45" i="11"/>
  <c r="J40" i="11"/>
  <c r="L39" i="11"/>
  <c r="F44" i="8"/>
  <c r="H43" i="8"/>
  <c r="J39" i="6"/>
  <c r="L38" i="6"/>
  <c r="J40" i="7"/>
  <c r="L39" i="7"/>
  <c r="J40" i="10"/>
  <c r="L39" i="10"/>
  <c r="B43" i="9"/>
  <c r="D42" i="9"/>
  <c r="F41" i="10"/>
  <c r="H40" i="10"/>
  <c r="F43" i="9"/>
  <c r="H42" i="9"/>
  <c r="J39" i="9"/>
  <c r="L38" i="9"/>
  <c r="B43" i="10"/>
  <c r="D42" i="10"/>
  <c r="J39" i="12"/>
  <c r="L38" i="12"/>
  <c r="F41" i="12"/>
  <c r="H40" i="12"/>
  <c r="B41" i="12"/>
  <c r="D40" i="12"/>
  <c r="F39" i="5"/>
  <c r="H38" i="5"/>
  <c r="B39" i="5"/>
  <c r="J39" i="5"/>
  <c r="J16" i="1"/>
  <c r="B46" i="7" l="1"/>
  <c r="D46" i="7" s="1"/>
  <c r="D47" i="7" s="1"/>
  <c r="D45" i="7"/>
  <c r="J41" i="7"/>
  <c r="L40" i="7"/>
  <c r="B44" i="8"/>
  <c r="D43" i="8"/>
  <c r="F46" i="7"/>
  <c r="H46" i="7" s="1"/>
  <c r="H47" i="7" s="1"/>
  <c r="H45" i="7"/>
  <c r="F45" i="8"/>
  <c r="H44" i="8"/>
  <c r="J41" i="4"/>
  <c r="L40" i="4"/>
  <c r="F46" i="11"/>
  <c r="H46" i="11" s="1"/>
  <c r="H47" i="11" s="1"/>
  <c r="H45" i="11"/>
  <c r="J40" i="6"/>
  <c r="L39" i="6"/>
  <c r="J41" i="11"/>
  <c r="L40" i="11"/>
  <c r="J40" i="8"/>
  <c r="L39" i="8"/>
  <c r="J41" i="3"/>
  <c r="L40" i="3"/>
  <c r="J40" i="9"/>
  <c r="L39" i="9"/>
  <c r="F42" i="10"/>
  <c r="H41" i="10"/>
  <c r="F44" i="9"/>
  <c r="H43" i="9"/>
  <c r="J41" i="10"/>
  <c r="L40" i="10"/>
  <c r="B44" i="9"/>
  <c r="D43" i="9"/>
  <c r="B44" i="10"/>
  <c r="D43" i="10"/>
  <c r="F42" i="12"/>
  <c r="H41" i="12"/>
  <c r="J40" i="12"/>
  <c r="L39" i="12"/>
  <c r="B42" i="12"/>
  <c r="D41" i="12"/>
  <c r="J40" i="5"/>
  <c r="B40" i="5"/>
  <c r="F40" i="5"/>
  <c r="H39" i="5"/>
  <c r="K16" i="1"/>
  <c r="J41" i="6" l="1"/>
  <c r="L40" i="6"/>
  <c r="J42" i="3"/>
  <c r="L41" i="3"/>
  <c r="B45" i="8"/>
  <c r="D44" i="8"/>
  <c r="J41" i="8"/>
  <c r="L40" i="8"/>
  <c r="J42" i="4"/>
  <c r="L41" i="4"/>
  <c r="J42" i="7"/>
  <c r="L41" i="7"/>
  <c r="J42" i="11"/>
  <c r="L41" i="11"/>
  <c r="F46" i="8"/>
  <c r="H46" i="8" s="1"/>
  <c r="H47" i="8" s="1"/>
  <c r="H45" i="8"/>
  <c r="J42" i="10"/>
  <c r="L41" i="10"/>
  <c r="F45" i="9"/>
  <c r="H44" i="9"/>
  <c r="F43" i="10"/>
  <c r="H42" i="10"/>
  <c r="B45" i="9"/>
  <c r="D44" i="9"/>
  <c r="J41" i="9"/>
  <c r="L40" i="9"/>
  <c r="B45" i="10"/>
  <c r="D44" i="10"/>
  <c r="J41" i="12"/>
  <c r="L40" i="12"/>
  <c r="F43" i="12"/>
  <c r="H42" i="12"/>
  <c r="B43" i="12"/>
  <c r="D42" i="12"/>
  <c r="F41" i="5"/>
  <c r="H40" i="5"/>
  <c r="B41" i="5"/>
  <c r="J41" i="5"/>
  <c r="L16" i="1"/>
  <c r="J43" i="3" l="1"/>
  <c r="L42" i="3"/>
  <c r="J42" i="8"/>
  <c r="L41" i="8"/>
  <c r="J43" i="11"/>
  <c r="L42" i="11"/>
  <c r="B46" i="8"/>
  <c r="D46" i="8" s="1"/>
  <c r="D47" i="8" s="1"/>
  <c r="D45" i="8"/>
  <c r="J43" i="7"/>
  <c r="L42" i="7"/>
  <c r="J43" i="4"/>
  <c r="L42" i="4"/>
  <c r="J42" i="6"/>
  <c r="L41" i="6"/>
  <c r="B46" i="9"/>
  <c r="D46" i="9" s="1"/>
  <c r="D47" i="9" s="1"/>
  <c r="D45" i="9"/>
  <c r="F44" i="10"/>
  <c r="H43" i="10"/>
  <c r="H45" i="9"/>
  <c r="F46" i="9"/>
  <c r="H46" i="9" s="1"/>
  <c r="H47" i="9" s="1"/>
  <c r="J42" i="9"/>
  <c r="L41" i="9"/>
  <c r="J43" i="10"/>
  <c r="L42" i="10"/>
  <c r="B46" i="10"/>
  <c r="D46" i="10" s="1"/>
  <c r="D47" i="10" s="1"/>
  <c r="D45" i="10"/>
  <c r="F44" i="12"/>
  <c r="H43" i="12"/>
  <c r="J42" i="12"/>
  <c r="L41" i="12"/>
  <c r="B44" i="12"/>
  <c r="D43" i="12"/>
  <c r="J42" i="5"/>
  <c r="B42" i="5"/>
  <c r="F42" i="5"/>
  <c r="H41" i="5"/>
  <c r="M16" i="1"/>
  <c r="J43" i="6" l="1"/>
  <c r="L42" i="6"/>
  <c r="J44" i="4"/>
  <c r="L43" i="4"/>
  <c r="J43" i="8"/>
  <c r="L42" i="8"/>
  <c r="J44" i="11"/>
  <c r="L43" i="11"/>
  <c r="J44" i="7"/>
  <c r="L43" i="7"/>
  <c r="J44" i="3"/>
  <c r="L43" i="3"/>
  <c r="J43" i="9"/>
  <c r="L42" i="9"/>
  <c r="F45" i="10"/>
  <c r="H44" i="10"/>
  <c r="J44" i="10"/>
  <c r="L43" i="10"/>
  <c r="J43" i="12"/>
  <c r="L42" i="12"/>
  <c r="F45" i="12"/>
  <c r="H44" i="12"/>
  <c r="B45" i="12"/>
  <c r="D44" i="12"/>
  <c r="F43" i="5"/>
  <c r="H42" i="5"/>
  <c r="B43" i="5"/>
  <c r="J43" i="5"/>
  <c r="N16" i="1"/>
  <c r="J45" i="11" l="1"/>
  <c r="L44" i="11"/>
  <c r="J44" i="8"/>
  <c r="L43" i="8"/>
  <c r="J45" i="3"/>
  <c r="L44" i="3"/>
  <c r="J45" i="4"/>
  <c r="L44" i="4"/>
  <c r="J45" i="7"/>
  <c r="L44" i="7"/>
  <c r="J44" i="6"/>
  <c r="L43" i="6"/>
  <c r="F46" i="10"/>
  <c r="H46" i="10" s="1"/>
  <c r="H47" i="10" s="1"/>
  <c r="H45" i="10"/>
  <c r="J44" i="9"/>
  <c r="L43" i="9"/>
  <c r="J45" i="10"/>
  <c r="L44" i="10"/>
  <c r="F46" i="12"/>
  <c r="H46" i="12" s="1"/>
  <c r="H47" i="12" s="1"/>
  <c r="H45" i="12"/>
  <c r="J44" i="12"/>
  <c r="L43" i="12"/>
  <c r="B46" i="12"/>
  <c r="D46" i="12" s="1"/>
  <c r="D47" i="12" s="1"/>
  <c r="D45" i="12"/>
  <c r="J44" i="5"/>
  <c r="B44" i="5"/>
  <c r="F44" i="5"/>
  <c r="H43" i="5"/>
  <c r="O16" i="1"/>
  <c r="J46" i="4" l="1"/>
  <c r="L46" i="4" s="1"/>
  <c r="L47" i="4" s="1"/>
  <c r="L45" i="4"/>
  <c r="J46" i="3"/>
  <c r="L46" i="3" s="1"/>
  <c r="L47" i="3" s="1"/>
  <c r="L45" i="3"/>
  <c r="J45" i="6"/>
  <c r="L44" i="6"/>
  <c r="J45" i="8"/>
  <c r="L44" i="8"/>
  <c r="J46" i="7"/>
  <c r="L46" i="7" s="1"/>
  <c r="L47" i="7" s="1"/>
  <c r="L45" i="7"/>
  <c r="J46" i="11"/>
  <c r="L46" i="11" s="1"/>
  <c r="L47" i="11" s="1"/>
  <c r="L45" i="11"/>
  <c r="J45" i="9"/>
  <c r="L44" i="9"/>
  <c r="J46" i="10"/>
  <c r="L46" i="10" s="1"/>
  <c r="L47" i="10" s="1"/>
  <c r="L45" i="10"/>
  <c r="J45" i="12"/>
  <c r="L44" i="12"/>
  <c r="F45" i="5"/>
  <c r="H44" i="5"/>
  <c r="B45" i="5"/>
  <c r="J45" i="5"/>
  <c r="P16" i="1"/>
  <c r="J46" i="6" l="1"/>
  <c r="L46" i="6" s="1"/>
  <c r="L47" i="6" s="1"/>
  <c r="L45" i="6"/>
  <c r="J46" i="8"/>
  <c r="L46" i="8" s="1"/>
  <c r="L47" i="8" s="1"/>
  <c r="L45" i="8"/>
  <c r="J46" i="9"/>
  <c r="L46" i="9" s="1"/>
  <c r="L47" i="9" s="1"/>
  <c r="L45" i="9"/>
  <c r="J46" i="12"/>
  <c r="L46" i="12" s="1"/>
  <c r="L47" i="12" s="1"/>
  <c r="L45" i="12"/>
  <c r="J46" i="5"/>
  <c r="B46" i="5"/>
  <c r="F46" i="5"/>
  <c r="H45" i="5"/>
  <c r="Q16" i="1"/>
  <c r="H46" i="5" l="1"/>
  <c r="H47" i="5" s="1"/>
  <c r="R16" i="1"/>
  <c r="S16" i="1" l="1"/>
  <c r="T16" i="1" l="1"/>
  <c r="U16" i="1" l="1"/>
  <c r="V16" i="1" l="1"/>
  <c r="W16" i="1" s="1"/>
  <c r="C4" i="5" l="1"/>
  <c r="C32" i="1" l="1"/>
  <c r="C34" i="1" s="1"/>
  <c r="C35" i="1" s="1"/>
  <c r="K4" i="5"/>
  <c r="C27" i="5"/>
  <c r="D4" i="5"/>
  <c r="C5" i="5"/>
  <c r="D32" i="1" l="1"/>
  <c r="D34" i="1" s="1"/>
  <c r="D35" i="1" s="1"/>
  <c r="K5" i="5"/>
  <c r="L5" i="5" s="1"/>
  <c r="D5" i="5"/>
  <c r="C28" i="5"/>
  <c r="D27" i="5"/>
  <c r="K27" i="5"/>
  <c r="L4" i="5"/>
  <c r="C6" i="5"/>
  <c r="E32" i="1" l="1"/>
  <c r="E34" i="1" s="1"/>
  <c r="E35" i="1" s="1"/>
  <c r="K6" i="5"/>
  <c r="L6" i="5" s="1"/>
  <c r="D6" i="5"/>
  <c r="K28" i="5"/>
  <c r="L27" i="5"/>
  <c r="C29" i="5"/>
  <c r="D28" i="5"/>
  <c r="C7" i="5"/>
  <c r="F32" i="1" l="1"/>
  <c r="F34" i="1" s="1"/>
  <c r="F35" i="1" s="1"/>
  <c r="K7" i="5"/>
  <c r="L7" i="5" s="1"/>
  <c r="D7" i="5"/>
  <c r="C30" i="5"/>
  <c r="D29" i="5"/>
  <c r="K29" i="5"/>
  <c r="L28" i="5"/>
  <c r="C8" i="5"/>
  <c r="G32" i="1" l="1"/>
  <c r="G34" i="1" s="1"/>
  <c r="G35" i="1" s="1"/>
  <c r="K8" i="5"/>
  <c r="L8" i="5" s="1"/>
  <c r="D8" i="5"/>
  <c r="C31" i="5"/>
  <c r="D30" i="5"/>
  <c r="K30" i="5"/>
  <c r="L29" i="5"/>
  <c r="C9" i="5"/>
  <c r="H32" i="1" l="1"/>
  <c r="H34" i="1" s="1"/>
  <c r="H35" i="1" s="1"/>
  <c r="K9" i="5"/>
  <c r="L9" i="5" s="1"/>
  <c r="D9" i="5"/>
  <c r="K31" i="5"/>
  <c r="L30" i="5"/>
  <c r="C32" i="5"/>
  <c r="D31" i="5"/>
  <c r="C10" i="5"/>
  <c r="C11" i="5"/>
  <c r="I32" i="1" l="1"/>
  <c r="I34" i="1" s="1"/>
  <c r="I35" i="1" s="1"/>
  <c r="K10" i="5"/>
  <c r="L10" i="5" s="1"/>
  <c r="D10" i="5"/>
  <c r="C33" i="5"/>
  <c r="D32" i="5"/>
  <c r="K32" i="5"/>
  <c r="L31" i="5"/>
  <c r="J32" i="1"/>
  <c r="J34" i="1" s="1"/>
  <c r="J35" i="1" s="1"/>
  <c r="K11" i="5"/>
  <c r="L11" i="5" s="1"/>
  <c r="D11" i="5"/>
  <c r="C12" i="5"/>
  <c r="C34" i="5" l="1"/>
  <c r="D33" i="5"/>
  <c r="K32" i="1"/>
  <c r="K34" i="1" s="1"/>
  <c r="K35" i="1" s="1"/>
  <c r="K12" i="5"/>
  <c r="L12" i="5" s="1"/>
  <c r="D12" i="5"/>
  <c r="K33" i="5"/>
  <c r="L32" i="5"/>
  <c r="C13" i="5"/>
  <c r="L32" i="1" l="1"/>
  <c r="L34" i="1" s="1"/>
  <c r="L35" i="1" s="1"/>
  <c r="K13" i="5"/>
  <c r="L13" i="5" s="1"/>
  <c r="D13" i="5"/>
  <c r="K34" i="5"/>
  <c r="L33" i="5"/>
  <c r="C35" i="5"/>
  <c r="D34" i="5"/>
  <c r="C14" i="5"/>
  <c r="M32" i="1" l="1"/>
  <c r="M34" i="1" s="1"/>
  <c r="M35" i="1" s="1"/>
  <c r="K14" i="5"/>
  <c r="L14" i="5" s="1"/>
  <c r="D14" i="5"/>
  <c r="C36" i="5"/>
  <c r="D35" i="5"/>
  <c r="K35" i="5"/>
  <c r="L34" i="5"/>
  <c r="C15" i="5"/>
  <c r="C37" i="5" l="1"/>
  <c r="D36" i="5"/>
  <c r="N32" i="1"/>
  <c r="N34" i="1" s="1"/>
  <c r="N35" i="1" s="1"/>
  <c r="K15" i="5"/>
  <c r="L15" i="5" s="1"/>
  <c r="D15" i="5"/>
  <c r="K36" i="5"/>
  <c r="L35" i="5"/>
  <c r="C16" i="5"/>
  <c r="O32" i="1" l="1"/>
  <c r="O34" i="1" s="1"/>
  <c r="O35" i="1" s="1"/>
  <c r="K16" i="5"/>
  <c r="L16" i="5" s="1"/>
  <c r="D16" i="5"/>
  <c r="K37" i="5"/>
  <c r="L36" i="5"/>
  <c r="C38" i="5"/>
  <c r="D37" i="5"/>
  <c r="C17" i="5"/>
  <c r="C18" i="5"/>
  <c r="P32" i="1" l="1"/>
  <c r="P34" i="1" s="1"/>
  <c r="P35" i="1" s="1"/>
  <c r="K17" i="5"/>
  <c r="L17" i="5" s="1"/>
  <c r="D17" i="5"/>
  <c r="C39" i="5"/>
  <c r="D38" i="5"/>
  <c r="K38" i="5"/>
  <c r="L37" i="5"/>
  <c r="Q32" i="1"/>
  <c r="Q34" i="1" s="1"/>
  <c r="Q35" i="1" s="1"/>
  <c r="K18" i="5"/>
  <c r="L18" i="5" s="1"/>
  <c r="D18" i="5"/>
  <c r="C19" i="5"/>
  <c r="K39" i="5" l="1"/>
  <c r="L38" i="5"/>
  <c r="R32" i="1"/>
  <c r="R34" i="1" s="1"/>
  <c r="R35" i="1" s="1"/>
  <c r="K19" i="5"/>
  <c r="L19" i="5" s="1"/>
  <c r="D19" i="5"/>
  <c r="C40" i="5"/>
  <c r="D39" i="5"/>
  <c r="C20" i="5"/>
  <c r="C41" i="5" l="1"/>
  <c r="D40" i="5"/>
  <c r="S32" i="1"/>
  <c r="S34" i="1" s="1"/>
  <c r="S35" i="1" s="1"/>
  <c r="K20" i="5"/>
  <c r="L20" i="5" s="1"/>
  <c r="D20" i="5"/>
  <c r="K40" i="5"/>
  <c r="L39" i="5"/>
  <c r="C21" i="5"/>
  <c r="T32" i="1" l="1"/>
  <c r="T34" i="1" s="1"/>
  <c r="T35" i="1" s="1"/>
  <c r="K21" i="5"/>
  <c r="L21" i="5" s="1"/>
  <c r="D21" i="5"/>
  <c r="K41" i="5"/>
  <c r="L40" i="5"/>
  <c r="C42" i="5"/>
  <c r="D41" i="5"/>
  <c r="C22" i="5"/>
  <c r="C43" i="5" l="1"/>
  <c r="D42" i="5"/>
  <c r="K42" i="5"/>
  <c r="L41" i="5"/>
  <c r="U32" i="1"/>
  <c r="U34" i="1" s="1"/>
  <c r="U35" i="1" s="1"/>
  <c r="K22" i="5"/>
  <c r="L22" i="5" s="1"/>
  <c r="D22" i="5"/>
  <c r="C23" i="5"/>
  <c r="V32" i="1" l="1"/>
  <c r="V34" i="1" s="1"/>
  <c r="V35" i="1" s="1"/>
  <c r="K23" i="5"/>
  <c r="L23" i="5" s="1"/>
  <c r="D23" i="5"/>
  <c r="K43" i="5"/>
  <c r="L42" i="5"/>
  <c r="C44" i="5"/>
  <c r="D43" i="5"/>
  <c r="C45" i="5" l="1"/>
  <c r="D44" i="5"/>
  <c r="K44" i="5"/>
  <c r="L43" i="5"/>
  <c r="K45" i="5" l="1"/>
  <c r="L44" i="5"/>
  <c r="C46" i="5"/>
  <c r="D46" i="5" s="1"/>
  <c r="D47" i="5" s="1"/>
  <c r="D45" i="5"/>
  <c r="K46" i="5" l="1"/>
  <c r="L46" i="5" s="1"/>
  <c r="L47" i="5" s="1"/>
  <c r="L45" i="5"/>
  <c r="C5" i="2" l="1"/>
  <c r="C9" i="2" s="1"/>
  <c r="E5" i="2" l="1"/>
  <c r="D5" i="2"/>
  <c r="D9" i="2" s="1"/>
  <c r="F5" i="2"/>
  <c r="E9" i="2" l="1"/>
  <c r="F9" i="2"/>
  <c r="G5" i="2"/>
  <c r="G9" i="2" l="1"/>
  <c r="I5" i="2"/>
  <c r="H5" i="2"/>
  <c r="H9" i="2" l="1"/>
  <c r="I9" i="2" s="1"/>
  <c r="J5" i="2"/>
  <c r="J9" i="2" l="1"/>
  <c r="K5" i="2"/>
  <c r="K9" i="2" s="1"/>
  <c r="L5" i="2"/>
  <c r="L9" i="2" l="1"/>
  <c r="M5" i="2"/>
  <c r="M9" i="2" l="1"/>
  <c r="N5" i="2"/>
  <c r="N9" i="2" l="1"/>
  <c r="O5" i="2"/>
  <c r="O9" i="2" l="1"/>
  <c r="P5" i="2"/>
  <c r="P9" i="2" l="1"/>
  <c r="Q5" i="2"/>
  <c r="Q9" i="2" l="1"/>
  <c r="R5" i="2"/>
  <c r="R9" i="2" l="1"/>
  <c r="S5" i="2"/>
  <c r="S9" i="2" l="1"/>
  <c r="T5" i="2"/>
  <c r="T9" i="2" l="1"/>
  <c r="U5" i="2"/>
  <c r="U9" i="2" l="1"/>
  <c r="V5" i="2" l="1"/>
  <c r="W5" i="2" s="1"/>
  <c r="V9" i="2"/>
  <c r="V10" i="2" l="1"/>
  <c r="W10" i="2" l="1"/>
</calcChain>
</file>

<file path=xl/sharedStrings.xml><?xml version="1.0" encoding="utf-8"?>
<sst xmlns="http://schemas.openxmlformats.org/spreadsheetml/2006/main" count="256" uniqueCount="30">
  <si>
    <t>Rekapitulasi MITIGASI</t>
  </si>
  <si>
    <t>Limbah Padat Domestik</t>
  </si>
  <si>
    <t>Limbah Cair Domestik</t>
  </si>
  <si>
    <t>Rekapitulasi BAU BASELINE</t>
  </si>
  <si>
    <t>KUMULATIF</t>
  </si>
  <si>
    <t>BAU BASELINE</t>
  </si>
  <si>
    <t>SINGLE YEAR</t>
  </si>
  <si>
    <t>KUMULATIF LIMBAH DOMESTIK</t>
  </si>
  <si>
    <t>Emisi GRK dari Limbah Padat Domestik</t>
  </si>
  <si>
    <t>BAU</t>
  </si>
  <si>
    <t>MITIGASI</t>
  </si>
  <si>
    <t>BALIKPAPAN</t>
  </si>
  <si>
    <t>TAHUN</t>
  </si>
  <si>
    <t>Emisi GRK dari Limbah Cair Domestik</t>
  </si>
  <si>
    <t>Emisi GRK dari Limbah Padat dan Cair Domestik</t>
  </si>
  <si>
    <t>KABUPATEN PASER</t>
  </si>
  <si>
    <t>KABUPATEN PENAJAM PASER UTARA</t>
  </si>
  <si>
    <t>KOTA SAMARINDA</t>
  </si>
  <si>
    <t>KAB KUTAI TIMUR</t>
  </si>
  <si>
    <t>KAB KUTAI KERTANEGARA</t>
  </si>
  <si>
    <t>KAB KUTAI BARAT</t>
  </si>
  <si>
    <t>KOTA BONTANG</t>
  </si>
  <si>
    <t>KAB MAHULU</t>
  </si>
  <si>
    <t>SINGLE YEAR (Cross check)</t>
  </si>
  <si>
    <t>KAB BERAU SINGLE YEAR</t>
  </si>
  <si>
    <t>Limbah Padat Domestik-BAU</t>
  </si>
  <si>
    <t>Limbah Padat Domestik-MITIGASI</t>
  </si>
  <si>
    <t>Limbah Cair Domestik-BAU</t>
  </si>
  <si>
    <t>Limbah Cair Domestik-MITIGASI</t>
  </si>
  <si>
    <t>MITIGASI (Sesuai target 64MW)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</si>
</sst>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1" xfId="0" applyNumberFormat="1" applyBorder="1" applyAlignment="1">
      <alignment vertical="center"/>
    </xf>
    <xf numFmtId="10" fontId="0" fillId="0" borderId="0" xfId="2" applyNumberFormat="1" applyFont="1"/>
    <xf numFmtId="10" fontId="0" fillId="0" borderId="0" xfId="2" applyNumberFormat="1" applyFont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Paser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Paser!$J$26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Paser!$I$27:$I$46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Paser!$J$27:$J$46</c:f>
              <c:numCache>
                <c:formatCode>_-* #,##0_-;\-* #,##0_-;_-* "-"??_-;_-@_-</c:formatCode>
                <c:ptCount val="20"/>
                <c:pt idx="0">
                  <c:v>31913.083339580171</c:v>
                </c:pt>
                <c:pt idx="1">
                  <c:v>64900.028149524282</c:v>
                </c:pt>
                <c:pt idx="2">
                  <c:v>98969.606784476942</c:v>
                </c:pt>
                <c:pt idx="3">
                  <c:v>134191.36187030072</c:v>
                </c:pt>
                <c:pt idx="4">
                  <c:v>170486.57916608715</c:v>
                </c:pt>
                <c:pt idx="5">
                  <c:v>207833.15105808919</c:v>
                </c:pt>
                <c:pt idx="6">
                  <c:v>246303.64733723906</c:v>
                </c:pt>
                <c:pt idx="7">
                  <c:v>285949.63094018237</c:v>
                </c:pt>
                <c:pt idx="8">
                  <c:v>326805.17271098815</c:v>
                </c:pt>
                <c:pt idx="9">
                  <c:v>368893.87776569277</c:v>
                </c:pt>
                <c:pt idx="10">
                  <c:v>412232.23589056497</c:v>
                </c:pt>
                <c:pt idx="11">
                  <c:v>456831.88165856519</c:v>
                </c:pt>
                <c:pt idx="12">
                  <c:v>502701.12156708131</c:v>
                </c:pt>
                <c:pt idx="13">
                  <c:v>549845.96803291305</c:v>
                </c:pt>
                <c:pt idx="14">
                  <c:v>598270.84128896706</c:v>
                </c:pt>
                <c:pt idx="15">
                  <c:v>647979.04736858793</c:v>
                </c:pt>
                <c:pt idx="16">
                  <c:v>698973.10489499918</c:v>
                </c:pt>
                <c:pt idx="17">
                  <c:v>751254.96958745259</c:v>
                </c:pt>
                <c:pt idx="18">
                  <c:v>804826.1894122411</c:v>
                </c:pt>
                <c:pt idx="19">
                  <c:v>859688.01257084147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Paser!$K$26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Paser!$I$27:$I$46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Paser!$K$27:$K$46</c:f>
              <c:numCache>
                <c:formatCode>_-* #,##0_-;\-* #,##0_-;_-* "-"??_-;_-@_-</c:formatCode>
                <c:ptCount val="20"/>
                <c:pt idx="0">
                  <c:v>31849.234823330473</c:v>
                </c:pt>
                <c:pt idx="1">
                  <c:v>64770.631948409682</c:v>
                </c:pt>
                <c:pt idx="2">
                  <c:v>98773.084025005432</c:v>
                </c:pt>
                <c:pt idx="3">
                  <c:v>133926.05205014671</c:v>
                </c:pt>
                <c:pt idx="4">
                  <c:v>170150.83735684725</c:v>
                </c:pt>
                <c:pt idx="5">
                  <c:v>207425.37690499937</c:v>
                </c:pt>
                <c:pt idx="6">
                  <c:v>245825.33180491973</c:v>
                </c:pt>
                <c:pt idx="7">
                  <c:v>284953.92175457592</c:v>
                </c:pt>
                <c:pt idx="8">
                  <c:v>324974.94584101735</c:v>
                </c:pt>
                <c:pt idx="9">
                  <c:v>366004.40367298236</c:v>
                </c:pt>
                <c:pt idx="10">
                  <c:v>408126.06293724244</c:v>
                </c:pt>
                <c:pt idx="11">
                  <c:v>451401.90646169544</c:v>
                </c:pt>
                <c:pt idx="12">
                  <c:v>495879.1365637657</c:v>
                </c:pt>
                <c:pt idx="13">
                  <c:v>541594.86212268297</c:v>
                </c:pt>
                <c:pt idx="14">
                  <c:v>588540.06592664763</c:v>
                </c:pt>
                <c:pt idx="15">
                  <c:v>636779.14604221156</c:v>
                </c:pt>
                <c:pt idx="16">
                  <c:v>686333.7965327868</c:v>
                </c:pt>
                <c:pt idx="17">
                  <c:v>737223.02990395343</c:v>
                </c:pt>
                <c:pt idx="18">
                  <c:v>789463.70682639838</c:v>
                </c:pt>
                <c:pt idx="19">
                  <c:v>843070.73046788888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46136"/>
        <c:axId val="309246528"/>
      </c:lineChart>
      <c:catAx>
        <c:axId val="3092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6528"/>
        <c:crosses val="autoZero"/>
        <c:auto val="1"/>
        <c:lblAlgn val="ctr"/>
        <c:lblOffset val="100"/>
        <c:noMultiLvlLbl val="0"/>
      </c:catAx>
      <c:valAx>
        <c:axId val="3092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KUTIM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KUTIM!$J$26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KUTIM!$I$27:$I$46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KUTIM!$J$27:$J$46</c:f>
              <c:numCache>
                <c:formatCode>_-* #,##0_-;\-* #,##0_-;_-* "-"??_-;_-@_-</c:formatCode>
                <c:ptCount val="20"/>
                <c:pt idx="0">
                  <c:v>33741.702372096057</c:v>
                </c:pt>
                <c:pt idx="1">
                  <c:v>69425.737304254901</c:v>
                </c:pt>
                <c:pt idx="2">
                  <c:v>107091.01780920735</c:v>
                </c:pt>
                <c:pt idx="3">
                  <c:v>146841.81336249929</c:v>
                </c:pt>
                <c:pt idx="4">
                  <c:v>188618.10959256068</c:v>
                </c:pt>
                <c:pt idx="5">
                  <c:v>232439.94284204903</c:v>
                </c:pt>
                <c:pt idx="6">
                  <c:v>277896.94053661992</c:v>
                </c:pt>
                <c:pt idx="7">
                  <c:v>325035.08175507007</c:v>
                </c:pt>
                <c:pt idx="8">
                  <c:v>373938.44883793098</c:v>
                </c:pt>
                <c:pt idx="9">
                  <c:v>424664.81678602635</c:v>
                </c:pt>
                <c:pt idx="10">
                  <c:v>477254.16966938146</c:v>
                </c:pt>
                <c:pt idx="11">
                  <c:v>531734.429481133</c:v>
                </c:pt>
                <c:pt idx="12">
                  <c:v>588125.31358361384</c:v>
                </c:pt>
                <c:pt idx="13">
                  <c:v>646440.93528471701</c:v>
                </c:pt>
                <c:pt idx="14">
                  <c:v>706691.55984273297</c:v>
                </c:pt>
                <c:pt idx="15">
                  <c:v>768884.79257721105</c:v>
                </c:pt>
                <c:pt idx="16">
                  <c:v>833026.38480751333</c:v>
                </c:pt>
                <c:pt idx="17">
                  <c:v>899120.78233175818</c:v>
                </c:pt>
                <c:pt idx="18">
                  <c:v>967171.50022996916</c:v>
                </c:pt>
                <c:pt idx="19">
                  <c:v>1037181.3803116074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KUTIM!$K$26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KUTIM!$I$27:$I$46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KUTIM!$K$27:$K$46</c:f>
              <c:numCache>
                <c:formatCode>_-* #,##0_-;\-* #,##0_-;_-* "-"??_-;_-@_-</c:formatCode>
                <c:ptCount val="20"/>
                <c:pt idx="0">
                  <c:v>33669.370901533563</c:v>
                </c:pt>
                <c:pt idx="1">
                  <c:v>69277.793367347796</c:v>
                </c:pt>
                <c:pt idx="2">
                  <c:v>106864.07219826584</c:v>
                </c:pt>
                <c:pt idx="3">
                  <c:v>146532.44035167119</c:v>
                </c:pt>
                <c:pt idx="4">
                  <c:v>188222.78061440407</c:v>
                </c:pt>
                <c:pt idx="5">
                  <c:v>231955.03937629552</c:v>
                </c:pt>
                <c:pt idx="6">
                  <c:v>277326.61487775191</c:v>
                </c:pt>
                <c:pt idx="7">
                  <c:v>323837.59699796129</c:v>
                </c:pt>
                <c:pt idx="8">
                  <c:v>371725.16336452815</c:v>
                </c:pt>
                <c:pt idx="9">
                  <c:v>420139.52544629353</c:v>
                </c:pt>
                <c:pt idx="10">
                  <c:v>470160.4395028057</c:v>
                </c:pt>
                <c:pt idx="11">
                  <c:v>521874.30047290842</c:v>
                </c:pt>
                <c:pt idx="12">
                  <c:v>575346.03100245772</c:v>
                </c:pt>
                <c:pt idx="13">
                  <c:v>630625.97709467716</c:v>
                </c:pt>
                <c:pt idx="14">
                  <c:v>687715.3468586104</c:v>
                </c:pt>
                <c:pt idx="15">
                  <c:v>746686.72652883793</c:v>
                </c:pt>
                <c:pt idx="16">
                  <c:v>807568.60023860796</c:v>
                </c:pt>
                <c:pt idx="17">
                  <c:v>870385.7839078767</c:v>
                </c:pt>
                <c:pt idx="18">
                  <c:v>935160.21110654844</c:v>
                </c:pt>
                <c:pt idx="19">
                  <c:v>1001910.0651702401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70776"/>
        <c:axId val="533271168"/>
      </c:lineChart>
      <c:catAx>
        <c:axId val="5332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1168"/>
        <c:crosses val="autoZero"/>
        <c:auto val="1"/>
        <c:lblAlgn val="ctr"/>
        <c:lblOffset val="100"/>
        <c:noMultiLvlLbl val="0"/>
      </c:catAx>
      <c:valAx>
        <c:axId val="533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KUKAR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KUKAR!$J$26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KUKAR!$I$27:$I$46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KUKAR!$J$27:$J$46</c:f>
              <c:numCache>
                <c:formatCode>_-* #,##0_-;\-* #,##0_-;_-* "-"??_-;_-@_-</c:formatCode>
                <c:ptCount val="20"/>
                <c:pt idx="0">
                  <c:v>87682.585312602838</c:v>
                </c:pt>
                <c:pt idx="1">
                  <c:v>179956.58010843711</c:v>
                </c:pt>
                <c:pt idx="2">
                  <c:v>276491.05979228328</c:v>
                </c:pt>
                <c:pt idx="3">
                  <c:v>377199.60813306767</c:v>
                </c:pt>
                <c:pt idx="4">
                  <c:v>481675.89923326124</c:v>
                </c:pt>
                <c:pt idx="5">
                  <c:v>589738.71827116725</c:v>
                </c:pt>
                <c:pt idx="6">
                  <c:v>701296.32660094928</c:v>
                </c:pt>
                <c:pt idx="7">
                  <c:v>816373.75104192679</c:v>
                </c:pt>
                <c:pt idx="8">
                  <c:v>935002.44976744789</c:v>
                </c:pt>
                <c:pt idx="9">
                  <c:v>1057201.1038809246</c:v>
                </c:pt>
                <c:pt idx="10">
                  <c:v>1182980.1280727915</c:v>
                </c:pt>
                <c:pt idx="11">
                  <c:v>1312344.6528285649</c:v>
                </c:pt>
                <c:pt idx="12">
                  <c:v>1445296.4881997632</c:v>
                </c:pt>
                <c:pt idx="13">
                  <c:v>1581835.4100771947</c:v>
                </c:pt>
                <c:pt idx="14">
                  <c:v>1721959.9967176155</c:v>
                </c:pt>
                <c:pt idx="15">
                  <c:v>1865668.167523853</c:v>
                </c:pt>
                <c:pt idx="16">
                  <c:v>2012957.525403827</c:v>
                </c:pt>
                <c:pt idx="17">
                  <c:v>2163825.5701524168</c:v>
                </c:pt>
                <c:pt idx="18">
                  <c:v>2318269.8276619399</c:v>
                </c:pt>
                <c:pt idx="19">
                  <c:v>2476287.9246540852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KUKAR!$K$26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KUKAR!$I$27:$I$46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KUKAR!$K$27:$K$46</c:f>
              <c:numCache>
                <c:formatCode>_-* #,##0_-;\-* #,##0_-;_-* "-"??_-;_-@_-</c:formatCode>
                <c:ptCount val="20"/>
                <c:pt idx="0">
                  <c:v>87491.123675072507</c:v>
                </c:pt>
                <c:pt idx="1">
                  <c:v>179568.55465535418</c:v>
                </c:pt>
                <c:pt idx="2">
                  <c:v>275901.2596503892</c:v>
                </c:pt>
                <c:pt idx="3">
                  <c:v>376402.92108184547</c:v>
                </c:pt>
                <c:pt idx="4">
                  <c:v>480667.20064675948</c:v>
                </c:pt>
                <c:pt idx="5">
                  <c:v>588512.9198536356</c:v>
                </c:pt>
                <c:pt idx="6">
                  <c:v>699859.29569304897</c:v>
                </c:pt>
                <c:pt idx="7">
                  <c:v>813387.83285360143</c:v>
                </c:pt>
                <c:pt idx="8">
                  <c:v>929521.16833313007</c:v>
                </c:pt>
                <c:pt idx="9">
                  <c:v>1048556.3855580564</c:v>
                </c:pt>
                <c:pt idx="10">
                  <c:v>1168141.1087195799</c:v>
                </c:pt>
                <c:pt idx="11">
                  <c:v>1290876.3496090726</c:v>
                </c:pt>
                <c:pt idx="12">
                  <c:v>1416876.9312353111</c:v>
                </c:pt>
                <c:pt idx="13">
                  <c:v>1546231.9417135473</c:v>
                </c:pt>
                <c:pt idx="14">
                  <c:v>1678973.7434491944</c:v>
                </c:pt>
                <c:pt idx="15">
                  <c:v>1815200.8093710323</c:v>
                </c:pt>
                <c:pt idx="16">
                  <c:v>1954963.7185076855</c:v>
                </c:pt>
                <c:pt idx="17">
                  <c:v>2098306.4927379233</c:v>
                </c:pt>
                <c:pt idx="18">
                  <c:v>2245267.8939398611</c:v>
                </c:pt>
                <c:pt idx="19">
                  <c:v>2395879.1403086851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1952"/>
        <c:axId val="533272344"/>
      </c:lineChart>
      <c:catAx>
        <c:axId val="533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2344"/>
        <c:crosses val="autoZero"/>
        <c:auto val="1"/>
        <c:lblAlgn val="ctr"/>
        <c:lblOffset val="100"/>
        <c:noMultiLvlLbl val="0"/>
      </c:catAx>
      <c:valAx>
        <c:axId val="5332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KUBAR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KUBAR!$J$26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KUBAR!$I$27:$I$46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KUBAR!$J$27:$J$46</c:f>
              <c:numCache>
                <c:formatCode>_-* #,##0_-;\-* #,##0_-;_-* "-"??_-;_-@_-</c:formatCode>
                <c:ptCount val="20"/>
                <c:pt idx="0">
                  <c:v>23789.494040638761</c:v>
                </c:pt>
                <c:pt idx="1">
                  <c:v>46856.73545356933</c:v>
                </c:pt>
                <c:pt idx="2">
                  <c:v>69514.448905934594</c:v>
                </c:pt>
                <c:pt idx="3">
                  <c:v>92001.661429202242</c:v>
                </c:pt>
                <c:pt idx="4">
                  <c:v>114410.31977337756</c:v>
                </c:pt>
                <c:pt idx="5">
                  <c:v>136807.56523421913</c:v>
                </c:pt>
                <c:pt idx="6">
                  <c:v>159396.66940082301</c:v>
                </c:pt>
                <c:pt idx="7">
                  <c:v>182172.00243417438</c:v>
                </c:pt>
                <c:pt idx="8">
                  <c:v>205105.86179162044</c:v>
                </c:pt>
                <c:pt idx="9">
                  <c:v>228178.10521905997</c:v>
                </c:pt>
                <c:pt idx="10">
                  <c:v>251373.8095061442</c:v>
                </c:pt>
                <c:pt idx="11">
                  <c:v>274681.68385818257</c:v>
                </c:pt>
                <c:pt idx="12">
                  <c:v>298092.99136617867</c:v>
                </c:pt>
                <c:pt idx="13">
                  <c:v>321600.8130040433</c:v>
                </c:pt>
                <c:pt idx="14">
                  <c:v>345199.54289161594</c:v>
                </c:pt>
                <c:pt idx="15">
                  <c:v>368884.54000820935</c:v>
                </c:pt>
                <c:pt idx="16">
                  <c:v>392651.88600688375</c:v>
                </c:pt>
                <c:pt idx="17">
                  <c:v>416498.21520896914</c:v>
                </c:pt>
                <c:pt idx="18">
                  <c:v>440420.5938963365</c:v>
                </c:pt>
                <c:pt idx="19">
                  <c:v>464416.43343916093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KUBAR!$K$26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KUBAR!$I$27:$I$46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KUBAR!$K$27:$K$46</c:f>
              <c:numCache>
                <c:formatCode>_-* #,##0_-;\-* #,##0_-;_-* "-"??_-;_-@_-</c:formatCode>
                <c:ptCount val="20"/>
                <c:pt idx="0">
                  <c:v>23751.360486584366</c:v>
                </c:pt>
                <c:pt idx="1">
                  <c:v>46780.17700570904</c:v>
                </c:pt>
                <c:pt idx="2">
                  <c:v>69399.2193351881</c:v>
                </c:pt>
                <c:pt idx="3">
                  <c:v>91847.52605267294</c:v>
                </c:pt>
                <c:pt idx="4">
                  <c:v>114217.02457502406</c:v>
                </c:pt>
                <c:pt idx="5">
                  <c:v>136574.98428008435</c:v>
                </c:pt>
                <c:pt idx="6">
                  <c:v>159125.52412163987</c:v>
                </c:pt>
                <c:pt idx="7">
                  <c:v>181619.01410483851</c:v>
                </c:pt>
                <c:pt idx="8">
                  <c:v>204105.19174319287</c:v>
                </c:pt>
                <c:pt idx="9">
                  <c:v>226618.58516745566</c:v>
                </c:pt>
                <c:pt idx="10">
                  <c:v>249183.47361233822</c:v>
                </c:pt>
                <c:pt idx="11">
                  <c:v>271817.20594233053</c:v>
                </c:pt>
                <c:pt idx="12">
                  <c:v>294532.41718675545</c:v>
                </c:pt>
                <c:pt idx="13">
                  <c:v>317338.5051132068</c:v>
                </c:pt>
                <c:pt idx="14">
                  <c:v>340242.60956421995</c:v>
                </c:pt>
                <c:pt idx="15">
                  <c:v>363250.25728644815</c:v>
                </c:pt>
                <c:pt idx="16">
                  <c:v>386365.78133823653</c:v>
                </c:pt>
                <c:pt idx="17">
                  <c:v>409592.58818475972</c:v>
                </c:pt>
                <c:pt idx="18">
                  <c:v>432933.3214572813</c:v>
                </c:pt>
                <c:pt idx="19">
                  <c:v>456389.91374879476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3128"/>
        <c:axId val="533273520"/>
      </c:lineChart>
      <c:catAx>
        <c:axId val="53327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3520"/>
        <c:crosses val="autoZero"/>
        <c:auto val="1"/>
        <c:lblAlgn val="ctr"/>
        <c:lblOffset val="100"/>
        <c:noMultiLvlLbl val="0"/>
      </c:catAx>
      <c:valAx>
        <c:axId val="5332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</a:t>
            </a:r>
            <a:r>
              <a:rPr lang="id-ID" baseline="0"/>
              <a:t> dan Cair Bontang</a:t>
            </a:r>
          </a:p>
          <a:p>
            <a:pPr>
              <a:defRPr/>
            </a:pPr>
            <a:r>
              <a:rPr lang="id-ID" baseline="0"/>
              <a:t>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BONTANG!$J$26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BONTANG!$I$27:$I$46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BONTANG!$J$27:$J$46</c:f>
              <c:numCache>
                <c:formatCode>_-* #,##0_-;\-* #,##0_-;_-* "-"??_-;_-@_-</c:formatCode>
                <c:ptCount val="20"/>
                <c:pt idx="0">
                  <c:v>20990.756722847844</c:v>
                </c:pt>
                <c:pt idx="1">
                  <c:v>42334.818353894145</c:v>
                </c:pt>
                <c:pt idx="2">
                  <c:v>64140.626332142099</c:v>
                </c:pt>
                <c:pt idx="3">
                  <c:v>86514.442838942807</c:v>
                </c:pt>
                <c:pt idx="4">
                  <c:v>109449.12096208338</c:v>
                </c:pt>
                <c:pt idx="5">
                  <c:v>132957.01601669181</c:v>
                </c:pt>
                <c:pt idx="6">
                  <c:v>157134.74597877768</c:v>
                </c:pt>
                <c:pt idx="7">
                  <c:v>181997.32313867155</c:v>
                </c:pt>
                <c:pt idx="8">
                  <c:v>207546.54769457717</c:v>
                </c:pt>
                <c:pt idx="9">
                  <c:v>233783.38505188905</c:v>
                </c:pt>
                <c:pt idx="10">
                  <c:v>260708.26163774292</c:v>
                </c:pt>
                <c:pt idx="11">
                  <c:v>288321.26112861675</c:v>
                </c:pt>
                <c:pt idx="12">
                  <c:v>316622.25416702725</c:v>
                </c:pt>
                <c:pt idx="13">
                  <c:v>345610.98370596877</c:v>
                </c:pt>
                <c:pt idx="14">
                  <c:v>375287.12079296744</c:v>
                </c:pt>
                <c:pt idx="15">
                  <c:v>405650.30069840112</c:v>
                </c:pt>
                <c:pt idx="16">
                  <c:v>436700.1460067741</c:v>
                </c:pt>
                <c:pt idx="17">
                  <c:v>468436.28108991892</c:v>
                </c:pt>
                <c:pt idx="18">
                  <c:v>500858.34090907656</c:v>
                </c:pt>
                <c:pt idx="19">
                  <c:v>533965.97610819968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BONTANG!$K$26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BONTANG!$I$27:$I$46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BONTANG!$K$27:$K$46</c:f>
              <c:numCache>
                <c:formatCode>_-* #,##0_-;\-* #,##0_-;_-* "-"??_-;_-@_-</c:formatCode>
                <c:ptCount val="20"/>
                <c:pt idx="0">
                  <c:v>20872.152651716417</c:v>
                </c:pt>
                <c:pt idx="1">
                  <c:v>42099.037735059857</c:v>
                </c:pt>
                <c:pt idx="2">
                  <c:v>63788.20930960495</c:v>
                </c:pt>
                <c:pt idx="3">
                  <c:v>86044.553475559936</c:v>
                </c:pt>
                <c:pt idx="4">
                  <c:v>108861.75925785481</c:v>
                </c:pt>
                <c:pt idx="5">
                  <c:v>132252.18197161754</c:v>
                </c:pt>
                <c:pt idx="6">
                  <c:v>155873.00527220196</c:v>
                </c:pt>
                <c:pt idx="7">
                  <c:v>179879.7486034641</c:v>
                </c:pt>
                <c:pt idx="8">
                  <c:v>204355.91489121394</c:v>
                </c:pt>
                <c:pt idx="9">
                  <c:v>229360.36919194076</c:v>
                </c:pt>
                <c:pt idx="10">
                  <c:v>254935.39274890447</c:v>
                </c:pt>
                <c:pt idx="11">
                  <c:v>281112.08105313854</c:v>
                </c:pt>
                <c:pt idx="12">
                  <c:v>307913.95688771346</c:v>
                </c:pt>
                <c:pt idx="13">
                  <c:v>335359.38247989875</c:v>
                </c:pt>
                <c:pt idx="14">
                  <c:v>363463.16251737729</c:v>
                </c:pt>
                <c:pt idx="15">
                  <c:v>392237.60076152015</c:v>
                </c:pt>
                <c:pt idx="16">
                  <c:v>421693.18643740646</c:v>
                </c:pt>
                <c:pt idx="17">
                  <c:v>451839.02850193426</c:v>
                </c:pt>
                <c:pt idx="18">
                  <c:v>482683.11690565455</c:v>
                </c:pt>
                <c:pt idx="19">
                  <c:v>514231.86012392218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4304"/>
        <c:axId val="533274696"/>
      </c:lineChart>
      <c:catAx>
        <c:axId val="5332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4696"/>
        <c:crosses val="autoZero"/>
        <c:auto val="1"/>
        <c:lblAlgn val="ctr"/>
        <c:lblOffset val="100"/>
        <c:noMultiLvlLbl val="0"/>
      </c:catAx>
      <c:valAx>
        <c:axId val="5332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MAHULU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MAHULU!$J$26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MAHULU!$I$27:$I$46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MAHULU!$J$27:$J$46</c:f>
              <c:numCache>
                <c:formatCode>_-* #,##0_-;\-* #,##0_-;_-* "-"??_-;_-@_-</c:formatCode>
                <c:ptCount val="20"/>
                <c:pt idx="0">
                  <c:v>908.33442196214503</c:v>
                </c:pt>
                <c:pt idx="1">
                  <c:v>2533.6322846232365</c:v>
                </c:pt>
                <c:pt idx="2">
                  <c:v>4675.6269784131218</c:v>
                </c:pt>
                <c:pt idx="3">
                  <c:v>7204.5882036329131</c:v>
                </c:pt>
                <c:pt idx="4">
                  <c:v>10013.597747686377</c:v>
                </c:pt>
                <c:pt idx="5">
                  <c:v>13033.60083451181</c:v>
                </c:pt>
                <c:pt idx="6">
                  <c:v>16219.172634799645</c:v>
                </c:pt>
                <c:pt idx="7">
                  <c:v>19536.934466828901</c:v>
                </c:pt>
                <c:pt idx="8">
                  <c:v>22962.856201248404</c:v>
                </c:pt>
                <c:pt idx="9">
                  <c:v>26479.515838806365</c:v>
                </c:pt>
                <c:pt idx="10">
                  <c:v>30074.090627037243</c:v>
                </c:pt>
                <c:pt idx="11">
                  <c:v>33736.986355329434</c:v>
                </c:pt>
                <c:pt idx="12">
                  <c:v>37460.898039584732</c:v>
                </c:pt>
                <c:pt idx="13">
                  <c:v>41240.162829130313</c:v>
                </c:pt>
                <c:pt idx="14">
                  <c:v>45070.311382211912</c:v>
                </c:pt>
                <c:pt idx="15">
                  <c:v>48947.754470402942</c:v>
                </c:pt>
                <c:pt idx="16">
                  <c:v>52869.562087470564</c:v>
                </c:pt>
                <c:pt idx="17">
                  <c:v>56833.306141548186</c:v>
                </c:pt>
                <c:pt idx="18">
                  <c:v>60836.947105634317</c:v>
                </c:pt>
                <c:pt idx="19">
                  <c:v>64878.751269614826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MAHULU!$K$26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MAHULU!$I$27:$I$46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MAHULU!$K$27:$K$46</c:f>
              <c:numCache>
                <c:formatCode>_-* #,##0_-;\-* #,##0_-;_-* "-"??_-;_-@_-</c:formatCode>
                <c:ptCount val="20"/>
                <c:pt idx="0">
                  <c:v>901.87579559365008</c:v>
                </c:pt>
                <c:pt idx="1">
                  <c:v>2520.6632485949322</c:v>
                </c:pt>
                <c:pt idx="2">
                  <c:v>4656.1077386686275</c:v>
                </c:pt>
                <c:pt idx="3">
                  <c:v>7178.463660709549</c:v>
                </c:pt>
                <c:pt idx="4">
                  <c:v>9980.8485147361644</c:v>
                </c:pt>
                <c:pt idx="5">
                  <c:v>12994.19655581225</c:v>
                </c:pt>
                <c:pt idx="6">
                  <c:v>16173.40317832132</c:v>
                </c:pt>
                <c:pt idx="7">
                  <c:v>19444.621611654911</c:v>
                </c:pt>
                <c:pt idx="8">
                  <c:v>22796.447426906976</c:v>
                </c:pt>
                <c:pt idx="9">
                  <c:v>26220.382598431421</c:v>
                </c:pt>
                <c:pt idx="10">
                  <c:v>29710.016889694631</c:v>
                </c:pt>
                <c:pt idx="11">
                  <c:v>33260.456481283916</c:v>
                </c:pt>
                <c:pt idx="12">
                  <c:v>36867.9213186329</c:v>
                </c:pt>
                <c:pt idx="13">
                  <c:v>40529.458054249852</c:v>
                </c:pt>
                <c:pt idx="14">
                  <c:v>44242.732556582072</c:v>
                </c:pt>
                <c:pt idx="15">
                  <c:v>48005.877479832328</c:v>
                </c:pt>
                <c:pt idx="16">
                  <c:v>51817.3781642834</c:v>
                </c:pt>
                <c:pt idx="17">
                  <c:v>55675.985391988062</c:v>
                </c:pt>
                <c:pt idx="18">
                  <c:v>59580.647081803159</c:v>
                </c:pt>
                <c:pt idx="19">
                  <c:v>63530.446239467274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75480"/>
        <c:axId val="533275872"/>
      </c:lineChart>
      <c:catAx>
        <c:axId val="5332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5872"/>
        <c:crosses val="autoZero"/>
        <c:auto val="1"/>
        <c:lblAlgn val="ctr"/>
        <c:lblOffset val="100"/>
        <c:noMultiLvlLbl val="0"/>
      </c:catAx>
      <c:valAx>
        <c:axId val="5332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Limbah Padat Berau</a:t>
            </a:r>
          </a:p>
          <a:p>
            <a:pPr>
              <a:defRPr/>
            </a:pPr>
            <a:r>
              <a:rPr lang="id-ID"/>
              <a:t>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BERAU!$B$26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BERAU!$A$27:$A$46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BERAU!$B$27:$B$46</c:f>
              <c:numCache>
                <c:formatCode>_-* #,##0_-;\-* #,##0_-;_-* "-"??_-;_-@_-</c:formatCode>
                <c:ptCount val="20"/>
                <c:pt idx="0">
                  <c:v>20127.036403768416</c:v>
                </c:pt>
                <c:pt idx="1">
                  <c:v>40627.971893060101</c:v>
                </c:pt>
                <c:pt idx="2">
                  <c:v>61619.20151396322</c:v>
                </c:pt>
                <c:pt idx="3">
                  <c:v>83184.443829697499</c:v>
                </c:pt>
                <c:pt idx="4">
                  <c:v>105379.67408582791</c:v>
                </c:pt>
                <c:pt idx="5">
                  <c:v>128238.54499350239</c:v>
                </c:pt>
                <c:pt idx="6">
                  <c:v>151795.72930124865</c:v>
                </c:pt>
                <c:pt idx="7">
                  <c:v>176112.3905564856</c:v>
                </c:pt>
                <c:pt idx="8">
                  <c:v>201193.34558571156</c:v>
                </c:pt>
                <c:pt idx="9">
                  <c:v>227041.75636914931</c:v>
                </c:pt>
                <c:pt idx="10">
                  <c:v>253659.67809524405</c:v>
                </c:pt>
                <c:pt idx="11">
                  <c:v>281048.42668251356</c:v>
                </c:pt>
                <c:pt idx="12">
                  <c:v>309208.82522690657</c:v>
                </c:pt>
                <c:pt idx="13">
                  <c:v>338141.36924247805</c:v>
                </c:pt>
                <c:pt idx="14">
                  <c:v>367846.33742937614</c:v>
                </c:pt>
                <c:pt idx="15">
                  <c:v>398323.86589758738</c:v>
                </c:pt>
                <c:pt idx="16">
                  <c:v>429573.99787093856</c:v>
                </c:pt>
                <c:pt idx="17">
                  <c:v>461596.71693713719</c:v>
                </c:pt>
                <c:pt idx="18">
                  <c:v>494391.96925503574</c:v>
                </c:pt>
                <c:pt idx="19">
                  <c:v>527959.67835005047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BERAU!$C$26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BERAU!$A$27:$A$46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BERAU!$C$27:$C$46</c:f>
              <c:numCache>
                <c:formatCode>_-* #,##0_-;\-* #,##0_-;_-* "-"??_-;_-@_-</c:formatCode>
                <c:ptCount val="20"/>
                <c:pt idx="0">
                  <c:v>20072.102185773274</c:v>
                </c:pt>
                <c:pt idx="1">
                  <c:v>40516.452352800719</c:v>
                </c:pt>
                <c:pt idx="2">
                  <c:v>61449.379975587726</c:v>
                </c:pt>
                <c:pt idx="3">
                  <c:v>82954.596823901724</c:v>
                </c:pt>
                <c:pt idx="4">
                  <c:v>105088.12687894356</c:v>
                </c:pt>
                <c:pt idx="5">
                  <c:v>127883.54457947632</c:v>
                </c:pt>
                <c:pt idx="6">
                  <c:v>151378.09667893845</c:v>
                </c:pt>
                <c:pt idx="7">
                  <c:v>175273.13788807101</c:v>
                </c:pt>
                <c:pt idx="8">
                  <c:v>199678.43162681942</c:v>
                </c:pt>
                <c:pt idx="9">
                  <c:v>224671.82951312454</c:v>
                </c:pt>
                <c:pt idx="10">
                  <c:v>250309.70376535357</c:v>
                </c:pt>
                <c:pt idx="11">
                  <c:v>276633.93978941458</c:v>
                </c:pt>
                <c:pt idx="12">
                  <c:v>303676.6164374979</c:v>
                </c:pt>
                <c:pt idx="13">
                  <c:v>331463.13011490187</c:v>
                </c:pt>
                <c:pt idx="14">
                  <c:v>360014.26989638864</c:v>
                </c:pt>
                <c:pt idx="15">
                  <c:v>389347.58378940716</c:v>
                </c:pt>
                <c:pt idx="16">
                  <c:v>419478.26422883035</c:v>
                </c:pt>
                <c:pt idx="17">
                  <c:v>450419.70569270354</c:v>
                </c:pt>
                <c:pt idx="18">
                  <c:v>482183.8368469429</c:v>
                </c:pt>
                <c:pt idx="19">
                  <c:v>514781.21509404579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6656"/>
        <c:axId val="533277048"/>
      </c:lineChart>
      <c:catAx>
        <c:axId val="533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7048"/>
        <c:crosses val="autoZero"/>
        <c:auto val="1"/>
        <c:lblAlgn val="ctr"/>
        <c:lblOffset val="100"/>
        <c:noMultiLvlLbl val="0"/>
      </c:catAx>
      <c:valAx>
        <c:axId val="5332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Berau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BERAU!$J$26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BERAU!$I$27:$I$46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BERAU!$J$27:$J$46</c:f>
              <c:numCache>
                <c:formatCode>_-* #,##0_-;\-* #,##0_-;_-* "-"??_-;_-@_-</c:formatCode>
                <c:ptCount val="20"/>
                <c:pt idx="0">
                  <c:v>26254.452174171158</c:v>
                </c:pt>
                <c:pt idx="1">
                  <c:v>52991.00274755244</c:v>
                </c:pt>
                <c:pt idx="2">
                  <c:v>80377.40638348322</c:v>
                </c:pt>
                <c:pt idx="3">
                  <c:v>108574.06023357544</c:v>
                </c:pt>
                <c:pt idx="4">
                  <c:v>137585.72096089579</c:v>
                </c:pt>
                <c:pt idx="5">
                  <c:v>167454.68854612671</c:v>
                </c:pt>
                <c:pt idx="6">
                  <c:v>198265.76379613118</c:v>
                </c:pt>
                <c:pt idx="7">
                  <c:v>230035.49361065085</c:v>
                </c:pt>
                <c:pt idx="8">
                  <c:v>262768.694816184</c:v>
                </c:pt>
                <c:pt idx="9">
                  <c:v>296468.52939295344</c:v>
                </c:pt>
                <c:pt idx="10">
                  <c:v>331137.05252940435</c:v>
                </c:pt>
                <c:pt idx="11">
                  <c:v>366775.58014405455</c:v>
                </c:pt>
                <c:pt idx="12">
                  <c:v>403384.93533285271</c:v>
                </c:pt>
                <c:pt idx="13">
                  <c:v>440965.61360985378</c:v>
                </c:pt>
                <c:pt idx="14">
                  <c:v>479517.89367520605</c:v>
                </c:pt>
                <c:pt idx="15">
                  <c:v>519041.91163889592</c:v>
                </c:pt>
                <c:pt idx="16">
                  <c:v>559537.71072475018</c:v>
                </c:pt>
                <c:pt idx="17">
                  <c:v>601005.27452047647</c:v>
                </c:pt>
                <c:pt idx="18">
                  <c:v>643444.54918492713</c:v>
                </c:pt>
                <c:pt idx="19">
                  <c:v>686855.45824351849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BERAU!$K$26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BERAU!$I$27:$I$46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BERAU!$K$27:$K$46</c:f>
              <c:numCache>
                <c:formatCode>_-* #,##0_-;\-* #,##0_-;_-* "-"??_-;_-@_-</c:formatCode>
                <c:ptCount val="20"/>
                <c:pt idx="0">
                  <c:v>26199.517956176016</c:v>
                </c:pt>
                <c:pt idx="1">
                  <c:v>52879.483207293059</c:v>
                </c:pt>
                <c:pt idx="2">
                  <c:v>80207.584845107718</c:v>
                </c:pt>
                <c:pt idx="3">
                  <c:v>108344.21322777966</c:v>
                </c:pt>
                <c:pt idx="4">
                  <c:v>137294.17375401146</c:v>
                </c:pt>
                <c:pt idx="5">
                  <c:v>167099.68813210062</c:v>
                </c:pt>
                <c:pt idx="6">
                  <c:v>197848.13117382099</c:v>
                </c:pt>
                <c:pt idx="7">
                  <c:v>229196.24094223627</c:v>
                </c:pt>
                <c:pt idx="8">
                  <c:v>261253.78085729189</c:v>
                </c:pt>
                <c:pt idx="9">
                  <c:v>294098.60253692867</c:v>
                </c:pt>
                <c:pt idx="10">
                  <c:v>327787.0781995139</c:v>
                </c:pt>
                <c:pt idx="11">
                  <c:v>362361.09325095557</c:v>
                </c:pt>
                <c:pt idx="12">
                  <c:v>397852.72654344398</c:v>
                </c:pt>
                <c:pt idx="13">
                  <c:v>434287.37448227761</c:v>
                </c:pt>
                <c:pt idx="14">
                  <c:v>471646.66869526997</c:v>
                </c:pt>
                <c:pt idx="15">
                  <c:v>509987.31463681854</c:v>
                </c:pt>
                <c:pt idx="16">
                  <c:v>549324.50474179629</c:v>
                </c:pt>
                <c:pt idx="17">
                  <c:v>589671.63348824857</c:v>
                </c:pt>
                <c:pt idx="18">
                  <c:v>631040.6295420914</c:v>
                </c:pt>
                <c:pt idx="19">
                  <c:v>673442.05030582228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7832"/>
        <c:axId val="533278224"/>
      </c:lineChart>
      <c:catAx>
        <c:axId val="5332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8224"/>
        <c:crosses val="autoZero"/>
        <c:auto val="1"/>
        <c:lblAlgn val="ctr"/>
        <c:lblOffset val="100"/>
        <c:noMultiLvlLbl val="0"/>
      </c:catAx>
      <c:valAx>
        <c:axId val="533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single year</a:t>
            </a:r>
            <a:endParaRPr lang="en-US"/>
          </a:p>
        </c:rich>
      </c:tx>
      <c:layout>
        <c:manualLayout>
          <c:xMode val="edge"/>
          <c:yMode val="edge"/>
          <c:x val="0.42310919099714306"/>
          <c:y val="1.545893719806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DOMESTIK!$A$5</c:f>
              <c:strCache>
                <c:ptCount val="1"/>
                <c:pt idx="0">
                  <c:v>Rekapitulasi BAU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DOMESTIK!$B$2:$V$2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DOMESTIK!$B$5:$V$5</c:f>
              <c:numCache>
                <c:formatCode>_-* #,##0_-;\-* #,##0_-;_-* "-"??_-;_-@_-</c:formatCode>
                <c:ptCount val="21"/>
                <c:pt idx="0">
                  <c:v>449885.39020133391</c:v>
                </c:pt>
                <c:pt idx="1">
                  <c:v>427359.48059093446</c:v>
                </c:pt>
                <c:pt idx="2">
                  <c:v>444470.22186390188</c:v>
                </c:pt>
                <c:pt idx="3">
                  <c:v>460932.52832269343</c:v>
                </c:pt>
                <c:pt idx="4">
                  <c:v>477695.44870821718</c:v>
                </c:pt>
                <c:pt idx="5">
                  <c:v>492982.51161786244</c:v>
                </c:pt>
                <c:pt idx="6">
                  <c:v>507716.80956186599</c:v>
                </c:pt>
                <c:pt idx="7">
                  <c:v>522835.01676445716</c:v>
                </c:pt>
                <c:pt idx="8">
                  <c:v>538179.85453444812</c:v>
                </c:pt>
                <c:pt idx="9">
                  <c:v>553627.77990665578</c:v>
                </c:pt>
                <c:pt idx="10">
                  <c:v>569133.31929271133</c:v>
                </c:pt>
                <c:pt idx="11">
                  <c:v>584667.30970761925</c:v>
                </c:pt>
                <c:pt idx="12">
                  <c:v>600211.34755639255</c:v>
                </c:pt>
                <c:pt idx="13">
                  <c:v>615754.09255609673</c:v>
                </c:pt>
                <c:pt idx="14">
                  <c:v>631288.81142955716</c:v>
                </c:pt>
                <c:pt idx="15">
                  <c:v>646811.74945836514</c:v>
                </c:pt>
                <c:pt idx="16">
                  <c:v>662321.05427062674</c:v>
                </c:pt>
                <c:pt idx="17">
                  <c:v>677816.06751959224</c:v>
                </c:pt>
                <c:pt idx="18">
                  <c:v>693296.86123264208</c:v>
                </c:pt>
                <c:pt idx="19">
                  <c:v>708763.93652829796</c:v>
                </c:pt>
                <c:pt idx="20">
                  <c:v>724218.02978164097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DOMESTIK!$A$9</c:f>
              <c:strCache>
                <c:ptCount val="1"/>
                <c:pt idx="0">
                  <c:v>Rekapitulasi 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DOMESTIK!$B$2:$V$2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DOMESTIK!$B$9:$V$9</c:f>
              <c:numCache>
                <c:formatCode>_-* #,##0_-;\-* #,##0_-;_-* "-"??_-;_-@_-</c:formatCode>
                <c:ptCount val="21"/>
                <c:pt idx="0">
                  <c:v>449885.39020133391</c:v>
                </c:pt>
                <c:pt idx="1">
                  <c:v>425947.12124336499</c:v>
                </c:pt>
                <c:pt idx="2">
                  <c:v>443049.62775297218</c:v>
                </c:pt>
                <c:pt idx="3">
                  <c:v>459492.44406410959</c:v>
                </c:pt>
                <c:pt idx="4">
                  <c:v>476217.82136464585</c:v>
                </c:pt>
                <c:pt idx="5">
                  <c:v>491481.8899295553</c:v>
                </c:pt>
                <c:pt idx="6">
                  <c:v>506191.90500298596</c:v>
                </c:pt>
                <c:pt idx="7">
                  <c:v>516320.8204267986</c:v>
                </c:pt>
                <c:pt idx="8">
                  <c:v>525262.58495030366</c:v>
                </c:pt>
                <c:pt idx="9">
                  <c:v>536116.07693198882</c:v>
                </c:pt>
                <c:pt idx="10">
                  <c:v>544558.70367305807</c:v>
                </c:pt>
                <c:pt idx="11">
                  <c:v>554966.28607562766</c:v>
                </c:pt>
                <c:pt idx="12">
                  <c:v>568515.33693230641</c:v>
                </c:pt>
                <c:pt idx="13">
                  <c:v>582584.39870939148</c:v>
                </c:pt>
                <c:pt idx="14">
                  <c:v>597056.03443599842</c:v>
                </c:pt>
                <c:pt idx="15">
                  <c:v>611693.24646828044</c:v>
                </c:pt>
                <c:pt idx="16">
                  <c:v>626753.3023677083</c:v>
                </c:pt>
                <c:pt idx="17">
                  <c:v>642039.36927969649</c:v>
                </c:pt>
                <c:pt idx="18">
                  <c:v>657521.197229704</c:v>
                </c:pt>
                <c:pt idx="19">
                  <c:v>673174.49503523309</c:v>
                </c:pt>
                <c:pt idx="20">
                  <c:v>688963.95927663869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9008"/>
        <c:axId val="533279400"/>
      </c:lineChart>
      <c:catAx>
        <c:axId val="5332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9400"/>
        <c:crosses val="autoZero"/>
        <c:auto val="1"/>
        <c:lblAlgn val="ctr"/>
        <c:lblOffset val="100"/>
        <c:noMultiLvlLbl val="0"/>
      </c:catAx>
      <c:valAx>
        <c:axId val="5332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kumulatif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DOMESTIK!$A$14</c:f>
              <c:strCache>
                <c:ptCount val="1"/>
                <c:pt idx="0">
                  <c:v>Rekapitulasi BAU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DOMESTIK!$B$2:$V$2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DOMESTIK!$B$14:$V$14</c:f>
              <c:numCache>
                <c:formatCode>_-* #,##0_-;\-* #,##0_-;_-* "-"??_-;_-@_-</c:formatCode>
                <c:ptCount val="21"/>
                <c:pt idx="0">
                  <c:v>449885.39020133391</c:v>
                </c:pt>
                <c:pt idx="1">
                  <c:v>877244.87079226831</c:v>
                </c:pt>
                <c:pt idx="2">
                  <c:v>1321715.0926561703</c:v>
                </c:pt>
                <c:pt idx="3">
                  <c:v>1782647.6209788637</c:v>
                </c:pt>
                <c:pt idx="4">
                  <c:v>2260343.069687081</c:v>
                </c:pt>
                <c:pt idx="5">
                  <c:v>2753325.5813049437</c:v>
                </c:pt>
                <c:pt idx="6">
                  <c:v>3261042.3908668095</c:v>
                </c:pt>
                <c:pt idx="7">
                  <c:v>3783877.4076312669</c:v>
                </c:pt>
                <c:pt idx="8">
                  <c:v>4322057.262165715</c:v>
                </c:pt>
                <c:pt idx="9">
                  <c:v>4875685.0420723706</c:v>
                </c:pt>
                <c:pt idx="10">
                  <c:v>5444818.3613650817</c:v>
                </c:pt>
                <c:pt idx="11">
                  <c:v>6029485.671072701</c:v>
                </c:pt>
                <c:pt idx="12">
                  <c:v>6629697.0186290937</c:v>
                </c:pt>
                <c:pt idx="13">
                  <c:v>7245451.1111851903</c:v>
                </c:pt>
                <c:pt idx="14">
                  <c:v>7876739.9226147477</c:v>
                </c:pt>
                <c:pt idx="15">
                  <c:v>8523551.6720731128</c:v>
                </c:pt>
                <c:pt idx="16">
                  <c:v>9185872.7263437398</c:v>
                </c:pt>
                <c:pt idx="17">
                  <c:v>9863688.7938633319</c:v>
                </c:pt>
                <c:pt idx="18">
                  <c:v>10556985.655095974</c:v>
                </c:pt>
                <c:pt idx="19">
                  <c:v>11265749.591624271</c:v>
                </c:pt>
                <c:pt idx="20">
                  <c:v>11989967.621405913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DOMESTIK!$A$15</c:f>
              <c:strCache>
                <c:ptCount val="1"/>
                <c:pt idx="0">
                  <c:v>Rekapitulasi 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DOMESTIK!$B$2:$V$2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DOMESTIK!$B$15:$V$15</c:f>
              <c:numCache>
                <c:formatCode>_-* #,##0_-;\-* #,##0_-;_-* "-"??_-;_-@_-</c:formatCode>
                <c:ptCount val="21"/>
                <c:pt idx="0">
                  <c:v>449885.39020133391</c:v>
                </c:pt>
                <c:pt idx="1">
                  <c:v>875832.5114446989</c:v>
                </c:pt>
                <c:pt idx="2">
                  <c:v>1318882.1391976711</c:v>
                </c:pt>
                <c:pt idx="3">
                  <c:v>1778374.5832617807</c:v>
                </c:pt>
                <c:pt idx="4">
                  <c:v>2254592.4046264263</c:v>
                </c:pt>
                <c:pt idx="5">
                  <c:v>2746074.2945559816</c:v>
                </c:pt>
                <c:pt idx="6">
                  <c:v>3252266.1995589677</c:v>
                </c:pt>
                <c:pt idx="7">
                  <c:v>3768587.0199857662</c:v>
                </c:pt>
                <c:pt idx="8">
                  <c:v>4293849.6049360698</c:v>
                </c:pt>
                <c:pt idx="9">
                  <c:v>4829965.6818680586</c:v>
                </c:pt>
                <c:pt idx="10">
                  <c:v>5374524.3855411168</c:v>
                </c:pt>
                <c:pt idx="11">
                  <c:v>5929490.6716167443</c:v>
                </c:pt>
                <c:pt idx="12">
                  <c:v>6498006.0085490504</c:v>
                </c:pt>
                <c:pt idx="13">
                  <c:v>7080590.4072584417</c:v>
                </c:pt>
                <c:pt idx="14">
                  <c:v>7677646.4416944403</c:v>
                </c:pt>
                <c:pt idx="15">
                  <c:v>8289339.6881627208</c:v>
                </c:pt>
                <c:pt idx="16">
                  <c:v>8916092.9905304294</c:v>
                </c:pt>
                <c:pt idx="17">
                  <c:v>9558132.3598101251</c:v>
                </c:pt>
                <c:pt idx="18">
                  <c:v>10215653.557039829</c:v>
                </c:pt>
                <c:pt idx="19">
                  <c:v>10888828.052075062</c:v>
                </c:pt>
                <c:pt idx="20">
                  <c:v>11577792.011351701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80184"/>
        <c:axId val="533280576"/>
      </c:lineChart>
      <c:catAx>
        <c:axId val="5332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0576"/>
        <c:crosses val="autoZero"/>
        <c:auto val="1"/>
        <c:lblAlgn val="ctr"/>
        <c:lblOffset val="100"/>
        <c:noMultiLvlLbl val="0"/>
      </c:catAx>
      <c:valAx>
        <c:axId val="533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KUMULATIF</a:t>
            </a:r>
            <a:r>
              <a:rPr lang="id-ID" baseline="0"/>
              <a:t> LIMBAH INDUSTRI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INDUSTRI!$A$8</c:f>
              <c:strCache>
                <c:ptCount val="1"/>
                <c:pt idx="0">
                  <c:v>BAU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INDUSTRI!$B$7:$V$7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INDUSTRI!$B$8:$V$8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887399.22600000002</c:v>
                </c:pt>
                <c:pt idx="2">
                  <c:v>1545247.2420000001</c:v>
                </c:pt>
                <c:pt idx="3">
                  <c:v>2414840.9040000001</c:v>
                </c:pt>
                <c:pt idx="4">
                  <c:v>3627969.534</c:v>
                </c:pt>
                <c:pt idx="5">
                  <c:v>4990384.602</c:v>
                </c:pt>
                <c:pt idx="6">
                  <c:v>6429049.8300000001</c:v>
                </c:pt>
                <c:pt idx="7">
                  <c:v>8456039.6767106391</c:v>
                </c:pt>
                <c:pt idx="8">
                  <c:v>10756275.682885649</c:v>
                </c:pt>
                <c:pt idx="9">
                  <c:v>13339426.4870902</c:v>
                </c:pt>
                <c:pt idx="10">
                  <c:v>16215259.637742965</c:v>
                </c:pt>
                <c:pt idx="11">
                  <c:v>19323108.331506476</c:v>
                </c:pt>
                <c:pt idx="12">
                  <c:v>22670336.727007747</c:v>
                </c:pt>
                <c:pt idx="13">
                  <c:v>26264517.219621677</c:v>
                </c:pt>
                <c:pt idx="14">
                  <c:v>30113488.982689384</c:v>
                </c:pt>
                <c:pt idx="15">
                  <c:v>34225432.898967564</c:v>
                </c:pt>
                <c:pt idx="16">
                  <c:v>38608967.45473063</c:v>
                </c:pt>
                <c:pt idx="17">
                  <c:v>43273271.440468661</c:v>
                </c:pt>
                <c:pt idx="18">
                  <c:v>48228240.926231384</c:v>
                </c:pt>
                <c:pt idx="19">
                  <c:v>53484690.053880595</c:v>
                </c:pt>
                <c:pt idx="20">
                  <c:v>58851239.353258274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INDUSTRI!$A$9</c:f>
              <c:strCache>
                <c:ptCount val="1"/>
                <c:pt idx="0">
                  <c:v>MITIGASI (Sesuai target 64MW)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INDUSTRI!$B$7:$V$7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INDUSTRI!$B$9:$V$9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887399.22600000002</c:v>
                </c:pt>
                <c:pt idx="2">
                  <c:v>1398521.0231999999</c:v>
                </c:pt>
                <c:pt idx="3">
                  <c:v>2121388.4663999998</c:v>
                </c:pt>
                <c:pt idx="4">
                  <c:v>3187790.8776000002</c:v>
                </c:pt>
                <c:pt idx="5">
                  <c:v>4403479.7268000003</c:v>
                </c:pt>
                <c:pt idx="6">
                  <c:v>5695418.7360000005</c:v>
                </c:pt>
                <c:pt idx="7">
                  <c:v>7562057.3539106399</c:v>
                </c:pt>
                <c:pt idx="8">
                  <c:v>9661127.65688565</c:v>
                </c:pt>
                <c:pt idx="9">
                  <c:v>12043112.757890202</c:v>
                </c:pt>
                <c:pt idx="10">
                  <c:v>14717780.205342967</c:v>
                </c:pt>
                <c:pt idx="11">
                  <c:v>17624463.195906475</c:v>
                </c:pt>
                <c:pt idx="12">
                  <c:v>20770525.888207745</c:v>
                </c:pt>
                <c:pt idx="13">
                  <c:v>24163540.677621674</c:v>
                </c:pt>
                <c:pt idx="14">
                  <c:v>27539573.204689384</c:v>
                </c:pt>
                <c:pt idx="15">
                  <c:v>31178577.884967566</c:v>
                </c:pt>
                <c:pt idx="16">
                  <c:v>35089173.20473063</c:v>
                </c:pt>
                <c:pt idx="17">
                  <c:v>39280537.95446866</c:v>
                </c:pt>
                <c:pt idx="18">
                  <c:v>43273278.956231378</c:v>
                </c:pt>
                <c:pt idx="19">
                  <c:v>47567499.599880591</c:v>
                </c:pt>
                <c:pt idx="20">
                  <c:v>51971820.415258266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81360"/>
        <c:axId val="533281752"/>
      </c:lineChart>
      <c:catAx>
        <c:axId val="5332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1752"/>
        <c:crosses val="autoZero"/>
        <c:auto val="1"/>
        <c:lblAlgn val="ctr"/>
        <c:lblOffset val="100"/>
        <c:noMultiLvlLbl val="0"/>
      </c:catAx>
      <c:valAx>
        <c:axId val="5332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PPU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PPU!$J$26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PPU!$I$27:$I$46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PPU!$J$27:$J$46</c:f>
              <c:numCache>
                <c:formatCode>_-* #,##0_-;\-* #,##0_-;_-* "-"??_-;_-@_-</c:formatCode>
                <c:ptCount val="20"/>
                <c:pt idx="0">
                  <c:v>19923.123283778365</c:v>
                </c:pt>
                <c:pt idx="1">
                  <c:v>40278.022817938356</c:v>
                </c:pt>
                <c:pt idx="2">
                  <c:v>61087.70775474135</c:v>
                </c:pt>
                <c:pt idx="3">
                  <c:v>82389.030514331069</c:v>
                </c:pt>
                <c:pt idx="4">
                  <c:v>104135.52420706961</c:v>
                </c:pt>
                <c:pt idx="5">
                  <c:v>126304.89266796621</c:v>
                </c:pt>
                <c:pt idx="6">
                  <c:v>149033.02845077109</c:v>
                </c:pt>
                <c:pt idx="7">
                  <c:v>172338.81216523497</c:v>
                </c:pt>
                <c:pt idx="8">
                  <c:v>196221.34073438388</c:v>
                </c:pt>
                <c:pt idx="9">
                  <c:v>220679.16549881836</c:v>
                </c:pt>
                <c:pt idx="10">
                  <c:v>245710.56176605786</c:v>
                </c:pt>
                <c:pt idx="11">
                  <c:v>271313.69832453516</c:v>
                </c:pt>
                <c:pt idx="12">
                  <c:v>297486.74145552365</c:v>
                </c:pt>
                <c:pt idx="13">
                  <c:v>324227.91636148858</c:v>
                </c:pt>
                <c:pt idx="14">
                  <c:v>351535.54117877921</c:v>
                </c:pt>
                <c:pt idx="15">
                  <c:v>379408.04357684933</c:v>
                </c:pt>
                <c:pt idx="16">
                  <c:v>407843.96650855604</c:v>
                </c:pt>
                <c:pt idx="17">
                  <c:v>436841.96739296248</c:v>
                </c:pt>
                <c:pt idx="18">
                  <c:v>466400.81349957164</c:v>
                </c:pt>
                <c:pt idx="19">
                  <c:v>496519.37530422915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PPU!$K$26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PPU!$I$27:$I$46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PPU!$K$27:$K$46</c:f>
              <c:numCache>
                <c:formatCode>_-* #,##0_-;\-* #,##0_-;_-* "-"??_-;_-@_-</c:formatCode>
                <c:ptCount val="20"/>
                <c:pt idx="0">
                  <c:v>19883.925869728162</c:v>
                </c:pt>
                <c:pt idx="1">
                  <c:v>40199.075921147552</c:v>
                </c:pt>
                <c:pt idx="2">
                  <c:v>60968.428427191051</c:v>
                </c:pt>
                <c:pt idx="3">
                  <c:v>82228.904816588678</c:v>
                </c:pt>
                <c:pt idx="4">
                  <c:v>103933.98395949072</c:v>
                </c:pt>
                <c:pt idx="5">
                  <c:v>126061.46367147141</c:v>
                </c:pt>
                <c:pt idx="6">
                  <c:v>148748.27514353651</c:v>
                </c:pt>
                <c:pt idx="7">
                  <c:v>171751.2872772743</c:v>
                </c:pt>
                <c:pt idx="8">
                  <c:v>195147.69665590601</c:v>
                </c:pt>
                <c:pt idx="9">
                  <c:v>218991.52242265083</c:v>
                </c:pt>
                <c:pt idx="10">
                  <c:v>243321.23370900349</c:v>
                </c:pt>
                <c:pt idx="11">
                  <c:v>268164.85371291608</c:v>
                </c:pt>
                <c:pt idx="12">
                  <c:v>293543.36935291713</c:v>
                </c:pt>
                <c:pt idx="13">
                  <c:v>319473.00223231624</c:v>
                </c:pt>
                <c:pt idx="14">
                  <c:v>345966.71347287815</c:v>
                </c:pt>
                <c:pt idx="15">
                  <c:v>373035.19214771461</c:v>
                </c:pt>
                <c:pt idx="16">
                  <c:v>400687.49466791598</c:v>
                </c:pt>
                <c:pt idx="17">
                  <c:v>428931.44722262805</c:v>
                </c:pt>
                <c:pt idx="18">
                  <c:v>457773.88629908953</c:v>
                </c:pt>
                <c:pt idx="19">
                  <c:v>487220.73212287697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47704"/>
        <c:axId val="309248096"/>
      </c:lineChart>
      <c:catAx>
        <c:axId val="30924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8096"/>
        <c:crosses val="autoZero"/>
        <c:auto val="1"/>
        <c:lblAlgn val="ctr"/>
        <c:lblOffset val="100"/>
        <c:noMultiLvlLbl val="0"/>
      </c:catAx>
      <c:valAx>
        <c:axId val="309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SINGLE</a:t>
            </a:r>
            <a:r>
              <a:rPr lang="id-ID" baseline="0"/>
              <a:t> YEAR LIMBAH INDUSTRI SAWIT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INDUSTRI!$A$4</c:f>
              <c:strCache>
                <c:ptCount val="1"/>
                <c:pt idx="0">
                  <c:v>BAU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INDUSTRI!$B$3:$V$3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INDUSTRI!$B$4:$V$4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514304.53200000001</c:v>
                </c:pt>
                <c:pt idx="2">
                  <c:v>657848.01599999995</c:v>
                </c:pt>
                <c:pt idx="3">
                  <c:v>869593.66199999989</c:v>
                </c:pt>
                <c:pt idx="4">
                  <c:v>1213128.6300000001</c:v>
                </c:pt>
                <c:pt idx="5">
                  <c:v>1362415.0679999997</c:v>
                </c:pt>
                <c:pt idx="6">
                  <c:v>1438665.2279999999</c:v>
                </c:pt>
                <c:pt idx="7">
                  <c:v>2026989.8467106398</c:v>
                </c:pt>
                <c:pt idx="8">
                  <c:v>2300236.0061750091</c:v>
                </c:pt>
                <c:pt idx="9">
                  <c:v>2583150.8042045515</c:v>
                </c:pt>
                <c:pt idx="10">
                  <c:v>2875833.1506527644</c:v>
                </c:pt>
                <c:pt idx="11">
                  <c:v>3107848.6937635099</c:v>
                </c:pt>
                <c:pt idx="12">
                  <c:v>3347228.395501269</c:v>
                </c:pt>
                <c:pt idx="13">
                  <c:v>3594180.4926139303</c:v>
                </c:pt>
                <c:pt idx="14">
                  <c:v>3848971.7630677079</c:v>
                </c:pt>
                <c:pt idx="15">
                  <c:v>4111943.916278183</c:v>
                </c:pt>
                <c:pt idx="16">
                  <c:v>4383534.5557630667</c:v>
                </c:pt>
                <c:pt idx="17">
                  <c:v>4664303.9857380334</c:v>
                </c:pt>
                <c:pt idx="18">
                  <c:v>4954969.48576272</c:v>
                </c:pt>
                <c:pt idx="19">
                  <c:v>5256449.1276492123</c:v>
                </c:pt>
                <c:pt idx="20">
                  <c:v>5366549.299377677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INDUSTRI!$A$5</c:f>
              <c:strCache>
                <c:ptCount val="1"/>
                <c:pt idx="0">
                  <c:v>MITIGASI (Sesuai target 64MW)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INDUSTRI!$B$3:$V$3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INDUSTRI!$B$5:$V$5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514304.53200000001</c:v>
                </c:pt>
                <c:pt idx="2">
                  <c:v>511121.79719999991</c:v>
                </c:pt>
                <c:pt idx="3">
                  <c:v>722867.44319999986</c:v>
                </c:pt>
                <c:pt idx="4">
                  <c:v>1066402.4112000002</c:v>
                </c:pt>
                <c:pt idx="5">
                  <c:v>1215688.8491999998</c:v>
                </c:pt>
                <c:pt idx="6">
                  <c:v>1291939.0092</c:v>
                </c:pt>
                <c:pt idx="7">
                  <c:v>1866638.6179106398</c:v>
                </c:pt>
                <c:pt idx="8">
                  <c:v>2099070.3029750092</c:v>
                </c:pt>
                <c:pt idx="9">
                  <c:v>2381985.1010045516</c:v>
                </c:pt>
                <c:pt idx="10">
                  <c:v>2674667.4474527645</c:v>
                </c:pt>
                <c:pt idx="11">
                  <c:v>2906682.99056351</c:v>
                </c:pt>
                <c:pt idx="12">
                  <c:v>3146062.6923012692</c:v>
                </c:pt>
                <c:pt idx="13">
                  <c:v>3393014.7894139304</c:v>
                </c:pt>
                <c:pt idx="14">
                  <c:v>3376032.5270677079</c:v>
                </c:pt>
                <c:pt idx="15">
                  <c:v>3639004.680278183</c:v>
                </c:pt>
                <c:pt idx="16">
                  <c:v>3910595.3197630667</c:v>
                </c:pt>
                <c:pt idx="17">
                  <c:v>4191364.7497380334</c:v>
                </c:pt>
                <c:pt idx="18">
                  <c:v>3992741.0017627198</c:v>
                </c:pt>
                <c:pt idx="19">
                  <c:v>4294220.6436492121</c:v>
                </c:pt>
                <c:pt idx="20">
                  <c:v>4404320.8153776769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82536"/>
        <c:axId val="533282928"/>
      </c:lineChart>
      <c:catAx>
        <c:axId val="5332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2928"/>
        <c:crosses val="autoZero"/>
        <c:auto val="1"/>
        <c:lblAlgn val="ctr"/>
        <c:lblOffset val="100"/>
        <c:noMultiLvlLbl val="0"/>
      </c:catAx>
      <c:valAx>
        <c:axId val="533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</a:t>
            </a:r>
            <a:r>
              <a:rPr lang="id-ID" baseline="0"/>
              <a:t> Balikpapan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BPP!$J$3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BPP!$I$4:$I$23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BPP!$J$4:$J$23</c:f>
              <c:numCache>
                <c:formatCode>_-* #,##0_-;\-* #,##0_-;_-* "-"??_-;_-@_-</c:formatCode>
                <c:ptCount val="20"/>
                <c:pt idx="0">
                  <c:v>80517.337864018627</c:v>
                </c:pt>
                <c:pt idx="1">
                  <c:v>83605.825454412305</c:v>
                </c:pt>
                <c:pt idx="2">
                  <c:v>86497.599552565793</c:v>
                </c:pt>
                <c:pt idx="3">
                  <c:v>89368.11019985404</c:v>
                </c:pt>
                <c:pt idx="4">
                  <c:v>91907.364376833633</c:v>
                </c:pt>
                <c:pt idx="5">
                  <c:v>94299.741502762306</c:v>
                </c:pt>
                <c:pt idx="6">
                  <c:v>97073.207182113998</c:v>
                </c:pt>
                <c:pt idx="7">
                  <c:v>99890.816617774239</c:v>
                </c:pt>
                <c:pt idx="8">
                  <c:v>102668.14834914531</c:v>
                </c:pt>
                <c:pt idx="9">
                  <c:v>105414.87549711518</c:v>
                </c:pt>
                <c:pt idx="10">
                  <c:v>108137.90456910618</c:v>
                </c:pt>
                <c:pt idx="11">
                  <c:v>110842.23106735531</c:v>
                </c:pt>
                <c:pt idx="12">
                  <c:v>113531.52120579903</c:v>
                </c:pt>
                <c:pt idx="13">
                  <c:v>116208.50879603412</c:v>
                </c:pt>
                <c:pt idx="14">
                  <c:v>118875.26719165922</c:v>
                </c:pt>
                <c:pt idx="15">
                  <c:v>121533.39659673208</c:v>
                </c:pt>
                <c:pt idx="16">
                  <c:v>124184.15389187909</c:v>
                </c:pt>
                <c:pt idx="17">
                  <c:v>126828.54329435332</c:v>
                </c:pt>
                <c:pt idx="18">
                  <c:v>129467.38022678293</c:v>
                </c:pt>
                <c:pt idx="19">
                  <c:v>132101.33677160169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BPP!$K$3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BPP!$I$4:$I$23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BPP!$K$4:$K$23</c:f>
              <c:numCache>
                <c:formatCode>_-* #,##0_-;\-* #,##0_-;_-* "-"??_-;_-@_-</c:formatCode>
                <c:ptCount val="20"/>
                <c:pt idx="0">
                  <c:v>79952.986408349039</c:v>
                </c:pt>
                <c:pt idx="1">
                  <c:v>83042.957375442173</c:v>
                </c:pt>
                <c:pt idx="2">
                  <c:v>85933.268142831148</c:v>
                </c:pt>
                <c:pt idx="3">
                  <c:v>88797.810043639271</c:v>
                </c:pt>
                <c:pt idx="4">
                  <c:v>91333.969360058647</c:v>
                </c:pt>
                <c:pt idx="5">
                  <c:v>93723.276436296292</c:v>
                </c:pt>
                <c:pt idx="6">
                  <c:v>91932.491964562621</c:v>
                </c:pt>
                <c:pt idx="7">
                  <c:v>93386.08009795082</c:v>
                </c:pt>
                <c:pt idx="8">
                  <c:v>95135.242811247386</c:v>
                </c:pt>
                <c:pt idx="9">
                  <c:v>97090.567194068048</c:v>
                </c:pt>
                <c:pt idx="10">
                  <c:v>99192.123922732324</c:v>
                </c:pt>
                <c:pt idx="11">
                  <c:v>101399.70212557628</c:v>
                </c:pt>
                <c:pt idx="12">
                  <c:v>103686.25213852918</c:v>
                </c:pt>
                <c:pt idx="13">
                  <c:v>106033.47874510843</c:v>
                </c:pt>
                <c:pt idx="14">
                  <c:v>108428.8759243997</c:v>
                </c:pt>
                <c:pt idx="15">
                  <c:v>110863.72770529265</c:v>
                </c:pt>
                <c:pt idx="16">
                  <c:v>113331.75630711926</c:v>
                </c:pt>
                <c:pt idx="17">
                  <c:v>115828.20371593541</c:v>
                </c:pt>
                <c:pt idx="18">
                  <c:v>118349.20321511533</c:v>
                </c:pt>
                <c:pt idx="19">
                  <c:v>120885.572762383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48880"/>
        <c:axId val="309249272"/>
      </c:lineChart>
      <c:catAx>
        <c:axId val="3092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9272"/>
        <c:crosses val="autoZero"/>
        <c:auto val="1"/>
        <c:lblAlgn val="ctr"/>
        <c:lblOffset val="100"/>
        <c:noMultiLvlLbl val="0"/>
      </c:catAx>
      <c:valAx>
        <c:axId val="3092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Limbah Padat</a:t>
            </a:r>
            <a:r>
              <a:rPr lang="id-ID" baseline="0"/>
              <a:t> Balikpapan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BPP!$B$3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BPP!$A$4:$A$23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BPP!$B$4:$B$23</c:f>
              <c:numCache>
                <c:formatCode>_-* #,##0_-;\-* #,##0_-;_-* "-"??_-;_-@_-</c:formatCode>
                <c:ptCount val="20"/>
                <c:pt idx="0">
                  <c:v>61666.406798389376</c:v>
                </c:pt>
                <c:pt idx="1">
                  <c:v>64620.881195595386</c:v>
                </c:pt>
                <c:pt idx="2">
                  <c:v>67242.160463263164</c:v>
                </c:pt>
                <c:pt idx="3">
                  <c:v>69623.098100860065</c:v>
                </c:pt>
                <c:pt idx="4">
                  <c:v>71820.442503567043</c:v>
                </c:pt>
                <c:pt idx="5">
                  <c:v>73873.65087650952</c:v>
                </c:pt>
                <c:pt idx="6">
                  <c:v>75863.28236156817</c:v>
                </c:pt>
                <c:pt idx="7">
                  <c:v>78188.193220998015</c:v>
                </c:pt>
                <c:pt idx="8">
                  <c:v>80472.826376138692</c:v>
                </c:pt>
                <c:pt idx="9">
                  <c:v>82726.85494787815</c:v>
                </c:pt>
                <c:pt idx="10">
                  <c:v>84957.185443638751</c:v>
                </c:pt>
                <c:pt idx="11">
                  <c:v>87168.813365657494</c:v>
                </c:pt>
                <c:pt idx="12">
                  <c:v>89365.404927870797</c:v>
                </c:pt>
                <c:pt idx="13">
                  <c:v>91549.693941875492</c:v>
                </c:pt>
                <c:pt idx="14">
                  <c:v>93723.753761270185</c:v>
                </c:pt>
                <c:pt idx="15">
                  <c:v>95889.184590112651</c:v>
                </c:pt>
                <c:pt idx="16">
                  <c:v>98047.243309029262</c:v>
                </c:pt>
                <c:pt idx="17">
                  <c:v>100198.93413527308</c:v>
                </c:pt>
                <c:pt idx="18">
                  <c:v>102345.07249147231</c:v>
                </c:pt>
                <c:pt idx="19">
                  <c:v>104486.33046006065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BPP!$C$3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BPP!$A$4:$A$23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BPP!$C$4:$C$23</c:f>
              <c:numCache>
                <c:formatCode>_-* #,##0_-;\-* #,##0_-;_-* "-"??_-;_-@_-</c:formatCode>
                <c:ptCount val="20"/>
                <c:pt idx="0">
                  <c:v>61497.40224649122</c:v>
                </c:pt>
                <c:pt idx="1">
                  <c:v>64448.601608968107</c:v>
                </c:pt>
                <c:pt idx="2">
                  <c:v>67066.617065871382</c:v>
                </c:pt>
                <c:pt idx="3">
                  <c:v>69444.372414131009</c:v>
                </c:pt>
                <c:pt idx="4">
                  <c:v>71638.62195627777</c:v>
                </c:pt>
                <c:pt idx="5">
                  <c:v>73688.760279529204</c:v>
                </c:pt>
                <c:pt idx="6">
                  <c:v>71114.141613502507</c:v>
                </c:pt>
                <c:pt idx="7">
                  <c:v>72075.03117066031</c:v>
                </c:pt>
                <c:pt idx="8">
                  <c:v>73331.49530772648</c:v>
                </c:pt>
                <c:pt idx="9">
                  <c:v>74794.121114316731</c:v>
                </c:pt>
                <c:pt idx="10">
                  <c:v>76402.979266750612</c:v>
                </c:pt>
                <c:pt idx="11">
                  <c:v>78117.858893364159</c:v>
                </c:pt>
                <c:pt idx="12">
                  <c:v>79911.710330086673</c:v>
                </c:pt>
                <c:pt idx="13">
                  <c:v>81766.238360435513</c:v>
                </c:pt>
                <c:pt idx="14">
                  <c:v>83668.93696349638</c:v>
                </c:pt>
                <c:pt idx="15">
                  <c:v>85611.090168158931</c:v>
                </c:pt>
                <c:pt idx="16">
                  <c:v>87586.420193755141</c:v>
                </c:pt>
                <c:pt idx="17">
                  <c:v>89590.169026340896</c:v>
                </c:pt>
                <c:pt idx="18">
                  <c:v>91618.469949290404</c:v>
                </c:pt>
                <c:pt idx="19">
                  <c:v>93662.140920327685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45744"/>
        <c:axId val="309245352"/>
      </c:lineChart>
      <c:catAx>
        <c:axId val="3092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5352"/>
        <c:crosses val="autoZero"/>
        <c:auto val="1"/>
        <c:lblAlgn val="ctr"/>
        <c:lblOffset val="100"/>
        <c:noMultiLvlLbl val="0"/>
      </c:catAx>
      <c:valAx>
        <c:axId val="3092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Limbah</a:t>
            </a:r>
            <a:r>
              <a:rPr lang="id-ID" baseline="0"/>
              <a:t> Cair Balikpapan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BPP!$F$3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BPP!$E$4:$E$23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BPP!$F$4:$F$23</c:f>
              <c:numCache>
                <c:formatCode>_-* #,##0_-;\-* #,##0_-;_-* "-"??_-;_-@_-</c:formatCode>
                <c:ptCount val="20"/>
                <c:pt idx="0">
                  <c:v>18850.931065629258</c:v>
                </c:pt>
                <c:pt idx="1">
                  <c:v>18984.944258816915</c:v>
                </c:pt>
                <c:pt idx="2">
                  <c:v>19255.439089302628</c:v>
                </c:pt>
                <c:pt idx="3">
                  <c:v>19745.012098993982</c:v>
                </c:pt>
                <c:pt idx="4">
                  <c:v>20086.921873266594</c:v>
                </c:pt>
                <c:pt idx="5">
                  <c:v>20426.090626252793</c:v>
                </c:pt>
                <c:pt idx="6">
                  <c:v>21209.924820545832</c:v>
                </c:pt>
                <c:pt idx="7">
                  <c:v>21702.623396776227</c:v>
                </c:pt>
                <c:pt idx="8">
                  <c:v>22195.321973006627</c:v>
                </c:pt>
                <c:pt idx="9">
                  <c:v>22688.02054923703</c:v>
                </c:pt>
                <c:pt idx="10">
                  <c:v>23180.719125467425</c:v>
                </c:pt>
                <c:pt idx="11">
                  <c:v>23673.417701697828</c:v>
                </c:pt>
                <c:pt idx="12">
                  <c:v>24166.116277928231</c:v>
                </c:pt>
                <c:pt idx="13">
                  <c:v>24658.814854158627</c:v>
                </c:pt>
                <c:pt idx="14">
                  <c:v>25151.51343038903</c:v>
                </c:pt>
                <c:pt idx="15">
                  <c:v>25644.212006619433</c:v>
                </c:pt>
                <c:pt idx="16">
                  <c:v>26136.910582849829</c:v>
                </c:pt>
                <c:pt idx="17">
                  <c:v>26629.609159080232</c:v>
                </c:pt>
                <c:pt idx="18">
                  <c:v>27122.307735310627</c:v>
                </c:pt>
                <c:pt idx="19">
                  <c:v>27615.006311541034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BPP!$G$3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BPP!$E$4:$E$23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BPP!$G$4:$G$23</c:f>
              <c:numCache>
                <c:formatCode>_-* #,##0_-;\-* #,##0_-;_-* "-"??_-;_-@_-</c:formatCode>
                <c:ptCount val="20"/>
                <c:pt idx="0">
                  <c:v>18455.584161857827</c:v>
                </c:pt>
                <c:pt idx="1">
                  <c:v>18594.355766474058</c:v>
                </c:pt>
                <c:pt idx="2">
                  <c:v>18866.65107695977</c:v>
                </c:pt>
                <c:pt idx="3">
                  <c:v>19353.437629508269</c:v>
                </c:pt>
                <c:pt idx="4">
                  <c:v>19695.347403780877</c:v>
                </c:pt>
                <c:pt idx="5">
                  <c:v>20034.516156767088</c:v>
                </c:pt>
                <c:pt idx="6">
                  <c:v>20818.350351060119</c:v>
                </c:pt>
                <c:pt idx="7">
                  <c:v>21311.048927290518</c:v>
                </c:pt>
                <c:pt idx="8">
                  <c:v>21803.747503520914</c:v>
                </c:pt>
                <c:pt idx="9">
                  <c:v>22296.446079751313</c:v>
                </c:pt>
                <c:pt idx="10">
                  <c:v>22789.144655981716</c:v>
                </c:pt>
                <c:pt idx="11">
                  <c:v>23281.843232212119</c:v>
                </c:pt>
                <c:pt idx="12">
                  <c:v>23774.541808442511</c:v>
                </c:pt>
                <c:pt idx="13">
                  <c:v>24267.24038467291</c:v>
                </c:pt>
                <c:pt idx="14">
                  <c:v>24759.938960903321</c:v>
                </c:pt>
                <c:pt idx="15">
                  <c:v>25252.637537133716</c:v>
                </c:pt>
                <c:pt idx="16">
                  <c:v>25745.336113364119</c:v>
                </c:pt>
                <c:pt idx="17">
                  <c:v>26238.034689594515</c:v>
                </c:pt>
                <c:pt idx="18">
                  <c:v>26730.733265824918</c:v>
                </c:pt>
                <c:pt idx="19">
                  <c:v>27223.431842055314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44176"/>
        <c:axId val="309250056"/>
      </c:lineChart>
      <c:catAx>
        <c:axId val="3092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0056"/>
        <c:crosses val="autoZero"/>
        <c:auto val="1"/>
        <c:lblAlgn val="ctr"/>
        <c:lblOffset val="100"/>
        <c:noMultiLvlLbl val="0"/>
      </c:catAx>
      <c:valAx>
        <c:axId val="3092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Limbah Padat BPP 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BPP!$B$26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BPP!$A$27:$A$46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BPP!$B$27:$B$46</c:f>
              <c:numCache>
                <c:formatCode>_-* #,##0_-;\-* #,##0_-;_-* "-"??_-;_-@_-</c:formatCode>
                <c:ptCount val="20"/>
                <c:pt idx="0">
                  <c:v>61666.406798389376</c:v>
                </c:pt>
                <c:pt idx="1">
                  <c:v>126287.28799398476</c:v>
                </c:pt>
                <c:pt idx="2">
                  <c:v>193529.44845724793</c:v>
                </c:pt>
                <c:pt idx="3">
                  <c:v>263152.54655810801</c:v>
                </c:pt>
                <c:pt idx="4">
                  <c:v>334972.98906167503</c:v>
                </c:pt>
                <c:pt idx="5">
                  <c:v>408846.63993818453</c:v>
                </c:pt>
                <c:pt idx="6">
                  <c:v>484709.92229975271</c:v>
                </c:pt>
                <c:pt idx="7">
                  <c:v>562898.11552075075</c:v>
                </c:pt>
                <c:pt idx="8">
                  <c:v>643370.94189688948</c:v>
                </c:pt>
                <c:pt idx="9">
                  <c:v>726097.79684476764</c:v>
                </c:pt>
                <c:pt idx="10">
                  <c:v>811054.98228840635</c:v>
                </c:pt>
                <c:pt idx="11">
                  <c:v>898223.79565406381</c:v>
                </c:pt>
                <c:pt idx="12">
                  <c:v>987589.20058193465</c:v>
                </c:pt>
                <c:pt idx="13">
                  <c:v>1079138.8945238101</c:v>
                </c:pt>
                <c:pt idx="14">
                  <c:v>1172862.6482850802</c:v>
                </c:pt>
                <c:pt idx="15">
                  <c:v>1268751.8328751929</c:v>
                </c:pt>
                <c:pt idx="16">
                  <c:v>1366799.076184222</c:v>
                </c:pt>
                <c:pt idx="17">
                  <c:v>1466998.0103194951</c:v>
                </c:pt>
                <c:pt idx="18">
                  <c:v>1569343.0828109675</c:v>
                </c:pt>
                <c:pt idx="19">
                  <c:v>1673829.4132710281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BPP!$C$26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BPP!$A$27:$A$46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BPP!$C$27:$C$46</c:f>
              <c:numCache>
                <c:formatCode>_-* #,##0_-;\-* #,##0_-;_-* "-"??_-;_-@_-</c:formatCode>
                <c:ptCount val="20"/>
                <c:pt idx="0">
                  <c:v>61497.40224649122</c:v>
                </c:pt>
                <c:pt idx="1">
                  <c:v>125946.00385545933</c:v>
                </c:pt>
                <c:pt idx="2">
                  <c:v>193012.6209213307</c:v>
                </c:pt>
                <c:pt idx="3">
                  <c:v>262456.99333546171</c:v>
                </c:pt>
                <c:pt idx="4">
                  <c:v>334095.61529173946</c:v>
                </c:pt>
                <c:pt idx="5">
                  <c:v>407784.37557126867</c:v>
                </c:pt>
                <c:pt idx="6">
                  <c:v>478898.51718477119</c:v>
                </c:pt>
                <c:pt idx="7">
                  <c:v>550973.54835543153</c:v>
                </c:pt>
                <c:pt idx="8">
                  <c:v>624305.04366315797</c:v>
                </c:pt>
                <c:pt idx="9">
                  <c:v>699099.16477747471</c:v>
                </c:pt>
                <c:pt idx="10">
                  <c:v>775502.14404422534</c:v>
                </c:pt>
                <c:pt idx="11">
                  <c:v>853620.00293758954</c:v>
                </c:pt>
                <c:pt idx="12">
                  <c:v>933531.71326767618</c:v>
                </c:pt>
                <c:pt idx="13">
                  <c:v>1015297.9516281117</c:v>
                </c:pt>
                <c:pt idx="14">
                  <c:v>1098966.888591608</c:v>
                </c:pt>
                <c:pt idx="15">
                  <c:v>1184577.978759767</c:v>
                </c:pt>
                <c:pt idx="16">
                  <c:v>1272164.3989535221</c:v>
                </c:pt>
                <c:pt idx="17">
                  <c:v>1361754.5679798629</c:v>
                </c:pt>
                <c:pt idx="18">
                  <c:v>1453373.0379291533</c:v>
                </c:pt>
                <c:pt idx="19">
                  <c:v>1547035.178849481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47312"/>
        <c:axId val="309250840"/>
      </c:lineChart>
      <c:catAx>
        <c:axId val="3092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0840"/>
        <c:crosses val="autoZero"/>
        <c:auto val="1"/>
        <c:lblAlgn val="ctr"/>
        <c:lblOffset val="100"/>
        <c:noMultiLvlLbl val="0"/>
      </c:catAx>
      <c:valAx>
        <c:axId val="3092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</a:t>
            </a:r>
            <a:r>
              <a:rPr lang="id-ID" baseline="0"/>
              <a:t> dan Cair BPP</a:t>
            </a:r>
          </a:p>
          <a:p>
            <a:pPr>
              <a:defRPr/>
            </a:pPr>
            <a:r>
              <a:rPr lang="id-ID" baseline="0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BPP!$J$26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BPP!$I$27:$I$46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BPP!$J$27:$J$46</c:f>
              <c:numCache>
                <c:formatCode>_-* #,##0_-;\-* #,##0_-;_-* "-"??_-;_-@_-</c:formatCode>
                <c:ptCount val="20"/>
                <c:pt idx="0">
                  <c:v>80517.337864018627</c:v>
                </c:pt>
                <c:pt idx="1">
                  <c:v>164123.16331843095</c:v>
                </c:pt>
                <c:pt idx="2">
                  <c:v>250620.76287099672</c:v>
                </c:pt>
                <c:pt idx="3">
                  <c:v>339988.87307085074</c:v>
                </c:pt>
                <c:pt idx="4">
                  <c:v>431896.2374476844</c:v>
                </c:pt>
                <c:pt idx="5">
                  <c:v>526195.9789504467</c:v>
                </c:pt>
                <c:pt idx="6">
                  <c:v>623269.18613256072</c:v>
                </c:pt>
                <c:pt idx="7">
                  <c:v>723160.00275033491</c:v>
                </c:pt>
                <c:pt idx="8">
                  <c:v>825828.15109948022</c:v>
                </c:pt>
                <c:pt idx="9">
                  <c:v>931243.02659659542</c:v>
                </c:pt>
                <c:pt idx="10">
                  <c:v>1039380.9311657016</c:v>
                </c:pt>
                <c:pt idx="11">
                  <c:v>1150223.162233057</c:v>
                </c:pt>
                <c:pt idx="12">
                  <c:v>1263754.6834388559</c:v>
                </c:pt>
                <c:pt idx="13">
                  <c:v>1379963.1922348901</c:v>
                </c:pt>
                <c:pt idx="14">
                  <c:v>1498838.4594265493</c:v>
                </c:pt>
                <c:pt idx="15">
                  <c:v>1620371.8560232813</c:v>
                </c:pt>
                <c:pt idx="16">
                  <c:v>1744556.0099151605</c:v>
                </c:pt>
                <c:pt idx="17">
                  <c:v>1871384.5532095139</c:v>
                </c:pt>
                <c:pt idx="18">
                  <c:v>2000851.9334362969</c:v>
                </c:pt>
                <c:pt idx="19">
                  <c:v>2132953.2702078987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BPP!$K$26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BPP!$I$27:$I$46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BPP!$K$27:$K$46</c:f>
              <c:numCache>
                <c:formatCode>_-* #,##0_-;\-* #,##0_-;_-* "-"??_-;_-@_-</c:formatCode>
                <c:ptCount val="20"/>
                <c:pt idx="0">
                  <c:v>79952.986408349039</c:v>
                </c:pt>
                <c:pt idx="1">
                  <c:v>162995.94378379121</c:v>
                </c:pt>
                <c:pt idx="2">
                  <c:v>248929.21192662237</c:v>
                </c:pt>
                <c:pt idx="3">
                  <c:v>337727.02197026165</c:v>
                </c:pt>
                <c:pt idx="4">
                  <c:v>429060.99133032031</c:v>
                </c:pt>
                <c:pt idx="5">
                  <c:v>522784.2677666166</c:v>
                </c:pt>
                <c:pt idx="6">
                  <c:v>614716.75973117922</c:v>
                </c:pt>
                <c:pt idx="7">
                  <c:v>708102.8398291301</c:v>
                </c:pt>
                <c:pt idx="8">
                  <c:v>803238.08264037746</c:v>
                </c:pt>
                <c:pt idx="9">
                  <c:v>900328.64983444544</c:v>
                </c:pt>
                <c:pt idx="10">
                  <c:v>999520.77375717775</c:v>
                </c:pt>
                <c:pt idx="11">
                  <c:v>1100920.475882754</c:v>
                </c:pt>
                <c:pt idx="12">
                  <c:v>1204606.7280212832</c:v>
                </c:pt>
                <c:pt idx="13">
                  <c:v>1310640.2067663916</c:v>
                </c:pt>
                <c:pt idx="14">
                  <c:v>1419069.0826907912</c:v>
                </c:pt>
                <c:pt idx="15">
                  <c:v>1529932.8103960839</c:v>
                </c:pt>
                <c:pt idx="16">
                  <c:v>1643264.5667032031</c:v>
                </c:pt>
                <c:pt idx="17">
                  <c:v>1759092.7704191385</c:v>
                </c:pt>
                <c:pt idx="18">
                  <c:v>1877441.9736342537</c:v>
                </c:pt>
                <c:pt idx="19">
                  <c:v>1998327.5463966366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51624"/>
        <c:axId val="309252016"/>
      </c:lineChart>
      <c:catAx>
        <c:axId val="30925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2016"/>
        <c:crosses val="autoZero"/>
        <c:auto val="1"/>
        <c:lblAlgn val="ctr"/>
        <c:lblOffset val="100"/>
        <c:noMultiLvlLbl val="0"/>
      </c:catAx>
      <c:valAx>
        <c:axId val="3092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Limbah Cair BPP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BPP!$F$26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BPP!$E$27:$E$46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BPP!$F$27:$F$46</c:f>
              <c:numCache>
                <c:formatCode>_-* #,##0_-;\-* #,##0_-;_-* "-"??_-;_-@_-</c:formatCode>
                <c:ptCount val="20"/>
                <c:pt idx="0">
                  <c:v>18850.931065629258</c:v>
                </c:pt>
                <c:pt idx="1">
                  <c:v>37835.87532444617</c:v>
                </c:pt>
                <c:pt idx="2">
                  <c:v>57091.314413748798</c:v>
                </c:pt>
                <c:pt idx="3">
                  <c:v>76836.326512742788</c:v>
                </c:pt>
                <c:pt idx="4">
                  <c:v>96923.248386009378</c:v>
                </c:pt>
                <c:pt idx="5">
                  <c:v>117349.33901226218</c:v>
                </c:pt>
                <c:pt idx="6">
                  <c:v>138559.26383280801</c:v>
                </c:pt>
                <c:pt idx="7">
                  <c:v>160261.88722958424</c:v>
                </c:pt>
                <c:pt idx="8">
                  <c:v>182457.20920259086</c:v>
                </c:pt>
                <c:pt idx="9">
                  <c:v>205145.22975182789</c:v>
                </c:pt>
                <c:pt idx="10">
                  <c:v>228325.9488772953</c:v>
                </c:pt>
                <c:pt idx="11">
                  <c:v>251999.36657899313</c:v>
                </c:pt>
                <c:pt idx="12">
                  <c:v>276165.48285692139</c:v>
                </c:pt>
                <c:pt idx="13">
                  <c:v>300824.29771108</c:v>
                </c:pt>
                <c:pt idx="14">
                  <c:v>325975.81114146905</c:v>
                </c:pt>
                <c:pt idx="15">
                  <c:v>351620.02314808848</c:v>
                </c:pt>
                <c:pt idx="16">
                  <c:v>377756.9337309383</c:v>
                </c:pt>
                <c:pt idx="17">
                  <c:v>404386.54289001855</c:v>
                </c:pt>
                <c:pt idx="18">
                  <c:v>431508.85062532919</c:v>
                </c:pt>
                <c:pt idx="19">
                  <c:v>459123.8569368702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BPP!$G$26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BPP!$E$27:$E$46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BPP!$G$27:$G$46</c:f>
              <c:numCache>
                <c:formatCode>_-* #,##0_-;\-* #,##0_-;_-* "-"??_-;_-@_-</c:formatCode>
                <c:ptCount val="20"/>
                <c:pt idx="0">
                  <c:v>18455.584161857827</c:v>
                </c:pt>
                <c:pt idx="1">
                  <c:v>37049.939928331885</c:v>
                </c:pt>
                <c:pt idx="2">
                  <c:v>55916.591005291659</c:v>
                </c:pt>
                <c:pt idx="3">
                  <c:v>75270.028634799935</c:v>
                </c:pt>
                <c:pt idx="4">
                  <c:v>94965.376038580813</c:v>
                </c:pt>
                <c:pt idx="5">
                  <c:v>114999.8921953479</c:v>
                </c:pt>
                <c:pt idx="6">
                  <c:v>135818.24254640803</c:v>
                </c:pt>
                <c:pt idx="7">
                  <c:v>157129.29147369854</c:v>
                </c:pt>
                <c:pt idx="8">
                  <c:v>178933.03897721946</c:v>
                </c:pt>
                <c:pt idx="9">
                  <c:v>201229.48505697076</c:v>
                </c:pt>
                <c:pt idx="10">
                  <c:v>224018.62971295248</c:v>
                </c:pt>
                <c:pt idx="11">
                  <c:v>247300.4729451646</c:v>
                </c:pt>
                <c:pt idx="12">
                  <c:v>271075.0147536071</c:v>
                </c:pt>
                <c:pt idx="13">
                  <c:v>295342.25513827999</c:v>
                </c:pt>
                <c:pt idx="14">
                  <c:v>320102.19409918331</c:v>
                </c:pt>
                <c:pt idx="15">
                  <c:v>345354.83163631702</c:v>
                </c:pt>
                <c:pt idx="16">
                  <c:v>371100.16774968116</c:v>
                </c:pt>
                <c:pt idx="17">
                  <c:v>397338.20243927569</c:v>
                </c:pt>
                <c:pt idx="18">
                  <c:v>424068.93570510059</c:v>
                </c:pt>
                <c:pt idx="19">
                  <c:v>451292.36754715588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52800"/>
        <c:axId val="309253192"/>
      </c:lineChart>
      <c:catAx>
        <c:axId val="3092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3192"/>
        <c:crosses val="autoZero"/>
        <c:auto val="1"/>
        <c:lblAlgn val="ctr"/>
        <c:lblOffset val="100"/>
        <c:noMultiLvlLbl val="0"/>
      </c:catAx>
      <c:valAx>
        <c:axId val="3092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Padat dan Cair SMD</a:t>
            </a:r>
          </a:p>
          <a:p>
            <a:pPr>
              <a:defRPr/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SMD!$J$26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SMD!$I$27:$I$46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SMD!$J$27:$J$46</c:f>
              <c:numCache>
                <c:formatCode>_-* #,##0_-;\-* #,##0_-;_-* "-"??_-;_-@_-</c:formatCode>
                <c:ptCount val="20"/>
                <c:pt idx="0">
                  <c:v>101638.61105923848</c:v>
                </c:pt>
                <c:pt idx="1">
                  <c:v>208429.98191661155</c:v>
                </c:pt>
                <c:pt idx="2">
                  <c:v>319793.96716585103</c:v>
                </c:pt>
                <c:pt idx="3">
                  <c:v>435552.23982934403</c:v>
                </c:pt>
                <c:pt idx="4">
                  <c:v>555169.08201290318</c:v>
                </c:pt>
                <c:pt idx="5">
                  <c:v>678391.44624420756</c:v>
                </c:pt>
                <c:pt idx="6">
                  <c:v>805176.53656126093</c:v>
                </c:pt>
                <c:pt idx="7">
                  <c:v>935572.83966130577</c:v>
                </c:pt>
                <c:pt idx="8">
                  <c:v>1069620.1282171751</c:v>
                </c:pt>
                <c:pt idx="9">
                  <c:v>1207341.4451329813</c:v>
                </c:pt>
                <c:pt idx="10">
                  <c:v>1348749.0400065407</c:v>
                </c:pt>
                <c:pt idx="11">
                  <c:v>1493848.2924157209</c:v>
                </c:pt>
                <c:pt idx="12">
                  <c:v>1642640.2938333747</c:v>
                </c:pt>
                <c:pt idx="13">
                  <c:v>1795123.5372732137</c:v>
                </c:pt>
                <c:pt idx="14">
                  <c:v>1951295.0146751329</c:v>
                </c:pt>
                <c:pt idx="15">
                  <c:v>2111150.9222567128</c:v>
                </c:pt>
                <c:pt idx="16">
                  <c:v>2274687.1073060627</c:v>
                </c:pt>
                <c:pt idx="17">
                  <c:v>2441899.3452596227</c:v>
                </c:pt>
                <c:pt idx="18">
                  <c:v>2612783.5060869441</c:v>
                </c:pt>
                <c:pt idx="19">
                  <c:v>2787335.6490954226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SMD!$K$26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SMD!$I$27:$I$46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SMD!$K$27:$K$46</c:f>
              <c:numCache>
                <c:formatCode>_-* #,##0_-;\-* #,##0_-;_-* "-"??_-;_-@_-</c:formatCode>
                <c:ptCount val="20"/>
                <c:pt idx="0">
                  <c:v>101375.5726752808</c:v>
                </c:pt>
                <c:pt idx="1">
                  <c:v>207901.95572737866</c:v>
                </c:pt>
                <c:pt idx="2">
                  <c:v>318996.3757351815</c:v>
                </c:pt>
                <c:pt idx="3">
                  <c:v>434480.08128999098</c:v>
                </c:pt>
                <c:pt idx="4">
                  <c:v>553817.75129033008</c:v>
                </c:pt>
                <c:pt idx="5">
                  <c:v>676756.30429661646</c:v>
                </c:pt>
                <c:pt idx="6">
                  <c:v>803264.49676734186</c:v>
                </c:pt>
                <c:pt idx="7">
                  <c:v>931878.95707252226</c:v>
                </c:pt>
                <c:pt idx="8">
                  <c:v>1063083.4283643551</c:v>
                </c:pt>
                <c:pt idx="9">
                  <c:v>1194480.823305944</c:v>
                </c:pt>
                <c:pt idx="10">
                  <c:v>1328923.7254841265</c:v>
                </c:pt>
                <c:pt idx="11">
                  <c:v>1466584.7331807474</c:v>
                </c:pt>
                <c:pt idx="12">
                  <c:v>1607592.4940055013</c:v>
                </c:pt>
                <c:pt idx="13">
                  <c:v>1752045.9376605991</c:v>
                </c:pt>
                <c:pt idx="14">
                  <c:v>1900023.7134281031</c:v>
                </c:pt>
                <c:pt idx="15">
                  <c:v>2051590.3956539084</c:v>
                </c:pt>
                <c:pt idx="16">
                  <c:v>2206800.5048346869</c:v>
                </c:pt>
                <c:pt idx="17">
                  <c:v>2365701.0460258457</c:v>
                </c:pt>
                <c:pt idx="18">
                  <c:v>2528333.03422001</c:v>
                </c:pt>
                <c:pt idx="19">
                  <c:v>2694729.0594042377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69600"/>
        <c:axId val="533269992"/>
      </c:lineChart>
      <c:catAx>
        <c:axId val="5332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9992"/>
        <c:crosses val="autoZero"/>
        <c:auto val="1"/>
        <c:lblAlgn val="ctr"/>
        <c:lblOffset val="100"/>
        <c:noMultiLvlLbl val="0"/>
      </c:catAx>
      <c:valAx>
        <c:axId val="5332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403411</xdr:colOff>
      <xdr:row>24</xdr:row>
      <xdr:rowOff>180413</xdr:rowOff>
    </xdr:from>
    <xdr:to>
      <xdr:col>20</xdr:col>
      <xdr:colOff>369794</xdr:colOff>
      <xdr:row>39</xdr:row>
      <xdr:rowOff>66113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50146</xdr:rowOff>
    </xdr:from>
    <xdr:to>
      <xdr:col>6</xdr:col>
      <xdr:colOff>461122</xdr:colOff>
      <xdr:row>62</xdr:row>
      <xdr:rowOff>126346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862853</xdr:colOff>
      <xdr:row>48</xdr:row>
      <xdr:rowOff>23532</xdr:rowOff>
    </xdr:from>
    <xdr:to>
      <xdr:col>14</xdr:col>
      <xdr:colOff>89647</xdr:colOff>
      <xdr:row>62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136712</xdr:colOff>
      <xdr:row>36</xdr:row>
      <xdr:rowOff>33616</xdr:rowOff>
    </xdr:from>
    <xdr:to>
      <xdr:col>10</xdr:col>
      <xdr:colOff>347382</xdr:colOff>
      <xdr:row>50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549087</xdr:colOff>
      <xdr:row>36</xdr:row>
      <xdr:rowOff>32216</xdr:rowOff>
    </xdr:from>
    <xdr:to>
      <xdr:col>17</xdr:col>
      <xdr:colOff>663387</xdr:colOff>
      <xdr:row>49</xdr:row>
      <xdr:rowOff>189379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605118</xdr:colOff>
      <xdr:row>9</xdr:row>
      <xdr:rowOff>187417</xdr:rowOff>
    </xdr:from>
    <xdr:to>
      <xdr:col>10</xdr:col>
      <xdr:colOff>507065</xdr:colOff>
      <xdr:row>24</xdr:row>
      <xdr:rowOff>73117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661146</xdr:colOff>
      <xdr:row>10</xdr:row>
      <xdr:rowOff>1119</xdr:rowOff>
    </xdr:from>
    <xdr:to>
      <xdr:col>17</xdr:col>
      <xdr:colOff>324972</xdr:colOff>
      <xdr:row>24</xdr:row>
      <xdr:rowOff>77319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546286</xdr:colOff>
      <xdr:row>24</xdr:row>
      <xdr:rowOff>162205</xdr:rowOff>
    </xdr:from>
    <xdr:to>
      <xdr:col>20</xdr:col>
      <xdr:colOff>493058</xdr:colOff>
      <xdr:row>39</xdr:row>
      <xdr:rowOff>47905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261656</xdr:colOff>
      <xdr:row>2</xdr:row>
      <xdr:rowOff>12606</xdr:rowOff>
    </xdr:from>
    <xdr:to>
      <xdr:col>20</xdr:col>
      <xdr:colOff>252131</xdr:colOff>
      <xdr:row>16</xdr:row>
      <xdr:rowOff>88806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341218</xdr:colOff>
      <xdr:row>16</xdr:row>
      <xdr:rowOff>171170</xdr:rowOff>
    </xdr:from>
    <xdr:to>
      <xdr:col>20</xdr:col>
      <xdr:colOff>274543</xdr:colOff>
      <xdr:row>31</xdr:row>
      <xdr:rowOff>56870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374837</xdr:colOff>
      <xdr:row>31</xdr:row>
      <xdr:rowOff>171169</xdr:rowOff>
    </xdr:from>
    <xdr:to>
      <xdr:col>20</xdr:col>
      <xdr:colOff>355787</xdr:colOff>
      <xdr:row>46</xdr:row>
      <xdr:rowOff>56869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135589</xdr:rowOff>
    </xdr:from>
    <xdr:to>
      <xdr:col>5</xdr:col>
      <xdr:colOff>672353</xdr:colOff>
      <xdr:row>62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48</xdr:row>
      <xdr:rowOff>101973</xdr:rowOff>
    </xdr:from>
    <xdr:to>
      <xdr:col>12</xdr:col>
      <xdr:colOff>67235</xdr:colOff>
      <xdr:row>62</xdr:row>
      <xdr:rowOff>178173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145675</xdr:colOff>
      <xdr:row>48</xdr:row>
      <xdr:rowOff>90765</xdr:rowOff>
    </xdr:from>
    <xdr:to>
      <xdr:col>19</xdr:col>
      <xdr:colOff>268942</xdr:colOff>
      <xdr:row>62</xdr:row>
      <xdr:rowOff>166965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336176</xdr:colOff>
      <xdr:row>25</xdr:row>
      <xdr:rowOff>45943</xdr:rowOff>
    </xdr:from>
    <xdr:to>
      <xdr:col>20</xdr:col>
      <xdr:colOff>380999</xdr:colOff>
      <xdr:row>39</xdr:row>
      <xdr:rowOff>122143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593912</xdr:colOff>
      <xdr:row>24</xdr:row>
      <xdr:rowOff>113179</xdr:rowOff>
    </xdr:from>
    <xdr:to>
      <xdr:col>20</xdr:col>
      <xdr:colOff>549089</xdr:colOff>
      <xdr:row>38</xdr:row>
      <xdr:rowOff>189379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378196</xdr:colOff>
      <xdr:row>25</xdr:row>
      <xdr:rowOff>53508</xdr:rowOff>
    </xdr:from>
    <xdr:to>
      <xdr:col>21</xdr:col>
      <xdr:colOff>11205</xdr:colOff>
      <xdr:row>39</xdr:row>
      <xdr:rowOff>129708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352983</xdr:colOff>
      <xdr:row>25</xdr:row>
      <xdr:rowOff>15967</xdr:rowOff>
    </xdr:from>
    <xdr:to>
      <xdr:col>20</xdr:col>
      <xdr:colOff>331132</xdr:colOff>
      <xdr:row>39</xdr:row>
      <xdr:rowOff>92167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212911</xdr:colOff>
      <xdr:row>25</xdr:row>
      <xdr:rowOff>180413</xdr:rowOff>
    </xdr:from>
    <xdr:to>
      <xdr:col>20</xdr:col>
      <xdr:colOff>168088</xdr:colOff>
      <xdr:row>40</xdr:row>
      <xdr:rowOff>66113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313764</xdr:colOff>
      <xdr:row>25</xdr:row>
      <xdr:rowOff>34737</xdr:rowOff>
    </xdr:from>
    <xdr:to>
      <xdr:col>20</xdr:col>
      <xdr:colOff>470647</xdr:colOff>
      <xdr:row>39</xdr:row>
      <xdr:rowOff>110937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aser/PASER_Hitungan%20BaU-skenario-Rekap%20Emisi_2011-203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tim/KUTIM_Hitungan%20Mitigasi_2011-20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kar/KUKAR_Hitungan%20BaU-skenario-Rekap%20Emisi_2011-203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kar/KUKAR_Hitungan%20Mitigasi_2011-203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bar/KUBAR_Hitungan%20BaU-skenario-Rekap%20Emisi_2011-203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Kubar/KUBAR_Hitungan%20Mitigasi_2011-203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ontang/BONTANG_Hitungan%20BaU-skenario-Rekap%20Emisi_2011-203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ontang/BONTANG_Hitungan%20Mitigasi_2011-203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Mahulu/MAHULU_Hitungan%20BaU-skenario-Rekap%20Emisi_2011-203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Mahulu/MAHULU_Hitungan%20Mitigasi_2011-203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erau/BERAU_Hitungan%20BaU-skenario-Rekap%20Emisi_2011-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Paser/PASER_Hitungan%20Mitigasi_2011-203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erau/BERAU_Hitungan%20Mitigasi_2011-203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1_Rekap%20BAU%202011-2030/Rekap%20all%20Kab-Kota%202011-203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MITIGASI%20Kab-Kota%202011-203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itigasi%20dari%20Aksi%20POME%202010-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PU/PPU_Hitungan%20BaU-skenario-Rekap%20Emisi_2011-20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PPU/PPU_Hitungan%20Mitigasi_2011-20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Hitungan%20BaU-skenario-Rekap%20Emisi_2011-20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alikpapan/BPP_Hitungan%20Mitigasi_2011-20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Samarinda/SMD_Hitungan%20BaU-skenario-Rekap%20Emi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Samarinda/SMD_Hitungan%20Mitigasi_2011-20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tim/KUTIM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24079.18560462337</v>
          </cell>
        </row>
        <row r="62">
          <cell r="J62">
            <v>25041.365855418513</v>
          </cell>
        </row>
        <row r="63">
          <cell r="J63">
            <v>25970.119968819057</v>
          </cell>
        </row>
        <row r="64">
          <cell r="J64">
            <v>26862.455942448531</v>
          </cell>
        </row>
        <row r="65">
          <cell r="J65">
            <v>27736.019385738742</v>
          </cell>
        </row>
        <row r="66">
          <cell r="J66">
            <v>28592.891995443104</v>
          </cell>
        </row>
        <row r="67">
          <cell r="J67">
            <v>29439.940601458737</v>
          </cell>
        </row>
        <row r="68">
          <cell r="J68">
            <v>30348.080456210799</v>
          </cell>
        </row>
        <row r="69">
          <cell r="J69">
            <v>31290.291155031922</v>
          </cell>
        </row>
        <row r="70">
          <cell r="J70">
            <v>32256.106969889373</v>
          </cell>
        </row>
        <row r="71">
          <cell r="J71">
            <v>33238.412571015608</v>
          </cell>
        </row>
        <row r="72">
          <cell r="J72">
            <v>34232.352745102224</v>
          </cell>
        </row>
        <row r="73">
          <cell r="J73">
            <v>35234.599416576792</v>
          </cell>
        </row>
        <row r="74">
          <cell r="J74">
            <v>36242.858504851036</v>
          </cell>
        </row>
        <row r="75">
          <cell r="J75">
            <v>37255.537826031868</v>
          </cell>
        </row>
        <row r="76">
          <cell r="J76">
            <v>38271.523180557393</v>
          </cell>
        </row>
        <row r="77">
          <cell r="J77">
            <v>39290.027158306402</v>
          </cell>
        </row>
        <row r="78">
          <cell r="J78">
            <v>40310.486855307237</v>
          </cell>
        </row>
        <row r="79">
          <cell r="J79">
            <v>41332.494518600979</v>
          </cell>
        </row>
        <row r="80">
          <cell r="J80">
            <v>42355.750383371356</v>
          </cell>
        </row>
        <row r="90">
          <cell r="G90">
            <v>7833.8977349568004</v>
          </cell>
        </row>
        <row r="91">
          <cell r="G91">
            <v>7945.5789545255993</v>
          </cell>
        </row>
        <row r="92">
          <cell r="G92">
            <v>8099.4586661336016</v>
          </cell>
        </row>
        <row r="93">
          <cell r="G93">
            <v>8359.2991433752395</v>
          </cell>
        </row>
        <row r="94">
          <cell r="G94">
            <v>8559.1979100476965</v>
          </cell>
        </row>
        <row r="95">
          <cell r="G95">
            <v>8753.6798965589333</v>
          </cell>
        </row>
        <row r="96">
          <cell r="G96">
            <v>9030.5556776911235</v>
          </cell>
        </row>
        <row r="97">
          <cell r="G97">
            <v>9297.9031467324967</v>
          </cell>
        </row>
        <row r="98">
          <cell r="G98">
            <v>9565.250615773868</v>
          </cell>
        </row>
        <row r="99">
          <cell r="G99">
            <v>9832.5980848152394</v>
          </cell>
        </row>
        <row r="100">
          <cell r="G100">
            <v>10099.945553856611</v>
          </cell>
        </row>
        <row r="101">
          <cell r="G101">
            <v>10367.293022897979</v>
          </cell>
        </row>
        <row r="102">
          <cell r="G102">
            <v>10634.640491939352</v>
          </cell>
        </row>
        <row r="103">
          <cell r="G103">
            <v>10901.987960980725</v>
          </cell>
        </row>
        <row r="104">
          <cell r="G104">
            <v>11169.335430022096</v>
          </cell>
        </row>
        <row r="105">
          <cell r="G105">
            <v>11436.682899063466</v>
          </cell>
        </row>
        <row r="106">
          <cell r="G106">
            <v>11704.030368104839</v>
          </cell>
        </row>
        <row r="107">
          <cell r="G107">
            <v>11971.377837146209</v>
          </cell>
        </row>
        <row r="108">
          <cell r="G108">
            <v>12238.725306187578</v>
          </cell>
        </row>
        <row r="109">
          <cell r="G109">
            <v>12506.072775228953</v>
          </cell>
        </row>
      </sheetData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24794.656551247845</v>
          </cell>
        </row>
        <row r="62">
          <cell r="J62">
            <v>26442.807806414698</v>
          </cell>
        </row>
        <row r="63">
          <cell r="J63">
            <v>28053.974344295872</v>
          </cell>
        </row>
        <row r="64">
          <cell r="J64">
            <v>29651.436387079695</v>
          </cell>
        </row>
        <row r="65">
          <cell r="J65">
            <v>31244.6018211146</v>
          </cell>
        </row>
        <row r="66">
          <cell r="J66">
            <v>32846.782191040715</v>
          </cell>
        </row>
        <row r="67">
          <cell r="J67">
            <v>34436.010029717283</v>
          </cell>
        </row>
        <row r="68">
          <cell r="J68">
            <v>35167.624469706701</v>
          </cell>
        </row>
        <row r="69">
          <cell r="J69">
            <v>36136.41653730056</v>
          </cell>
        </row>
        <row r="70">
          <cell r="J70">
            <v>36255.420073735528</v>
          </cell>
        </row>
        <row r="71">
          <cell r="J71">
            <v>37454.179869718704</v>
          </cell>
        </row>
        <row r="72">
          <cell r="J72">
            <v>38739.3346045457</v>
          </cell>
        </row>
        <row r="73">
          <cell r="J73">
            <v>40089.411985228711</v>
          </cell>
        </row>
        <row r="74">
          <cell r="J74">
            <v>41489.835369135297</v>
          </cell>
        </row>
        <row r="75">
          <cell r="J75">
            <v>42930.624309033992</v>
          </cell>
        </row>
        <row r="76">
          <cell r="J76">
            <v>44404.842036564791</v>
          </cell>
        </row>
        <row r="77">
          <cell r="J77">
            <v>45907.543897343632</v>
          </cell>
        </row>
        <row r="78">
          <cell r="J78">
            <v>47435.061678078746</v>
          </cell>
        </row>
        <row r="79">
          <cell r="J79">
            <v>48984.513028718182</v>
          </cell>
        </row>
        <row r="80">
          <cell r="J80">
            <v>50552.147714974533</v>
          </cell>
        </row>
        <row r="90">
          <cell r="G90">
            <v>8874.7143502857143</v>
          </cell>
        </row>
        <row r="91">
          <cell r="G91">
            <v>9165.6146593995436</v>
          </cell>
        </row>
        <row r="92">
          <cell r="G92">
            <v>9532.3044866221735</v>
          </cell>
        </row>
        <row r="93">
          <cell r="G93">
            <v>10016.931766325637</v>
          </cell>
        </row>
        <row r="94">
          <cell r="G94">
            <v>10445.738441618287</v>
          </cell>
        </row>
        <row r="95">
          <cell r="G95">
            <v>10885.476570850742</v>
          </cell>
        </row>
        <row r="96">
          <cell r="G96">
            <v>10935.565471739124</v>
          </cell>
        </row>
        <row r="97">
          <cell r="G97">
            <v>11343.357650502705</v>
          </cell>
        </row>
        <row r="98">
          <cell r="G98">
            <v>11751.149829266285</v>
          </cell>
        </row>
        <row r="99">
          <cell r="G99">
            <v>12158.942008029868</v>
          </cell>
        </row>
        <row r="100">
          <cell r="G100">
            <v>12566.73418679345</v>
          </cell>
        </row>
        <row r="101">
          <cell r="G101">
            <v>12974.526365557029</v>
          </cell>
        </row>
        <row r="102">
          <cell r="G102">
            <v>13382.318544320609</v>
          </cell>
        </row>
        <row r="103">
          <cell r="G103">
            <v>13790.110723084194</v>
          </cell>
        </row>
        <row r="104">
          <cell r="G104">
            <v>14158.745454899205</v>
          </cell>
        </row>
        <row r="105">
          <cell r="G105">
            <v>14566.53763366278</v>
          </cell>
        </row>
        <row r="106">
          <cell r="G106">
            <v>14974.329812426362</v>
          </cell>
        </row>
        <row r="107">
          <cell r="G107">
            <v>15382.121991189944</v>
          </cell>
        </row>
        <row r="108">
          <cell r="G108">
            <v>15789.914169953523</v>
          </cell>
        </row>
        <row r="109">
          <cell r="G109">
            <v>16197.706348717109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66326.769210253129</v>
          </cell>
        </row>
        <row r="62">
          <cell r="J62">
            <v>70612.966030771306</v>
          </cell>
        </row>
        <row r="63">
          <cell r="J63">
            <v>74401.717712197147</v>
          </cell>
        </row>
        <row r="64">
          <cell r="J64">
            <v>77852.379188109044</v>
          </cell>
        </row>
        <row r="65">
          <cell r="J65">
            <v>81053.970527053461</v>
          </cell>
        </row>
        <row r="66">
          <cell r="J66">
            <v>84078.360682613304</v>
          </cell>
        </row>
        <row r="67">
          <cell r="J67">
            <v>86974.399979439913</v>
          </cell>
        </row>
        <row r="68">
          <cell r="J68">
            <v>89818.293293891518</v>
          </cell>
        </row>
        <row r="69">
          <cell r="J69">
            <v>92693.644781691139</v>
          </cell>
        </row>
        <row r="70">
          <cell r="J70">
            <v>95587.677372902821</v>
          </cell>
        </row>
        <row r="71">
          <cell r="J71">
            <v>98492.124654549028</v>
          </cell>
        </row>
        <row r="72">
          <cell r="J72">
            <v>101401.70242171171</v>
          </cell>
        </row>
        <row r="73">
          <cell r="J73">
            <v>104313.09024039275</v>
          </cell>
        </row>
        <row r="74">
          <cell r="J74">
            <v>107224.25394988176</v>
          </cell>
        </row>
        <row r="75">
          <cell r="J75">
            <v>110133.99591612746</v>
          </cell>
        </row>
        <row r="76">
          <cell r="J76">
            <v>113041.65728520013</v>
          </cell>
        </row>
        <row r="77">
          <cell r="J77">
            <v>115946.92156219266</v>
          </cell>
        </row>
        <row r="78">
          <cell r="J78">
            <v>118849.68563406458</v>
          </cell>
        </row>
        <row r="79">
          <cell r="J79">
            <v>121749.97559825392</v>
          </cell>
        </row>
        <row r="80">
          <cell r="J80">
            <v>124647.89228413241</v>
          </cell>
        </row>
        <row r="90">
          <cell r="G90">
            <v>21355.816102349712</v>
          </cell>
        </row>
        <row r="91">
          <cell r="G91">
            <v>21661.028765062973</v>
          </cell>
        </row>
        <row r="92">
          <cell r="G92">
            <v>22132.76197164903</v>
          </cell>
        </row>
        <row r="93">
          <cell r="G93">
            <v>22856.169152675353</v>
          </cell>
        </row>
        <row r="94">
          <cell r="G94">
            <v>23422.320573140118</v>
          </cell>
        </row>
        <row r="95">
          <cell r="G95">
            <v>23984.458355292649</v>
          </cell>
        </row>
        <row r="96">
          <cell r="G96">
            <v>24583.208350342098</v>
          </cell>
        </row>
        <row r="97">
          <cell r="G97">
            <v>25259.131147086024</v>
          </cell>
        </row>
        <row r="98">
          <cell r="G98">
            <v>25935.053943829942</v>
          </cell>
        </row>
        <row r="99">
          <cell r="G99">
            <v>26610.976740573868</v>
          </cell>
        </row>
        <row r="100">
          <cell r="G100">
            <v>27286.89953731779</v>
          </cell>
        </row>
        <row r="101">
          <cell r="G101">
            <v>27962.822334061719</v>
          </cell>
        </row>
        <row r="102">
          <cell r="G102">
            <v>28638.745130805644</v>
          </cell>
        </row>
        <row r="103">
          <cell r="G103">
            <v>29314.667927549563</v>
          </cell>
        </row>
        <row r="104">
          <cell r="G104">
            <v>29990.590724293485</v>
          </cell>
        </row>
        <row r="105">
          <cell r="G105">
            <v>30666.51352103741</v>
          </cell>
        </row>
        <row r="106">
          <cell r="G106">
            <v>31342.436317781343</v>
          </cell>
        </row>
        <row r="107">
          <cell r="G107">
            <v>32018.359114525254</v>
          </cell>
        </row>
        <row r="108">
          <cell r="G108">
            <v>32694.28191126918</v>
          </cell>
        </row>
        <row r="109">
          <cell r="G109">
            <v>33370.204708013109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66135.307572722799</v>
          </cell>
        </row>
        <row r="62">
          <cell r="J62">
            <v>70416.402215218681</v>
          </cell>
        </row>
        <row r="63">
          <cell r="J63">
            <v>74199.94302338596</v>
          </cell>
        </row>
        <row r="64">
          <cell r="J64">
            <v>77645.492278780934</v>
          </cell>
        </row>
        <row r="65">
          <cell r="J65">
            <v>80841.958991773849</v>
          </cell>
        </row>
        <row r="66">
          <cell r="J66">
            <v>83861.260851583473</v>
          </cell>
        </row>
        <row r="67">
          <cell r="J67">
            <v>86763.167489071275</v>
          </cell>
        </row>
        <row r="68">
          <cell r="J68">
            <v>88269.406013466476</v>
          </cell>
        </row>
        <row r="69">
          <cell r="J69">
            <v>90198.281535698668</v>
          </cell>
        </row>
        <row r="70">
          <cell r="J70">
            <v>92424.240484352442</v>
          </cell>
        </row>
        <row r="71">
          <cell r="J71">
            <v>92297.823624205572</v>
          </cell>
        </row>
        <row r="72">
          <cell r="J72">
            <v>94772.418555430952</v>
          </cell>
        </row>
        <row r="73">
          <cell r="J73">
            <v>97361.836495432974</v>
          </cell>
        </row>
        <row r="74">
          <cell r="J74">
            <v>100040.34255068676</v>
          </cell>
        </row>
        <row r="75">
          <cell r="J75">
            <v>102790.36845830214</v>
          </cell>
        </row>
        <row r="76">
          <cell r="J76">
            <v>105599.70984774909</v>
          </cell>
        </row>
        <row r="77">
          <cell r="J77">
            <v>108459.63026582035</v>
          </cell>
        </row>
        <row r="78">
          <cell r="J78">
            <v>111363.57256266127</v>
          </cell>
        </row>
        <row r="79">
          <cell r="J79">
            <v>114306.27673761721</v>
          </cell>
        </row>
        <row r="80">
          <cell r="J80">
            <v>117280.19910775953</v>
          </cell>
        </row>
        <row r="90">
          <cell r="G90">
            <v>21355.816102349712</v>
          </cell>
        </row>
        <row r="91">
          <cell r="G91">
            <v>21661.028765062973</v>
          </cell>
        </row>
        <row r="92">
          <cell r="G92">
            <v>22132.76197164903</v>
          </cell>
        </row>
        <row r="93">
          <cell r="G93">
            <v>22856.169152675353</v>
          </cell>
        </row>
        <row r="94">
          <cell r="G94">
            <v>23422.320573140118</v>
          </cell>
        </row>
        <row r="95">
          <cell r="G95">
            <v>23984.458355292649</v>
          </cell>
        </row>
        <row r="96">
          <cell r="G96">
            <v>24583.208350342098</v>
          </cell>
        </row>
        <row r="97">
          <cell r="G97">
            <v>25259.131147086024</v>
          </cell>
        </row>
        <row r="98">
          <cell r="G98">
            <v>25935.053943829942</v>
          </cell>
        </row>
        <row r="99">
          <cell r="G99">
            <v>26610.976740573868</v>
          </cell>
        </row>
        <row r="100">
          <cell r="G100">
            <v>27286.89953731779</v>
          </cell>
        </row>
        <row r="101">
          <cell r="G101">
            <v>27962.822334061719</v>
          </cell>
        </row>
        <row r="102">
          <cell r="G102">
            <v>28638.745130805644</v>
          </cell>
        </row>
        <row r="103">
          <cell r="G103">
            <v>29314.667927549563</v>
          </cell>
        </row>
        <row r="104">
          <cell r="G104">
            <v>29951.433277344913</v>
          </cell>
        </row>
        <row r="105">
          <cell r="G105">
            <v>30627.356074088839</v>
          </cell>
        </row>
        <row r="106">
          <cell r="G106">
            <v>31303.278870832768</v>
          </cell>
        </row>
        <row r="107">
          <cell r="G107">
            <v>31979.201667576686</v>
          </cell>
        </row>
        <row r="108">
          <cell r="G108">
            <v>32655.124464320608</v>
          </cell>
        </row>
        <row r="109">
          <cell r="G109">
            <v>33331.04726106453</v>
          </cell>
        </row>
      </sheetData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19110.695216805161</v>
          </cell>
        </row>
        <row r="62">
          <cell r="J62">
            <v>18409.44109270097</v>
          </cell>
        </row>
        <row r="63">
          <cell r="J63">
            <v>17991.67412223246</v>
          </cell>
        </row>
        <row r="64">
          <cell r="J64">
            <v>17759.211853873963</v>
          </cell>
        </row>
        <row r="65">
          <cell r="J65">
            <v>17649.788554103856</v>
          </cell>
        </row>
        <row r="66">
          <cell r="J66">
            <v>17623.071635254386</v>
          </cell>
        </row>
        <row r="67">
          <cell r="J67">
            <v>17652.182202136697</v>
          </cell>
        </row>
        <row r="68">
          <cell r="J68">
            <v>17829.2498578585</v>
          </cell>
        </row>
        <row r="69">
          <cell r="J69">
            <v>17978.614970927512</v>
          </cell>
        </row>
        <row r="70">
          <cell r="J70">
            <v>18107.83782989531</v>
          </cell>
        </row>
        <row r="71">
          <cell r="J71">
            <v>18222.137478514331</v>
          </cell>
        </row>
        <row r="72">
          <cell r="J72">
            <v>18325.146332442775</v>
          </cell>
        </row>
        <row r="73">
          <cell r="J73">
            <v>18419.418277374833</v>
          </cell>
        </row>
        <row r="74">
          <cell r="J74">
            <v>18506.771196217705</v>
          </cell>
        </row>
        <row r="75">
          <cell r="J75">
            <v>18588.518234900042</v>
          </cell>
        </row>
        <row r="76">
          <cell r="J76">
            <v>18665.624252895152</v>
          </cell>
        </row>
        <row r="77">
          <cell r="J77">
            <v>18738.811923950423</v>
          </cell>
        </row>
        <row r="78">
          <cell r="J78">
            <v>18808.633916335744</v>
          </cell>
        </row>
        <row r="79">
          <cell r="J79">
            <v>18875.52219059207</v>
          </cell>
        </row>
        <row r="80">
          <cell r="J80">
            <v>18939.821835023453</v>
          </cell>
        </row>
        <row r="90">
          <cell r="G90">
            <v>4678.7988238335993</v>
          </cell>
        </row>
        <row r="91">
          <cell r="G91">
            <v>4657.8003202296004</v>
          </cell>
        </row>
        <row r="92">
          <cell r="G92">
            <v>4666.0393301328004</v>
          </cell>
        </row>
        <row r="93">
          <cell r="G93">
            <v>4728.0006693936766</v>
          </cell>
        </row>
        <row r="94">
          <cell r="G94">
            <v>4758.8697900714669</v>
          </cell>
        </row>
        <row r="95">
          <cell r="G95">
            <v>4774.1738255872006</v>
          </cell>
        </row>
        <row r="96">
          <cell r="G96">
            <v>4936.9219644671994</v>
          </cell>
        </row>
        <row r="97">
          <cell r="G97">
            <v>4946.0831754928759</v>
          </cell>
        </row>
        <row r="98">
          <cell r="G98">
            <v>4955.2443865185523</v>
          </cell>
        </row>
        <row r="99">
          <cell r="G99">
            <v>4964.4055975442288</v>
          </cell>
        </row>
        <row r="100">
          <cell r="G100">
            <v>4973.5668085699044</v>
          </cell>
        </row>
        <row r="101">
          <cell r="G101">
            <v>4982.7280195955818</v>
          </cell>
        </row>
        <row r="102">
          <cell r="G102">
            <v>4991.8892306212574</v>
          </cell>
        </row>
        <row r="103">
          <cell r="G103">
            <v>5001.0504416469339</v>
          </cell>
        </row>
        <row r="104">
          <cell r="G104">
            <v>5010.2116526726104</v>
          </cell>
        </row>
        <row r="105">
          <cell r="G105">
            <v>5019.372863698286</v>
          </cell>
        </row>
        <row r="106">
          <cell r="G106">
            <v>5028.5340747239625</v>
          </cell>
        </row>
        <row r="107">
          <cell r="G107">
            <v>5037.6952857496381</v>
          </cell>
        </row>
        <row r="108">
          <cell r="G108">
            <v>5046.8564967753146</v>
          </cell>
        </row>
        <row r="109">
          <cell r="G109">
            <v>5056.0177078009901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19072.561662750766</v>
          </cell>
        </row>
        <row r="62">
          <cell r="J62">
            <v>18371.016198895071</v>
          </cell>
        </row>
        <row r="63">
          <cell r="J63">
            <v>17953.002999346259</v>
          </cell>
        </row>
        <row r="64">
          <cell r="J64">
            <v>17720.306048091163</v>
          </cell>
        </row>
        <row r="65">
          <cell r="J65">
            <v>17610.628732279656</v>
          </cell>
        </row>
        <row r="66">
          <cell r="J66">
            <v>17583.785879473086</v>
          </cell>
        </row>
        <row r="67">
          <cell r="J67">
            <v>17613.61787708832</v>
          </cell>
        </row>
        <row r="68">
          <cell r="J68">
            <v>17547.406807705767</v>
          </cell>
        </row>
        <row r="69">
          <cell r="J69">
            <v>17530.933251835813</v>
          </cell>
        </row>
        <row r="70">
          <cell r="J70">
            <v>17548.987826718567</v>
          </cell>
        </row>
        <row r="71">
          <cell r="J71">
            <v>17591.321636312645</v>
          </cell>
        </row>
        <row r="72">
          <cell r="J72">
            <v>17651.004310396729</v>
          </cell>
        </row>
        <row r="73">
          <cell r="J73">
            <v>17723.322013803685</v>
          </cell>
        </row>
        <row r="74">
          <cell r="J74">
            <v>17805.037484804405</v>
          </cell>
        </row>
        <row r="75">
          <cell r="J75">
            <v>17893.892798340526</v>
          </cell>
        </row>
        <row r="76">
          <cell r="J76">
            <v>17988.274858529927</v>
          </cell>
        </row>
        <row r="77">
          <cell r="J77">
            <v>18086.989977064404</v>
          </cell>
        </row>
        <row r="78">
          <cell r="J78">
            <v>18189.111560773559</v>
          </cell>
        </row>
        <row r="79">
          <cell r="J79">
            <v>18293.87677574627</v>
          </cell>
        </row>
        <row r="80">
          <cell r="J80">
            <v>18400.574583712441</v>
          </cell>
        </row>
        <row r="90">
          <cell r="G90">
            <v>4678.7988238335993</v>
          </cell>
        </row>
        <row r="91">
          <cell r="G91">
            <v>4657.8003202296004</v>
          </cell>
        </row>
        <row r="92">
          <cell r="G92">
            <v>4666.0393301328004</v>
          </cell>
        </row>
        <row r="93">
          <cell r="G93">
            <v>4728.0006693936766</v>
          </cell>
        </row>
        <row r="94">
          <cell r="G94">
            <v>4758.8697900714669</v>
          </cell>
        </row>
        <row r="95">
          <cell r="G95">
            <v>4774.1738255872006</v>
          </cell>
        </row>
        <row r="96">
          <cell r="G96">
            <v>4936.9219644671994</v>
          </cell>
        </row>
        <row r="97">
          <cell r="G97">
            <v>4946.0831754928759</v>
          </cell>
        </row>
        <row r="98">
          <cell r="G98">
            <v>4955.2443865185523</v>
          </cell>
        </row>
        <row r="99">
          <cell r="G99">
            <v>4964.4055975442288</v>
          </cell>
        </row>
        <row r="100">
          <cell r="G100">
            <v>4973.5668085699044</v>
          </cell>
        </row>
        <row r="101">
          <cell r="G101">
            <v>4982.7280195955818</v>
          </cell>
        </row>
        <row r="102">
          <cell r="G102">
            <v>4991.8892306212574</v>
          </cell>
        </row>
        <row r="103">
          <cell r="G103">
            <v>5001.0504416469339</v>
          </cell>
        </row>
        <row r="104">
          <cell r="G104">
            <v>5010.2116526726104</v>
          </cell>
        </row>
        <row r="105">
          <cell r="G105">
            <v>5019.372863698286</v>
          </cell>
        </row>
        <row r="106">
          <cell r="G106">
            <v>5028.5340747239625</v>
          </cell>
        </row>
        <row r="107">
          <cell r="G107">
            <v>5037.6952857496381</v>
          </cell>
        </row>
        <row r="108">
          <cell r="G108">
            <v>5046.8564967753146</v>
          </cell>
        </row>
        <row r="109">
          <cell r="G109">
            <v>5056.0177078009901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16101.270944879388</v>
          </cell>
        </row>
        <row r="62">
          <cell r="J62">
            <v>16393.7105300519</v>
          </cell>
        </row>
        <row r="63">
          <cell r="J63">
            <v>16755.451697914235</v>
          </cell>
        </row>
        <row r="64">
          <cell r="J64">
            <v>17165.419225759633</v>
          </cell>
        </row>
        <row r="65">
          <cell r="J65">
            <v>17605.153806205264</v>
          </cell>
        </row>
        <row r="66">
          <cell r="J66">
            <v>18062.791006763255</v>
          </cell>
        </row>
        <row r="67">
          <cell r="J67">
            <v>18535.298486584525</v>
          </cell>
        </row>
        <row r="68">
          <cell r="J68">
            <v>19080.324230700906</v>
          </cell>
        </row>
        <row r="69">
          <cell r="J69">
            <v>19627.150173021044</v>
          </cell>
        </row>
        <row r="70">
          <cell r="J70">
            <v>20174.941520735691</v>
          </cell>
        </row>
        <row r="71">
          <cell r="J71">
            <v>20723.159295586069</v>
          </cell>
        </row>
        <row r="72">
          <cell r="J72">
            <v>21271.460746914399</v>
          </cell>
        </row>
        <row r="73">
          <cell r="J73">
            <v>21819.632840759481</v>
          </cell>
        </row>
        <row r="74">
          <cell r="J74">
            <v>22367.547887598899</v>
          </cell>
        </row>
        <row r="75">
          <cell r="J75">
            <v>22915.133981964424</v>
          </cell>
        </row>
        <row r="76">
          <cell r="J76">
            <v>23462.355346707838</v>
          </cell>
        </row>
        <row r="77">
          <cell r="J77">
            <v>24009.199295955503</v>
          </cell>
        </row>
        <row r="78">
          <cell r="J78">
            <v>24555.667617035739</v>
          </cell>
        </row>
        <row r="79">
          <cell r="J79">
            <v>25101.770899356932</v>
          </cell>
        </row>
        <row r="80">
          <cell r="J80">
            <v>25647.524825630844</v>
          </cell>
        </row>
        <row r="90">
          <cell r="G90">
            <v>4889.4857779684571</v>
          </cell>
        </row>
        <row r="91">
          <cell r="G91">
            <v>4950.3511009944004</v>
          </cell>
        </row>
        <row r="92">
          <cell r="G92">
            <v>5050.3562803337145</v>
          </cell>
        </row>
        <row r="93">
          <cell r="G93">
            <v>5208.3972810410669</v>
          </cell>
        </row>
        <row r="94">
          <cell r="G94">
            <v>5329.5243169353143</v>
          </cell>
        </row>
        <row r="95">
          <cell r="G95">
            <v>5445.1040478451805</v>
          </cell>
        </row>
        <row r="96">
          <cell r="G96">
            <v>5642.4314755013484</v>
          </cell>
        </row>
        <row r="97">
          <cell r="G97">
            <v>5782.2529291929586</v>
          </cell>
        </row>
        <row r="98">
          <cell r="G98">
            <v>5922.0743828845707</v>
          </cell>
        </row>
        <row r="99">
          <cell r="G99">
            <v>6061.8958365761837</v>
          </cell>
        </row>
        <row r="100">
          <cell r="G100">
            <v>6201.7172902677939</v>
          </cell>
        </row>
        <row r="101">
          <cell r="G101">
            <v>6341.538743959406</v>
          </cell>
        </row>
        <row r="102">
          <cell r="G102">
            <v>6481.3601976510181</v>
          </cell>
        </row>
        <row r="103">
          <cell r="G103">
            <v>6621.1816513426274</v>
          </cell>
        </row>
        <row r="104">
          <cell r="G104">
            <v>6761.0031050342395</v>
          </cell>
        </row>
        <row r="105">
          <cell r="G105">
            <v>6900.8245587258516</v>
          </cell>
        </row>
        <row r="106">
          <cell r="G106">
            <v>7040.6460124174637</v>
          </cell>
        </row>
        <row r="107">
          <cell r="G107">
            <v>7180.467466109073</v>
          </cell>
        </row>
        <row r="108">
          <cell r="G108">
            <v>7320.2889198006851</v>
          </cell>
        </row>
        <row r="109">
          <cell r="G109">
            <v>7460.1103734922972</v>
          </cell>
        </row>
      </sheetData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16101.270944879388</v>
          </cell>
        </row>
        <row r="62">
          <cell r="J62">
            <v>16393.7105300519</v>
          </cell>
        </row>
        <row r="63">
          <cell r="J63">
            <v>16755.451697914235</v>
          </cell>
        </row>
        <row r="64">
          <cell r="J64">
            <v>17165.419225759633</v>
          </cell>
        </row>
        <row r="65">
          <cell r="J65">
            <v>17605.153806205264</v>
          </cell>
        </row>
        <row r="66">
          <cell r="J66">
            <v>18062.791006763255</v>
          </cell>
        </row>
        <row r="67">
          <cell r="J67">
            <v>18095.864165928782</v>
          </cell>
        </row>
        <row r="68">
          <cell r="J68">
            <v>18341.962742914904</v>
          </cell>
        </row>
        <row r="69">
          <cell r="J69">
            <v>18671.564245710964</v>
          </cell>
        </row>
        <row r="70">
          <cell r="J70">
            <v>19060.030804996368</v>
          </cell>
        </row>
        <row r="71">
          <cell r="J71">
            <v>19490.778607541644</v>
          </cell>
        </row>
        <row r="72">
          <cell r="J72">
            <v>19952.621901120372</v>
          </cell>
        </row>
        <row r="73">
          <cell r="J73">
            <v>20437.987977769615</v>
          </cell>
        </row>
        <row r="74">
          <cell r="J74">
            <v>20941.716281688376</v>
          </cell>
        </row>
        <row r="75">
          <cell r="J75">
            <v>21460.24927329001</v>
          </cell>
        </row>
        <row r="76">
          <cell r="J76">
            <v>21991.086026262728</v>
          </cell>
        </row>
        <row r="77">
          <cell r="J77">
            <v>22532.412004314589</v>
          </cell>
        </row>
        <row r="78">
          <cell r="J78">
            <v>23082.846939264407</v>
          </cell>
        </row>
        <row r="79">
          <cell r="J79">
            <v>23641.271824765299</v>
          </cell>
        </row>
        <row r="80">
          <cell r="J80">
            <v>24206.105185621058</v>
          </cell>
        </row>
        <row r="90">
          <cell r="G90">
            <v>4770.8817068370281</v>
          </cell>
        </row>
        <row r="91">
          <cell r="G91">
            <v>4833.1745532915438</v>
          </cell>
        </row>
        <row r="92">
          <cell r="G92">
            <v>4933.7198766308566</v>
          </cell>
        </row>
        <row r="93">
          <cell r="G93">
            <v>5090.924940195353</v>
          </cell>
        </row>
        <row r="94">
          <cell r="G94">
            <v>5212.0519760896004</v>
          </cell>
        </row>
        <row r="95">
          <cell r="G95">
            <v>5327.6317069994675</v>
          </cell>
        </row>
        <row r="96">
          <cell r="G96">
            <v>5524.9591346556354</v>
          </cell>
        </row>
        <row r="97">
          <cell r="G97">
            <v>5664.7805883472447</v>
          </cell>
        </row>
        <row r="98">
          <cell r="G98">
            <v>5804.6020420388568</v>
          </cell>
        </row>
        <row r="99">
          <cell r="G99">
            <v>5944.4234957304698</v>
          </cell>
        </row>
        <row r="100">
          <cell r="G100">
            <v>6084.2449494220791</v>
          </cell>
        </row>
        <row r="101">
          <cell r="G101">
            <v>6224.0664031136921</v>
          </cell>
        </row>
        <row r="102">
          <cell r="G102">
            <v>6363.8878568053024</v>
          </cell>
        </row>
        <row r="103">
          <cell r="G103">
            <v>6503.7093104969144</v>
          </cell>
        </row>
        <row r="104">
          <cell r="G104">
            <v>6643.5307641885238</v>
          </cell>
        </row>
        <row r="105">
          <cell r="G105">
            <v>6783.3522178801377</v>
          </cell>
        </row>
        <row r="106">
          <cell r="G106">
            <v>6923.1736715717479</v>
          </cell>
        </row>
        <row r="107">
          <cell r="G107">
            <v>7062.99512526336</v>
          </cell>
        </row>
        <row r="108">
          <cell r="G108">
            <v>7202.8165789549721</v>
          </cell>
        </row>
        <row r="109">
          <cell r="G109">
            <v>7342.6380326465833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74.185400579744993</v>
          </cell>
        </row>
        <row r="62">
          <cell r="J62">
            <v>794.5812375298915</v>
          </cell>
        </row>
        <row r="63">
          <cell r="J63">
            <v>1310.0531453782282</v>
          </cell>
        </row>
        <row r="64">
          <cell r="J64">
            <v>1684.0087824812006</v>
          </cell>
        </row>
        <row r="65">
          <cell r="J65">
            <v>1961.5771296747985</v>
          </cell>
        </row>
        <row r="66">
          <cell r="J66">
            <v>2168.6875589576985</v>
          </cell>
        </row>
        <row r="67">
          <cell r="J67">
            <v>2327.8282511914358</v>
          </cell>
        </row>
        <row r="68">
          <cell r="J68">
            <v>2454.9744774538235</v>
          </cell>
        </row>
        <row r="69">
          <cell r="J69">
            <v>2558.0905743650351</v>
          </cell>
        </row>
        <row r="70">
          <cell r="J70">
            <v>2643.7846720244611</v>
          </cell>
        </row>
        <row r="71">
          <cell r="J71">
            <v>2716.6560172183445</v>
          </cell>
        </row>
        <row r="72">
          <cell r="J72">
            <v>2779.9331518006202</v>
          </cell>
        </row>
        <row r="73">
          <cell r="J73">
            <v>2835.9053022846915</v>
          </cell>
        </row>
        <row r="74">
          <cell r="J74">
            <v>2886.2146020959458</v>
          </cell>
        </row>
        <row r="75">
          <cell r="J75">
            <v>2932.0545601529257</v>
          </cell>
        </row>
        <row r="76">
          <cell r="J76">
            <v>2974.3052897833236</v>
          </cell>
        </row>
        <row r="77">
          <cell r="J77">
            <v>3013.6260131808826</v>
          </cell>
        </row>
        <row r="78">
          <cell r="J78">
            <v>3050.5186447118504</v>
          </cell>
        </row>
        <row r="79">
          <cell r="J79">
            <v>3085.371749241323</v>
          </cell>
        </row>
        <row r="80">
          <cell r="J80">
            <v>3118.4911436566681</v>
          </cell>
        </row>
        <row r="90">
          <cell r="G90">
            <v>834.14902138240006</v>
          </cell>
        </row>
        <row r="91">
          <cell r="G91">
            <v>830.7166251312002</v>
          </cell>
        </row>
        <row r="92">
          <cell r="G92">
            <v>831.9415484116571</v>
          </cell>
        </row>
        <row r="93">
          <cell r="G93">
            <v>844.95244273859055</v>
          </cell>
        </row>
        <row r="94">
          <cell r="G94">
            <v>847.43241437866675</v>
          </cell>
        </row>
        <row r="95">
          <cell r="G95">
            <v>851.31552786773318</v>
          </cell>
        </row>
        <row r="96">
          <cell r="G96">
            <v>857.74354909639931</v>
          </cell>
        </row>
        <row r="97">
          <cell r="G97">
            <v>862.78735457543348</v>
          </cell>
        </row>
        <row r="98">
          <cell r="G98">
            <v>867.83116005446709</v>
          </cell>
        </row>
        <row r="99">
          <cell r="G99">
            <v>872.87496553350104</v>
          </cell>
        </row>
        <row r="100">
          <cell r="G100">
            <v>877.91877101253488</v>
          </cell>
        </row>
        <row r="101">
          <cell r="G101">
            <v>882.96257649156894</v>
          </cell>
        </row>
        <row r="102">
          <cell r="G102">
            <v>888.00638197060277</v>
          </cell>
        </row>
        <row r="103">
          <cell r="G103">
            <v>893.0501874496365</v>
          </cell>
        </row>
        <row r="104">
          <cell r="G104">
            <v>898.09399292867056</v>
          </cell>
        </row>
        <row r="105">
          <cell r="G105">
            <v>903.13779840770451</v>
          </cell>
        </row>
        <row r="106">
          <cell r="G106">
            <v>908.18160388673857</v>
          </cell>
        </row>
        <row r="107">
          <cell r="G107">
            <v>913.22540936577207</v>
          </cell>
        </row>
        <row r="108">
          <cell r="G108">
            <v>918.26921484480636</v>
          </cell>
        </row>
        <row r="109">
          <cell r="G109">
            <v>923.31302032384019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67.726774211250003</v>
          </cell>
        </row>
        <row r="62">
          <cell r="J62">
            <v>788.07082787008153</v>
          </cell>
        </row>
        <row r="63">
          <cell r="J63">
            <v>1303.5029416620382</v>
          </cell>
        </row>
        <row r="64">
          <cell r="J64">
            <v>1677.4034793023307</v>
          </cell>
        </row>
        <row r="65">
          <cell r="J65">
            <v>1954.9524396479485</v>
          </cell>
        </row>
        <row r="66">
          <cell r="J66">
            <v>2162.0325132083535</v>
          </cell>
        </row>
        <row r="67">
          <cell r="J67">
            <v>2321.4630734126704</v>
          </cell>
        </row>
        <row r="68">
          <cell r="J68">
            <v>2408.4310787581576</v>
          </cell>
        </row>
        <row r="69">
          <cell r="J69">
            <v>2483.9946551975963</v>
          </cell>
        </row>
        <row r="70">
          <cell r="J70">
            <v>2551.0602059909429</v>
          </cell>
        </row>
        <row r="71">
          <cell r="J71">
            <v>2611.7155202506765</v>
          </cell>
        </row>
        <row r="72">
          <cell r="J72">
            <v>2667.4770150977138</v>
          </cell>
        </row>
        <row r="73">
          <cell r="J73">
            <v>2719.458455378377</v>
          </cell>
        </row>
        <row r="74">
          <cell r="J74">
            <v>2768.4865481673137</v>
          </cell>
        </row>
        <row r="75">
          <cell r="J75">
            <v>2815.1805094035476</v>
          </cell>
        </row>
        <row r="76">
          <cell r="J76">
            <v>2860.0071248425515</v>
          </cell>
        </row>
        <row r="77">
          <cell r="J77">
            <v>2903.3190805643326</v>
          </cell>
        </row>
        <row r="78">
          <cell r="J78">
            <v>2945.3818183388926</v>
          </cell>
        </row>
        <row r="79">
          <cell r="J79">
            <v>2986.3924749702878</v>
          </cell>
        </row>
        <row r="80">
          <cell r="J80">
            <v>3026.4861373402755</v>
          </cell>
        </row>
        <row r="90">
          <cell r="G90">
            <v>834.14902138240006</v>
          </cell>
        </row>
        <row r="91">
          <cell r="G91">
            <v>830.7166251312002</v>
          </cell>
        </row>
        <row r="92">
          <cell r="G92">
            <v>831.9415484116571</v>
          </cell>
        </row>
        <row r="93">
          <cell r="G93">
            <v>844.95244273859055</v>
          </cell>
        </row>
        <row r="94">
          <cell r="G94">
            <v>847.43241437866675</v>
          </cell>
        </row>
        <row r="95">
          <cell r="G95">
            <v>851.31552786773318</v>
          </cell>
        </row>
        <row r="96">
          <cell r="G96">
            <v>857.74354909639931</v>
          </cell>
        </row>
        <row r="97">
          <cell r="G97">
            <v>862.78735457543348</v>
          </cell>
        </row>
        <row r="98">
          <cell r="G98">
            <v>867.83116005446709</v>
          </cell>
        </row>
        <row r="99">
          <cell r="G99">
            <v>872.87496553350104</v>
          </cell>
        </row>
        <row r="100">
          <cell r="G100">
            <v>877.91877101253488</v>
          </cell>
        </row>
        <row r="101">
          <cell r="G101">
            <v>882.96257649156894</v>
          </cell>
        </row>
        <row r="102">
          <cell r="G102">
            <v>888.00638197060277</v>
          </cell>
        </row>
        <row r="103">
          <cell r="G103">
            <v>893.0501874496365</v>
          </cell>
        </row>
        <row r="104">
          <cell r="G104">
            <v>898.09399292867056</v>
          </cell>
        </row>
        <row r="105">
          <cell r="G105">
            <v>903.13779840770451</v>
          </cell>
        </row>
        <row r="106">
          <cell r="G106">
            <v>908.18160388673857</v>
          </cell>
        </row>
        <row r="107">
          <cell r="G107">
            <v>913.22540936577207</v>
          </cell>
        </row>
        <row r="108">
          <cell r="G108">
            <v>918.26921484480636</v>
          </cell>
        </row>
        <row r="109">
          <cell r="G109">
            <v>923.31302032384019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20127.036403768416</v>
          </cell>
        </row>
        <row r="62">
          <cell r="J62">
            <v>20500.935489291685</v>
          </cell>
        </row>
        <row r="63">
          <cell r="J63">
            <v>20991.229620903119</v>
          </cell>
        </row>
        <row r="64">
          <cell r="J64">
            <v>21565.242315734275</v>
          </cell>
        </row>
        <row r="65">
          <cell r="J65">
            <v>22195.230256130406</v>
          </cell>
        </row>
        <row r="66">
          <cell r="J66">
            <v>22858.870907674482</v>
          </cell>
        </row>
        <row r="67">
          <cell r="J67">
            <v>23557.184307746258</v>
          </cell>
        </row>
        <row r="68">
          <cell r="J68">
            <v>24316.661255236952</v>
          </cell>
        </row>
        <row r="69">
          <cell r="J69">
            <v>25080.95502922597</v>
          </cell>
        </row>
        <row r="70">
          <cell r="J70">
            <v>25848.410783437757</v>
          </cell>
        </row>
        <row r="71">
          <cell r="J71">
            <v>26617.921726094726</v>
          </cell>
        </row>
        <row r="72">
          <cell r="J72">
            <v>27388.748587269525</v>
          </cell>
        </row>
        <row r="73">
          <cell r="J73">
            <v>28160.398544393003</v>
          </cell>
        </row>
        <row r="74">
          <cell r="J74">
            <v>28932.544015571468</v>
          </cell>
        </row>
        <row r="75">
          <cell r="J75">
            <v>29704.968186898124</v>
          </cell>
        </row>
        <row r="76">
          <cell r="J76">
            <v>30477.528468211265</v>
          </cell>
        </row>
        <row r="77">
          <cell r="J77">
            <v>31250.131973351195</v>
          </cell>
        </row>
        <row r="78">
          <cell r="J78">
            <v>32022.719066198653</v>
          </cell>
        </row>
        <row r="79">
          <cell r="J79">
            <v>32795.252317898572</v>
          </cell>
        </row>
        <row r="80">
          <cell r="J80">
            <v>33567.709095014754</v>
          </cell>
        </row>
        <row r="90">
          <cell r="G90">
            <v>6127.4157704027439</v>
          </cell>
        </row>
        <row r="91">
          <cell r="G91">
            <v>6235.6150840896016</v>
          </cell>
        </row>
        <row r="92">
          <cell r="G92">
            <v>6395.1740150276564</v>
          </cell>
        </row>
        <row r="93">
          <cell r="G93">
            <v>6631.4115343579424</v>
          </cell>
        </row>
        <row r="94">
          <cell r="G94">
            <v>6816.430471189944</v>
          </cell>
        </row>
        <row r="95">
          <cell r="G95">
            <v>7010.0966775564193</v>
          </cell>
        </row>
        <row r="96">
          <cell r="G96">
            <v>7253.8909422582256</v>
          </cell>
        </row>
        <row r="97">
          <cell r="G97">
            <v>7453.0685592827122</v>
          </cell>
        </row>
        <row r="98">
          <cell r="G98">
            <v>7652.2461763071997</v>
          </cell>
        </row>
        <row r="99">
          <cell r="G99">
            <v>7851.4237933316872</v>
          </cell>
        </row>
        <row r="100">
          <cell r="G100">
            <v>8050.6014103561756</v>
          </cell>
        </row>
        <row r="101">
          <cell r="G101">
            <v>8249.7790273806622</v>
          </cell>
        </row>
        <row r="102">
          <cell r="G102">
            <v>8448.9566444051488</v>
          </cell>
        </row>
        <row r="103">
          <cell r="G103">
            <v>8648.1342614296373</v>
          </cell>
        </row>
        <row r="104">
          <cell r="G104">
            <v>8847.3118784541257</v>
          </cell>
        </row>
        <row r="105">
          <cell r="G105">
            <v>9046.4894954786141</v>
          </cell>
        </row>
        <row r="106">
          <cell r="G106">
            <v>9245.6671125030989</v>
          </cell>
        </row>
        <row r="107">
          <cell r="G107">
            <v>9444.8447295275892</v>
          </cell>
        </row>
        <row r="108">
          <cell r="G108">
            <v>9644.0223465520776</v>
          </cell>
        </row>
        <row r="109">
          <cell r="G109">
            <v>9843.199963576566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24015.337088373672</v>
          </cell>
        </row>
        <row r="62">
          <cell r="J62">
            <v>24975.818170553608</v>
          </cell>
        </row>
        <row r="63">
          <cell r="J63">
            <v>25902.993410462157</v>
          </cell>
        </row>
        <row r="64">
          <cell r="J64">
            <v>26793.668881766032</v>
          </cell>
        </row>
        <row r="65">
          <cell r="J65">
            <v>27665.587396652842</v>
          </cell>
        </row>
        <row r="66">
          <cell r="J66">
            <v>28520.859651593204</v>
          </cell>
        </row>
        <row r="67">
          <cell r="J67">
            <v>29369.399222229233</v>
          </cell>
        </row>
        <row r="68">
          <cell r="J68">
            <v>29830.686802923672</v>
          </cell>
        </row>
        <row r="69">
          <cell r="J69">
            <v>30455.773470667584</v>
          </cell>
        </row>
        <row r="70">
          <cell r="J70">
            <v>31196.859747149767</v>
          </cell>
        </row>
        <row r="71">
          <cell r="J71">
            <v>32021.713710403503</v>
          </cell>
        </row>
        <row r="72">
          <cell r="J72">
            <v>32908.550501555015</v>
          </cell>
        </row>
        <row r="73">
          <cell r="J73">
            <v>33842.589610130875</v>
          </cell>
        </row>
        <row r="74">
          <cell r="J74">
            <v>34813.737597936553</v>
          </cell>
        </row>
        <row r="75">
          <cell r="J75">
            <v>35815.02582089114</v>
          </cell>
        </row>
        <row r="76">
          <cell r="J76">
            <v>36841.554663449017</v>
          </cell>
        </row>
        <row r="77">
          <cell r="J77">
            <v>37889.777569418948</v>
          </cell>
        </row>
        <row r="78">
          <cell r="J78">
            <v>38957.012980968982</v>
          </cell>
        </row>
        <row r="79">
          <cell r="J79">
            <v>40041.109063205928</v>
          </cell>
        </row>
        <row r="80">
          <cell r="J80">
            <v>41140.108313210141</v>
          </cell>
        </row>
        <row r="90">
          <cell r="G90">
            <v>7833.8977349568004</v>
          </cell>
        </row>
        <row r="91">
          <cell r="G91">
            <v>7945.5789545255993</v>
          </cell>
        </row>
        <row r="92">
          <cell r="G92">
            <v>8099.4586661336016</v>
          </cell>
        </row>
        <row r="93">
          <cell r="G93">
            <v>8359.2991433752395</v>
          </cell>
        </row>
        <row r="94">
          <cell r="G94">
            <v>8559.1979100476965</v>
          </cell>
        </row>
        <row r="95">
          <cell r="G95">
            <v>8753.6798965589333</v>
          </cell>
        </row>
        <row r="96">
          <cell r="G96">
            <v>9030.5556776911235</v>
          </cell>
        </row>
        <row r="97">
          <cell r="G97">
            <v>9297.9031467324967</v>
          </cell>
        </row>
        <row r="98">
          <cell r="G98">
            <v>9565.250615773868</v>
          </cell>
        </row>
        <row r="99">
          <cell r="G99">
            <v>9832.5980848152394</v>
          </cell>
        </row>
        <row r="100">
          <cell r="G100">
            <v>10099.945553856611</v>
          </cell>
        </row>
        <row r="101">
          <cell r="G101">
            <v>10367.293022897979</v>
          </cell>
        </row>
        <row r="102">
          <cell r="G102">
            <v>10634.640491939352</v>
          </cell>
        </row>
        <row r="103">
          <cell r="G103">
            <v>10901.987960980725</v>
          </cell>
        </row>
        <row r="104">
          <cell r="G104">
            <v>11130.177983073525</v>
          </cell>
        </row>
        <row r="105">
          <cell r="G105">
            <v>11397.525452114895</v>
          </cell>
        </row>
        <row r="106">
          <cell r="G106">
            <v>11664.872921156266</v>
          </cell>
        </row>
        <row r="107">
          <cell r="G107">
            <v>11932.220390197639</v>
          </cell>
        </row>
        <row r="108">
          <cell r="G108">
            <v>12199.56785923901</v>
          </cell>
        </row>
        <row r="109">
          <cell r="G109">
            <v>12466.91532828038</v>
          </cell>
        </row>
      </sheetData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20072.102185773274</v>
          </cell>
        </row>
        <row r="62">
          <cell r="J62">
            <v>20444.350167027445</v>
          </cell>
        </row>
        <row r="63">
          <cell r="J63">
            <v>20932.927622787003</v>
          </cell>
        </row>
        <row r="64">
          <cell r="J64">
            <v>21505.216848314001</v>
          </cell>
        </row>
        <row r="65">
          <cell r="J65">
            <v>22133.530055041836</v>
          </cell>
        </row>
        <row r="66">
          <cell r="J66">
            <v>22795.417700532762</v>
          </cell>
        </row>
        <row r="67">
          <cell r="J67">
            <v>23494.552099462129</v>
          </cell>
        </row>
        <row r="68">
          <cell r="J68">
            <v>23895.041209132563</v>
          </cell>
        </row>
        <row r="69">
          <cell r="J69">
            <v>24405.293738748427</v>
          </cell>
        </row>
        <row r="70">
          <cell r="J70">
            <v>24993.397886305109</v>
          </cell>
        </row>
        <row r="71">
          <cell r="J71">
            <v>25637.874252229034</v>
          </cell>
        </row>
        <row r="72">
          <cell r="J72">
            <v>26324.236024061025</v>
          </cell>
        </row>
        <row r="73">
          <cell r="J73">
            <v>27042.676648083288</v>
          </cell>
        </row>
        <row r="74">
          <cell r="J74">
            <v>27786.513677403975</v>
          </cell>
        </row>
        <row r="75">
          <cell r="J75">
            <v>28551.139781486785</v>
          </cell>
        </row>
        <row r="76">
          <cell r="J76">
            <v>29333.313893018541</v>
          </cell>
        </row>
        <row r="77">
          <cell r="J77">
            <v>30130.680439423184</v>
          </cell>
        </row>
        <row r="78">
          <cell r="J78">
            <v>30941.441463873209</v>
          </cell>
        </row>
        <row r="79">
          <cell r="J79">
            <v>31764.131154239371</v>
          </cell>
        </row>
        <row r="80">
          <cell r="J80">
            <v>32597.378247102915</v>
          </cell>
        </row>
        <row r="90">
          <cell r="G90">
            <v>6127.4157704027439</v>
          </cell>
        </row>
        <row r="91">
          <cell r="G91">
            <v>6235.6150840896016</v>
          </cell>
        </row>
        <row r="92">
          <cell r="G92">
            <v>6395.1740150276564</v>
          </cell>
        </row>
        <row r="93">
          <cell r="G93">
            <v>6631.4115343579424</v>
          </cell>
        </row>
        <row r="94">
          <cell r="G94">
            <v>6816.430471189944</v>
          </cell>
        </row>
        <row r="95">
          <cell r="G95">
            <v>7010.0966775564193</v>
          </cell>
        </row>
        <row r="96">
          <cell r="G96">
            <v>7253.8909422582256</v>
          </cell>
        </row>
        <row r="97">
          <cell r="G97">
            <v>7453.0685592827122</v>
          </cell>
        </row>
        <row r="98">
          <cell r="G98">
            <v>7652.2461763071997</v>
          </cell>
        </row>
        <row r="99">
          <cell r="G99">
            <v>7851.4237933316872</v>
          </cell>
        </row>
        <row r="100">
          <cell r="G100">
            <v>8050.6014103561756</v>
          </cell>
        </row>
        <row r="101">
          <cell r="G101">
            <v>8249.7790273806622</v>
          </cell>
        </row>
        <row r="102">
          <cell r="G102">
            <v>8448.9566444051488</v>
          </cell>
        </row>
        <row r="103">
          <cell r="G103">
            <v>8648.1342614296373</v>
          </cell>
        </row>
        <row r="104">
          <cell r="G104">
            <v>8808.1544315055544</v>
          </cell>
        </row>
        <row r="105">
          <cell r="G105">
            <v>9007.3320485300428</v>
          </cell>
        </row>
        <row r="106">
          <cell r="G106">
            <v>9206.5096655545294</v>
          </cell>
        </row>
        <row r="107">
          <cell r="G107">
            <v>9405.687282579016</v>
          </cell>
        </row>
        <row r="108">
          <cell r="G108">
            <v>9604.8648996035045</v>
          </cell>
        </row>
        <row r="109">
          <cell r="G109">
            <v>9804.0425166279929</v>
          </cell>
        </row>
      </sheetData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ah Padat - Cair Domestik"/>
      <sheetName val="Limbah Cair Industri Sawit"/>
      <sheetName val="Rekap"/>
    </sheetNames>
    <sheetDataSet>
      <sheetData sheetId="0"/>
      <sheetData sheetId="1"/>
      <sheetData sheetId="2">
        <row r="3">
          <cell r="B3">
            <v>349136.44181989873</v>
          </cell>
          <cell r="C3">
            <v>324175.12474730291</v>
          </cell>
          <cell r="D3">
            <v>340323.18548094598</v>
          </cell>
          <cell r="E3">
            <v>354798.45519725385</v>
          </cell>
          <cell r="F3">
            <v>368334.18142342998</v>
          </cell>
          <cell r="G3">
            <v>381167.18187039671</v>
          </cell>
          <cell r="H3">
            <v>393467.38764966547</v>
          </cell>
          <cell r="I3">
            <v>405426.32993819041</v>
          </cell>
          <cell r="J3">
            <v>417771.75556610542</v>
          </cell>
          <cell r="K3">
            <v>430220.26879623707</v>
          </cell>
          <cell r="L3">
            <v>442726.39604021661</v>
          </cell>
          <cell r="M3">
            <v>455260.97431304853</v>
          </cell>
          <cell r="N3">
            <v>467805.60001974576</v>
          </cell>
          <cell r="O3">
            <v>480348.93287737394</v>
          </cell>
          <cell r="P3">
            <v>492884.23960875836</v>
          </cell>
          <cell r="Q3">
            <v>505407.76549549034</v>
          </cell>
          <cell r="R3">
            <v>517917.65816567594</v>
          </cell>
          <cell r="S3">
            <v>530413.25927256548</v>
          </cell>
          <cell r="T3">
            <v>542894.64084353938</v>
          </cell>
          <cell r="U3">
            <v>555362.30399711919</v>
          </cell>
          <cell r="V3">
            <v>567816.98510838614</v>
          </cell>
        </row>
        <row r="4">
          <cell r="B4">
            <v>100748.9483814352</v>
          </cell>
          <cell r="C4">
            <v>103184.35584363155</v>
          </cell>
          <cell r="D4">
            <v>104147.03638295591</v>
          </cell>
          <cell r="E4">
            <v>106134.07312543957</v>
          </cell>
          <cell r="F4">
            <v>109361.2672847872</v>
          </cell>
          <cell r="G4">
            <v>111815.32974746574</v>
          </cell>
          <cell r="H4">
            <v>114249.42191220053</v>
          </cell>
          <cell r="I4">
            <v>117408.68682626676</v>
          </cell>
          <cell r="J4">
            <v>120408.09896834275</v>
          </cell>
          <cell r="K4">
            <v>123407.51111041875</v>
          </cell>
          <cell r="L4">
            <v>126406.92325249477</v>
          </cell>
          <cell r="M4">
            <v>129406.33539457075</v>
          </cell>
          <cell r="N4">
            <v>132405.74753664676</v>
          </cell>
          <cell r="O4">
            <v>135405.15967872276</v>
          </cell>
          <cell r="P4">
            <v>138404.57182079877</v>
          </cell>
          <cell r="Q4">
            <v>141403.98396287477</v>
          </cell>
          <cell r="R4">
            <v>144403.39610495078</v>
          </cell>
          <cell r="S4">
            <v>147402.80824702675</v>
          </cell>
          <cell r="T4">
            <v>150402.22038910276</v>
          </cell>
          <cell r="U4">
            <v>153401.63253117877</v>
          </cell>
          <cell r="V4">
            <v>156401.04467325477</v>
          </cell>
        </row>
        <row r="5">
          <cell r="B5">
            <v>373094.69400000002</v>
          </cell>
          <cell r="C5">
            <v>514304.53200000001</v>
          </cell>
          <cell r="D5">
            <v>657848.01599999995</v>
          </cell>
          <cell r="E5">
            <v>869593.66199999989</v>
          </cell>
          <cell r="F5">
            <v>1213128.6300000001</v>
          </cell>
          <cell r="G5">
            <v>1362415.0679999997</v>
          </cell>
          <cell r="H5">
            <v>1438665.2279999999</v>
          </cell>
          <cell r="I5">
            <v>2026989.8467106398</v>
          </cell>
          <cell r="J5">
            <v>2300236.0061750091</v>
          </cell>
          <cell r="K5">
            <v>2583150.8042045515</v>
          </cell>
          <cell r="L5">
            <v>2875833.1506527644</v>
          </cell>
          <cell r="M5">
            <v>3107848.6937635099</v>
          </cell>
          <cell r="N5">
            <v>3347228.395501269</v>
          </cell>
          <cell r="O5">
            <v>3594180.4926139303</v>
          </cell>
          <cell r="P5">
            <v>3848971.7630677079</v>
          </cell>
          <cell r="Q5">
            <v>4111943.916278183</v>
          </cell>
          <cell r="R5">
            <v>4383534.5557630667</v>
          </cell>
          <cell r="S5">
            <v>4664303.9857380334</v>
          </cell>
          <cell r="T5">
            <v>4954969.48576272</v>
          </cell>
          <cell r="U5">
            <v>5256449.1276492123</v>
          </cell>
          <cell r="V5">
            <v>5366549.299377677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ah Padat - Cair Domestik"/>
      <sheetName val="Limbah Cair Industri Sawit"/>
      <sheetName val="Rekap"/>
    </sheetNames>
    <sheetDataSet>
      <sheetData sheetId="0"/>
      <sheetData sheetId="1"/>
      <sheetData sheetId="2">
        <row r="3">
          <cell r="B3">
            <v>349136.44181989873</v>
          </cell>
          <cell r="C3">
            <v>323316.25106501346</v>
          </cell>
          <cell r="D3">
            <v>339445.98286304506</v>
          </cell>
          <cell r="E3">
            <v>353900.46668297925</v>
          </cell>
          <cell r="F3">
            <v>367415.56175849482</v>
          </cell>
          <cell r="G3">
            <v>380228.04783236579</v>
          </cell>
          <cell r="H3">
            <v>392507.85385455075</v>
          </cell>
          <cell r="I3">
            <v>399483.93238552584</v>
          </cell>
          <cell r="J3">
            <v>405431.32857243391</v>
          </cell>
          <cell r="K3">
            <v>413290.45221752219</v>
          </cell>
          <cell r="L3">
            <v>418738.71062199445</v>
          </cell>
          <cell r="M3">
            <v>426151.92468796711</v>
          </cell>
          <cell r="N3">
            <v>436706.60720804887</v>
          </cell>
          <cell r="O3">
            <v>447781.30064853688</v>
          </cell>
          <cell r="P3">
            <v>459258.56803854695</v>
          </cell>
          <cell r="Q3">
            <v>471058.04152202618</v>
          </cell>
          <cell r="R3">
            <v>483123.72908485716</v>
          </cell>
          <cell r="S3">
            <v>495415.42766024836</v>
          </cell>
          <cell r="T3">
            <v>507902.88727365888</v>
          </cell>
          <cell r="U3">
            <v>520561.81674259098</v>
          </cell>
          <cell r="V3">
            <v>533356.9126473997</v>
          </cell>
        </row>
        <row r="4">
          <cell r="B4">
            <v>100748.9483814352</v>
          </cell>
          <cell r="C4">
            <v>102630.87017835153</v>
          </cell>
          <cell r="D4">
            <v>103603.64488992709</v>
          </cell>
          <cell r="E4">
            <v>105591.9773811303</v>
          </cell>
          <cell r="F4">
            <v>108802.259606151</v>
          </cell>
          <cell r="G4">
            <v>111253.84209718951</v>
          </cell>
          <cell r="H4">
            <v>113684.05114843522</v>
          </cell>
          <cell r="I4">
            <v>116836.88804127276</v>
          </cell>
          <cell r="J4">
            <v>119831.25637786972</v>
          </cell>
          <cell r="K4">
            <v>122825.62471446668</v>
          </cell>
          <cell r="L4">
            <v>125819.99305106366</v>
          </cell>
          <cell r="M4">
            <v>128814.36138766061</v>
          </cell>
          <cell r="N4">
            <v>131808.7297242576</v>
          </cell>
          <cell r="O4">
            <v>134803.09806085457</v>
          </cell>
          <cell r="P4">
            <v>137797.46639745153</v>
          </cell>
          <cell r="Q4">
            <v>140635.20494625423</v>
          </cell>
          <cell r="R4">
            <v>143629.57328285114</v>
          </cell>
          <cell r="S4">
            <v>146623.94161944816</v>
          </cell>
          <cell r="T4">
            <v>149618.30995604512</v>
          </cell>
          <cell r="U4">
            <v>152612.67829264209</v>
          </cell>
          <cell r="V4">
            <v>155607.04662923905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nurunan Emisi vs BAU "/>
      <sheetName val="Sheet1"/>
      <sheetName val="Potensi Listrik"/>
      <sheetName val="Potensi Methana"/>
      <sheetName val="Potensi Penurunan Emisi"/>
    </sheetNames>
    <sheetDataSet>
      <sheetData sheetId="0">
        <row r="5">
          <cell r="D5">
            <v>514304.53200000001</v>
          </cell>
        </row>
        <row r="6">
          <cell r="D6">
            <v>511121.79719999991</v>
          </cell>
        </row>
        <row r="7">
          <cell r="D7">
            <v>722867.44319999986</v>
          </cell>
        </row>
        <row r="8">
          <cell r="D8">
            <v>1066402.4112000002</v>
          </cell>
        </row>
        <row r="9">
          <cell r="D9">
            <v>1215688.8491999998</v>
          </cell>
        </row>
        <row r="10">
          <cell r="D10">
            <v>1291939.0092</v>
          </cell>
        </row>
        <row r="11">
          <cell r="D11">
            <v>1866638.6179106398</v>
          </cell>
        </row>
        <row r="12">
          <cell r="D12">
            <v>2099070.3029750092</v>
          </cell>
        </row>
        <row r="13">
          <cell r="D13">
            <v>2381985.1010045516</v>
          </cell>
        </row>
        <row r="14">
          <cell r="D14">
            <v>2674667.4474527645</v>
          </cell>
        </row>
        <row r="15">
          <cell r="D15">
            <v>2906682.99056351</v>
          </cell>
        </row>
        <row r="16">
          <cell r="D16">
            <v>3146062.6923012692</v>
          </cell>
        </row>
        <row r="17">
          <cell r="D17">
            <v>3393014.7894139304</v>
          </cell>
        </row>
        <row r="18">
          <cell r="D18">
            <v>3376032.5270677079</v>
          </cell>
        </row>
        <row r="19">
          <cell r="D19">
            <v>3639004.680278183</v>
          </cell>
        </row>
        <row r="20">
          <cell r="D20">
            <v>3910595.3197630667</v>
          </cell>
        </row>
        <row r="21">
          <cell r="D21">
            <v>4191364.7497380334</v>
          </cell>
        </row>
        <row r="22">
          <cell r="D22">
            <v>3992741.0017627198</v>
          </cell>
        </row>
        <row r="23">
          <cell r="D23">
            <v>4294220.6436492121</v>
          </cell>
        </row>
        <row r="24">
          <cell r="D24">
            <v>4404320.8153776769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15113.794090549563</v>
          </cell>
        </row>
        <row r="62">
          <cell r="J62">
            <v>15536.534794536446</v>
          </cell>
        </row>
        <row r="63">
          <cell r="J63">
            <v>15943.192987306427</v>
          </cell>
        </row>
        <row r="64">
          <cell r="J64">
            <v>16337.49636594828</v>
          </cell>
        </row>
        <row r="65">
          <cell r="J65">
            <v>16713.619667644449</v>
          </cell>
        </row>
        <row r="66">
          <cell r="J66">
            <v>17078.86772637652</v>
          </cell>
        </row>
        <row r="67">
          <cell r="J67">
            <v>17437.886385158978</v>
          </cell>
        </row>
        <row r="68">
          <cell r="J68">
            <v>17903.106760387469</v>
          </cell>
        </row>
        <row r="69">
          <cell r="J69">
            <v>18367.424058641995</v>
          </cell>
        </row>
        <row r="70">
          <cell r="J70">
            <v>18830.292697497065</v>
          </cell>
        </row>
        <row r="71">
          <cell r="J71">
            <v>19291.436643871577</v>
          </cell>
        </row>
        <row r="72">
          <cell r="J72">
            <v>19750.749378678851</v>
          </cell>
        </row>
        <row r="73">
          <cell r="J73">
            <v>20208.22839475955</v>
          </cell>
        </row>
        <row r="74">
          <cell r="J74">
            <v>20663.932613305475</v>
          </cell>
        </row>
        <row r="75">
          <cell r="J75">
            <v>21117.954968200709</v>
          </cell>
        </row>
        <row r="76">
          <cell r="J76">
            <v>21570.404992549684</v>
          </cell>
        </row>
        <row r="77">
          <cell r="J77">
            <v>22021.397969755741</v>
          </cell>
        </row>
        <row r="78">
          <cell r="J78">
            <v>22471.048366024974</v>
          </cell>
        </row>
        <row r="79">
          <cell r="J79">
            <v>22919.466031797183</v>
          </cell>
        </row>
        <row r="80">
          <cell r="J80">
            <v>23366.754173415011</v>
          </cell>
        </row>
        <row r="90">
          <cell r="G90">
            <v>4809.3291932288002</v>
          </cell>
        </row>
        <row r="91">
          <cell r="G91">
            <v>4818.3647396235438</v>
          </cell>
        </row>
        <row r="92">
          <cell r="G92">
            <v>4866.4919494965716</v>
          </cell>
        </row>
        <row r="93">
          <cell r="G93">
            <v>4963.8263936414469</v>
          </cell>
        </row>
        <row r="94">
          <cell r="G94">
            <v>5032.8740250940955</v>
          </cell>
        </row>
        <row r="95">
          <cell r="G95">
            <v>5090.5007345200765</v>
          </cell>
        </row>
        <row r="96">
          <cell r="G96">
            <v>5290.2493976458973</v>
          </cell>
        </row>
        <row r="97">
          <cell r="G97">
            <v>5402.6769540764035</v>
          </cell>
        </row>
        <row r="98">
          <cell r="G98">
            <v>5515.1045105069115</v>
          </cell>
        </row>
        <row r="99">
          <cell r="G99">
            <v>5627.5320669374178</v>
          </cell>
        </row>
        <row r="100">
          <cell r="G100">
            <v>5739.9596233679231</v>
          </cell>
        </row>
        <row r="101">
          <cell r="G101">
            <v>5852.3871797984311</v>
          </cell>
        </row>
        <row r="102">
          <cell r="G102">
            <v>5964.8147362289374</v>
          </cell>
        </row>
        <row r="103">
          <cell r="G103">
            <v>6077.2422926594445</v>
          </cell>
        </row>
        <row r="104">
          <cell r="G104">
            <v>6189.6698490899516</v>
          </cell>
        </row>
        <row r="105">
          <cell r="G105">
            <v>6302.097405520457</v>
          </cell>
        </row>
        <row r="106">
          <cell r="G106">
            <v>6414.524961950965</v>
          </cell>
        </row>
        <row r="107">
          <cell r="G107">
            <v>6526.9525183814703</v>
          </cell>
        </row>
        <row r="108">
          <cell r="G108">
            <v>6639.3800748119784</v>
          </cell>
        </row>
        <row r="109">
          <cell r="G109">
            <v>6751.8076312424855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15074.596676499363</v>
          </cell>
        </row>
        <row r="62">
          <cell r="J62">
            <v>15496.785311795848</v>
          </cell>
        </row>
        <row r="63">
          <cell r="J63">
            <v>15902.860556546928</v>
          </cell>
        </row>
        <row r="64">
          <cell r="J64">
            <v>16296.649995756181</v>
          </cell>
        </row>
        <row r="65">
          <cell r="J65">
            <v>16672.205117807949</v>
          </cell>
        </row>
        <row r="66">
          <cell r="J66">
            <v>17036.978977460618</v>
          </cell>
        </row>
        <row r="67">
          <cell r="J67">
            <v>17396.562074419184</v>
          </cell>
        </row>
        <row r="68">
          <cell r="J68">
            <v>17600.335179661379</v>
          </cell>
        </row>
        <row r="69">
          <cell r="J69">
            <v>17881.304868124804</v>
          </cell>
        </row>
        <row r="70">
          <cell r="J70">
            <v>18216.293699807389</v>
          </cell>
        </row>
        <row r="71">
          <cell r="J71">
            <v>18589.751662984745</v>
          </cell>
        </row>
        <row r="72">
          <cell r="J72">
            <v>18991.232824114177</v>
          </cell>
        </row>
        <row r="73">
          <cell r="J73">
            <v>19413.700903772133</v>
          </cell>
        </row>
        <row r="74">
          <cell r="J74">
            <v>19852.390586739675</v>
          </cell>
        </row>
        <row r="75">
          <cell r="J75">
            <v>20304.041391471947</v>
          </cell>
        </row>
        <row r="76">
          <cell r="J76">
            <v>20766.381269316</v>
          </cell>
        </row>
        <row r="77">
          <cell r="J77">
            <v>21237.777558250411</v>
          </cell>
        </row>
        <row r="78">
          <cell r="J78">
            <v>21717.000036330595</v>
          </cell>
        </row>
        <row r="79">
          <cell r="J79">
            <v>22203.059001649508</v>
          </cell>
        </row>
        <row r="80">
          <cell r="J80">
            <v>22695.038192544962</v>
          </cell>
        </row>
        <row r="90">
          <cell r="G90">
            <v>4809.3291932288002</v>
          </cell>
        </row>
        <row r="91">
          <cell r="G91">
            <v>4818.3647396235438</v>
          </cell>
        </row>
        <row r="92">
          <cell r="G92">
            <v>4866.4919494965716</v>
          </cell>
        </row>
        <row r="93">
          <cell r="G93">
            <v>4963.8263936414469</v>
          </cell>
        </row>
        <row r="94">
          <cell r="G94">
            <v>5032.8740250940955</v>
          </cell>
        </row>
        <row r="95">
          <cell r="G95">
            <v>5090.5007345200765</v>
          </cell>
        </row>
        <row r="96">
          <cell r="G96">
            <v>5290.2493976458973</v>
          </cell>
        </row>
        <row r="97">
          <cell r="G97">
            <v>5402.6769540764035</v>
          </cell>
        </row>
        <row r="98">
          <cell r="G98">
            <v>5515.1045105069115</v>
          </cell>
        </row>
        <row r="99">
          <cell r="G99">
            <v>5627.5320669374178</v>
          </cell>
        </row>
        <row r="100">
          <cell r="G100">
            <v>5739.9596233679231</v>
          </cell>
        </row>
        <row r="101">
          <cell r="G101">
            <v>5852.3871797984311</v>
          </cell>
        </row>
        <row r="102">
          <cell r="G102">
            <v>5964.8147362289374</v>
          </cell>
        </row>
        <row r="103">
          <cell r="G103">
            <v>6077.2422926594445</v>
          </cell>
        </row>
        <row r="104">
          <cell r="G104">
            <v>6189.6698490899516</v>
          </cell>
        </row>
        <row r="105">
          <cell r="G105">
            <v>6302.097405520457</v>
          </cell>
        </row>
        <row r="106">
          <cell r="G106">
            <v>6414.524961950965</v>
          </cell>
        </row>
        <row r="107">
          <cell r="G107">
            <v>6526.9525183814703</v>
          </cell>
        </row>
        <row r="108">
          <cell r="G108">
            <v>6639.3800748119784</v>
          </cell>
        </row>
        <row r="109">
          <cell r="G109">
            <v>6751.8076312424855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ormat Rekap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61">
          <cell r="J61">
            <v>61666.406798389376</v>
          </cell>
        </row>
        <row r="62">
          <cell r="J62">
            <v>64620.881195595386</v>
          </cell>
        </row>
        <row r="63">
          <cell r="J63">
            <v>67242.160463263164</v>
          </cell>
        </row>
        <row r="64">
          <cell r="J64">
            <v>69623.098100860065</v>
          </cell>
        </row>
        <row r="65">
          <cell r="J65">
            <v>71820.442503567043</v>
          </cell>
        </row>
        <row r="66">
          <cell r="J66">
            <v>73873.65087650952</v>
          </cell>
        </row>
        <row r="67">
          <cell r="J67">
            <v>75863.28236156817</v>
          </cell>
        </row>
        <row r="68">
          <cell r="J68">
            <v>78188.193220998015</v>
          </cell>
        </row>
        <row r="69">
          <cell r="J69">
            <v>80472.826376138692</v>
          </cell>
        </row>
        <row r="70">
          <cell r="J70">
            <v>82726.85494787815</v>
          </cell>
        </row>
        <row r="71">
          <cell r="J71">
            <v>84957.185443638751</v>
          </cell>
        </row>
        <row r="72">
          <cell r="J72">
            <v>87168.813365657494</v>
          </cell>
        </row>
        <row r="73">
          <cell r="J73">
            <v>89365.404927870797</v>
          </cell>
        </row>
        <row r="74">
          <cell r="J74">
            <v>91549.693941875492</v>
          </cell>
        </row>
        <row r="75">
          <cell r="J75">
            <v>93723.753761270185</v>
          </cell>
        </row>
        <row r="76">
          <cell r="J76">
            <v>95889.184590112651</v>
          </cell>
        </row>
        <row r="77">
          <cell r="J77">
            <v>98047.243309029262</v>
          </cell>
        </row>
        <row r="78">
          <cell r="J78">
            <v>100198.93413527308</v>
          </cell>
        </row>
        <row r="79">
          <cell r="J79">
            <v>102345.07249147231</v>
          </cell>
        </row>
        <row r="80">
          <cell r="J80">
            <v>104486.33046006065</v>
          </cell>
        </row>
        <row r="90">
          <cell r="G90">
            <v>18850.931065629258</v>
          </cell>
        </row>
        <row r="91">
          <cell r="G91">
            <v>18984.944258816915</v>
          </cell>
        </row>
        <row r="92">
          <cell r="G92">
            <v>19255.439089302628</v>
          </cell>
        </row>
        <row r="93">
          <cell r="G93">
            <v>19745.012098993982</v>
          </cell>
        </row>
        <row r="94">
          <cell r="G94">
            <v>20086.921873266594</v>
          </cell>
        </row>
        <row r="95">
          <cell r="G95">
            <v>20426.090626252793</v>
          </cell>
        </row>
        <row r="96">
          <cell r="G96">
            <v>21209.924820545832</v>
          </cell>
        </row>
        <row r="97">
          <cell r="G97">
            <v>21702.623396776227</v>
          </cell>
        </row>
        <row r="98">
          <cell r="G98">
            <v>22195.321973006627</v>
          </cell>
        </row>
        <row r="99">
          <cell r="G99">
            <v>22688.02054923703</v>
          </cell>
        </row>
        <row r="100">
          <cell r="G100">
            <v>23180.719125467425</v>
          </cell>
        </row>
        <row r="101">
          <cell r="G101">
            <v>23673.417701697828</v>
          </cell>
        </row>
        <row r="102">
          <cell r="G102">
            <v>24166.116277928231</v>
          </cell>
        </row>
        <row r="103">
          <cell r="G103">
            <v>24658.814854158627</v>
          </cell>
        </row>
        <row r="104">
          <cell r="G104">
            <v>25151.51343038903</v>
          </cell>
        </row>
        <row r="105">
          <cell r="G105">
            <v>25644.212006619433</v>
          </cell>
        </row>
        <row r="106">
          <cell r="G106">
            <v>26136.910582849829</v>
          </cell>
        </row>
        <row r="107">
          <cell r="G107">
            <v>26629.609159080232</v>
          </cell>
        </row>
        <row r="108">
          <cell r="G108">
            <v>27122.307735310627</v>
          </cell>
        </row>
        <row r="109">
          <cell r="G109">
            <v>27615.006311541034</v>
          </cell>
        </row>
      </sheetData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Sheet1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61">
          <cell r="J61">
            <v>61497.40224649122</v>
          </cell>
        </row>
        <row r="62">
          <cell r="J62">
            <v>64448.601608968107</v>
          </cell>
        </row>
        <row r="63">
          <cell r="J63">
            <v>67066.617065871382</v>
          </cell>
        </row>
        <row r="64">
          <cell r="J64">
            <v>69444.372414131009</v>
          </cell>
        </row>
        <row r="65">
          <cell r="J65">
            <v>71638.62195627777</v>
          </cell>
        </row>
        <row r="66">
          <cell r="J66">
            <v>73688.760279529204</v>
          </cell>
        </row>
        <row r="67">
          <cell r="J67">
            <v>71114.141613502507</v>
          </cell>
        </row>
        <row r="68">
          <cell r="J68">
            <v>72075.03117066031</v>
          </cell>
        </row>
        <row r="69">
          <cell r="J69">
            <v>73331.49530772648</v>
          </cell>
        </row>
        <row r="70">
          <cell r="J70">
            <v>74794.121114316731</v>
          </cell>
        </row>
        <row r="71">
          <cell r="J71">
            <v>76402.979266750612</v>
          </cell>
        </row>
        <row r="72">
          <cell r="J72">
            <v>78117.858893364159</v>
          </cell>
        </row>
        <row r="73">
          <cell r="J73">
            <v>79911.710330086673</v>
          </cell>
        </row>
        <row r="74">
          <cell r="J74">
            <v>81766.238360435513</v>
          </cell>
        </row>
        <row r="75">
          <cell r="J75">
            <v>83668.93696349638</v>
          </cell>
        </row>
        <row r="76">
          <cell r="J76">
            <v>85611.090168158931</v>
          </cell>
        </row>
        <row r="77">
          <cell r="J77">
            <v>87586.420193755141</v>
          </cell>
        </row>
        <row r="78">
          <cell r="J78">
            <v>89590.169026340896</v>
          </cell>
        </row>
        <row r="79">
          <cell r="J79">
            <v>91618.469949290404</v>
          </cell>
        </row>
        <row r="80">
          <cell r="J80">
            <v>93662.140920327685</v>
          </cell>
        </row>
        <row r="90">
          <cell r="G90">
            <v>18455.584161857827</v>
          </cell>
        </row>
        <row r="91">
          <cell r="G91">
            <v>18594.355766474058</v>
          </cell>
        </row>
        <row r="92">
          <cell r="G92">
            <v>18866.65107695977</v>
          </cell>
        </row>
        <row r="93">
          <cell r="G93">
            <v>19353.437629508269</v>
          </cell>
        </row>
        <row r="94">
          <cell r="G94">
            <v>19695.347403780877</v>
          </cell>
        </row>
        <row r="95">
          <cell r="G95">
            <v>20034.516156767088</v>
          </cell>
        </row>
        <row r="96">
          <cell r="G96">
            <v>20818.350351060119</v>
          </cell>
        </row>
        <row r="97">
          <cell r="G97">
            <v>21311.048927290518</v>
          </cell>
        </row>
        <row r="98">
          <cell r="G98">
            <v>21803.747503520914</v>
          </cell>
        </row>
        <row r="99">
          <cell r="G99">
            <v>22296.446079751313</v>
          </cell>
        </row>
        <row r="100">
          <cell r="G100">
            <v>22789.144655981716</v>
          </cell>
        </row>
        <row r="101">
          <cell r="G101">
            <v>23281.843232212119</v>
          </cell>
        </row>
        <row r="102">
          <cell r="G102">
            <v>23774.541808442511</v>
          </cell>
        </row>
        <row r="103">
          <cell r="G103">
            <v>24267.24038467291</v>
          </cell>
        </row>
        <row r="104">
          <cell r="G104">
            <v>24759.938960903321</v>
          </cell>
        </row>
        <row r="105">
          <cell r="G105">
            <v>25252.637537133716</v>
          </cell>
        </row>
        <row r="106">
          <cell r="G106">
            <v>25745.336113364119</v>
          </cell>
        </row>
        <row r="107">
          <cell r="G107">
            <v>26238.034689594515</v>
          </cell>
        </row>
        <row r="108">
          <cell r="G108">
            <v>26730.733265824918</v>
          </cell>
        </row>
        <row r="109">
          <cell r="G109">
            <v>27223.431842055314</v>
          </cell>
        </row>
      </sheetData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76708.793055644419</v>
          </cell>
        </row>
        <row r="62">
          <cell r="J62">
            <v>81894.348982290554</v>
          </cell>
        </row>
        <row r="63">
          <cell r="J63">
            <v>86059.879460909753</v>
          </cell>
        </row>
        <row r="64">
          <cell r="J64">
            <v>89751.005861248734</v>
          </cell>
        </row>
        <row r="65">
          <cell r="J65">
            <v>93100.822251835591</v>
          </cell>
        </row>
        <row r="66">
          <cell r="J66">
            <v>96193.838581435572</v>
          </cell>
        </row>
        <row r="67">
          <cell r="J67">
            <v>99116.895140073873</v>
          </cell>
        </row>
        <row r="68">
          <cell r="J68">
            <v>102038.08844541995</v>
          </cell>
        </row>
        <row r="69">
          <cell r="J69">
            <v>104999.05442359908</v>
          </cell>
        </row>
        <row r="70">
          <cell r="J70">
            <v>107983.06330589042</v>
          </cell>
        </row>
        <row r="71">
          <cell r="J71">
            <v>110979.32178599839</v>
          </cell>
        </row>
        <row r="72">
          <cell r="J72">
            <v>113980.95984397373</v>
          </cell>
        </row>
        <row r="73">
          <cell r="J73">
            <v>116983.68937480188</v>
          </cell>
        </row>
        <row r="74">
          <cell r="J74">
            <v>119984.91191934166</v>
          </cell>
        </row>
        <row r="75">
          <cell r="J75">
            <v>122983.12640377639</v>
          </cell>
        </row>
        <row r="76">
          <cell r="J76">
            <v>125977.53710579181</v>
          </cell>
        </row>
        <row r="77">
          <cell r="J77">
            <v>128967.79509591612</v>
          </cell>
        </row>
        <row r="78">
          <cell r="J78">
            <v>131953.82852248117</v>
          </cell>
        </row>
        <row r="79">
          <cell r="J79">
            <v>134935.73191859701</v>
          </cell>
        </row>
        <row r="80">
          <cell r="J80">
            <v>137913.69462210839</v>
          </cell>
        </row>
        <row r="90">
          <cell r="G90">
            <v>24929.818003594057</v>
          </cell>
        </row>
        <row r="91">
          <cell r="G91">
            <v>24897.021875082515</v>
          </cell>
        </row>
        <row r="92">
          <cell r="G92">
            <v>25304.105788329718</v>
          </cell>
        </row>
        <row r="93">
          <cell r="G93">
            <v>26007.26680224427</v>
          </cell>
        </row>
        <row r="94">
          <cell r="G94">
            <v>26516.019931723578</v>
          </cell>
        </row>
        <row r="95">
          <cell r="G95">
            <v>27028.5256498688</v>
          </cell>
        </row>
        <row r="96">
          <cell r="G96">
            <v>27668.195176979509</v>
          </cell>
        </row>
        <row r="97">
          <cell r="G97">
            <v>28358.214654624917</v>
          </cell>
        </row>
        <row r="98">
          <cell r="G98">
            <v>29048.234132270325</v>
          </cell>
        </row>
        <row r="99">
          <cell r="G99">
            <v>29738.253609915737</v>
          </cell>
        </row>
        <row r="100">
          <cell r="G100">
            <v>30428.273087561145</v>
          </cell>
        </row>
        <row r="101">
          <cell r="G101">
            <v>31118.292565206553</v>
          </cell>
        </row>
        <row r="102">
          <cell r="G102">
            <v>31808.312042851958</v>
          </cell>
        </row>
        <row r="103">
          <cell r="G103">
            <v>32498.331520497366</v>
          </cell>
        </row>
        <row r="104">
          <cell r="G104">
            <v>33188.350998142785</v>
          </cell>
        </row>
        <row r="105">
          <cell r="G105">
            <v>33878.370475788193</v>
          </cell>
        </row>
        <row r="106">
          <cell r="G106">
            <v>34568.389953433594</v>
          </cell>
        </row>
        <row r="107">
          <cell r="G107">
            <v>35258.409431079017</v>
          </cell>
        </row>
        <row r="108">
          <cell r="G108">
            <v>35948.428908724418</v>
          </cell>
        </row>
        <row r="109">
          <cell r="G109">
            <v>36638.448386369833</v>
          </cell>
        </row>
      </sheetData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76485.289362063893</v>
          </cell>
        </row>
        <row r="62">
          <cell r="J62">
            <v>81668.420026249631</v>
          </cell>
        </row>
        <row r="63">
          <cell r="J63">
            <v>85829.193020707404</v>
          </cell>
        </row>
        <row r="64">
          <cell r="J64">
            <v>89515.596199513791</v>
          </cell>
        </row>
        <row r="65">
          <cell r="J65">
            <v>92860.807515564069</v>
          </cell>
        </row>
        <row r="66">
          <cell r="J66">
            <v>95949.184803366108</v>
          </cell>
        </row>
        <row r="67">
          <cell r="J67">
            <v>98879.154740694445</v>
          </cell>
        </row>
        <row r="68">
          <cell r="J68">
            <v>100295.40309750402</v>
          </cell>
        </row>
        <row r="69">
          <cell r="J69">
            <v>102195.39460651121</v>
          </cell>
        </row>
        <row r="70">
          <cell r="J70">
            <v>101698.29877862173</v>
          </cell>
        </row>
        <row r="71">
          <cell r="J71">
            <v>104053.78653756999</v>
          </cell>
        </row>
        <row r="72">
          <cell r="J72">
            <v>106581.87257836298</v>
          </cell>
        </row>
        <row r="73">
          <cell r="J73">
            <v>109238.60622885058</v>
          </cell>
        </row>
        <row r="74">
          <cell r="J74">
            <v>111994.26958154907</v>
          </cell>
        </row>
        <row r="75">
          <cell r="J75">
            <v>114828.58221630978</v>
          </cell>
        </row>
        <row r="76">
          <cell r="J76">
            <v>117727.4691969656</v>
          </cell>
        </row>
        <row r="77">
          <cell r="J77">
            <v>120680.87667429345</v>
          </cell>
        </row>
        <row r="78">
          <cell r="J78">
            <v>123681.28920702833</v>
          </cell>
        </row>
        <row r="79">
          <cell r="J79">
            <v>126722.71673238846</v>
          </cell>
        </row>
        <row r="80">
          <cell r="J80">
            <v>129796.73424480626</v>
          </cell>
        </row>
        <row r="90">
          <cell r="G90">
            <v>24890.283313216911</v>
          </cell>
        </row>
        <row r="91">
          <cell r="G91">
            <v>24857.963025848228</v>
          </cell>
        </row>
        <row r="92">
          <cell r="G92">
            <v>25265.22698709543</v>
          </cell>
        </row>
        <row r="93">
          <cell r="G93">
            <v>25968.109355295695</v>
          </cell>
        </row>
        <row r="94">
          <cell r="G94">
            <v>26476.862484775011</v>
          </cell>
        </row>
        <row r="95">
          <cell r="G95">
            <v>26989.368202920228</v>
          </cell>
        </row>
        <row r="96">
          <cell r="G96">
            <v>27629.03773003093</v>
          </cell>
        </row>
        <row r="97">
          <cell r="G97">
            <v>28319.057207676342</v>
          </cell>
        </row>
        <row r="98">
          <cell r="G98">
            <v>29009.07668532175</v>
          </cell>
        </row>
        <row r="99">
          <cell r="G99">
            <v>29699.096162967166</v>
          </cell>
        </row>
        <row r="100">
          <cell r="G100">
            <v>30389.115640612574</v>
          </cell>
        </row>
        <row r="101">
          <cell r="G101">
            <v>31079.135118257982</v>
          </cell>
        </row>
        <row r="102">
          <cell r="G102">
            <v>31769.154595903387</v>
          </cell>
        </row>
        <row r="103">
          <cell r="G103">
            <v>32459.174073548802</v>
          </cell>
        </row>
        <row r="104">
          <cell r="G104">
            <v>33149.193551194214</v>
          </cell>
        </row>
        <row r="105">
          <cell r="G105">
            <v>33839.213028839615</v>
          </cell>
        </row>
        <row r="106">
          <cell r="G106">
            <v>34529.23250648503</v>
          </cell>
        </row>
        <row r="107">
          <cell r="G107">
            <v>35219.251984130438</v>
          </cell>
        </row>
        <row r="108">
          <cell r="G108">
            <v>35909.271461775847</v>
          </cell>
        </row>
        <row r="109">
          <cell r="G109">
            <v>36599.290939421269</v>
          </cell>
        </row>
      </sheetData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24866.988021810343</v>
          </cell>
        </row>
        <row r="62">
          <cell r="J62">
            <v>26518.4202727593</v>
          </cell>
        </row>
        <row r="63">
          <cell r="J63">
            <v>28132.976018330268</v>
          </cell>
        </row>
        <row r="64">
          <cell r="J64">
            <v>29733.863786966296</v>
          </cell>
        </row>
        <row r="65">
          <cell r="J65">
            <v>31330.557788443097</v>
          </cell>
        </row>
        <row r="66">
          <cell r="J66">
            <v>32936.356678637618</v>
          </cell>
        </row>
        <row r="67">
          <cell r="J67">
            <v>34521.432222831776</v>
          </cell>
        </row>
        <row r="68">
          <cell r="J68">
            <v>35794.78356794743</v>
          </cell>
        </row>
        <row r="69">
          <cell r="J69">
            <v>37152.21725359463</v>
          </cell>
        </row>
        <row r="70">
          <cell r="J70">
            <v>38567.425940065506</v>
          </cell>
        </row>
        <row r="71">
          <cell r="J71">
            <v>40022.618696561687</v>
          </cell>
        </row>
        <row r="72">
          <cell r="J72">
            <v>41505.733446194485</v>
          </cell>
        </row>
        <row r="73">
          <cell r="J73">
            <v>43008.56555816024</v>
          </cell>
        </row>
        <row r="74">
          <cell r="J74">
            <v>44525.510978018938</v>
          </cell>
        </row>
        <row r="75">
          <cell r="J75">
            <v>46052.721656168243</v>
          </cell>
        </row>
        <row r="76">
          <cell r="J76">
            <v>47587.537653866675</v>
          </cell>
        </row>
        <row r="77">
          <cell r="J77">
            <v>49128.104970927314</v>
          </cell>
        </row>
        <row r="78">
          <cell r="J78">
            <v>50673.118086106289</v>
          </cell>
        </row>
        <row r="79">
          <cell r="J79">
            <v>52221.646281308887</v>
          </cell>
        </row>
        <row r="80">
          <cell r="J80">
            <v>53773.016285972561</v>
          </cell>
        </row>
        <row r="90">
          <cell r="G90">
            <v>8874.7143502857143</v>
          </cell>
        </row>
        <row r="91">
          <cell r="G91">
            <v>9165.6146593995436</v>
          </cell>
        </row>
        <row r="92">
          <cell r="G92">
            <v>9532.3044866221735</v>
          </cell>
        </row>
        <row r="93">
          <cell r="G93">
            <v>10016.931766325637</v>
          </cell>
        </row>
        <row r="94">
          <cell r="G94">
            <v>10445.738441618287</v>
          </cell>
        </row>
        <row r="95">
          <cell r="G95">
            <v>10885.476570850742</v>
          </cell>
        </row>
        <row r="96">
          <cell r="G96">
            <v>10935.565471739124</v>
          </cell>
        </row>
        <row r="97">
          <cell r="G97">
            <v>11343.357650502705</v>
          </cell>
        </row>
        <row r="98">
          <cell r="G98">
            <v>11751.149829266285</v>
          </cell>
        </row>
        <row r="99">
          <cell r="G99">
            <v>12158.942008029868</v>
          </cell>
        </row>
        <row r="100">
          <cell r="G100">
            <v>12566.73418679345</v>
          </cell>
        </row>
        <row r="101">
          <cell r="G101">
            <v>12974.526365557029</v>
          </cell>
        </row>
        <row r="102">
          <cell r="G102">
            <v>13382.318544320609</v>
          </cell>
        </row>
        <row r="103">
          <cell r="G103">
            <v>13790.110723084194</v>
          </cell>
        </row>
        <row r="104">
          <cell r="G104">
            <v>14197.902901847772</v>
          </cell>
        </row>
        <row r="105">
          <cell r="G105">
            <v>14605.695080611355</v>
          </cell>
        </row>
        <row r="106">
          <cell r="G106">
            <v>15013.487259374935</v>
          </cell>
        </row>
        <row r="107">
          <cell r="G107">
            <v>15421.279438138514</v>
          </cell>
        </row>
        <row r="108">
          <cell r="G108">
            <v>15829.071616902094</v>
          </cell>
        </row>
        <row r="109">
          <cell r="G109">
            <v>16236.863795665677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7"/>
  <sheetViews>
    <sheetView topLeftCell="A28" zoomScale="85" zoomScaleNormal="85" workbookViewId="0">
      <selection activeCell="B4" sqref="B4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15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'[1]Rekapitulasi BaU Emisi GRK'!J61</f>
        <v>24079.18560462337</v>
      </c>
      <c r="C4" s="11">
        <f>'[2]Rekapitulasi BaU Emisi GRK'!J61</f>
        <v>24015.337088373672</v>
      </c>
      <c r="D4" s="5">
        <f>B4-C4</f>
        <v>63.84851624969815</v>
      </c>
      <c r="E4" s="8">
        <v>2011</v>
      </c>
      <c r="F4" s="11">
        <f>'[1]Rekapitulasi BaU Emisi GRK'!G90</f>
        <v>7833.8977349568004</v>
      </c>
      <c r="G4" s="13">
        <f>'[2]Rekapitulasi BaU Emisi GRK'!G90</f>
        <v>7833.8977349568004</v>
      </c>
      <c r="H4" s="5">
        <f>F4-G4</f>
        <v>0</v>
      </c>
      <c r="I4" s="8">
        <v>2011</v>
      </c>
      <c r="J4" s="11">
        <f>B4+F4</f>
        <v>31913.083339580171</v>
      </c>
      <c r="K4" s="13">
        <f>C4+G4</f>
        <v>31849.234823330473</v>
      </c>
      <c r="L4" s="5">
        <f>J4-K4</f>
        <v>63.84851624969815</v>
      </c>
    </row>
    <row r="5" spans="1:12" x14ac:dyDescent="0.25">
      <c r="A5" s="8">
        <v>2012</v>
      </c>
      <c r="B5" s="11">
        <f>'[1]Rekapitulasi BaU Emisi GRK'!J62</f>
        <v>25041.365855418513</v>
      </c>
      <c r="C5" s="11">
        <f>'[2]Rekapitulasi BaU Emisi GRK'!J62</f>
        <v>24975.818170553608</v>
      </c>
      <c r="D5" s="5">
        <f t="shared" ref="D5:D23" si="0">B5-C5</f>
        <v>65.547684864905023</v>
      </c>
      <c r="E5" s="8">
        <v>2012</v>
      </c>
      <c r="F5" s="11">
        <f>'[1]Rekapitulasi BaU Emisi GRK'!G91</f>
        <v>7945.5789545255993</v>
      </c>
      <c r="G5" s="13">
        <f>'[2]Rekapitulasi BaU Emisi GRK'!G91</f>
        <v>7945.5789545255993</v>
      </c>
      <c r="H5" s="5">
        <f t="shared" ref="H5:H23" si="1">F5-G5</f>
        <v>0</v>
      </c>
      <c r="I5" s="8">
        <v>2012</v>
      </c>
      <c r="J5" s="11">
        <f t="shared" ref="J5:J23" si="2">B5+F5</f>
        <v>32986.944809944114</v>
      </c>
      <c r="K5" s="13">
        <f t="shared" ref="K5:K23" si="3">C5+G5</f>
        <v>32921.397125079209</v>
      </c>
      <c r="L5" s="5">
        <f t="shared" ref="L5:L23" si="4">J5-K5</f>
        <v>65.547684864905023</v>
      </c>
    </row>
    <row r="6" spans="1:12" x14ac:dyDescent="0.25">
      <c r="A6" s="8">
        <v>2013</v>
      </c>
      <c r="B6" s="11">
        <f>'[1]Rekapitulasi BaU Emisi GRK'!J63</f>
        <v>25970.119968819057</v>
      </c>
      <c r="C6" s="11">
        <f>'[2]Rekapitulasi BaU Emisi GRK'!J63</f>
        <v>25902.993410462157</v>
      </c>
      <c r="D6" s="5">
        <f t="shared" si="0"/>
        <v>67.126558356900205</v>
      </c>
      <c r="E6" s="8">
        <v>2013</v>
      </c>
      <c r="F6" s="11">
        <f>'[1]Rekapitulasi BaU Emisi GRK'!G92</f>
        <v>8099.4586661336016</v>
      </c>
      <c r="G6" s="13">
        <f>'[2]Rekapitulasi BaU Emisi GRK'!G92</f>
        <v>8099.4586661336016</v>
      </c>
      <c r="H6" s="5">
        <f t="shared" si="1"/>
        <v>0</v>
      </c>
      <c r="I6" s="8">
        <v>2013</v>
      </c>
      <c r="J6" s="11">
        <f t="shared" si="2"/>
        <v>34069.578634952661</v>
      </c>
      <c r="K6" s="13">
        <f t="shared" si="3"/>
        <v>34002.452076595757</v>
      </c>
      <c r="L6" s="5">
        <f t="shared" si="4"/>
        <v>67.126558356903843</v>
      </c>
    </row>
    <row r="7" spans="1:12" x14ac:dyDescent="0.25">
      <c r="A7" s="8">
        <v>2014</v>
      </c>
      <c r="B7" s="11">
        <f>'[1]Rekapitulasi BaU Emisi GRK'!J64</f>
        <v>26862.455942448531</v>
      </c>
      <c r="C7" s="11">
        <f>'[2]Rekapitulasi BaU Emisi GRK'!J64</f>
        <v>26793.668881766032</v>
      </c>
      <c r="D7" s="5">
        <f t="shared" si="0"/>
        <v>68.787060682498122</v>
      </c>
      <c r="E7" s="8">
        <v>2014</v>
      </c>
      <c r="F7" s="11">
        <f>'[1]Rekapitulasi BaU Emisi GRK'!G93</f>
        <v>8359.2991433752395</v>
      </c>
      <c r="G7" s="13">
        <f>'[2]Rekapitulasi BaU Emisi GRK'!G93</f>
        <v>8359.2991433752395</v>
      </c>
      <c r="H7" s="5">
        <f t="shared" si="1"/>
        <v>0</v>
      </c>
      <c r="I7" s="8">
        <v>2014</v>
      </c>
      <c r="J7" s="11">
        <f t="shared" si="2"/>
        <v>35221.755085823766</v>
      </c>
      <c r="K7" s="13">
        <f t="shared" si="3"/>
        <v>35152.968025141272</v>
      </c>
      <c r="L7" s="5">
        <f t="shared" si="4"/>
        <v>68.787060682494484</v>
      </c>
    </row>
    <row r="8" spans="1:12" x14ac:dyDescent="0.25">
      <c r="A8" s="8">
        <v>2015</v>
      </c>
      <c r="B8" s="11">
        <f>'[1]Rekapitulasi BaU Emisi GRK'!J65</f>
        <v>27736.019385738742</v>
      </c>
      <c r="C8" s="11">
        <f>'[2]Rekapitulasi BaU Emisi GRK'!J65</f>
        <v>27665.587396652842</v>
      </c>
      <c r="D8" s="5">
        <f t="shared" si="0"/>
        <v>70.431989085900568</v>
      </c>
      <c r="E8" s="8">
        <v>2015</v>
      </c>
      <c r="F8" s="11">
        <f>'[1]Rekapitulasi BaU Emisi GRK'!G94</f>
        <v>8559.1979100476965</v>
      </c>
      <c r="G8" s="13">
        <f>'[2]Rekapitulasi BaU Emisi GRK'!G94</f>
        <v>8559.1979100476965</v>
      </c>
      <c r="H8" s="5">
        <f t="shared" si="1"/>
        <v>0</v>
      </c>
      <c r="I8" s="8">
        <v>2015</v>
      </c>
      <c r="J8" s="11">
        <f t="shared" si="2"/>
        <v>36295.217295786439</v>
      </c>
      <c r="K8" s="13">
        <f t="shared" si="3"/>
        <v>36224.785306700534</v>
      </c>
      <c r="L8" s="5">
        <f t="shared" si="4"/>
        <v>70.431989085904206</v>
      </c>
    </row>
    <row r="9" spans="1:12" x14ac:dyDescent="0.25">
      <c r="A9" s="8">
        <v>2016</v>
      </c>
      <c r="B9" s="11">
        <f>'[1]Rekapitulasi BaU Emisi GRK'!J66</f>
        <v>28592.891995443104</v>
      </c>
      <c r="C9" s="11">
        <f>'[2]Rekapitulasi BaU Emisi GRK'!J66</f>
        <v>28520.859651593204</v>
      </c>
      <c r="D9" s="5">
        <f t="shared" si="0"/>
        <v>72.032343849899917</v>
      </c>
      <c r="E9" s="8">
        <v>2016</v>
      </c>
      <c r="F9" s="11">
        <f>'[1]Rekapitulasi BaU Emisi GRK'!G95</f>
        <v>8753.6798965589333</v>
      </c>
      <c r="G9" s="13">
        <f>'[2]Rekapitulasi BaU Emisi GRK'!G95</f>
        <v>8753.6798965589333</v>
      </c>
      <c r="H9" s="5">
        <f t="shared" si="1"/>
        <v>0</v>
      </c>
      <c r="I9" s="8">
        <v>2016</v>
      </c>
      <c r="J9" s="11">
        <f t="shared" si="2"/>
        <v>37346.571892002037</v>
      </c>
      <c r="K9" s="13">
        <f t="shared" si="3"/>
        <v>37274.539548152141</v>
      </c>
      <c r="L9" s="5">
        <f t="shared" si="4"/>
        <v>72.032343849896279</v>
      </c>
    </row>
    <row r="10" spans="1:12" x14ac:dyDescent="0.25">
      <c r="A10" s="8">
        <v>2017</v>
      </c>
      <c r="B10" s="11">
        <f>'[1]Rekapitulasi BaU Emisi GRK'!J67</f>
        <v>29439.940601458737</v>
      </c>
      <c r="C10" s="11">
        <f>'[2]Rekapitulasi BaU Emisi GRK'!J67</f>
        <v>29369.399222229233</v>
      </c>
      <c r="D10" s="5">
        <f t="shared" si="0"/>
        <v>70.541379229503946</v>
      </c>
      <c r="E10" s="8">
        <v>2017</v>
      </c>
      <c r="F10" s="11">
        <f>'[1]Rekapitulasi BaU Emisi GRK'!G96</f>
        <v>9030.5556776911235</v>
      </c>
      <c r="G10" s="13">
        <f>'[2]Rekapitulasi BaU Emisi GRK'!G96</f>
        <v>9030.5556776911235</v>
      </c>
      <c r="H10" s="5">
        <f t="shared" si="1"/>
        <v>0</v>
      </c>
      <c r="I10" s="8">
        <v>2017</v>
      </c>
      <c r="J10" s="11">
        <f t="shared" si="2"/>
        <v>38470.496279149862</v>
      </c>
      <c r="K10" s="13">
        <f t="shared" si="3"/>
        <v>38399.954899920354</v>
      </c>
      <c r="L10" s="5">
        <f t="shared" si="4"/>
        <v>70.541379229507584</v>
      </c>
    </row>
    <row r="11" spans="1:12" x14ac:dyDescent="0.25">
      <c r="A11" s="8">
        <v>2018</v>
      </c>
      <c r="B11" s="11">
        <f>'[1]Rekapitulasi BaU Emisi GRK'!J68</f>
        <v>30348.080456210799</v>
      </c>
      <c r="C11" s="11">
        <f>'[2]Rekapitulasi BaU Emisi GRK'!J68</f>
        <v>29830.686802923672</v>
      </c>
      <c r="D11" s="5">
        <f t="shared" si="0"/>
        <v>517.39365328712665</v>
      </c>
      <c r="E11" s="8">
        <v>2018</v>
      </c>
      <c r="F11" s="11">
        <f>'[1]Rekapitulasi BaU Emisi GRK'!G97</f>
        <v>9297.9031467324967</v>
      </c>
      <c r="G11" s="13">
        <f>'[2]Rekapitulasi BaU Emisi GRK'!G97</f>
        <v>9297.9031467324967</v>
      </c>
      <c r="H11" s="5">
        <f t="shared" si="1"/>
        <v>0</v>
      </c>
      <c r="I11" s="8">
        <v>2018</v>
      </c>
      <c r="J11" s="11">
        <f t="shared" si="2"/>
        <v>39645.983602943292</v>
      </c>
      <c r="K11" s="13">
        <f t="shared" si="3"/>
        <v>39128.589949656169</v>
      </c>
      <c r="L11" s="5">
        <f t="shared" si="4"/>
        <v>517.39365328712302</v>
      </c>
    </row>
    <row r="12" spans="1:12" x14ac:dyDescent="0.25">
      <c r="A12" s="8">
        <v>2019</v>
      </c>
      <c r="B12" s="11">
        <f>'[1]Rekapitulasi BaU Emisi GRK'!J69</f>
        <v>31290.291155031922</v>
      </c>
      <c r="C12" s="11">
        <f>'[2]Rekapitulasi BaU Emisi GRK'!J69</f>
        <v>30455.773470667584</v>
      </c>
      <c r="D12" s="5">
        <f t="shared" si="0"/>
        <v>834.51768436433849</v>
      </c>
      <c r="E12" s="8">
        <v>2019</v>
      </c>
      <c r="F12" s="11">
        <f>'[1]Rekapitulasi BaU Emisi GRK'!G98</f>
        <v>9565.250615773868</v>
      </c>
      <c r="G12" s="13">
        <f>'[2]Rekapitulasi BaU Emisi GRK'!G98</f>
        <v>9565.250615773868</v>
      </c>
      <c r="H12" s="5">
        <f t="shared" si="1"/>
        <v>0</v>
      </c>
      <c r="I12" s="8">
        <v>2019</v>
      </c>
      <c r="J12" s="11">
        <f t="shared" si="2"/>
        <v>40855.541770805794</v>
      </c>
      <c r="K12" s="13">
        <f t="shared" si="3"/>
        <v>40021.024086441452</v>
      </c>
      <c r="L12" s="5">
        <f t="shared" si="4"/>
        <v>834.51768436434213</v>
      </c>
    </row>
    <row r="13" spans="1:12" x14ac:dyDescent="0.25">
      <c r="A13" s="8">
        <v>2020</v>
      </c>
      <c r="B13" s="11">
        <f>'[1]Rekapitulasi BaU Emisi GRK'!J70</f>
        <v>32256.106969889373</v>
      </c>
      <c r="C13" s="11">
        <f>'[2]Rekapitulasi BaU Emisi GRK'!J70</f>
        <v>31196.859747149767</v>
      </c>
      <c r="D13" s="5">
        <f t="shared" si="0"/>
        <v>1059.2472227396065</v>
      </c>
      <c r="E13" s="8">
        <v>2020</v>
      </c>
      <c r="F13" s="11">
        <f>'[1]Rekapitulasi BaU Emisi GRK'!G99</f>
        <v>9832.5980848152394</v>
      </c>
      <c r="G13" s="13">
        <f>'[2]Rekapitulasi BaU Emisi GRK'!G99</f>
        <v>9832.5980848152394</v>
      </c>
      <c r="H13" s="5">
        <f t="shared" si="1"/>
        <v>0</v>
      </c>
      <c r="I13" s="8">
        <v>2020</v>
      </c>
      <c r="J13" s="11">
        <f t="shared" si="2"/>
        <v>42088.705054704609</v>
      </c>
      <c r="K13" s="13">
        <f t="shared" si="3"/>
        <v>41029.457831965003</v>
      </c>
      <c r="L13" s="5">
        <f t="shared" si="4"/>
        <v>1059.2472227396065</v>
      </c>
    </row>
    <row r="14" spans="1:12" x14ac:dyDescent="0.25">
      <c r="A14" s="8">
        <v>2021</v>
      </c>
      <c r="B14" s="11">
        <f>'[1]Rekapitulasi BaU Emisi GRK'!J71</f>
        <v>33238.412571015608</v>
      </c>
      <c r="C14" s="11">
        <f>'[2]Rekapitulasi BaU Emisi GRK'!J71</f>
        <v>32021.713710403503</v>
      </c>
      <c r="D14" s="5">
        <f t="shared" si="0"/>
        <v>1216.6988606121049</v>
      </c>
      <c r="E14" s="8">
        <v>2021</v>
      </c>
      <c r="F14" s="11">
        <f>'[1]Rekapitulasi BaU Emisi GRK'!G100</f>
        <v>10099.945553856611</v>
      </c>
      <c r="G14" s="13">
        <f>'[2]Rekapitulasi BaU Emisi GRK'!G100</f>
        <v>10099.945553856611</v>
      </c>
      <c r="H14" s="5">
        <f t="shared" si="1"/>
        <v>0</v>
      </c>
      <c r="I14" s="8">
        <v>2021</v>
      </c>
      <c r="J14" s="11">
        <f t="shared" si="2"/>
        <v>43338.358124872218</v>
      </c>
      <c r="K14" s="13">
        <f t="shared" si="3"/>
        <v>42121.659264260117</v>
      </c>
      <c r="L14" s="5">
        <f t="shared" si="4"/>
        <v>1216.6988606121013</v>
      </c>
    </row>
    <row r="15" spans="1:12" x14ac:dyDescent="0.25">
      <c r="A15" s="8">
        <v>2022</v>
      </c>
      <c r="B15" s="11">
        <f>'[1]Rekapitulasi BaU Emisi GRK'!J72</f>
        <v>34232.352745102224</v>
      </c>
      <c r="C15" s="11">
        <f>'[2]Rekapitulasi BaU Emisi GRK'!J72</f>
        <v>32908.550501555015</v>
      </c>
      <c r="D15" s="5">
        <f t="shared" si="0"/>
        <v>1323.8022435472085</v>
      </c>
      <c r="E15" s="8">
        <v>2022</v>
      </c>
      <c r="F15" s="11">
        <f>'[1]Rekapitulasi BaU Emisi GRK'!G101</f>
        <v>10367.293022897979</v>
      </c>
      <c r="G15" s="13">
        <f>'[2]Rekapitulasi BaU Emisi GRK'!G101</f>
        <v>10367.293022897979</v>
      </c>
      <c r="H15" s="5">
        <f t="shared" si="1"/>
        <v>0</v>
      </c>
      <c r="I15" s="8">
        <v>2022</v>
      </c>
      <c r="J15" s="11">
        <f t="shared" si="2"/>
        <v>44599.645768000206</v>
      </c>
      <c r="K15" s="13">
        <f t="shared" si="3"/>
        <v>43275.843524452997</v>
      </c>
      <c r="L15" s="5">
        <f t="shared" si="4"/>
        <v>1323.8022435472085</v>
      </c>
    </row>
    <row r="16" spans="1:12" x14ac:dyDescent="0.25">
      <c r="A16" s="8">
        <v>2023</v>
      </c>
      <c r="B16" s="11">
        <f>'[1]Rekapitulasi BaU Emisi GRK'!J73</f>
        <v>35234.599416576792</v>
      </c>
      <c r="C16" s="11">
        <f>'[2]Rekapitulasi BaU Emisi GRK'!J73</f>
        <v>33842.589610130875</v>
      </c>
      <c r="D16" s="5">
        <f t="shared" si="0"/>
        <v>1392.0098064459162</v>
      </c>
      <c r="E16" s="8">
        <v>2023</v>
      </c>
      <c r="F16" s="11">
        <f>'[1]Rekapitulasi BaU Emisi GRK'!G102</f>
        <v>10634.640491939352</v>
      </c>
      <c r="G16" s="13">
        <f>'[2]Rekapitulasi BaU Emisi GRK'!G102</f>
        <v>10634.640491939352</v>
      </c>
      <c r="H16" s="5">
        <f t="shared" si="1"/>
        <v>0</v>
      </c>
      <c r="I16" s="8">
        <v>2023</v>
      </c>
      <c r="J16" s="11">
        <f t="shared" si="2"/>
        <v>45869.239908516145</v>
      </c>
      <c r="K16" s="13">
        <f t="shared" si="3"/>
        <v>44477.230102070229</v>
      </c>
      <c r="L16" s="5">
        <f t="shared" si="4"/>
        <v>1392.0098064459162</v>
      </c>
    </row>
    <row r="17" spans="1:12" x14ac:dyDescent="0.25">
      <c r="A17" s="8">
        <v>2024</v>
      </c>
      <c r="B17" s="11">
        <f>'[1]Rekapitulasi BaU Emisi GRK'!J74</f>
        <v>36242.858504851036</v>
      </c>
      <c r="C17" s="11">
        <f>'[2]Rekapitulasi BaU Emisi GRK'!J74</f>
        <v>34813.737597936553</v>
      </c>
      <c r="D17" s="5">
        <f t="shared" si="0"/>
        <v>1429.1209069144825</v>
      </c>
      <c r="E17" s="8">
        <v>2024</v>
      </c>
      <c r="F17" s="11">
        <f>'[1]Rekapitulasi BaU Emisi GRK'!G103</f>
        <v>10901.987960980725</v>
      </c>
      <c r="G17" s="13">
        <f>'[2]Rekapitulasi BaU Emisi GRK'!G103</f>
        <v>10901.987960980725</v>
      </c>
      <c r="H17" s="5">
        <f t="shared" si="1"/>
        <v>0</v>
      </c>
      <c r="I17" s="8">
        <v>2024</v>
      </c>
      <c r="J17" s="11">
        <f t="shared" si="2"/>
        <v>47144.846465831761</v>
      </c>
      <c r="K17" s="13">
        <f t="shared" si="3"/>
        <v>45715.725558917278</v>
      </c>
      <c r="L17" s="5">
        <f t="shared" si="4"/>
        <v>1429.1209069144825</v>
      </c>
    </row>
    <row r="18" spans="1:12" x14ac:dyDescent="0.25">
      <c r="A18" s="8">
        <v>2025</v>
      </c>
      <c r="B18" s="11">
        <f>'[1]Rekapitulasi BaU Emisi GRK'!J75</f>
        <v>37255.537826031868</v>
      </c>
      <c r="C18" s="11">
        <f>'[2]Rekapitulasi BaU Emisi GRK'!J75</f>
        <v>35815.02582089114</v>
      </c>
      <c r="D18" s="5">
        <f t="shared" si="0"/>
        <v>1440.5120051407284</v>
      </c>
      <c r="E18" s="8">
        <v>2025</v>
      </c>
      <c r="F18" s="11">
        <f>'[1]Rekapitulasi BaU Emisi GRK'!G104</f>
        <v>11169.335430022096</v>
      </c>
      <c r="G18" s="13">
        <f>'[2]Rekapitulasi BaU Emisi GRK'!G104</f>
        <v>11130.177983073525</v>
      </c>
      <c r="H18" s="5">
        <f t="shared" si="1"/>
        <v>39.157446948571305</v>
      </c>
      <c r="I18" s="8">
        <v>2025</v>
      </c>
      <c r="J18" s="11">
        <f t="shared" si="2"/>
        <v>48424.873256053965</v>
      </c>
      <c r="K18" s="13">
        <f t="shared" si="3"/>
        <v>46945.203803964665</v>
      </c>
      <c r="L18" s="5">
        <f t="shared" si="4"/>
        <v>1479.6694520892997</v>
      </c>
    </row>
    <row r="19" spans="1:12" x14ac:dyDescent="0.25">
      <c r="A19" s="8">
        <v>2026</v>
      </c>
      <c r="B19" s="11">
        <f>'[1]Rekapitulasi BaU Emisi GRK'!J76</f>
        <v>38271.523180557393</v>
      </c>
      <c r="C19" s="11">
        <f>'[2]Rekapitulasi BaU Emisi GRK'!J76</f>
        <v>36841.554663449017</v>
      </c>
      <c r="D19" s="5">
        <f t="shared" si="0"/>
        <v>1429.9685171083765</v>
      </c>
      <c r="E19" s="8">
        <v>2026</v>
      </c>
      <c r="F19" s="11">
        <f>'[1]Rekapitulasi BaU Emisi GRK'!G105</f>
        <v>11436.682899063466</v>
      </c>
      <c r="G19" s="13">
        <f>'[2]Rekapitulasi BaU Emisi GRK'!G105</f>
        <v>11397.525452114895</v>
      </c>
      <c r="H19" s="5">
        <f t="shared" si="1"/>
        <v>39.157446948571305</v>
      </c>
      <c r="I19" s="8">
        <v>2026</v>
      </c>
      <c r="J19" s="11">
        <f t="shared" si="2"/>
        <v>49708.206079620861</v>
      </c>
      <c r="K19" s="13">
        <f t="shared" si="3"/>
        <v>48239.080115563913</v>
      </c>
      <c r="L19" s="5">
        <f t="shared" si="4"/>
        <v>1469.1259640569479</v>
      </c>
    </row>
    <row r="20" spans="1:12" x14ac:dyDescent="0.25">
      <c r="A20" s="8">
        <v>2027</v>
      </c>
      <c r="B20" s="11">
        <f>'[1]Rekapitulasi BaU Emisi GRK'!J77</f>
        <v>39290.027158306402</v>
      </c>
      <c r="C20" s="11">
        <f>'[2]Rekapitulasi BaU Emisi GRK'!J77</f>
        <v>37889.777569418948</v>
      </c>
      <c r="D20" s="5">
        <f t="shared" si="0"/>
        <v>1400.2495888874546</v>
      </c>
      <c r="E20" s="8">
        <v>2027</v>
      </c>
      <c r="F20" s="11">
        <f>'[1]Rekapitulasi BaU Emisi GRK'!G106</f>
        <v>11704.030368104839</v>
      </c>
      <c r="G20" s="13">
        <f>'[2]Rekapitulasi BaU Emisi GRK'!G106</f>
        <v>11664.872921156266</v>
      </c>
      <c r="H20" s="5">
        <f t="shared" si="1"/>
        <v>39.157446948573124</v>
      </c>
      <c r="I20" s="8">
        <v>2027</v>
      </c>
      <c r="J20" s="11">
        <f t="shared" si="2"/>
        <v>50994.057526411241</v>
      </c>
      <c r="K20" s="13">
        <f t="shared" si="3"/>
        <v>49554.650490575215</v>
      </c>
      <c r="L20" s="5">
        <f t="shared" si="4"/>
        <v>1439.4070358360259</v>
      </c>
    </row>
    <row r="21" spans="1:12" x14ac:dyDescent="0.25">
      <c r="A21" s="8">
        <v>2028</v>
      </c>
      <c r="B21" s="11">
        <f>'[1]Rekapitulasi BaU Emisi GRK'!J78</f>
        <v>40310.486855307237</v>
      </c>
      <c r="C21" s="11">
        <f>'[2]Rekapitulasi BaU Emisi GRK'!J78</f>
        <v>38957.012980968982</v>
      </c>
      <c r="D21" s="5">
        <f t="shared" si="0"/>
        <v>1353.473874338255</v>
      </c>
      <c r="E21" s="8">
        <v>2028</v>
      </c>
      <c r="F21" s="11">
        <f>'[1]Rekapitulasi BaU Emisi GRK'!G107</f>
        <v>11971.377837146209</v>
      </c>
      <c r="G21" s="13">
        <f>'[2]Rekapitulasi BaU Emisi GRK'!G107</f>
        <v>11932.220390197639</v>
      </c>
      <c r="H21" s="5">
        <f t="shared" si="1"/>
        <v>39.157446948569486</v>
      </c>
      <c r="I21" s="8">
        <v>2028</v>
      </c>
      <c r="J21" s="11">
        <f t="shared" si="2"/>
        <v>52281.864692453448</v>
      </c>
      <c r="K21" s="13">
        <f t="shared" si="3"/>
        <v>50889.233371166622</v>
      </c>
      <c r="L21" s="5">
        <f t="shared" si="4"/>
        <v>1392.6313212868263</v>
      </c>
    </row>
    <row r="22" spans="1:12" x14ac:dyDescent="0.25">
      <c r="A22" s="8">
        <v>2029</v>
      </c>
      <c r="B22" s="11">
        <f>'[1]Rekapitulasi BaU Emisi GRK'!J79</f>
        <v>41332.494518600979</v>
      </c>
      <c r="C22" s="11">
        <f>'[2]Rekapitulasi BaU Emisi GRK'!J79</f>
        <v>40041.109063205928</v>
      </c>
      <c r="D22" s="5">
        <f t="shared" si="0"/>
        <v>1291.3854553950514</v>
      </c>
      <c r="E22" s="8">
        <v>2029</v>
      </c>
      <c r="F22" s="11">
        <f>'[1]Rekapitulasi BaU Emisi GRK'!G108</f>
        <v>12238.725306187578</v>
      </c>
      <c r="G22" s="13">
        <f>'[2]Rekapitulasi BaU Emisi GRK'!G108</f>
        <v>12199.56785923901</v>
      </c>
      <c r="H22" s="5">
        <f t="shared" si="1"/>
        <v>39.157446948567667</v>
      </c>
      <c r="I22" s="8">
        <v>2029</v>
      </c>
      <c r="J22" s="11">
        <f t="shared" si="2"/>
        <v>53571.219824788554</v>
      </c>
      <c r="K22" s="13">
        <f t="shared" si="3"/>
        <v>52240.676922444938</v>
      </c>
      <c r="L22" s="5">
        <f t="shared" si="4"/>
        <v>1330.5429023436154</v>
      </c>
    </row>
    <row r="23" spans="1:12" x14ac:dyDescent="0.25">
      <c r="A23" s="8">
        <v>2030</v>
      </c>
      <c r="B23" s="11">
        <f>'[1]Rekapitulasi BaU Emisi GRK'!J80</f>
        <v>42355.750383371356</v>
      </c>
      <c r="C23" s="11">
        <f>'[2]Rekapitulasi BaU Emisi GRK'!J80</f>
        <v>41140.108313210141</v>
      </c>
      <c r="D23" s="5">
        <f t="shared" si="0"/>
        <v>1215.6420701612151</v>
      </c>
      <c r="E23" s="8">
        <v>2030</v>
      </c>
      <c r="F23" s="11">
        <f>'[1]Rekapitulasi BaU Emisi GRK'!G109</f>
        <v>12506.072775228953</v>
      </c>
      <c r="G23" s="13">
        <f>'[2]Rekapitulasi BaU Emisi GRK'!G109</f>
        <v>12466.91532828038</v>
      </c>
      <c r="H23" s="5">
        <f t="shared" si="1"/>
        <v>39.157446948573124</v>
      </c>
      <c r="I23" s="8">
        <v>2030</v>
      </c>
      <c r="J23" s="11">
        <f t="shared" si="2"/>
        <v>54861.823158600309</v>
      </c>
      <c r="K23" s="13">
        <f t="shared" si="3"/>
        <v>53607.023641490523</v>
      </c>
      <c r="L23" s="5">
        <f t="shared" si="4"/>
        <v>1254.7995171097864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24079.18560462337</v>
      </c>
      <c r="C27" s="13">
        <f>C4</f>
        <v>24015.337088373672</v>
      </c>
      <c r="D27" s="5">
        <f>B27-C27</f>
        <v>63.84851624969815</v>
      </c>
      <c r="E27" s="8">
        <v>2011</v>
      </c>
      <c r="F27" s="13">
        <f>F4</f>
        <v>7833.8977349568004</v>
      </c>
      <c r="G27" s="13">
        <f>G4</f>
        <v>7833.8977349568004</v>
      </c>
      <c r="H27" s="5">
        <f>F27-G27</f>
        <v>0</v>
      </c>
      <c r="I27" s="8">
        <v>2011</v>
      </c>
      <c r="J27" s="13">
        <f>J4</f>
        <v>31913.083339580171</v>
      </c>
      <c r="K27" s="13">
        <f>K4</f>
        <v>31849.234823330473</v>
      </c>
      <c r="L27" s="5">
        <f>J27-K27</f>
        <v>63.84851624969815</v>
      </c>
    </row>
    <row r="28" spans="1:12" x14ac:dyDescent="0.25">
      <c r="A28" s="8">
        <v>2012</v>
      </c>
      <c r="B28" s="13">
        <f>B27+B5</f>
        <v>49120.551460041883</v>
      </c>
      <c r="C28" s="13">
        <f>C27+C5</f>
        <v>48991.155258927276</v>
      </c>
      <c r="D28" s="5">
        <f t="shared" ref="D28:D46" si="5">B28-C28</f>
        <v>129.39620111460681</v>
      </c>
      <c r="E28" s="8">
        <v>2012</v>
      </c>
      <c r="F28" s="13">
        <f>F27+F5</f>
        <v>15779.476689482399</v>
      </c>
      <c r="G28" s="13">
        <f>G27+G5</f>
        <v>15779.476689482399</v>
      </c>
      <c r="H28" s="5">
        <f t="shared" ref="H28:H46" si="6">F28-G28</f>
        <v>0</v>
      </c>
      <c r="I28" s="8">
        <v>2012</v>
      </c>
      <c r="J28" s="13">
        <f>J27+J5</f>
        <v>64900.028149524282</v>
      </c>
      <c r="K28" s="13">
        <f>K27+K5</f>
        <v>64770.631948409682</v>
      </c>
      <c r="L28" s="5">
        <f t="shared" ref="L28:L46" si="7">J28-K28</f>
        <v>129.39620111459953</v>
      </c>
    </row>
    <row r="29" spans="1:12" x14ac:dyDescent="0.25">
      <c r="A29" s="8">
        <v>2013</v>
      </c>
      <c r="B29" s="13">
        <f t="shared" ref="B29:C44" si="8">B28+B6</f>
        <v>75090.671428860936</v>
      </c>
      <c r="C29" s="13">
        <f t="shared" si="8"/>
        <v>74894.148669389426</v>
      </c>
      <c r="D29" s="5">
        <f t="shared" si="5"/>
        <v>196.52275947151065</v>
      </c>
      <c r="E29" s="8">
        <v>2013</v>
      </c>
      <c r="F29" s="13">
        <f t="shared" ref="F29:G44" si="9">F28+F6</f>
        <v>23878.935355615999</v>
      </c>
      <c r="G29" s="13">
        <f t="shared" si="9"/>
        <v>23878.935355615999</v>
      </c>
      <c r="H29" s="5">
        <f t="shared" si="6"/>
        <v>0</v>
      </c>
      <c r="I29" s="8">
        <v>2013</v>
      </c>
      <c r="J29" s="13">
        <f t="shared" ref="J29:K44" si="10">J28+J6</f>
        <v>98969.606784476942</v>
      </c>
      <c r="K29" s="13">
        <f t="shared" si="10"/>
        <v>98773.084025005432</v>
      </c>
      <c r="L29" s="5">
        <f t="shared" si="7"/>
        <v>196.52275947151065</v>
      </c>
    </row>
    <row r="30" spans="1:12" x14ac:dyDescent="0.25">
      <c r="A30" s="8">
        <v>2014</v>
      </c>
      <c r="B30" s="13">
        <f t="shared" si="8"/>
        <v>101953.12737130947</v>
      </c>
      <c r="C30" s="13">
        <f t="shared" si="8"/>
        <v>101687.81755115546</v>
      </c>
      <c r="D30" s="5">
        <f t="shared" si="5"/>
        <v>265.30982015401241</v>
      </c>
      <c r="E30" s="8">
        <v>2014</v>
      </c>
      <c r="F30" s="13">
        <f t="shared" si="9"/>
        <v>32238.234498991238</v>
      </c>
      <c r="G30" s="13">
        <f t="shared" si="9"/>
        <v>32238.234498991238</v>
      </c>
      <c r="H30" s="5">
        <f t="shared" si="6"/>
        <v>0</v>
      </c>
      <c r="I30" s="8">
        <v>2014</v>
      </c>
      <c r="J30" s="13">
        <f t="shared" si="10"/>
        <v>134191.36187030072</v>
      </c>
      <c r="K30" s="13">
        <f t="shared" si="10"/>
        <v>133926.05205014671</v>
      </c>
      <c r="L30" s="5">
        <f t="shared" si="7"/>
        <v>265.30982015401241</v>
      </c>
    </row>
    <row r="31" spans="1:12" x14ac:dyDescent="0.25">
      <c r="A31" s="8">
        <v>2015</v>
      </c>
      <c r="B31" s="13">
        <f t="shared" si="8"/>
        <v>129689.14675704821</v>
      </c>
      <c r="C31" s="13">
        <f t="shared" si="8"/>
        <v>129353.4049478083</v>
      </c>
      <c r="D31" s="5">
        <f t="shared" si="5"/>
        <v>335.74180923990207</v>
      </c>
      <c r="E31" s="8">
        <v>2015</v>
      </c>
      <c r="F31" s="13">
        <f t="shared" si="9"/>
        <v>40797.432409038935</v>
      </c>
      <c r="G31" s="13">
        <f t="shared" si="9"/>
        <v>40797.432409038935</v>
      </c>
      <c r="H31" s="5">
        <f t="shared" si="6"/>
        <v>0</v>
      </c>
      <c r="I31" s="8">
        <v>2015</v>
      </c>
      <c r="J31" s="13">
        <f t="shared" si="10"/>
        <v>170486.57916608715</v>
      </c>
      <c r="K31" s="13">
        <f t="shared" si="10"/>
        <v>170150.83735684725</v>
      </c>
      <c r="L31" s="5">
        <f t="shared" si="7"/>
        <v>335.74180923990207</v>
      </c>
    </row>
    <row r="32" spans="1:12" x14ac:dyDescent="0.25">
      <c r="A32" s="8">
        <v>2016</v>
      </c>
      <c r="B32" s="13">
        <f t="shared" si="8"/>
        <v>158282.03875249129</v>
      </c>
      <c r="C32" s="13">
        <f t="shared" si="8"/>
        <v>157874.2645994015</v>
      </c>
      <c r="D32" s="5">
        <f t="shared" si="5"/>
        <v>407.77415308979107</v>
      </c>
      <c r="E32" s="8">
        <v>2016</v>
      </c>
      <c r="F32" s="13">
        <f t="shared" si="9"/>
        <v>49551.112305597868</v>
      </c>
      <c r="G32" s="13">
        <f t="shared" si="9"/>
        <v>49551.112305597868</v>
      </c>
      <c r="H32" s="5">
        <f t="shared" si="6"/>
        <v>0</v>
      </c>
      <c r="I32" s="8">
        <v>2016</v>
      </c>
      <c r="J32" s="13">
        <f t="shared" si="10"/>
        <v>207833.15105808919</v>
      </c>
      <c r="K32" s="13">
        <f t="shared" si="10"/>
        <v>207425.37690499937</v>
      </c>
      <c r="L32" s="5">
        <f t="shared" si="7"/>
        <v>407.77415308982017</v>
      </c>
    </row>
    <row r="33" spans="1:12" x14ac:dyDescent="0.25">
      <c r="A33" s="8">
        <v>2017</v>
      </c>
      <c r="B33" s="13">
        <f t="shared" si="8"/>
        <v>187721.97935395004</v>
      </c>
      <c r="C33" s="13">
        <f t="shared" si="8"/>
        <v>187243.66382163073</v>
      </c>
      <c r="D33" s="5">
        <f t="shared" si="5"/>
        <v>478.31553231930593</v>
      </c>
      <c r="E33" s="8">
        <v>2017</v>
      </c>
      <c r="F33" s="13">
        <f t="shared" si="9"/>
        <v>58581.667983288993</v>
      </c>
      <c r="G33" s="13">
        <f t="shared" si="9"/>
        <v>58581.667983288993</v>
      </c>
      <c r="H33" s="5">
        <f t="shared" si="6"/>
        <v>0</v>
      </c>
      <c r="I33" s="8">
        <v>2017</v>
      </c>
      <c r="J33" s="13">
        <f t="shared" si="10"/>
        <v>246303.64733723906</v>
      </c>
      <c r="K33" s="13">
        <f t="shared" si="10"/>
        <v>245825.33180491973</v>
      </c>
      <c r="L33" s="5">
        <f t="shared" si="7"/>
        <v>478.31553231933503</v>
      </c>
    </row>
    <row r="34" spans="1:12" x14ac:dyDescent="0.25">
      <c r="A34" s="8">
        <v>2018</v>
      </c>
      <c r="B34" s="13">
        <f t="shared" si="8"/>
        <v>218070.05981016083</v>
      </c>
      <c r="C34" s="13">
        <f t="shared" si="8"/>
        <v>217074.35062455441</v>
      </c>
      <c r="D34" s="5">
        <f t="shared" si="5"/>
        <v>995.70918560642167</v>
      </c>
      <c r="E34" s="8">
        <v>2018</v>
      </c>
      <c r="F34" s="13">
        <f t="shared" si="9"/>
        <v>67879.57113002149</v>
      </c>
      <c r="G34" s="13">
        <f t="shared" si="9"/>
        <v>67879.57113002149</v>
      </c>
      <c r="H34" s="5">
        <f t="shared" si="6"/>
        <v>0</v>
      </c>
      <c r="I34" s="8">
        <v>2018</v>
      </c>
      <c r="J34" s="13">
        <f t="shared" si="10"/>
        <v>285949.63094018237</v>
      </c>
      <c r="K34" s="13">
        <f t="shared" si="10"/>
        <v>284953.92175457592</v>
      </c>
      <c r="L34" s="5">
        <f t="shared" si="7"/>
        <v>995.70918560645077</v>
      </c>
    </row>
    <row r="35" spans="1:12" x14ac:dyDescent="0.25">
      <c r="A35" s="8">
        <v>2019</v>
      </c>
      <c r="B35" s="13">
        <f t="shared" si="8"/>
        <v>249360.35096519275</v>
      </c>
      <c r="C35" s="13">
        <f t="shared" si="8"/>
        <v>247530.12409522198</v>
      </c>
      <c r="D35" s="5">
        <f t="shared" si="5"/>
        <v>1830.2268699707638</v>
      </c>
      <c r="E35" s="8">
        <v>2019</v>
      </c>
      <c r="F35" s="13">
        <f t="shared" si="9"/>
        <v>77444.821745795358</v>
      </c>
      <c r="G35" s="13">
        <f t="shared" si="9"/>
        <v>77444.821745795358</v>
      </c>
      <c r="H35" s="5">
        <f t="shared" si="6"/>
        <v>0</v>
      </c>
      <c r="I35" s="8">
        <v>2019</v>
      </c>
      <c r="J35" s="13">
        <f t="shared" si="10"/>
        <v>326805.17271098815</v>
      </c>
      <c r="K35" s="13">
        <f t="shared" si="10"/>
        <v>324974.94584101735</v>
      </c>
      <c r="L35" s="5">
        <f t="shared" si="7"/>
        <v>1830.2268699707929</v>
      </c>
    </row>
    <row r="36" spans="1:12" x14ac:dyDescent="0.25">
      <c r="A36" s="8">
        <v>2020</v>
      </c>
      <c r="B36" s="13">
        <f t="shared" si="8"/>
        <v>281616.45793508214</v>
      </c>
      <c r="C36" s="13">
        <f t="shared" si="8"/>
        <v>278726.98384237173</v>
      </c>
      <c r="D36" s="5">
        <f t="shared" si="5"/>
        <v>2889.474092710414</v>
      </c>
      <c r="E36" s="8">
        <v>2020</v>
      </c>
      <c r="F36" s="13">
        <f t="shared" si="9"/>
        <v>87277.419830610597</v>
      </c>
      <c r="G36" s="13">
        <f t="shared" si="9"/>
        <v>87277.419830610597</v>
      </c>
      <c r="H36" s="5">
        <f t="shared" si="6"/>
        <v>0</v>
      </c>
      <c r="I36" s="8">
        <v>2020</v>
      </c>
      <c r="J36" s="13">
        <f t="shared" si="10"/>
        <v>368893.87776569277</v>
      </c>
      <c r="K36" s="13">
        <f t="shared" si="10"/>
        <v>366004.40367298236</v>
      </c>
      <c r="L36" s="5">
        <f t="shared" si="7"/>
        <v>2889.474092710414</v>
      </c>
    </row>
    <row r="37" spans="1:12" x14ac:dyDescent="0.25">
      <c r="A37" s="8">
        <v>2021</v>
      </c>
      <c r="B37" s="13">
        <f t="shared" si="8"/>
        <v>314854.87050609774</v>
      </c>
      <c r="C37" s="13">
        <f t="shared" si="8"/>
        <v>310748.69755277521</v>
      </c>
      <c r="D37" s="5">
        <f t="shared" si="5"/>
        <v>4106.1729533225298</v>
      </c>
      <c r="E37" s="8">
        <v>2021</v>
      </c>
      <c r="F37" s="13">
        <f t="shared" si="9"/>
        <v>97377.365384467208</v>
      </c>
      <c r="G37" s="13">
        <f t="shared" si="9"/>
        <v>97377.365384467208</v>
      </c>
      <c r="H37" s="5">
        <f t="shared" si="6"/>
        <v>0</v>
      </c>
      <c r="I37" s="8">
        <v>2021</v>
      </c>
      <c r="J37" s="13">
        <f t="shared" si="10"/>
        <v>412232.23589056497</v>
      </c>
      <c r="K37" s="13">
        <f t="shared" si="10"/>
        <v>408126.06293724244</v>
      </c>
      <c r="L37" s="5">
        <f t="shared" si="7"/>
        <v>4106.1729533225298</v>
      </c>
    </row>
    <row r="38" spans="1:12" x14ac:dyDescent="0.25">
      <c r="A38" s="8">
        <v>2022</v>
      </c>
      <c r="B38" s="13">
        <f t="shared" si="8"/>
        <v>349087.22325119993</v>
      </c>
      <c r="C38" s="13">
        <f t="shared" si="8"/>
        <v>343657.24805433024</v>
      </c>
      <c r="D38" s="5">
        <f t="shared" si="5"/>
        <v>5429.9751968696946</v>
      </c>
      <c r="E38" s="8">
        <v>2022</v>
      </c>
      <c r="F38" s="13">
        <f t="shared" si="9"/>
        <v>107744.65840736519</v>
      </c>
      <c r="G38" s="13">
        <f t="shared" si="9"/>
        <v>107744.65840736519</v>
      </c>
      <c r="H38" s="5">
        <f t="shared" si="6"/>
        <v>0</v>
      </c>
      <c r="I38" s="8">
        <v>2022</v>
      </c>
      <c r="J38" s="13">
        <f t="shared" si="10"/>
        <v>456831.88165856519</v>
      </c>
      <c r="K38" s="13">
        <f t="shared" si="10"/>
        <v>451401.90646169544</v>
      </c>
      <c r="L38" s="5">
        <f t="shared" si="7"/>
        <v>5429.9751968697528</v>
      </c>
    </row>
    <row r="39" spans="1:12" x14ac:dyDescent="0.25">
      <c r="A39" s="8">
        <v>2023</v>
      </c>
      <c r="B39" s="13">
        <f t="shared" si="8"/>
        <v>384321.82266777672</v>
      </c>
      <c r="C39" s="13">
        <f t="shared" si="8"/>
        <v>377499.83766446111</v>
      </c>
      <c r="D39" s="5">
        <f t="shared" si="5"/>
        <v>6821.9850033156108</v>
      </c>
      <c r="E39" s="8">
        <v>2023</v>
      </c>
      <c r="F39" s="13">
        <f t="shared" si="9"/>
        <v>118379.29889930454</v>
      </c>
      <c r="G39" s="13">
        <f t="shared" si="9"/>
        <v>118379.29889930454</v>
      </c>
      <c r="H39" s="5">
        <f t="shared" si="6"/>
        <v>0</v>
      </c>
      <c r="I39" s="8">
        <v>2023</v>
      </c>
      <c r="J39" s="13">
        <f t="shared" si="10"/>
        <v>502701.12156708131</v>
      </c>
      <c r="K39" s="13">
        <f t="shared" si="10"/>
        <v>495879.1365637657</v>
      </c>
      <c r="L39" s="5">
        <f t="shared" si="7"/>
        <v>6821.9850033156108</v>
      </c>
    </row>
    <row r="40" spans="1:12" x14ac:dyDescent="0.25">
      <c r="A40" s="8">
        <v>2024</v>
      </c>
      <c r="B40" s="13">
        <f t="shared" si="8"/>
        <v>420564.68117262778</v>
      </c>
      <c r="C40" s="13">
        <f t="shared" si="8"/>
        <v>412313.57526239764</v>
      </c>
      <c r="D40" s="5">
        <f t="shared" si="5"/>
        <v>8251.1059102301369</v>
      </c>
      <c r="E40" s="8">
        <v>2024</v>
      </c>
      <c r="F40" s="13">
        <f t="shared" si="9"/>
        <v>129281.28686028527</v>
      </c>
      <c r="G40" s="13">
        <f t="shared" si="9"/>
        <v>129281.28686028527</v>
      </c>
      <c r="H40" s="5">
        <f t="shared" si="6"/>
        <v>0</v>
      </c>
      <c r="I40" s="8">
        <v>2024</v>
      </c>
      <c r="J40" s="13">
        <f t="shared" si="10"/>
        <v>549845.96803291305</v>
      </c>
      <c r="K40" s="13">
        <f t="shared" si="10"/>
        <v>541594.86212268297</v>
      </c>
      <c r="L40" s="5">
        <f t="shared" si="7"/>
        <v>8251.1059102300787</v>
      </c>
    </row>
    <row r="41" spans="1:12" x14ac:dyDescent="0.25">
      <c r="A41" s="8">
        <v>2025</v>
      </c>
      <c r="B41" s="13">
        <f t="shared" si="8"/>
        <v>457820.21899865963</v>
      </c>
      <c r="C41" s="13">
        <f t="shared" si="8"/>
        <v>448128.60108328878</v>
      </c>
      <c r="D41" s="5">
        <f t="shared" si="5"/>
        <v>9691.6179153708508</v>
      </c>
      <c r="E41" s="8">
        <v>2025</v>
      </c>
      <c r="F41" s="13">
        <f t="shared" si="9"/>
        <v>140450.62229030736</v>
      </c>
      <c r="G41" s="13">
        <f t="shared" si="9"/>
        <v>140411.46484335879</v>
      </c>
      <c r="H41" s="5">
        <f t="shared" si="6"/>
        <v>39.157446948578581</v>
      </c>
      <c r="I41" s="8">
        <v>2025</v>
      </c>
      <c r="J41" s="13">
        <f t="shared" si="10"/>
        <v>598270.84128896706</v>
      </c>
      <c r="K41" s="13">
        <f t="shared" si="10"/>
        <v>588540.06592664763</v>
      </c>
      <c r="L41" s="5">
        <f t="shared" si="7"/>
        <v>9730.7753623194294</v>
      </c>
    </row>
    <row r="42" spans="1:12" x14ac:dyDescent="0.25">
      <c r="A42" s="8">
        <v>2026</v>
      </c>
      <c r="B42" s="13">
        <f t="shared" si="8"/>
        <v>496091.74217921705</v>
      </c>
      <c r="C42" s="13">
        <f t="shared" si="8"/>
        <v>484970.15574673779</v>
      </c>
      <c r="D42" s="5">
        <f t="shared" si="5"/>
        <v>11121.586432479264</v>
      </c>
      <c r="E42" s="8">
        <v>2026</v>
      </c>
      <c r="F42" s="13">
        <f t="shared" si="9"/>
        <v>151887.30518937082</v>
      </c>
      <c r="G42" s="13">
        <f t="shared" si="9"/>
        <v>151808.99029547369</v>
      </c>
      <c r="H42" s="5">
        <f t="shared" si="6"/>
        <v>78.314893897128059</v>
      </c>
      <c r="I42" s="8">
        <v>2026</v>
      </c>
      <c r="J42" s="13">
        <f t="shared" si="10"/>
        <v>647979.04736858793</v>
      </c>
      <c r="K42" s="13">
        <f t="shared" si="10"/>
        <v>636779.14604221156</v>
      </c>
      <c r="L42" s="5">
        <f t="shared" si="7"/>
        <v>11199.901326376363</v>
      </c>
    </row>
    <row r="43" spans="1:12" x14ac:dyDescent="0.25">
      <c r="A43" s="8">
        <v>2027</v>
      </c>
      <c r="B43" s="13">
        <f t="shared" si="8"/>
        <v>535381.7693375235</v>
      </c>
      <c r="C43" s="13">
        <f t="shared" si="8"/>
        <v>522859.93331615673</v>
      </c>
      <c r="D43" s="5">
        <f t="shared" si="5"/>
        <v>12521.836021366762</v>
      </c>
      <c r="E43" s="8">
        <v>2027</v>
      </c>
      <c r="F43" s="13">
        <f t="shared" si="9"/>
        <v>163591.33555747566</v>
      </c>
      <c r="G43" s="13">
        <f t="shared" si="9"/>
        <v>163473.86321662995</v>
      </c>
      <c r="H43" s="5">
        <f t="shared" si="6"/>
        <v>117.47234084570664</v>
      </c>
      <c r="I43" s="8">
        <v>2027</v>
      </c>
      <c r="J43" s="13">
        <f t="shared" si="10"/>
        <v>698973.10489499918</v>
      </c>
      <c r="K43" s="13">
        <f t="shared" si="10"/>
        <v>686333.7965327868</v>
      </c>
      <c r="L43" s="5">
        <f t="shared" si="7"/>
        <v>12639.308362212381</v>
      </c>
    </row>
    <row r="44" spans="1:12" x14ac:dyDescent="0.25">
      <c r="A44" s="8">
        <v>2028</v>
      </c>
      <c r="B44" s="13">
        <f t="shared" si="8"/>
        <v>575692.25619283074</v>
      </c>
      <c r="C44" s="13">
        <f t="shared" si="8"/>
        <v>561816.94629712566</v>
      </c>
      <c r="D44" s="5">
        <f t="shared" si="5"/>
        <v>13875.309895705082</v>
      </c>
      <c r="E44" s="8">
        <v>2028</v>
      </c>
      <c r="F44" s="13">
        <f t="shared" si="9"/>
        <v>175562.71339462185</v>
      </c>
      <c r="G44" s="13">
        <f t="shared" si="9"/>
        <v>175406.0836068276</v>
      </c>
      <c r="H44" s="5">
        <f t="shared" si="6"/>
        <v>156.62978779425612</v>
      </c>
      <c r="I44" s="8">
        <v>2028</v>
      </c>
      <c r="J44" s="13">
        <f t="shared" si="10"/>
        <v>751254.96958745259</v>
      </c>
      <c r="K44" s="13">
        <f t="shared" si="10"/>
        <v>737223.02990395343</v>
      </c>
      <c r="L44" s="5">
        <f t="shared" si="7"/>
        <v>14031.939683499164</v>
      </c>
    </row>
    <row r="45" spans="1:12" x14ac:dyDescent="0.25">
      <c r="A45" s="8">
        <v>2029</v>
      </c>
      <c r="B45" s="13">
        <f t="shared" ref="B45:C46" si="11">B44+B22</f>
        <v>617024.75071143173</v>
      </c>
      <c r="C45" s="13">
        <f t="shared" si="11"/>
        <v>601858.05536033155</v>
      </c>
      <c r="D45" s="5">
        <f t="shared" si="5"/>
        <v>15166.695351100178</v>
      </c>
      <c r="E45" s="8">
        <v>2029</v>
      </c>
      <c r="F45" s="13">
        <f t="shared" ref="F45:G46" si="12">F44+F22</f>
        <v>187801.43870080943</v>
      </c>
      <c r="G45" s="13">
        <f t="shared" si="12"/>
        <v>187605.6514660666</v>
      </c>
      <c r="H45" s="5">
        <f t="shared" si="6"/>
        <v>195.7872347428347</v>
      </c>
      <c r="I45" s="8">
        <v>2029</v>
      </c>
      <c r="J45" s="13">
        <f t="shared" ref="J45:K46" si="13">J44+J22</f>
        <v>804826.1894122411</v>
      </c>
      <c r="K45" s="13">
        <f t="shared" si="13"/>
        <v>789463.70682639838</v>
      </c>
      <c r="L45" s="5">
        <f t="shared" si="7"/>
        <v>15362.482585842721</v>
      </c>
    </row>
    <row r="46" spans="1:12" x14ac:dyDescent="0.25">
      <c r="A46" s="8">
        <v>2030</v>
      </c>
      <c r="B46" s="13">
        <f t="shared" si="11"/>
        <v>659380.5010948031</v>
      </c>
      <c r="C46" s="13">
        <f t="shared" si="11"/>
        <v>642998.16367354174</v>
      </c>
      <c r="D46" s="5">
        <f t="shared" si="5"/>
        <v>16382.337421261356</v>
      </c>
      <c r="E46" s="8">
        <v>2030</v>
      </c>
      <c r="F46" s="13">
        <f t="shared" si="12"/>
        <v>200307.51147603837</v>
      </c>
      <c r="G46" s="13">
        <f t="shared" si="12"/>
        <v>200072.56679434699</v>
      </c>
      <c r="H46" s="5">
        <f t="shared" si="6"/>
        <v>234.94468169138418</v>
      </c>
      <c r="I46" s="8">
        <v>2030</v>
      </c>
      <c r="J46" s="13">
        <f t="shared" si="13"/>
        <v>859688.01257084147</v>
      </c>
      <c r="K46" s="13">
        <f t="shared" si="13"/>
        <v>843070.73046788888</v>
      </c>
      <c r="L46" s="5">
        <f t="shared" si="7"/>
        <v>16617.282102952595</v>
      </c>
    </row>
    <row r="47" spans="1:12" x14ac:dyDescent="0.25">
      <c r="D47" s="14">
        <f>D46/B46</f>
        <v>2.4845043785888307E-2</v>
      </c>
      <c r="H47" s="14">
        <f>H46/F46</f>
        <v>1.172919976690386E-3</v>
      </c>
      <c r="L47" s="14">
        <f>L46/J46</f>
        <v>1.9329433305996308E-2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7"/>
  <sheetViews>
    <sheetView zoomScale="85" zoomScaleNormal="85" workbookViewId="0">
      <selection activeCell="C4" sqref="C4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24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'[19]Rekapitulasi BaU Emisi GRK'!J61</f>
        <v>20127.036403768416</v>
      </c>
      <c r="C4" s="13">
        <f>'[20]Rekapitulasi BaU Emisi GRK'!J61</f>
        <v>20072.102185773274</v>
      </c>
      <c r="D4" s="5">
        <f>B4-C4</f>
        <v>54.934217995141807</v>
      </c>
      <c r="E4" s="8">
        <v>2011</v>
      </c>
      <c r="F4" s="11">
        <f>'[19]Rekapitulasi BaU Emisi GRK'!G90</f>
        <v>6127.4157704027439</v>
      </c>
      <c r="G4" s="13">
        <f>'[20]Rekapitulasi BaU Emisi GRK'!G90</f>
        <v>6127.4157704027439</v>
      </c>
      <c r="H4" s="5">
        <f>F4-G4</f>
        <v>0</v>
      </c>
      <c r="I4" s="8">
        <v>2011</v>
      </c>
      <c r="J4" s="11">
        <f>B4+F4</f>
        <v>26254.452174171158</v>
      </c>
      <c r="K4" s="13">
        <f>C4+G4</f>
        <v>26199.517956176016</v>
      </c>
      <c r="L4" s="5">
        <f>J4-K4</f>
        <v>54.934217995141807</v>
      </c>
    </row>
    <row r="5" spans="1:12" x14ac:dyDescent="0.25">
      <c r="A5" s="8">
        <v>2012</v>
      </c>
      <c r="B5" s="11">
        <f>'[19]Rekapitulasi BaU Emisi GRK'!J62</f>
        <v>20500.935489291685</v>
      </c>
      <c r="C5" s="13">
        <f>'[20]Rekapitulasi BaU Emisi GRK'!J62</f>
        <v>20444.350167027445</v>
      </c>
      <c r="D5" s="5">
        <f t="shared" ref="D5:D23" si="0">B5-C5</f>
        <v>56.585322264239949</v>
      </c>
      <c r="E5" s="8">
        <v>2012</v>
      </c>
      <c r="F5" s="11">
        <f>'[19]Rekapitulasi BaU Emisi GRK'!G91</f>
        <v>6235.6150840896016</v>
      </c>
      <c r="G5" s="13">
        <f>'[20]Rekapitulasi BaU Emisi GRK'!G91</f>
        <v>6235.6150840896016</v>
      </c>
      <c r="H5" s="5">
        <f t="shared" ref="H5:H23" si="1">F5-G5</f>
        <v>0</v>
      </c>
      <c r="I5" s="8">
        <v>2012</v>
      </c>
      <c r="J5" s="11">
        <f t="shared" ref="J5:J23" si="2">B5+F5</f>
        <v>26736.550573381286</v>
      </c>
      <c r="K5" s="13">
        <f t="shared" ref="K5:K23" si="3">C5+G5</f>
        <v>26679.965251117046</v>
      </c>
      <c r="L5" s="5">
        <f t="shared" ref="L5:L23" si="4">J5-K5</f>
        <v>56.585322264239949</v>
      </c>
    </row>
    <row r="6" spans="1:12" x14ac:dyDescent="0.25">
      <c r="A6" s="8">
        <v>2013</v>
      </c>
      <c r="B6" s="11">
        <f>'[19]Rekapitulasi BaU Emisi GRK'!J63</f>
        <v>20991.229620903119</v>
      </c>
      <c r="C6" s="13">
        <f>'[20]Rekapitulasi BaU Emisi GRK'!J63</f>
        <v>20932.927622787003</v>
      </c>
      <c r="D6" s="5">
        <f t="shared" si="0"/>
        <v>58.30199811611601</v>
      </c>
      <c r="E6" s="8">
        <v>2013</v>
      </c>
      <c r="F6" s="11">
        <f>'[19]Rekapitulasi BaU Emisi GRK'!G92</f>
        <v>6395.1740150276564</v>
      </c>
      <c r="G6" s="13">
        <f>'[20]Rekapitulasi BaU Emisi GRK'!G92</f>
        <v>6395.1740150276564</v>
      </c>
      <c r="H6" s="5">
        <f t="shared" si="1"/>
        <v>0</v>
      </c>
      <c r="I6" s="8">
        <v>2013</v>
      </c>
      <c r="J6" s="11">
        <f t="shared" si="2"/>
        <v>27386.403635930776</v>
      </c>
      <c r="K6" s="13">
        <f t="shared" si="3"/>
        <v>27328.10163781466</v>
      </c>
      <c r="L6" s="5">
        <f t="shared" si="4"/>
        <v>58.30199811611601</v>
      </c>
    </row>
    <row r="7" spans="1:12" x14ac:dyDescent="0.25">
      <c r="A7" s="8">
        <v>2014</v>
      </c>
      <c r="B7" s="11">
        <f>'[19]Rekapitulasi BaU Emisi GRK'!J64</f>
        <v>21565.242315734275</v>
      </c>
      <c r="C7" s="13">
        <f>'[20]Rekapitulasi BaU Emisi GRK'!J64</f>
        <v>21505.216848314001</v>
      </c>
      <c r="D7" s="5">
        <f t="shared" si="0"/>
        <v>60.025467420273344</v>
      </c>
      <c r="E7" s="8">
        <v>2014</v>
      </c>
      <c r="F7" s="11">
        <f>'[19]Rekapitulasi BaU Emisi GRK'!G93</f>
        <v>6631.4115343579424</v>
      </c>
      <c r="G7" s="13">
        <f>'[20]Rekapitulasi BaU Emisi GRK'!G93</f>
        <v>6631.4115343579424</v>
      </c>
      <c r="H7" s="5">
        <f t="shared" si="1"/>
        <v>0</v>
      </c>
      <c r="I7" s="8">
        <v>2014</v>
      </c>
      <c r="J7" s="11">
        <f t="shared" si="2"/>
        <v>28196.653850092218</v>
      </c>
      <c r="K7" s="13">
        <f t="shared" si="3"/>
        <v>28136.628382671945</v>
      </c>
      <c r="L7" s="5">
        <f t="shared" si="4"/>
        <v>60.025467420273344</v>
      </c>
    </row>
    <row r="8" spans="1:12" x14ac:dyDescent="0.25">
      <c r="A8" s="8">
        <v>2015</v>
      </c>
      <c r="B8" s="11">
        <f>'[19]Rekapitulasi BaU Emisi GRK'!J65</f>
        <v>22195.230256130406</v>
      </c>
      <c r="C8" s="13">
        <f>'[20]Rekapitulasi BaU Emisi GRK'!J65</f>
        <v>22133.530055041836</v>
      </c>
      <c r="D8" s="5">
        <f t="shared" si="0"/>
        <v>61.700201088569884</v>
      </c>
      <c r="E8" s="8">
        <v>2015</v>
      </c>
      <c r="F8" s="11">
        <f>'[19]Rekapitulasi BaU Emisi GRK'!G94</f>
        <v>6816.430471189944</v>
      </c>
      <c r="G8" s="13">
        <f>'[20]Rekapitulasi BaU Emisi GRK'!G94</f>
        <v>6816.430471189944</v>
      </c>
      <c r="H8" s="5">
        <f t="shared" si="1"/>
        <v>0</v>
      </c>
      <c r="I8" s="8">
        <v>2015</v>
      </c>
      <c r="J8" s="11">
        <f t="shared" si="2"/>
        <v>29011.660727320348</v>
      </c>
      <c r="K8" s="13">
        <f t="shared" si="3"/>
        <v>28949.960526231778</v>
      </c>
      <c r="L8" s="5">
        <f t="shared" si="4"/>
        <v>61.700201088569884</v>
      </c>
    </row>
    <row r="9" spans="1:12" x14ac:dyDescent="0.25">
      <c r="A9" s="8">
        <v>2016</v>
      </c>
      <c r="B9" s="11">
        <f>'[19]Rekapitulasi BaU Emisi GRK'!J66</f>
        <v>22858.870907674482</v>
      </c>
      <c r="C9" s="13">
        <f>'[20]Rekapitulasi BaU Emisi GRK'!J66</f>
        <v>22795.417700532762</v>
      </c>
      <c r="D9" s="5">
        <f t="shared" si="0"/>
        <v>63.453207141719759</v>
      </c>
      <c r="E9" s="8">
        <v>2016</v>
      </c>
      <c r="F9" s="11">
        <f>'[19]Rekapitulasi BaU Emisi GRK'!G95</f>
        <v>7010.0966775564193</v>
      </c>
      <c r="G9" s="13">
        <f>'[20]Rekapitulasi BaU Emisi GRK'!G95</f>
        <v>7010.0966775564193</v>
      </c>
      <c r="H9" s="5">
        <f t="shared" si="1"/>
        <v>0</v>
      </c>
      <c r="I9" s="8">
        <v>2016</v>
      </c>
      <c r="J9" s="11">
        <f t="shared" si="2"/>
        <v>29868.967585230901</v>
      </c>
      <c r="K9" s="13">
        <f t="shared" si="3"/>
        <v>29805.514378089181</v>
      </c>
      <c r="L9" s="5">
        <f t="shared" si="4"/>
        <v>63.453207141719759</v>
      </c>
    </row>
    <row r="10" spans="1:12" x14ac:dyDescent="0.25">
      <c r="A10" s="8">
        <v>2017</v>
      </c>
      <c r="B10" s="11">
        <f>'[19]Rekapitulasi BaU Emisi GRK'!J67</f>
        <v>23557.184307746258</v>
      </c>
      <c r="C10" s="13">
        <f>'[20]Rekapitulasi BaU Emisi GRK'!J67</f>
        <v>23494.552099462129</v>
      </c>
      <c r="D10" s="5">
        <f t="shared" si="0"/>
        <v>62.632208284128865</v>
      </c>
      <c r="E10" s="8">
        <v>2017</v>
      </c>
      <c r="F10" s="11">
        <f>'[19]Rekapitulasi BaU Emisi GRK'!G96</f>
        <v>7253.8909422582256</v>
      </c>
      <c r="G10" s="13">
        <f>'[20]Rekapitulasi BaU Emisi GRK'!G96</f>
        <v>7253.8909422582256</v>
      </c>
      <c r="H10" s="5">
        <f t="shared" si="1"/>
        <v>0</v>
      </c>
      <c r="I10" s="8">
        <v>2017</v>
      </c>
      <c r="J10" s="11">
        <f t="shared" si="2"/>
        <v>30811.075250004484</v>
      </c>
      <c r="K10" s="13">
        <f t="shared" si="3"/>
        <v>30748.443041720355</v>
      </c>
      <c r="L10" s="5">
        <f t="shared" si="4"/>
        <v>62.632208284128865</v>
      </c>
    </row>
    <row r="11" spans="1:12" x14ac:dyDescent="0.25">
      <c r="A11" s="8">
        <v>2018</v>
      </c>
      <c r="B11" s="11">
        <f>'[19]Rekapitulasi BaU Emisi GRK'!J68</f>
        <v>24316.661255236952</v>
      </c>
      <c r="C11" s="13">
        <f>'[20]Rekapitulasi BaU Emisi GRK'!J68</f>
        <v>23895.041209132563</v>
      </c>
      <c r="D11" s="5">
        <f t="shared" si="0"/>
        <v>421.62004610438817</v>
      </c>
      <c r="E11" s="8">
        <v>2018</v>
      </c>
      <c r="F11" s="11">
        <f>'[19]Rekapitulasi BaU Emisi GRK'!G97</f>
        <v>7453.0685592827122</v>
      </c>
      <c r="G11" s="13">
        <f>'[20]Rekapitulasi BaU Emisi GRK'!G97</f>
        <v>7453.0685592827122</v>
      </c>
      <c r="H11" s="5">
        <f t="shared" si="1"/>
        <v>0</v>
      </c>
      <c r="I11" s="8">
        <v>2018</v>
      </c>
      <c r="J11" s="11">
        <f t="shared" si="2"/>
        <v>31769.729814519662</v>
      </c>
      <c r="K11" s="13">
        <f t="shared" si="3"/>
        <v>31348.109768415277</v>
      </c>
      <c r="L11" s="5">
        <f t="shared" si="4"/>
        <v>421.62004610438453</v>
      </c>
    </row>
    <row r="12" spans="1:12" x14ac:dyDescent="0.25">
      <c r="A12" s="8">
        <v>2019</v>
      </c>
      <c r="B12" s="11">
        <f>'[19]Rekapitulasi BaU Emisi GRK'!J69</f>
        <v>25080.95502922597</v>
      </c>
      <c r="C12" s="13">
        <f>'[20]Rekapitulasi BaU Emisi GRK'!J69</f>
        <v>24405.293738748427</v>
      </c>
      <c r="D12" s="5">
        <f t="shared" si="0"/>
        <v>675.66129047754293</v>
      </c>
      <c r="E12" s="8">
        <v>2019</v>
      </c>
      <c r="F12" s="11">
        <f>'[19]Rekapitulasi BaU Emisi GRK'!G98</f>
        <v>7652.2461763071997</v>
      </c>
      <c r="G12" s="13">
        <f>'[20]Rekapitulasi BaU Emisi GRK'!G98</f>
        <v>7652.2461763071997</v>
      </c>
      <c r="H12" s="5">
        <f t="shared" si="1"/>
        <v>0</v>
      </c>
      <c r="I12" s="8">
        <v>2019</v>
      </c>
      <c r="J12" s="11">
        <f t="shared" si="2"/>
        <v>32733.201205533169</v>
      </c>
      <c r="K12" s="13">
        <f t="shared" si="3"/>
        <v>32057.539915055626</v>
      </c>
      <c r="L12" s="5">
        <f t="shared" si="4"/>
        <v>675.66129047754293</v>
      </c>
    </row>
    <row r="13" spans="1:12" x14ac:dyDescent="0.25">
      <c r="A13" s="8">
        <v>2020</v>
      </c>
      <c r="B13" s="11">
        <f>'[19]Rekapitulasi BaU Emisi GRK'!J70</f>
        <v>25848.410783437757</v>
      </c>
      <c r="C13" s="13">
        <f>'[20]Rekapitulasi BaU Emisi GRK'!J70</f>
        <v>24993.397886305109</v>
      </c>
      <c r="D13" s="5">
        <f t="shared" si="0"/>
        <v>855.0128971326485</v>
      </c>
      <c r="E13" s="8">
        <v>2020</v>
      </c>
      <c r="F13" s="11">
        <f>'[19]Rekapitulasi BaU Emisi GRK'!G99</f>
        <v>7851.4237933316872</v>
      </c>
      <c r="G13" s="13">
        <f>'[20]Rekapitulasi BaU Emisi GRK'!G99</f>
        <v>7851.4237933316872</v>
      </c>
      <c r="H13" s="5">
        <f t="shared" si="1"/>
        <v>0</v>
      </c>
      <c r="I13" s="8">
        <v>2020</v>
      </c>
      <c r="J13" s="11">
        <f t="shared" si="2"/>
        <v>33699.834576769441</v>
      </c>
      <c r="K13" s="13">
        <f t="shared" si="3"/>
        <v>32844.821679636792</v>
      </c>
      <c r="L13" s="5">
        <f t="shared" si="4"/>
        <v>855.0128971326485</v>
      </c>
    </row>
    <row r="14" spans="1:12" x14ac:dyDescent="0.25">
      <c r="A14" s="8">
        <v>2021</v>
      </c>
      <c r="B14" s="11">
        <f>'[19]Rekapitulasi BaU Emisi GRK'!J71</f>
        <v>26617.921726094726</v>
      </c>
      <c r="C14" s="13">
        <f>'[20]Rekapitulasi BaU Emisi GRK'!J71</f>
        <v>25637.874252229034</v>
      </c>
      <c r="D14" s="5">
        <f t="shared" si="0"/>
        <v>980.04747386569215</v>
      </c>
      <c r="E14" s="8">
        <v>2021</v>
      </c>
      <c r="F14" s="11">
        <f>'[19]Rekapitulasi BaU Emisi GRK'!G100</f>
        <v>8050.6014103561756</v>
      </c>
      <c r="G14" s="13">
        <f>'[20]Rekapitulasi BaU Emisi GRK'!G100</f>
        <v>8050.6014103561756</v>
      </c>
      <c r="H14" s="5">
        <f t="shared" si="1"/>
        <v>0</v>
      </c>
      <c r="I14" s="8">
        <v>2021</v>
      </c>
      <c r="J14" s="11">
        <f t="shared" si="2"/>
        <v>34668.523136450902</v>
      </c>
      <c r="K14" s="13">
        <f t="shared" si="3"/>
        <v>33688.47566258521</v>
      </c>
      <c r="L14" s="5">
        <f t="shared" si="4"/>
        <v>980.04747386569215</v>
      </c>
    </row>
    <row r="15" spans="1:12" x14ac:dyDescent="0.25">
      <c r="A15" s="8">
        <v>2022</v>
      </c>
      <c r="B15" s="11">
        <f>'[19]Rekapitulasi BaU Emisi GRK'!J72</f>
        <v>27388.748587269525</v>
      </c>
      <c r="C15" s="13">
        <f>'[20]Rekapitulasi BaU Emisi GRK'!J72</f>
        <v>26324.236024061025</v>
      </c>
      <c r="D15" s="5">
        <f t="shared" si="0"/>
        <v>1064.5125632085001</v>
      </c>
      <c r="E15" s="8">
        <v>2022</v>
      </c>
      <c r="F15" s="11">
        <f>'[19]Rekapitulasi BaU Emisi GRK'!G101</f>
        <v>8249.7790273806622</v>
      </c>
      <c r="G15" s="13">
        <f>'[20]Rekapitulasi BaU Emisi GRK'!G101</f>
        <v>8249.7790273806622</v>
      </c>
      <c r="H15" s="5">
        <f t="shared" si="1"/>
        <v>0</v>
      </c>
      <c r="I15" s="8">
        <v>2022</v>
      </c>
      <c r="J15" s="11">
        <f t="shared" si="2"/>
        <v>35638.527614650186</v>
      </c>
      <c r="K15" s="13">
        <f t="shared" si="3"/>
        <v>34574.015051441689</v>
      </c>
      <c r="L15" s="5">
        <f t="shared" si="4"/>
        <v>1064.5125632084964</v>
      </c>
    </row>
    <row r="16" spans="1:12" x14ac:dyDescent="0.25">
      <c r="A16" s="8">
        <v>2023</v>
      </c>
      <c r="B16" s="11">
        <f>'[19]Rekapitulasi BaU Emisi GRK'!J73</f>
        <v>28160.398544393003</v>
      </c>
      <c r="C16" s="13">
        <f>'[20]Rekapitulasi BaU Emisi GRK'!J73</f>
        <v>27042.676648083288</v>
      </c>
      <c r="D16" s="5">
        <f t="shared" si="0"/>
        <v>1117.7218963097148</v>
      </c>
      <c r="E16" s="8">
        <v>2023</v>
      </c>
      <c r="F16" s="11">
        <f>'[19]Rekapitulasi BaU Emisi GRK'!G102</f>
        <v>8448.9566444051488</v>
      </c>
      <c r="G16" s="13">
        <f>'[20]Rekapitulasi BaU Emisi GRK'!G102</f>
        <v>8448.9566444051488</v>
      </c>
      <c r="H16" s="5">
        <f t="shared" si="1"/>
        <v>0</v>
      </c>
      <c r="I16" s="8">
        <v>2023</v>
      </c>
      <c r="J16" s="11">
        <f t="shared" si="2"/>
        <v>36609.355188798152</v>
      </c>
      <c r="K16" s="13">
        <f t="shared" si="3"/>
        <v>35491.633292488434</v>
      </c>
      <c r="L16" s="5">
        <f t="shared" si="4"/>
        <v>1117.7218963097184</v>
      </c>
    </row>
    <row r="17" spans="1:12" x14ac:dyDescent="0.25">
      <c r="A17" s="8">
        <v>2024</v>
      </c>
      <c r="B17" s="11">
        <f>'[19]Rekapitulasi BaU Emisi GRK'!J74</f>
        <v>28932.544015571468</v>
      </c>
      <c r="C17" s="13">
        <f>'[20]Rekapitulasi BaU Emisi GRK'!J74</f>
        <v>27786.513677403975</v>
      </c>
      <c r="D17" s="5">
        <f t="shared" si="0"/>
        <v>1146.030338167493</v>
      </c>
      <c r="E17" s="8">
        <v>2024</v>
      </c>
      <c r="F17" s="11">
        <f>'[19]Rekapitulasi BaU Emisi GRK'!G103</f>
        <v>8648.1342614296373</v>
      </c>
      <c r="G17" s="13">
        <f>'[20]Rekapitulasi BaU Emisi GRK'!G103</f>
        <v>8648.1342614296373</v>
      </c>
      <c r="H17" s="5">
        <f t="shared" si="1"/>
        <v>0</v>
      </c>
      <c r="I17" s="8">
        <v>2024</v>
      </c>
      <c r="J17" s="11">
        <f t="shared" si="2"/>
        <v>37580.678277001105</v>
      </c>
      <c r="K17" s="13">
        <f t="shared" si="3"/>
        <v>36434.647938833616</v>
      </c>
      <c r="L17" s="5">
        <f t="shared" si="4"/>
        <v>1146.0303381674894</v>
      </c>
    </row>
    <row r="18" spans="1:12" x14ac:dyDescent="0.25">
      <c r="A18" s="8">
        <v>2025</v>
      </c>
      <c r="B18" s="11">
        <f>'[19]Rekapitulasi BaU Emisi GRK'!J75</f>
        <v>29704.968186898124</v>
      </c>
      <c r="C18" s="13">
        <f>'[20]Rekapitulasi BaU Emisi GRK'!J75</f>
        <v>28551.139781486785</v>
      </c>
      <c r="D18" s="5">
        <f t="shared" si="0"/>
        <v>1153.8284054113392</v>
      </c>
      <c r="E18" s="8">
        <v>2025</v>
      </c>
      <c r="F18" s="11">
        <f>'[19]Rekapitulasi BaU Emisi GRK'!G104</f>
        <v>8847.3118784541257</v>
      </c>
      <c r="G18" s="13">
        <f>'[20]Rekapitulasi BaU Emisi GRK'!G104</f>
        <v>8808.1544315055544</v>
      </c>
      <c r="H18" s="5">
        <f t="shared" si="1"/>
        <v>39.157446948571305</v>
      </c>
      <c r="I18" s="8">
        <v>2025</v>
      </c>
      <c r="J18" s="11">
        <f t="shared" si="2"/>
        <v>38552.28006535225</v>
      </c>
      <c r="K18" s="13">
        <f t="shared" si="3"/>
        <v>37359.294212992339</v>
      </c>
      <c r="L18" s="5">
        <f t="shared" si="4"/>
        <v>1192.9858523599105</v>
      </c>
    </row>
    <row r="19" spans="1:12" x14ac:dyDescent="0.25">
      <c r="A19" s="8">
        <v>2026</v>
      </c>
      <c r="B19" s="11">
        <f>'[19]Rekapitulasi BaU Emisi GRK'!J76</f>
        <v>30477.528468211265</v>
      </c>
      <c r="C19" s="13">
        <f>'[20]Rekapitulasi BaU Emisi GRK'!J76</f>
        <v>29333.313893018541</v>
      </c>
      <c r="D19" s="5">
        <f t="shared" si="0"/>
        <v>1144.2145751927237</v>
      </c>
      <c r="E19" s="8">
        <v>2026</v>
      </c>
      <c r="F19" s="11">
        <f>'[19]Rekapitulasi BaU Emisi GRK'!G105</f>
        <v>9046.4894954786141</v>
      </c>
      <c r="G19" s="13">
        <f>'[20]Rekapitulasi BaU Emisi GRK'!G105</f>
        <v>9007.3320485300428</v>
      </c>
      <c r="H19" s="5">
        <f t="shared" si="1"/>
        <v>39.157446948571305</v>
      </c>
      <c r="I19" s="8">
        <v>2026</v>
      </c>
      <c r="J19" s="11">
        <f t="shared" si="2"/>
        <v>39524.017963689883</v>
      </c>
      <c r="K19" s="13">
        <f t="shared" si="3"/>
        <v>38340.645941548588</v>
      </c>
      <c r="L19" s="5">
        <f t="shared" si="4"/>
        <v>1183.372022141295</v>
      </c>
    </row>
    <row r="20" spans="1:12" x14ac:dyDescent="0.25">
      <c r="A20" s="8">
        <v>2027</v>
      </c>
      <c r="B20" s="11">
        <f>'[19]Rekapitulasi BaU Emisi GRK'!J77</f>
        <v>31250.131973351195</v>
      </c>
      <c r="C20" s="13">
        <f>'[20]Rekapitulasi BaU Emisi GRK'!J77</f>
        <v>30130.680439423184</v>
      </c>
      <c r="D20" s="5">
        <f t="shared" si="0"/>
        <v>1119.4515339280115</v>
      </c>
      <c r="E20" s="8">
        <v>2027</v>
      </c>
      <c r="F20" s="11">
        <f>'[19]Rekapitulasi BaU Emisi GRK'!G106</f>
        <v>9245.6671125030989</v>
      </c>
      <c r="G20" s="13">
        <f>'[20]Rekapitulasi BaU Emisi GRK'!G106</f>
        <v>9206.5096655545294</v>
      </c>
      <c r="H20" s="5">
        <f t="shared" si="1"/>
        <v>39.157446948569486</v>
      </c>
      <c r="I20" s="8">
        <v>2027</v>
      </c>
      <c r="J20" s="11">
        <f t="shared" si="2"/>
        <v>40495.799085854291</v>
      </c>
      <c r="K20" s="13">
        <f t="shared" si="3"/>
        <v>39337.190104977715</v>
      </c>
      <c r="L20" s="5">
        <f t="shared" si="4"/>
        <v>1158.6089808765755</v>
      </c>
    </row>
    <row r="21" spans="1:12" x14ac:dyDescent="0.25">
      <c r="A21" s="8">
        <v>2028</v>
      </c>
      <c r="B21" s="11">
        <f>'[19]Rekapitulasi BaU Emisi GRK'!J78</f>
        <v>32022.719066198653</v>
      </c>
      <c r="C21" s="13">
        <f>'[20]Rekapitulasi BaU Emisi GRK'!J78</f>
        <v>30941.441463873209</v>
      </c>
      <c r="D21" s="5">
        <f t="shared" si="0"/>
        <v>1081.2776023254446</v>
      </c>
      <c r="E21" s="8">
        <v>2028</v>
      </c>
      <c r="F21" s="11">
        <f>'[19]Rekapitulasi BaU Emisi GRK'!G107</f>
        <v>9444.8447295275892</v>
      </c>
      <c r="G21" s="13">
        <f>'[20]Rekapitulasi BaU Emisi GRK'!G107</f>
        <v>9405.687282579016</v>
      </c>
      <c r="H21" s="5">
        <f t="shared" si="1"/>
        <v>39.157446948573124</v>
      </c>
      <c r="I21" s="8">
        <v>2028</v>
      </c>
      <c r="J21" s="11">
        <f t="shared" si="2"/>
        <v>41467.563795726244</v>
      </c>
      <c r="K21" s="13">
        <f t="shared" si="3"/>
        <v>40347.128746452225</v>
      </c>
      <c r="L21" s="5">
        <f t="shared" si="4"/>
        <v>1120.4350492740195</v>
      </c>
    </row>
    <row r="22" spans="1:12" x14ac:dyDescent="0.25">
      <c r="A22" s="8">
        <v>2029</v>
      </c>
      <c r="B22" s="11">
        <f>'[19]Rekapitulasi BaU Emisi GRK'!J79</f>
        <v>32795.252317898572</v>
      </c>
      <c r="C22" s="13">
        <f>'[20]Rekapitulasi BaU Emisi GRK'!J79</f>
        <v>31764.131154239371</v>
      </c>
      <c r="D22" s="5">
        <f t="shared" si="0"/>
        <v>1031.1211636592016</v>
      </c>
      <c r="E22" s="8">
        <v>2029</v>
      </c>
      <c r="F22" s="11">
        <f>'[19]Rekapitulasi BaU Emisi GRK'!G108</f>
        <v>9644.0223465520776</v>
      </c>
      <c r="G22" s="13">
        <f>'[20]Rekapitulasi BaU Emisi GRK'!G108</f>
        <v>9604.8648996035045</v>
      </c>
      <c r="H22" s="5">
        <f t="shared" si="1"/>
        <v>39.157446948573124</v>
      </c>
      <c r="I22" s="8">
        <v>2029</v>
      </c>
      <c r="J22" s="11">
        <f t="shared" si="2"/>
        <v>42439.274664450648</v>
      </c>
      <c r="K22" s="13">
        <f t="shared" si="3"/>
        <v>41368.996053842871</v>
      </c>
      <c r="L22" s="5">
        <f t="shared" si="4"/>
        <v>1070.2786106077765</v>
      </c>
    </row>
    <row r="23" spans="1:12" x14ac:dyDescent="0.25">
      <c r="A23" s="8">
        <v>2030</v>
      </c>
      <c r="B23" s="11">
        <f>'[19]Rekapitulasi BaU Emisi GRK'!J80</f>
        <v>33567.709095014754</v>
      </c>
      <c r="C23" s="13">
        <f>'[20]Rekapitulasi BaU Emisi GRK'!J80</f>
        <v>32597.378247102915</v>
      </c>
      <c r="D23" s="5">
        <f t="shared" si="0"/>
        <v>970.33084791183865</v>
      </c>
      <c r="E23" s="8">
        <v>2030</v>
      </c>
      <c r="F23" s="11">
        <f>'[19]Rekapitulasi BaU Emisi GRK'!G109</f>
        <v>9843.199963576566</v>
      </c>
      <c r="G23" s="13">
        <f>'[20]Rekapitulasi BaU Emisi GRK'!G109</f>
        <v>9804.0425166279929</v>
      </c>
      <c r="H23" s="5">
        <f t="shared" si="1"/>
        <v>39.157446948573124</v>
      </c>
      <c r="I23" s="8">
        <v>2030</v>
      </c>
      <c r="J23" s="11">
        <f t="shared" si="2"/>
        <v>43410.909058591322</v>
      </c>
      <c r="K23" s="13">
        <f t="shared" si="3"/>
        <v>42401.420763730908</v>
      </c>
      <c r="L23" s="5">
        <f t="shared" si="4"/>
        <v>1009.4882948604136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20127.036403768416</v>
      </c>
      <c r="C27" s="13">
        <f>C4</f>
        <v>20072.102185773274</v>
      </c>
      <c r="D27" s="5">
        <f>B27-C27</f>
        <v>54.934217995141807</v>
      </c>
      <c r="E27" s="8">
        <v>2011</v>
      </c>
      <c r="F27" s="13">
        <f>F4</f>
        <v>6127.4157704027439</v>
      </c>
      <c r="G27" s="13">
        <f>G4</f>
        <v>6127.4157704027439</v>
      </c>
      <c r="H27" s="5">
        <f>F27-G27</f>
        <v>0</v>
      </c>
      <c r="I27" s="8">
        <v>2011</v>
      </c>
      <c r="J27" s="13">
        <f>J4</f>
        <v>26254.452174171158</v>
      </c>
      <c r="K27" s="13">
        <f>K4</f>
        <v>26199.517956176016</v>
      </c>
      <c r="L27" s="5">
        <f>J27-K27</f>
        <v>54.934217995141807</v>
      </c>
    </row>
    <row r="28" spans="1:12" x14ac:dyDescent="0.25">
      <c r="A28" s="8">
        <v>2012</v>
      </c>
      <c r="B28" s="13">
        <f>B27+B5</f>
        <v>40627.971893060101</v>
      </c>
      <c r="C28" s="13">
        <f>C27+C5</f>
        <v>40516.452352800719</v>
      </c>
      <c r="D28" s="5">
        <f t="shared" ref="D28:D46" si="5">B28-C28</f>
        <v>111.51954025938176</v>
      </c>
      <c r="E28" s="8">
        <v>2012</v>
      </c>
      <c r="F28" s="13">
        <f>F27+F5</f>
        <v>12363.030854492346</v>
      </c>
      <c r="G28" s="13">
        <f>G27+G5</f>
        <v>12363.030854492346</v>
      </c>
      <c r="H28" s="5">
        <f t="shared" ref="H28:H46" si="6">F28-G28</f>
        <v>0</v>
      </c>
      <c r="I28" s="8">
        <v>2012</v>
      </c>
      <c r="J28" s="13">
        <f>J27+J5</f>
        <v>52991.00274755244</v>
      </c>
      <c r="K28" s="13">
        <f>K27+K5</f>
        <v>52879.483207293059</v>
      </c>
      <c r="L28" s="5">
        <f t="shared" ref="L28:L46" si="7">J28-K28</f>
        <v>111.51954025938176</v>
      </c>
    </row>
    <row r="29" spans="1:12" x14ac:dyDescent="0.25">
      <c r="A29" s="8">
        <v>2013</v>
      </c>
      <c r="B29" s="13">
        <f t="shared" ref="B29:C44" si="8">B28+B6</f>
        <v>61619.20151396322</v>
      </c>
      <c r="C29" s="13">
        <f t="shared" si="8"/>
        <v>61449.379975587726</v>
      </c>
      <c r="D29" s="5">
        <f t="shared" si="5"/>
        <v>169.82153837549413</v>
      </c>
      <c r="E29" s="8">
        <v>2013</v>
      </c>
      <c r="F29" s="13">
        <f t="shared" ref="F29:G44" si="9">F28+F6</f>
        <v>18758.204869520003</v>
      </c>
      <c r="G29" s="13">
        <f t="shared" si="9"/>
        <v>18758.204869520003</v>
      </c>
      <c r="H29" s="5">
        <f t="shared" si="6"/>
        <v>0</v>
      </c>
      <c r="I29" s="8">
        <v>2013</v>
      </c>
      <c r="J29" s="13">
        <f t="shared" ref="J29:K44" si="10">J28+J6</f>
        <v>80377.40638348322</v>
      </c>
      <c r="K29" s="13">
        <f t="shared" si="10"/>
        <v>80207.584845107718</v>
      </c>
      <c r="L29" s="5">
        <f t="shared" si="7"/>
        <v>169.8215383755014</v>
      </c>
    </row>
    <row r="30" spans="1:12" x14ac:dyDescent="0.25">
      <c r="A30" s="8">
        <v>2014</v>
      </c>
      <c r="B30" s="13">
        <f t="shared" si="8"/>
        <v>83184.443829697499</v>
      </c>
      <c r="C30" s="13">
        <f t="shared" si="8"/>
        <v>82954.596823901724</v>
      </c>
      <c r="D30" s="5">
        <f t="shared" si="5"/>
        <v>229.84700579577475</v>
      </c>
      <c r="E30" s="8">
        <v>2014</v>
      </c>
      <c r="F30" s="13">
        <f t="shared" si="9"/>
        <v>25389.616403877946</v>
      </c>
      <c r="G30" s="13">
        <f t="shared" si="9"/>
        <v>25389.616403877946</v>
      </c>
      <c r="H30" s="5">
        <f t="shared" si="6"/>
        <v>0</v>
      </c>
      <c r="I30" s="8">
        <v>2014</v>
      </c>
      <c r="J30" s="13">
        <f t="shared" si="10"/>
        <v>108574.06023357544</v>
      </c>
      <c r="K30" s="13">
        <f t="shared" si="10"/>
        <v>108344.21322777966</v>
      </c>
      <c r="L30" s="5">
        <f t="shared" si="7"/>
        <v>229.84700579577475</v>
      </c>
    </row>
    <row r="31" spans="1:12" x14ac:dyDescent="0.25">
      <c r="A31" s="8">
        <v>2015</v>
      </c>
      <c r="B31" s="13">
        <f t="shared" si="8"/>
        <v>105379.67408582791</v>
      </c>
      <c r="C31" s="13">
        <f t="shared" si="8"/>
        <v>105088.12687894356</v>
      </c>
      <c r="D31" s="5">
        <f t="shared" si="5"/>
        <v>291.54720688435191</v>
      </c>
      <c r="E31" s="8">
        <v>2015</v>
      </c>
      <c r="F31" s="13">
        <f t="shared" si="9"/>
        <v>32206.046875067892</v>
      </c>
      <c r="G31" s="13">
        <f t="shared" si="9"/>
        <v>32206.046875067892</v>
      </c>
      <c r="H31" s="5">
        <f t="shared" si="6"/>
        <v>0</v>
      </c>
      <c r="I31" s="8">
        <v>2015</v>
      </c>
      <c r="J31" s="13">
        <f t="shared" si="10"/>
        <v>137585.72096089579</v>
      </c>
      <c r="K31" s="13">
        <f t="shared" si="10"/>
        <v>137294.17375401146</v>
      </c>
      <c r="L31" s="5">
        <f t="shared" si="7"/>
        <v>291.54720688433736</v>
      </c>
    </row>
    <row r="32" spans="1:12" x14ac:dyDescent="0.25">
      <c r="A32" s="8">
        <v>2016</v>
      </c>
      <c r="B32" s="13">
        <f t="shared" si="8"/>
        <v>128238.54499350239</v>
      </c>
      <c r="C32" s="13">
        <f t="shared" si="8"/>
        <v>127883.54457947632</v>
      </c>
      <c r="D32" s="5">
        <f t="shared" si="5"/>
        <v>355.00041402607167</v>
      </c>
      <c r="E32" s="8">
        <v>2016</v>
      </c>
      <c r="F32" s="13">
        <f t="shared" si="9"/>
        <v>39216.143552624315</v>
      </c>
      <c r="G32" s="13">
        <f t="shared" si="9"/>
        <v>39216.143552624315</v>
      </c>
      <c r="H32" s="5">
        <f t="shared" si="6"/>
        <v>0</v>
      </c>
      <c r="I32" s="8">
        <v>2016</v>
      </c>
      <c r="J32" s="13">
        <f t="shared" si="10"/>
        <v>167454.68854612671</v>
      </c>
      <c r="K32" s="13">
        <f t="shared" si="10"/>
        <v>167099.68813210062</v>
      </c>
      <c r="L32" s="5">
        <f t="shared" si="7"/>
        <v>355.00041402608622</v>
      </c>
    </row>
    <row r="33" spans="1:12" x14ac:dyDescent="0.25">
      <c r="A33" s="8">
        <v>2017</v>
      </c>
      <c r="B33" s="13">
        <f t="shared" si="8"/>
        <v>151795.72930124865</v>
      </c>
      <c r="C33" s="13">
        <f t="shared" si="8"/>
        <v>151378.09667893845</v>
      </c>
      <c r="D33" s="5">
        <f t="shared" si="5"/>
        <v>417.63262231019326</v>
      </c>
      <c r="E33" s="8">
        <v>2017</v>
      </c>
      <c r="F33" s="13">
        <f t="shared" si="9"/>
        <v>46470.034494882537</v>
      </c>
      <c r="G33" s="13">
        <f t="shared" si="9"/>
        <v>46470.034494882537</v>
      </c>
      <c r="H33" s="5">
        <f t="shared" si="6"/>
        <v>0</v>
      </c>
      <c r="I33" s="8">
        <v>2017</v>
      </c>
      <c r="J33" s="13">
        <f t="shared" si="10"/>
        <v>198265.76379613118</v>
      </c>
      <c r="K33" s="13">
        <f t="shared" si="10"/>
        <v>197848.13117382099</v>
      </c>
      <c r="L33" s="5">
        <f t="shared" si="7"/>
        <v>417.63262231019326</v>
      </c>
    </row>
    <row r="34" spans="1:12" x14ac:dyDescent="0.25">
      <c r="A34" s="8">
        <v>2018</v>
      </c>
      <c r="B34" s="13">
        <f t="shared" si="8"/>
        <v>176112.3905564856</v>
      </c>
      <c r="C34" s="13">
        <f t="shared" si="8"/>
        <v>175273.13788807101</v>
      </c>
      <c r="D34" s="5">
        <f t="shared" si="5"/>
        <v>839.25266841458506</v>
      </c>
      <c r="E34" s="8">
        <v>2018</v>
      </c>
      <c r="F34" s="13">
        <f t="shared" si="9"/>
        <v>53923.103054165251</v>
      </c>
      <c r="G34" s="13">
        <f t="shared" si="9"/>
        <v>53923.103054165251</v>
      </c>
      <c r="H34" s="5">
        <f t="shared" si="6"/>
        <v>0</v>
      </c>
      <c r="I34" s="8">
        <v>2018</v>
      </c>
      <c r="J34" s="13">
        <f t="shared" si="10"/>
        <v>230035.49361065085</v>
      </c>
      <c r="K34" s="13">
        <f t="shared" si="10"/>
        <v>229196.24094223627</v>
      </c>
      <c r="L34" s="5">
        <f t="shared" si="7"/>
        <v>839.25266841458506</v>
      </c>
    </row>
    <row r="35" spans="1:12" x14ac:dyDescent="0.25">
      <c r="A35" s="8">
        <v>2019</v>
      </c>
      <c r="B35" s="13">
        <f t="shared" si="8"/>
        <v>201193.34558571156</v>
      </c>
      <c r="C35" s="13">
        <f t="shared" si="8"/>
        <v>199678.43162681942</v>
      </c>
      <c r="D35" s="5">
        <f t="shared" si="5"/>
        <v>1514.9139588921389</v>
      </c>
      <c r="E35" s="8">
        <v>2019</v>
      </c>
      <c r="F35" s="13">
        <f t="shared" si="9"/>
        <v>61575.34923047245</v>
      </c>
      <c r="G35" s="13">
        <f t="shared" si="9"/>
        <v>61575.34923047245</v>
      </c>
      <c r="H35" s="5">
        <f t="shared" si="6"/>
        <v>0</v>
      </c>
      <c r="I35" s="8">
        <v>2019</v>
      </c>
      <c r="J35" s="13">
        <f t="shared" si="10"/>
        <v>262768.694816184</v>
      </c>
      <c r="K35" s="13">
        <f t="shared" si="10"/>
        <v>261253.78085729189</v>
      </c>
      <c r="L35" s="5">
        <f t="shared" si="7"/>
        <v>1514.9139588921098</v>
      </c>
    </row>
    <row r="36" spans="1:12" x14ac:dyDescent="0.25">
      <c r="A36" s="8">
        <v>2020</v>
      </c>
      <c r="B36" s="13">
        <f t="shared" si="8"/>
        <v>227041.75636914931</v>
      </c>
      <c r="C36" s="13">
        <f t="shared" si="8"/>
        <v>224671.82951312454</v>
      </c>
      <c r="D36" s="5">
        <f t="shared" si="5"/>
        <v>2369.9268560247729</v>
      </c>
      <c r="E36" s="8">
        <v>2020</v>
      </c>
      <c r="F36" s="13">
        <f t="shared" si="9"/>
        <v>69426.77302380414</v>
      </c>
      <c r="G36" s="13">
        <f t="shared" si="9"/>
        <v>69426.77302380414</v>
      </c>
      <c r="H36" s="5">
        <f t="shared" si="6"/>
        <v>0</v>
      </c>
      <c r="I36" s="8">
        <v>2020</v>
      </c>
      <c r="J36" s="13">
        <f t="shared" si="10"/>
        <v>296468.52939295344</v>
      </c>
      <c r="K36" s="13">
        <f t="shared" si="10"/>
        <v>294098.60253692867</v>
      </c>
      <c r="L36" s="5">
        <f t="shared" si="7"/>
        <v>2369.9268560247729</v>
      </c>
    </row>
    <row r="37" spans="1:12" x14ac:dyDescent="0.25">
      <c r="A37" s="8">
        <v>2021</v>
      </c>
      <c r="B37" s="13">
        <f t="shared" si="8"/>
        <v>253659.67809524405</v>
      </c>
      <c r="C37" s="13">
        <f t="shared" si="8"/>
        <v>250309.70376535357</v>
      </c>
      <c r="D37" s="5">
        <f t="shared" si="5"/>
        <v>3349.9743298904796</v>
      </c>
      <c r="E37" s="8">
        <v>2021</v>
      </c>
      <c r="F37" s="13">
        <f t="shared" si="9"/>
        <v>77477.374434160316</v>
      </c>
      <c r="G37" s="13">
        <f t="shared" si="9"/>
        <v>77477.374434160316</v>
      </c>
      <c r="H37" s="5">
        <f t="shared" si="6"/>
        <v>0</v>
      </c>
      <c r="I37" s="8">
        <v>2021</v>
      </c>
      <c r="J37" s="13">
        <f t="shared" si="10"/>
        <v>331137.05252940435</v>
      </c>
      <c r="K37" s="13">
        <f t="shared" si="10"/>
        <v>327787.0781995139</v>
      </c>
      <c r="L37" s="5">
        <f t="shared" si="7"/>
        <v>3349.9743298904505</v>
      </c>
    </row>
    <row r="38" spans="1:12" x14ac:dyDescent="0.25">
      <c r="A38" s="8">
        <v>2022</v>
      </c>
      <c r="B38" s="13">
        <f t="shared" si="8"/>
        <v>281048.42668251356</v>
      </c>
      <c r="C38" s="13">
        <f t="shared" si="8"/>
        <v>276633.93978941458</v>
      </c>
      <c r="D38" s="5">
        <f t="shared" si="5"/>
        <v>4414.486893098976</v>
      </c>
      <c r="E38" s="8">
        <v>2022</v>
      </c>
      <c r="F38" s="13">
        <f t="shared" si="9"/>
        <v>85727.153461540976</v>
      </c>
      <c r="G38" s="13">
        <f t="shared" si="9"/>
        <v>85727.153461540976</v>
      </c>
      <c r="H38" s="5">
        <f t="shared" si="6"/>
        <v>0</v>
      </c>
      <c r="I38" s="8">
        <v>2022</v>
      </c>
      <c r="J38" s="13">
        <f t="shared" si="10"/>
        <v>366775.58014405455</v>
      </c>
      <c r="K38" s="13">
        <f t="shared" si="10"/>
        <v>362361.09325095557</v>
      </c>
      <c r="L38" s="5">
        <f t="shared" si="7"/>
        <v>4414.486893098976</v>
      </c>
    </row>
    <row r="39" spans="1:12" x14ac:dyDescent="0.25">
      <c r="A39" s="8">
        <v>2023</v>
      </c>
      <c r="B39" s="13">
        <f t="shared" si="8"/>
        <v>309208.82522690657</v>
      </c>
      <c r="C39" s="13">
        <f t="shared" si="8"/>
        <v>303676.6164374979</v>
      </c>
      <c r="D39" s="5">
        <f t="shared" si="5"/>
        <v>5532.2087894086726</v>
      </c>
      <c r="E39" s="8">
        <v>2023</v>
      </c>
      <c r="F39" s="13">
        <f t="shared" si="9"/>
        <v>94176.110105946122</v>
      </c>
      <c r="G39" s="13">
        <f t="shared" si="9"/>
        <v>94176.110105946122</v>
      </c>
      <c r="H39" s="5">
        <f t="shared" si="6"/>
        <v>0</v>
      </c>
      <c r="I39" s="8">
        <v>2023</v>
      </c>
      <c r="J39" s="13">
        <f t="shared" si="10"/>
        <v>403384.93533285271</v>
      </c>
      <c r="K39" s="13">
        <f t="shared" si="10"/>
        <v>397852.72654344398</v>
      </c>
      <c r="L39" s="5">
        <f t="shared" si="7"/>
        <v>5532.2087894087308</v>
      </c>
    </row>
    <row r="40" spans="1:12" x14ac:dyDescent="0.25">
      <c r="A40" s="8">
        <v>2024</v>
      </c>
      <c r="B40" s="13">
        <f t="shared" si="8"/>
        <v>338141.36924247805</v>
      </c>
      <c r="C40" s="13">
        <f t="shared" si="8"/>
        <v>331463.13011490187</v>
      </c>
      <c r="D40" s="5">
        <f t="shared" si="5"/>
        <v>6678.2391275761765</v>
      </c>
      <c r="E40" s="8">
        <v>2024</v>
      </c>
      <c r="F40" s="13">
        <f t="shared" si="9"/>
        <v>102824.24436737577</v>
      </c>
      <c r="G40" s="13">
        <f t="shared" si="9"/>
        <v>102824.24436737577</v>
      </c>
      <c r="H40" s="5">
        <f t="shared" si="6"/>
        <v>0</v>
      </c>
      <c r="I40" s="8">
        <v>2024</v>
      </c>
      <c r="J40" s="13">
        <f t="shared" si="10"/>
        <v>440965.61360985378</v>
      </c>
      <c r="K40" s="13">
        <f t="shared" si="10"/>
        <v>434287.37448227761</v>
      </c>
      <c r="L40" s="5">
        <f t="shared" si="7"/>
        <v>6678.2391275761765</v>
      </c>
    </row>
    <row r="41" spans="1:12" x14ac:dyDescent="0.25">
      <c r="A41" s="8">
        <v>2025</v>
      </c>
      <c r="B41" s="13">
        <f t="shared" si="8"/>
        <v>367846.33742937614</v>
      </c>
      <c r="C41" s="13">
        <f t="shared" si="8"/>
        <v>360014.26989638864</v>
      </c>
      <c r="D41" s="5">
        <f t="shared" si="5"/>
        <v>7832.0675329875085</v>
      </c>
      <c r="E41" s="8">
        <v>2025</v>
      </c>
      <c r="F41" s="13">
        <f t="shared" si="9"/>
        <v>111671.5562458299</v>
      </c>
      <c r="G41" s="13">
        <f t="shared" si="9"/>
        <v>111632.39879888132</v>
      </c>
      <c r="H41" s="5">
        <f t="shared" si="6"/>
        <v>39.157446948578581</v>
      </c>
      <c r="I41" s="8">
        <v>2025</v>
      </c>
      <c r="J41" s="13">
        <f t="shared" si="10"/>
        <v>479517.89367520605</v>
      </c>
      <c r="K41" s="13">
        <f t="shared" si="10"/>
        <v>471646.66869526997</v>
      </c>
      <c r="L41" s="5">
        <f t="shared" si="7"/>
        <v>7871.224979936087</v>
      </c>
    </row>
    <row r="42" spans="1:12" x14ac:dyDescent="0.25">
      <c r="A42" s="8">
        <v>2026</v>
      </c>
      <c r="B42" s="13">
        <f t="shared" si="8"/>
        <v>398323.86589758738</v>
      </c>
      <c r="C42" s="13">
        <f t="shared" si="8"/>
        <v>389347.58378940716</v>
      </c>
      <c r="D42" s="5">
        <f t="shared" si="5"/>
        <v>8976.2821081802249</v>
      </c>
      <c r="E42" s="8">
        <v>2026</v>
      </c>
      <c r="F42" s="13">
        <f t="shared" si="9"/>
        <v>120718.04574130851</v>
      </c>
      <c r="G42" s="13">
        <f t="shared" si="9"/>
        <v>120639.73084741135</v>
      </c>
      <c r="H42" s="5">
        <f t="shared" si="6"/>
        <v>78.314893897157162</v>
      </c>
      <c r="I42" s="8">
        <v>2026</v>
      </c>
      <c r="J42" s="13">
        <f t="shared" si="10"/>
        <v>519041.91163889592</v>
      </c>
      <c r="K42" s="13">
        <f t="shared" si="10"/>
        <v>509987.31463681854</v>
      </c>
      <c r="L42" s="5">
        <f t="shared" si="7"/>
        <v>9054.5970020773821</v>
      </c>
    </row>
    <row r="43" spans="1:12" x14ac:dyDescent="0.25">
      <c r="A43" s="8">
        <v>2027</v>
      </c>
      <c r="B43" s="13">
        <f t="shared" si="8"/>
        <v>429573.99787093856</v>
      </c>
      <c r="C43" s="13">
        <f t="shared" si="8"/>
        <v>419478.26422883035</v>
      </c>
      <c r="D43" s="5">
        <f t="shared" si="5"/>
        <v>10095.733642108215</v>
      </c>
      <c r="E43" s="8">
        <v>2027</v>
      </c>
      <c r="F43" s="13">
        <f t="shared" si="9"/>
        <v>129963.71285381161</v>
      </c>
      <c r="G43" s="13">
        <f t="shared" si="9"/>
        <v>129846.24051296589</v>
      </c>
      <c r="H43" s="5">
        <f t="shared" si="6"/>
        <v>117.47234084572119</v>
      </c>
      <c r="I43" s="8">
        <v>2027</v>
      </c>
      <c r="J43" s="13">
        <f t="shared" si="10"/>
        <v>559537.71072475018</v>
      </c>
      <c r="K43" s="13">
        <f t="shared" si="10"/>
        <v>549324.50474179629</v>
      </c>
      <c r="L43" s="5">
        <f t="shared" si="7"/>
        <v>10213.205982953892</v>
      </c>
    </row>
    <row r="44" spans="1:12" x14ac:dyDescent="0.25">
      <c r="A44" s="8">
        <v>2028</v>
      </c>
      <c r="B44" s="13">
        <f t="shared" si="8"/>
        <v>461596.71693713719</v>
      </c>
      <c r="C44" s="13">
        <f t="shared" si="8"/>
        <v>450419.70569270354</v>
      </c>
      <c r="D44" s="5">
        <f t="shared" si="5"/>
        <v>11177.011244433641</v>
      </c>
      <c r="E44" s="8">
        <v>2028</v>
      </c>
      <c r="F44" s="13">
        <f t="shared" si="9"/>
        <v>139408.55758333919</v>
      </c>
      <c r="G44" s="13">
        <f t="shared" si="9"/>
        <v>139251.92779554491</v>
      </c>
      <c r="H44" s="5">
        <f t="shared" si="6"/>
        <v>156.62978779428522</v>
      </c>
      <c r="I44" s="8">
        <v>2028</v>
      </c>
      <c r="J44" s="13">
        <f t="shared" si="10"/>
        <v>601005.27452047647</v>
      </c>
      <c r="K44" s="13">
        <f t="shared" si="10"/>
        <v>589671.63348824857</v>
      </c>
      <c r="L44" s="5">
        <f t="shared" si="7"/>
        <v>11333.641032227897</v>
      </c>
    </row>
    <row r="45" spans="1:12" x14ac:dyDescent="0.25">
      <c r="A45" s="8">
        <v>2029</v>
      </c>
      <c r="B45" s="13">
        <f t="shared" ref="B45:C46" si="11">B44+B22</f>
        <v>494391.96925503574</v>
      </c>
      <c r="C45" s="13">
        <f t="shared" si="11"/>
        <v>482183.8368469429</v>
      </c>
      <c r="D45" s="5">
        <f t="shared" si="5"/>
        <v>12208.132408092846</v>
      </c>
      <c r="E45" s="8">
        <v>2029</v>
      </c>
      <c r="F45" s="13">
        <f t="shared" ref="F45:G46" si="12">F44+F22</f>
        <v>149052.57992989128</v>
      </c>
      <c r="G45" s="13">
        <f t="shared" si="12"/>
        <v>148856.79269514841</v>
      </c>
      <c r="H45" s="5">
        <f t="shared" si="6"/>
        <v>195.7872347428638</v>
      </c>
      <c r="I45" s="8">
        <v>2029</v>
      </c>
      <c r="J45" s="13">
        <f t="shared" ref="J45:K46" si="13">J44+J22</f>
        <v>643444.54918492713</v>
      </c>
      <c r="K45" s="13">
        <f t="shared" si="13"/>
        <v>631040.6295420914</v>
      </c>
      <c r="L45" s="5">
        <f t="shared" si="7"/>
        <v>12403.919642835739</v>
      </c>
    </row>
    <row r="46" spans="1:12" x14ac:dyDescent="0.25">
      <c r="A46" s="8">
        <v>2030</v>
      </c>
      <c r="B46" s="13">
        <f t="shared" si="11"/>
        <v>527959.67835005047</v>
      </c>
      <c r="C46" s="13">
        <f t="shared" si="11"/>
        <v>514781.21509404579</v>
      </c>
      <c r="D46" s="5">
        <f t="shared" si="5"/>
        <v>13178.463256004674</v>
      </c>
      <c r="E46" s="8">
        <v>2030</v>
      </c>
      <c r="F46" s="13">
        <f t="shared" si="12"/>
        <v>158895.77989346784</v>
      </c>
      <c r="G46" s="13">
        <f t="shared" si="12"/>
        <v>158660.8352117764</v>
      </c>
      <c r="H46" s="5">
        <f t="shared" si="6"/>
        <v>234.94468169144238</v>
      </c>
      <c r="I46" s="8">
        <v>2030</v>
      </c>
      <c r="J46" s="13">
        <f t="shared" si="13"/>
        <v>686855.45824351849</v>
      </c>
      <c r="K46" s="13">
        <f t="shared" si="13"/>
        <v>673442.05030582228</v>
      </c>
      <c r="L46" s="5">
        <f t="shared" si="7"/>
        <v>13413.407937696204</v>
      </c>
    </row>
    <row r="47" spans="1:12" x14ac:dyDescent="0.25">
      <c r="D47" s="14">
        <f>D46/B46</f>
        <v>2.4961116911786249E-2</v>
      </c>
      <c r="H47" s="14">
        <f>H46/F46</f>
        <v>1.4786086946359542E-3</v>
      </c>
      <c r="L47" s="14">
        <f>L46/J46</f>
        <v>1.9528720019198857E-2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V2"/>
    </sheetView>
  </sheetViews>
  <sheetFormatPr defaultRowHeight="15" x14ac:dyDescent="0.25"/>
  <cols>
    <col min="1" max="1" width="33.140625" style="1" customWidth="1"/>
    <col min="2" max="2" width="10.7109375" style="1" customWidth="1"/>
    <col min="3" max="3" width="11.5703125" style="1" bestFit="1" customWidth="1"/>
    <col min="4" max="19" width="10.5703125" style="1" bestFit="1" customWidth="1"/>
    <col min="20" max="22" width="11.5703125" style="1" bestFit="1" customWidth="1"/>
    <col min="23" max="16384" width="9.140625" style="1"/>
  </cols>
  <sheetData>
    <row r="2" spans="1:23" x14ac:dyDescent="0.25">
      <c r="A2" s="1" t="s">
        <v>6</v>
      </c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  <c r="M2" s="2">
        <v>2021</v>
      </c>
      <c r="N2" s="2">
        <v>2022</v>
      </c>
      <c r="O2" s="2">
        <v>2023</v>
      </c>
      <c r="P2" s="2">
        <v>2024</v>
      </c>
      <c r="Q2" s="2">
        <v>2025</v>
      </c>
      <c r="R2" s="2">
        <v>2026</v>
      </c>
      <c r="S2" s="2">
        <v>2027</v>
      </c>
      <c r="T2" s="2">
        <v>2028</v>
      </c>
      <c r="U2" s="2">
        <v>2029</v>
      </c>
      <c r="V2" s="2">
        <v>2030</v>
      </c>
    </row>
    <row r="3" spans="1:23" x14ac:dyDescent="0.25">
      <c r="A3" s="1" t="s">
        <v>1</v>
      </c>
      <c r="B3" s="3">
        <f>[21]Rekap!B3</f>
        <v>349136.44181989873</v>
      </c>
      <c r="C3" s="3">
        <f>[21]Rekap!C3</f>
        <v>324175.12474730291</v>
      </c>
      <c r="D3" s="3">
        <f>[21]Rekap!D3</f>
        <v>340323.18548094598</v>
      </c>
      <c r="E3" s="3">
        <f>[21]Rekap!E3</f>
        <v>354798.45519725385</v>
      </c>
      <c r="F3" s="3">
        <f>[21]Rekap!F3</f>
        <v>368334.18142342998</v>
      </c>
      <c r="G3" s="3">
        <f>[21]Rekap!G3</f>
        <v>381167.18187039671</v>
      </c>
      <c r="H3" s="3">
        <f>[21]Rekap!H3</f>
        <v>393467.38764966547</v>
      </c>
      <c r="I3" s="3">
        <f>[21]Rekap!I3</f>
        <v>405426.32993819041</v>
      </c>
      <c r="J3" s="3">
        <f>[21]Rekap!J3</f>
        <v>417771.75556610542</v>
      </c>
      <c r="K3" s="3">
        <f>[21]Rekap!K3</f>
        <v>430220.26879623707</v>
      </c>
      <c r="L3" s="3">
        <f>[21]Rekap!L3</f>
        <v>442726.39604021661</v>
      </c>
      <c r="M3" s="3">
        <f>[21]Rekap!M3</f>
        <v>455260.97431304853</v>
      </c>
      <c r="N3" s="3">
        <f>[21]Rekap!N3</f>
        <v>467805.60001974576</v>
      </c>
      <c r="O3" s="3">
        <f>[21]Rekap!O3</f>
        <v>480348.93287737394</v>
      </c>
      <c r="P3" s="3">
        <f>[21]Rekap!P3</f>
        <v>492884.23960875836</v>
      </c>
      <c r="Q3" s="3">
        <f>[21]Rekap!Q3</f>
        <v>505407.76549549034</v>
      </c>
      <c r="R3" s="3">
        <f>[21]Rekap!R3</f>
        <v>517917.65816567594</v>
      </c>
      <c r="S3" s="3">
        <f>[21]Rekap!S3</f>
        <v>530413.25927256548</v>
      </c>
      <c r="T3" s="3">
        <f>[21]Rekap!T3</f>
        <v>542894.64084353938</v>
      </c>
      <c r="U3" s="3">
        <f>[21]Rekap!U3</f>
        <v>555362.30399711919</v>
      </c>
      <c r="V3" s="3">
        <f>[21]Rekap!V3</f>
        <v>567816.98510838614</v>
      </c>
    </row>
    <row r="4" spans="1:23" x14ac:dyDescent="0.25">
      <c r="A4" s="1" t="s">
        <v>2</v>
      </c>
      <c r="B4" s="3">
        <f>[21]Rekap!B4</f>
        <v>100748.9483814352</v>
      </c>
      <c r="C4" s="3">
        <f>[21]Rekap!C4</f>
        <v>103184.35584363155</v>
      </c>
      <c r="D4" s="3">
        <f>[21]Rekap!D4</f>
        <v>104147.03638295591</v>
      </c>
      <c r="E4" s="3">
        <f>[21]Rekap!E4</f>
        <v>106134.07312543957</v>
      </c>
      <c r="F4" s="3">
        <f>[21]Rekap!F4</f>
        <v>109361.2672847872</v>
      </c>
      <c r="G4" s="3">
        <f>[21]Rekap!G4</f>
        <v>111815.32974746574</v>
      </c>
      <c r="H4" s="3">
        <f>[21]Rekap!H4</f>
        <v>114249.42191220053</v>
      </c>
      <c r="I4" s="3">
        <f>[21]Rekap!I4</f>
        <v>117408.68682626676</v>
      </c>
      <c r="J4" s="3">
        <f>[21]Rekap!J4</f>
        <v>120408.09896834275</v>
      </c>
      <c r="K4" s="3">
        <f>[21]Rekap!K4</f>
        <v>123407.51111041875</v>
      </c>
      <c r="L4" s="3">
        <f>[21]Rekap!L4</f>
        <v>126406.92325249477</v>
      </c>
      <c r="M4" s="3">
        <f>[21]Rekap!M4</f>
        <v>129406.33539457075</v>
      </c>
      <c r="N4" s="3">
        <f>[21]Rekap!N4</f>
        <v>132405.74753664676</v>
      </c>
      <c r="O4" s="3">
        <f>[21]Rekap!O4</f>
        <v>135405.15967872276</v>
      </c>
      <c r="P4" s="3">
        <f>[21]Rekap!P4</f>
        <v>138404.57182079877</v>
      </c>
      <c r="Q4" s="3">
        <f>[21]Rekap!Q4</f>
        <v>141403.98396287477</v>
      </c>
      <c r="R4" s="3">
        <f>[21]Rekap!R4</f>
        <v>144403.39610495078</v>
      </c>
      <c r="S4" s="3">
        <f>[21]Rekap!S4</f>
        <v>147402.80824702675</v>
      </c>
      <c r="T4" s="3">
        <f>[21]Rekap!T4</f>
        <v>150402.22038910276</v>
      </c>
      <c r="U4" s="3">
        <f>[21]Rekap!U4</f>
        <v>153401.63253117877</v>
      </c>
      <c r="V4" s="3">
        <f>[21]Rekap!V4</f>
        <v>156401.04467325477</v>
      </c>
    </row>
    <row r="5" spans="1:23" x14ac:dyDescent="0.25">
      <c r="A5" s="1" t="s">
        <v>3</v>
      </c>
      <c r="B5" s="3">
        <f t="shared" ref="B5:V5" si="0">SUM(B3:B4)</f>
        <v>449885.39020133391</v>
      </c>
      <c r="C5" s="3">
        <f t="shared" si="0"/>
        <v>427359.48059093446</v>
      </c>
      <c r="D5" s="3">
        <f t="shared" si="0"/>
        <v>444470.22186390188</v>
      </c>
      <c r="E5" s="3">
        <f t="shared" si="0"/>
        <v>460932.52832269343</v>
      </c>
      <c r="F5" s="3">
        <f t="shared" si="0"/>
        <v>477695.44870821718</v>
      </c>
      <c r="G5" s="3">
        <f t="shared" si="0"/>
        <v>492982.51161786244</v>
      </c>
      <c r="H5" s="3">
        <f t="shared" si="0"/>
        <v>507716.80956186599</v>
      </c>
      <c r="I5" s="3">
        <f t="shared" si="0"/>
        <v>522835.01676445716</v>
      </c>
      <c r="J5" s="3">
        <f t="shared" si="0"/>
        <v>538179.85453444812</v>
      </c>
      <c r="K5" s="3">
        <f t="shared" si="0"/>
        <v>553627.77990665578</v>
      </c>
      <c r="L5" s="3">
        <f t="shared" si="0"/>
        <v>569133.31929271133</v>
      </c>
      <c r="M5" s="3">
        <f t="shared" si="0"/>
        <v>584667.30970761925</v>
      </c>
      <c r="N5" s="3">
        <f t="shared" si="0"/>
        <v>600211.34755639255</v>
      </c>
      <c r="O5" s="3">
        <f t="shared" si="0"/>
        <v>615754.09255609673</v>
      </c>
      <c r="P5" s="3">
        <f t="shared" si="0"/>
        <v>631288.81142955716</v>
      </c>
      <c r="Q5" s="3">
        <f t="shared" si="0"/>
        <v>646811.74945836514</v>
      </c>
      <c r="R5" s="3">
        <f t="shared" si="0"/>
        <v>662321.05427062674</v>
      </c>
      <c r="S5" s="3">
        <f t="shared" si="0"/>
        <v>677816.06751959224</v>
      </c>
      <c r="T5" s="3">
        <f t="shared" si="0"/>
        <v>693296.86123264208</v>
      </c>
      <c r="U5" s="3">
        <f t="shared" si="0"/>
        <v>708763.93652829796</v>
      </c>
      <c r="V5" s="3">
        <f t="shared" si="0"/>
        <v>724218.02978164097</v>
      </c>
    </row>
    <row r="6" spans="1:23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x14ac:dyDescent="0.25">
      <c r="A7" s="1" t="s">
        <v>1</v>
      </c>
      <c r="B7" s="3">
        <f>[22]Rekap!B3</f>
        <v>349136.44181989873</v>
      </c>
      <c r="C7" s="3">
        <f>[22]Rekap!C3</f>
        <v>323316.25106501346</v>
      </c>
      <c r="D7" s="3">
        <f>[22]Rekap!D3</f>
        <v>339445.98286304506</v>
      </c>
      <c r="E7" s="3">
        <f>[22]Rekap!E3</f>
        <v>353900.46668297925</v>
      </c>
      <c r="F7" s="3">
        <f>[22]Rekap!F3</f>
        <v>367415.56175849482</v>
      </c>
      <c r="G7" s="3">
        <f>[22]Rekap!G3</f>
        <v>380228.04783236579</v>
      </c>
      <c r="H7" s="3">
        <f>[22]Rekap!H3</f>
        <v>392507.85385455075</v>
      </c>
      <c r="I7" s="3">
        <f>[22]Rekap!I3</f>
        <v>399483.93238552584</v>
      </c>
      <c r="J7" s="3">
        <f>[22]Rekap!J3</f>
        <v>405431.32857243391</v>
      </c>
      <c r="K7" s="3">
        <f>[22]Rekap!K3</f>
        <v>413290.45221752219</v>
      </c>
      <c r="L7" s="3">
        <f>[22]Rekap!L3</f>
        <v>418738.71062199445</v>
      </c>
      <c r="M7" s="3">
        <f>[22]Rekap!M3</f>
        <v>426151.92468796711</v>
      </c>
      <c r="N7" s="3">
        <f>[22]Rekap!N3</f>
        <v>436706.60720804887</v>
      </c>
      <c r="O7" s="3">
        <f>[22]Rekap!O3</f>
        <v>447781.30064853688</v>
      </c>
      <c r="P7" s="3">
        <f>[22]Rekap!P3</f>
        <v>459258.56803854695</v>
      </c>
      <c r="Q7" s="3">
        <f>[22]Rekap!Q3</f>
        <v>471058.04152202618</v>
      </c>
      <c r="R7" s="3">
        <f>[22]Rekap!R3</f>
        <v>483123.72908485716</v>
      </c>
      <c r="S7" s="3">
        <f>[22]Rekap!S3</f>
        <v>495415.42766024836</v>
      </c>
      <c r="T7" s="3">
        <f>[22]Rekap!T3</f>
        <v>507902.88727365888</v>
      </c>
      <c r="U7" s="3">
        <f>[22]Rekap!U3</f>
        <v>520561.81674259098</v>
      </c>
      <c r="V7" s="3">
        <f>[22]Rekap!V3</f>
        <v>533356.9126473997</v>
      </c>
    </row>
    <row r="8" spans="1:23" x14ac:dyDescent="0.25">
      <c r="A8" s="1" t="s">
        <v>2</v>
      </c>
      <c r="B8" s="3">
        <f>[22]Rekap!B4</f>
        <v>100748.9483814352</v>
      </c>
      <c r="C8" s="3">
        <f>[22]Rekap!C4</f>
        <v>102630.87017835153</v>
      </c>
      <c r="D8" s="3">
        <f>[22]Rekap!D4</f>
        <v>103603.64488992709</v>
      </c>
      <c r="E8" s="3">
        <f>[22]Rekap!E4</f>
        <v>105591.9773811303</v>
      </c>
      <c r="F8" s="3">
        <f>[22]Rekap!F4</f>
        <v>108802.259606151</v>
      </c>
      <c r="G8" s="3">
        <f>[22]Rekap!G4</f>
        <v>111253.84209718951</v>
      </c>
      <c r="H8" s="3">
        <f>[22]Rekap!H4</f>
        <v>113684.05114843522</v>
      </c>
      <c r="I8" s="3">
        <f>[22]Rekap!I4</f>
        <v>116836.88804127276</v>
      </c>
      <c r="J8" s="3">
        <f>[22]Rekap!J4</f>
        <v>119831.25637786972</v>
      </c>
      <c r="K8" s="3">
        <f>[22]Rekap!K4</f>
        <v>122825.62471446668</v>
      </c>
      <c r="L8" s="3">
        <f>[22]Rekap!L4</f>
        <v>125819.99305106366</v>
      </c>
      <c r="M8" s="3">
        <f>[22]Rekap!M4</f>
        <v>128814.36138766061</v>
      </c>
      <c r="N8" s="3">
        <f>[22]Rekap!N4</f>
        <v>131808.7297242576</v>
      </c>
      <c r="O8" s="3">
        <f>[22]Rekap!O4</f>
        <v>134803.09806085457</v>
      </c>
      <c r="P8" s="3">
        <f>[22]Rekap!P4</f>
        <v>137797.46639745153</v>
      </c>
      <c r="Q8" s="3">
        <f>[22]Rekap!Q4</f>
        <v>140635.20494625423</v>
      </c>
      <c r="R8" s="3">
        <f>[22]Rekap!R4</f>
        <v>143629.57328285114</v>
      </c>
      <c r="S8" s="3">
        <f>[22]Rekap!S4</f>
        <v>146623.94161944816</v>
      </c>
      <c r="T8" s="3">
        <f>[22]Rekap!T4</f>
        <v>149618.30995604512</v>
      </c>
      <c r="U8" s="3">
        <f>[22]Rekap!U4</f>
        <v>152612.67829264209</v>
      </c>
      <c r="V8" s="3">
        <f>[22]Rekap!V4</f>
        <v>155607.04662923905</v>
      </c>
    </row>
    <row r="9" spans="1:23" x14ac:dyDescent="0.25">
      <c r="A9" s="1" t="s">
        <v>0</v>
      </c>
      <c r="B9" s="3">
        <f>SUM(B7:B8)</f>
        <v>449885.39020133391</v>
      </c>
      <c r="C9" s="3">
        <f>SUM(C7:C8)</f>
        <v>425947.12124336499</v>
      </c>
      <c r="D9" s="3">
        <f t="shared" ref="D9:U9" si="1">SUM(D7:D8)</f>
        <v>443049.62775297218</v>
      </c>
      <c r="E9" s="3">
        <f t="shared" si="1"/>
        <v>459492.44406410959</v>
      </c>
      <c r="F9" s="3">
        <f t="shared" si="1"/>
        <v>476217.82136464585</v>
      </c>
      <c r="G9" s="3">
        <f t="shared" si="1"/>
        <v>491481.8899295553</v>
      </c>
      <c r="H9" s="3">
        <f t="shared" si="1"/>
        <v>506191.90500298596</v>
      </c>
      <c r="I9" s="3">
        <f t="shared" si="1"/>
        <v>516320.8204267986</v>
      </c>
      <c r="J9" s="3">
        <f t="shared" si="1"/>
        <v>525262.58495030366</v>
      </c>
      <c r="K9" s="3">
        <f t="shared" si="1"/>
        <v>536116.07693198882</v>
      </c>
      <c r="L9" s="3">
        <f t="shared" si="1"/>
        <v>544558.70367305807</v>
      </c>
      <c r="M9" s="3">
        <f t="shared" si="1"/>
        <v>554966.28607562766</v>
      </c>
      <c r="N9" s="3">
        <f t="shared" si="1"/>
        <v>568515.33693230641</v>
      </c>
      <c r="O9" s="3">
        <f t="shared" si="1"/>
        <v>582584.39870939148</v>
      </c>
      <c r="P9" s="3">
        <f t="shared" si="1"/>
        <v>597056.03443599842</v>
      </c>
      <c r="Q9" s="3">
        <f t="shared" si="1"/>
        <v>611693.24646828044</v>
      </c>
      <c r="R9" s="3">
        <f t="shared" si="1"/>
        <v>626753.3023677083</v>
      </c>
      <c r="S9" s="3">
        <f t="shared" si="1"/>
        <v>642039.36927969649</v>
      </c>
      <c r="T9" s="3">
        <f t="shared" si="1"/>
        <v>657521.197229704</v>
      </c>
      <c r="U9" s="3">
        <f t="shared" si="1"/>
        <v>673174.49503523309</v>
      </c>
      <c r="V9" s="3">
        <f>SUM(V7:V8)</f>
        <v>688963.95927663869</v>
      </c>
    </row>
    <row r="11" spans="1:23" x14ac:dyDescent="0.25">
      <c r="B11" s="3">
        <f>B5-B9</f>
        <v>0</v>
      </c>
      <c r="C11" s="3">
        <f t="shared" ref="C11:V11" si="2">C5-C9</f>
        <v>1412.3593475694652</v>
      </c>
      <c r="D11" s="3">
        <f>D5-D9</f>
        <v>1420.5941109296982</v>
      </c>
      <c r="E11" s="3">
        <f t="shared" si="2"/>
        <v>1440.08425858384</v>
      </c>
      <c r="F11" s="3">
        <f t="shared" si="2"/>
        <v>1477.6273435713374</v>
      </c>
      <c r="G11" s="3">
        <f t="shared" si="2"/>
        <v>1500.6216883071465</v>
      </c>
      <c r="H11" s="3">
        <f t="shared" si="2"/>
        <v>1524.9045588800218</v>
      </c>
      <c r="I11" s="3">
        <f t="shared" si="2"/>
        <v>6514.1963376585627</v>
      </c>
      <c r="J11" s="3">
        <f t="shared" si="2"/>
        <v>12917.269584144466</v>
      </c>
      <c r="K11" s="3">
        <f t="shared" si="2"/>
        <v>17511.702974666958</v>
      </c>
      <c r="L11" s="3">
        <f t="shared" si="2"/>
        <v>24574.615619653254</v>
      </c>
      <c r="M11" s="3">
        <f t="shared" si="2"/>
        <v>29701.023631991586</v>
      </c>
      <c r="N11" s="3">
        <f t="shared" si="2"/>
        <v>31696.010624086135</v>
      </c>
      <c r="O11" s="3">
        <f t="shared" si="2"/>
        <v>33169.693846705253</v>
      </c>
      <c r="P11" s="3">
        <f t="shared" si="2"/>
        <v>34232.776993558742</v>
      </c>
      <c r="Q11" s="3">
        <f t="shared" si="2"/>
        <v>35118.5029900847</v>
      </c>
      <c r="R11" s="3">
        <f t="shared" si="2"/>
        <v>35567.751902918448</v>
      </c>
      <c r="S11" s="3">
        <f t="shared" si="2"/>
        <v>35776.698239895748</v>
      </c>
      <c r="T11" s="3">
        <f t="shared" si="2"/>
        <v>35775.66400293808</v>
      </c>
      <c r="U11" s="3">
        <f t="shared" si="2"/>
        <v>35589.441493064864</v>
      </c>
      <c r="V11" s="3">
        <f t="shared" si="2"/>
        <v>35254.070505002281</v>
      </c>
      <c r="W11" s="3"/>
    </row>
    <row r="12" spans="1:23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3" x14ac:dyDescent="0.25">
      <c r="A13" s="1" t="s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3" x14ac:dyDescent="0.25">
      <c r="A14" s="1" t="s">
        <v>3</v>
      </c>
      <c r="B14" s="3">
        <f>B5</f>
        <v>449885.39020133391</v>
      </c>
      <c r="C14" s="3">
        <f>C5+B14</f>
        <v>877244.87079226831</v>
      </c>
      <c r="D14" s="3">
        <f>D5+C14</f>
        <v>1321715.0926561703</v>
      </c>
      <c r="E14" s="3">
        <f t="shared" ref="E14:V14" si="3">E5+D14</f>
        <v>1782647.6209788637</v>
      </c>
      <c r="F14" s="3">
        <f t="shared" si="3"/>
        <v>2260343.069687081</v>
      </c>
      <c r="G14" s="3">
        <f t="shared" si="3"/>
        <v>2753325.5813049437</v>
      </c>
      <c r="H14" s="3">
        <f t="shared" si="3"/>
        <v>3261042.3908668095</v>
      </c>
      <c r="I14" s="3">
        <f t="shared" si="3"/>
        <v>3783877.4076312669</v>
      </c>
      <c r="J14" s="3">
        <f t="shared" si="3"/>
        <v>4322057.262165715</v>
      </c>
      <c r="K14" s="3">
        <f t="shared" si="3"/>
        <v>4875685.0420723706</v>
      </c>
      <c r="L14" s="3">
        <f t="shared" si="3"/>
        <v>5444818.3613650817</v>
      </c>
      <c r="M14" s="3">
        <f t="shared" si="3"/>
        <v>6029485.671072701</v>
      </c>
      <c r="N14" s="3">
        <f t="shared" si="3"/>
        <v>6629697.0186290937</v>
      </c>
      <c r="O14" s="3">
        <f t="shared" si="3"/>
        <v>7245451.1111851903</v>
      </c>
      <c r="P14" s="3">
        <f t="shared" si="3"/>
        <v>7876739.9226147477</v>
      </c>
      <c r="Q14" s="3">
        <f t="shared" si="3"/>
        <v>8523551.6720731128</v>
      </c>
      <c r="R14" s="3">
        <f t="shared" si="3"/>
        <v>9185872.7263437398</v>
      </c>
      <c r="S14" s="3">
        <f t="shared" si="3"/>
        <v>9863688.7938633319</v>
      </c>
      <c r="T14" s="3">
        <f t="shared" si="3"/>
        <v>10556985.655095974</v>
      </c>
      <c r="U14" s="3">
        <f t="shared" si="3"/>
        <v>11265749.591624271</v>
      </c>
      <c r="V14" s="3">
        <f t="shared" si="3"/>
        <v>11989967.621405913</v>
      </c>
    </row>
    <row r="15" spans="1:23" x14ac:dyDescent="0.25">
      <c r="A15" s="1" t="s">
        <v>0</v>
      </c>
      <c r="B15" s="3">
        <f>B9</f>
        <v>449885.39020133391</v>
      </c>
      <c r="C15" s="3">
        <f>B15+C9</f>
        <v>875832.5114446989</v>
      </c>
      <c r="D15" s="3">
        <f t="shared" ref="D15:V15" si="4">C15+D9</f>
        <v>1318882.1391976711</v>
      </c>
      <c r="E15" s="3">
        <f t="shared" si="4"/>
        <v>1778374.5832617807</v>
      </c>
      <c r="F15" s="3">
        <f t="shared" si="4"/>
        <v>2254592.4046264263</v>
      </c>
      <c r="G15" s="3">
        <f t="shared" si="4"/>
        <v>2746074.2945559816</v>
      </c>
      <c r="H15" s="3">
        <f t="shared" si="4"/>
        <v>3252266.1995589677</v>
      </c>
      <c r="I15" s="3">
        <f t="shared" si="4"/>
        <v>3768587.0199857662</v>
      </c>
      <c r="J15" s="3">
        <f t="shared" si="4"/>
        <v>4293849.6049360698</v>
      </c>
      <c r="K15" s="3">
        <f t="shared" si="4"/>
        <v>4829965.6818680586</v>
      </c>
      <c r="L15" s="3">
        <f t="shared" si="4"/>
        <v>5374524.3855411168</v>
      </c>
      <c r="M15" s="3">
        <f t="shared" si="4"/>
        <v>5929490.6716167443</v>
      </c>
      <c r="N15" s="3">
        <f t="shared" si="4"/>
        <v>6498006.0085490504</v>
      </c>
      <c r="O15" s="3">
        <f t="shared" si="4"/>
        <v>7080590.4072584417</v>
      </c>
      <c r="P15" s="3">
        <f t="shared" si="4"/>
        <v>7677646.4416944403</v>
      </c>
      <c r="Q15" s="3">
        <f t="shared" si="4"/>
        <v>8289339.6881627208</v>
      </c>
      <c r="R15" s="3">
        <f t="shared" si="4"/>
        <v>8916092.9905304294</v>
      </c>
      <c r="S15" s="3">
        <f t="shared" si="4"/>
        <v>9558132.3598101251</v>
      </c>
      <c r="T15" s="3">
        <f t="shared" si="4"/>
        <v>10215653.557039829</v>
      </c>
      <c r="U15" s="3">
        <f t="shared" si="4"/>
        <v>10888828.052075062</v>
      </c>
      <c r="V15" s="3">
        <f t="shared" si="4"/>
        <v>11577792.011351701</v>
      </c>
    </row>
    <row r="16" spans="1:23" x14ac:dyDescent="0.25">
      <c r="C16" s="3">
        <f>C14-C15</f>
        <v>1412.359347569407</v>
      </c>
      <c r="D16" s="3">
        <f>D14-D15</f>
        <v>2832.9534584991634</v>
      </c>
      <c r="E16" s="3">
        <f t="shared" ref="E16:V16" si="5">E14-E15</f>
        <v>4273.0377170830034</v>
      </c>
      <c r="F16" s="3">
        <f t="shared" si="5"/>
        <v>5750.6650606547482</v>
      </c>
      <c r="G16" s="3">
        <f t="shared" si="5"/>
        <v>7251.2867489620112</v>
      </c>
      <c r="H16" s="3">
        <f t="shared" si="5"/>
        <v>8776.1913078418002</v>
      </c>
      <c r="I16" s="3">
        <f t="shared" si="5"/>
        <v>15290.387645500712</v>
      </c>
      <c r="J16" s="3">
        <f t="shared" si="5"/>
        <v>28207.657229645178</v>
      </c>
      <c r="K16" s="3">
        <f t="shared" si="5"/>
        <v>45719.360204312019</v>
      </c>
      <c r="L16" s="3">
        <f t="shared" si="5"/>
        <v>70293.975823964924</v>
      </c>
      <c r="M16" s="3">
        <f t="shared" si="5"/>
        <v>99994.999455956742</v>
      </c>
      <c r="N16" s="3">
        <f t="shared" si="5"/>
        <v>131691.01008004323</v>
      </c>
      <c r="O16" s="3">
        <f t="shared" si="5"/>
        <v>164860.7039267486</v>
      </c>
      <c r="P16" s="3">
        <f t="shared" si="5"/>
        <v>199093.48092030734</v>
      </c>
      <c r="Q16" s="3">
        <f t="shared" si="5"/>
        <v>234211.98391039204</v>
      </c>
      <c r="R16" s="3">
        <f t="shared" si="5"/>
        <v>269779.73581331037</v>
      </c>
      <c r="S16" s="3">
        <f t="shared" si="5"/>
        <v>305556.43405320682</v>
      </c>
      <c r="T16" s="3">
        <f t="shared" si="5"/>
        <v>341332.09805614501</v>
      </c>
      <c r="U16" s="3">
        <f t="shared" si="5"/>
        <v>376921.53954920918</v>
      </c>
      <c r="V16" s="3">
        <f t="shared" si="5"/>
        <v>412175.61005421169</v>
      </c>
      <c r="W16" s="15">
        <f>V16/V14</f>
        <v>3.4376707516569675E-2</v>
      </c>
    </row>
    <row r="17" spans="1:23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3" x14ac:dyDescent="0.25">
      <c r="A18" s="1" t="s">
        <v>25</v>
      </c>
      <c r="B18" s="3">
        <f>B3</f>
        <v>349136.44181989873</v>
      </c>
      <c r="C18" s="3">
        <f>C3+B18</f>
        <v>673311.56656720163</v>
      </c>
      <c r="D18" s="3">
        <f t="shared" ref="D18:V18" si="6">D3+C18</f>
        <v>1013634.7520481476</v>
      </c>
      <c r="E18" s="3">
        <f t="shared" si="6"/>
        <v>1368433.2072454016</v>
      </c>
      <c r="F18" s="3">
        <f t="shared" si="6"/>
        <v>1736767.3886688314</v>
      </c>
      <c r="G18" s="3">
        <f t="shared" si="6"/>
        <v>2117934.5705392282</v>
      </c>
      <c r="H18" s="3">
        <f t="shared" si="6"/>
        <v>2511401.9581888937</v>
      </c>
      <c r="I18" s="3">
        <f t="shared" si="6"/>
        <v>2916828.2881270843</v>
      </c>
      <c r="J18" s="3">
        <f t="shared" si="6"/>
        <v>3334600.0436931895</v>
      </c>
      <c r="K18" s="3">
        <f t="shared" si="6"/>
        <v>3764820.3124894267</v>
      </c>
      <c r="L18" s="3">
        <f t="shared" si="6"/>
        <v>4207546.7085296437</v>
      </c>
      <c r="M18" s="3">
        <f t="shared" si="6"/>
        <v>4662807.6828426924</v>
      </c>
      <c r="N18" s="3">
        <f t="shared" si="6"/>
        <v>5130613.2828624379</v>
      </c>
      <c r="O18" s="3">
        <f t="shared" si="6"/>
        <v>5610962.2157398118</v>
      </c>
      <c r="P18" s="3">
        <f t="shared" si="6"/>
        <v>6103846.4553485699</v>
      </c>
      <c r="Q18" s="3">
        <f t="shared" si="6"/>
        <v>6609254.2208440602</v>
      </c>
      <c r="R18" s="3">
        <f t="shared" si="6"/>
        <v>7127171.8790097358</v>
      </c>
      <c r="S18" s="3">
        <f t="shared" si="6"/>
        <v>7657585.1382823009</v>
      </c>
      <c r="T18" s="3">
        <f t="shared" si="6"/>
        <v>8200479.7791258404</v>
      </c>
      <c r="U18" s="3">
        <f t="shared" si="6"/>
        <v>8755842.0831229594</v>
      </c>
      <c r="V18" s="3">
        <f t="shared" si="6"/>
        <v>9323659.0682313461</v>
      </c>
    </row>
    <row r="19" spans="1:23" x14ac:dyDescent="0.25">
      <c r="A19" s="1" t="s">
        <v>26</v>
      </c>
      <c r="B19" s="3">
        <f>B7</f>
        <v>349136.44181989873</v>
      </c>
      <c r="C19" s="3">
        <f>C7+B19</f>
        <v>672452.69288491225</v>
      </c>
      <c r="D19" s="3">
        <f t="shared" ref="D19:V19" si="7">D7+C19</f>
        <v>1011898.6757479573</v>
      </c>
      <c r="E19" s="3">
        <f t="shared" si="7"/>
        <v>1365799.1424309365</v>
      </c>
      <c r="F19" s="3">
        <f t="shared" si="7"/>
        <v>1733214.7041894314</v>
      </c>
      <c r="G19" s="3">
        <f t="shared" si="7"/>
        <v>2113442.752021797</v>
      </c>
      <c r="H19" s="3">
        <f t="shared" si="7"/>
        <v>2505950.605876348</v>
      </c>
      <c r="I19" s="3">
        <f t="shared" si="7"/>
        <v>2905434.5382618736</v>
      </c>
      <c r="J19" s="3">
        <f t="shared" si="7"/>
        <v>3310865.8668343076</v>
      </c>
      <c r="K19" s="3">
        <f t="shared" si="7"/>
        <v>3724156.3190518296</v>
      </c>
      <c r="L19" s="3">
        <f t="shared" si="7"/>
        <v>4142895.0296738241</v>
      </c>
      <c r="M19" s="3">
        <f t="shared" si="7"/>
        <v>4569046.9543617908</v>
      </c>
      <c r="N19" s="3">
        <f t="shared" si="7"/>
        <v>5005753.5615698397</v>
      </c>
      <c r="O19" s="3">
        <f t="shared" si="7"/>
        <v>5453534.8622183762</v>
      </c>
      <c r="P19" s="3">
        <f t="shared" si="7"/>
        <v>5912793.4302569237</v>
      </c>
      <c r="Q19" s="3">
        <f t="shared" si="7"/>
        <v>6383851.4717789497</v>
      </c>
      <c r="R19" s="3">
        <f t="shared" si="7"/>
        <v>6866975.2008638065</v>
      </c>
      <c r="S19" s="3">
        <f t="shared" si="7"/>
        <v>7362390.6285240548</v>
      </c>
      <c r="T19" s="3">
        <f t="shared" si="7"/>
        <v>7870293.5157977138</v>
      </c>
      <c r="U19" s="3">
        <f t="shared" si="7"/>
        <v>8390855.3325403053</v>
      </c>
      <c r="V19" s="3">
        <f t="shared" si="7"/>
        <v>8924212.2451877054</v>
      </c>
    </row>
    <row r="20" spans="1:2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f>V18-V19</f>
        <v>399446.8230436407</v>
      </c>
      <c r="W20" s="16">
        <f>V20/V18</f>
        <v>4.2842281138816232E-2</v>
      </c>
    </row>
    <row r="21" spans="1:23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6"/>
    </row>
    <row r="22" spans="1:23" x14ac:dyDescent="0.25">
      <c r="A22" s="1" t="s">
        <v>27</v>
      </c>
      <c r="B22" s="3">
        <f>B4</f>
        <v>100748.9483814352</v>
      </c>
      <c r="C22" s="3">
        <f>C4+B22</f>
        <v>203933.30422506673</v>
      </c>
      <c r="D22" s="3">
        <f t="shared" ref="D22:V22" si="8">D4+C22</f>
        <v>308080.34060802264</v>
      </c>
      <c r="E22" s="3">
        <f t="shared" si="8"/>
        <v>414214.41373346222</v>
      </c>
      <c r="F22" s="3">
        <f t="shared" si="8"/>
        <v>523575.68101824942</v>
      </c>
      <c r="G22" s="3">
        <f t="shared" si="8"/>
        <v>635391.01076571515</v>
      </c>
      <c r="H22" s="3">
        <f t="shared" si="8"/>
        <v>749640.43267791567</v>
      </c>
      <c r="I22" s="3">
        <f t="shared" si="8"/>
        <v>867049.11950418237</v>
      </c>
      <c r="J22" s="3">
        <f t="shared" si="8"/>
        <v>987457.21847252513</v>
      </c>
      <c r="K22" s="3">
        <f t="shared" si="8"/>
        <v>1110864.729582944</v>
      </c>
      <c r="L22" s="3">
        <f t="shared" si="8"/>
        <v>1237271.6528354387</v>
      </c>
      <c r="M22" s="3">
        <f t="shared" si="8"/>
        <v>1366677.9882300096</v>
      </c>
      <c r="N22" s="3">
        <f t="shared" si="8"/>
        <v>1499083.7357666562</v>
      </c>
      <c r="O22" s="3">
        <f t="shared" si="8"/>
        <v>1634488.895445379</v>
      </c>
      <c r="P22" s="3">
        <f t="shared" si="8"/>
        <v>1772893.4672661778</v>
      </c>
      <c r="Q22" s="3">
        <f t="shared" si="8"/>
        <v>1914297.4512290526</v>
      </c>
      <c r="R22" s="3">
        <f t="shared" si="8"/>
        <v>2058700.8473340033</v>
      </c>
      <c r="S22" s="3">
        <f t="shared" si="8"/>
        <v>2206103.6555810301</v>
      </c>
      <c r="T22" s="3">
        <f t="shared" si="8"/>
        <v>2356505.8759701326</v>
      </c>
      <c r="U22" s="3">
        <f>U4+T22</f>
        <v>2509907.5085013113</v>
      </c>
      <c r="V22" s="3">
        <f t="shared" si="8"/>
        <v>2666308.553174566</v>
      </c>
    </row>
    <row r="23" spans="1:23" x14ac:dyDescent="0.25">
      <c r="A23" s="1" t="s">
        <v>28</v>
      </c>
      <c r="B23" s="3">
        <f>B8</f>
        <v>100748.9483814352</v>
      </c>
      <c r="C23" s="3">
        <f>B23+C8</f>
        <v>203379.81855978671</v>
      </c>
      <c r="D23" s="3">
        <f t="shared" ref="D23:V23" si="9">C23+D8</f>
        <v>306983.46344971377</v>
      </c>
      <c r="E23" s="3">
        <f t="shared" si="9"/>
        <v>412575.44083084411</v>
      </c>
      <c r="F23" s="3">
        <f t="shared" si="9"/>
        <v>521377.70043699513</v>
      </c>
      <c r="G23" s="3">
        <f t="shared" si="9"/>
        <v>632631.54253418464</v>
      </c>
      <c r="H23" s="3">
        <f t="shared" si="9"/>
        <v>746315.59368261986</v>
      </c>
      <c r="I23" s="3">
        <f t="shared" si="9"/>
        <v>863152.48172389262</v>
      </c>
      <c r="J23" s="3">
        <f t="shared" si="9"/>
        <v>982983.73810176237</v>
      </c>
      <c r="K23" s="3">
        <f t="shared" si="9"/>
        <v>1105809.362816229</v>
      </c>
      <c r="L23" s="3">
        <f t="shared" si="9"/>
        <v>1231629.3558672927</v>
      </c>
      <c r="M23" s="3">
        <f t="shared" si="9"/>
        <v>1360443.7172549535</v>
      </c>
      <c r="N23" s="3">
        <f t="shared" si="9"/>
        <v>1492252.4469792112</v>
      </c>
      <c r="O23" s="3">
        <f t="shared" si="9"/>
        <v>1627055.5450400657</v>
      </c>
      <c r="P23" s="3">
        <f t="shared" si="9"/>
        <v>1764853.0114375171</v>
      </c>
      <c r="Q23" s="3">
        <f t="shared" si="9"/>
        <v>1905488.2163837713</v>
      </c>
      <c r="R23" s="3">
        <f t="shared" si="9"/>
        <v>2049117.7896666224</v>
      </c>
      <c r="S23" s="3">
        <f t="shared" si="9"/>
        <v>2195741.7312860708</v>
      </c>
      <c r="T23" s="3">
        <f t="shared" si="9"/>
        <v>2345360.0412421161</v>
      </c>
      <c r="U23" s="3">
        <f t="shared" si="9"/>
        <v>2497972.719534758</v>
      </c>
      <c r="V23" s="3">
        <f t="shared" si="9"/>
        <v>2653579.7661639969</v>
      </c>
    </row>
    <row r="24" spans="1:23" x14ac:dyDescent="0.25">
      <c r="V24" s="3">
        <f>V22-V23</f>
        <v>12728.787010569125</v>
      </c>
      <c r="W24" s="15">
        <f>V24/V22</f>
        <v>4.7739362330792325E-3</v>
      </c>
    </row>
    <row r="26" spans="1:23" x14ac:dyDescent="0.25">
      <c r="A26" s="1" t="s">
        <v>23</v>
      </c>
    </row>
    <row r="27" spans="1:23" x14ac:dyDescent="0.25">
      <c r="C27" s="2">
        <v>2011</v>
      </c>
      <c r="D27" s="2">
        <v>2012</v>
      </c>
      <c r="E27" s="2">
        <v>2013</v>
      </c>
      <c r="F27" s="2">
        <v>2014</v>
      </c>
      <c r="G27" s="2">
        <v>2015</v>
      </c>
      <c r="H27" s="2">
        <v>2016</v>
      </c>
      <c r="I27" s="2">
        <v>2017</v>
      </c>
      <c r="J27" s="2">
        <v>2018</v>
      </c>
      <c r="K27" s="2">
        <v>2019</v>
      </c>
      <c r="L27" s="2">
        <v>2020</v>
      </c>
      <c r="M27" s="2">
        <v>2021</v>
      </c>
      <c r="N27" s="2">
        <v>2022</v>
      </c>
      <c r="O27" s="2">
        <v>2023</v>
      </c>
      <c r="P27" s="2">
        <v>2024</v>
      </c>
      <c r="Q27" s="2">
        <v>2025</v>
      </c>
      <c r="R27" s="2">
        <v>2026</v>
      </c>
      <c r="S27" s="2">
        <v>2027</v>
      </c>
      <c r="T27" s="2">
        <v>2028</v>
      </c>
      <c r="U27" s="2">
        <v>2029</v>
      </c>
      <c r="V27" s="2">
        <v>2030</v>
      </c>
    </row>
    <row r="28" spans="1:23" x14ac:dyDescent="0.25">
      <c r="A28" s="1" t="s">
        <v>1</v>
      </c>
      <c r="C28" s="12">
        <f>Paser!B4+PPU!B4+BPP!B4+SMD!B4+KUTIM!B4+KUKAR!B4+KUBAR!B4+BONTANG!B4+MAHULU!B4+BERAU!B4</f>
        <v>324175.12474730291</v>
      </c>
      <c r="D28" s="12">
        <f>Paser!B5+PPU!B5+BPP!B5+SMD!B5+KUTIM!B5+KUKAR!B5+KUBAR!B5+BONTANG!B5+MAHULU!B5+BERAU!B5</f>
        <v>340323.18548094592</v>
      </c>
      <c r="E28" s="12">
        <f>Paser!B6+PPU!B6+BPP!B6+SMD!B6+KUTIM!B6+KUKAR!B6+KUBAR!B6+BONTANG!B6+MAHULU!B6+BERAU!B6</f>
        <v>354798.45519725385</v>
      </c>
      <c r="F28" s="12">
        <f>Paser!B7+PPU!B7+BPP!B7+SMD!B7+KUTIM!B7+KUKAR!B7+KUBAR!B7+BONTANG!B7+MAHULU!B7+BERAU!B7</f>
        <v>368334.18142342998</v>
      </c>
      <c r="G28" s="12">
        <f>Paser!B8+PPU!B8+BPP!B8+SMD!B8+KUTIM!B8+KUKAR!B8+KUBAR!B8+BONTANG!B8+MAHULU!B8+BERAU!B8</f>
        <v>381167.18187039671</v>
      </c>
      <c r="H28" s="12">
        <f>Paser!B9+PPU!B9+BPP!B9+SMD!B9+KUTIM!B9+KUKAR!B9+KUBAR!B9+BONTANG!B9+MAHULU!B9+BERAU!B9</f>
        <v>393467.38764966547</v>
      </c>
      <c r="I28" s="12">
        <f>Paser!B10+PPU!B10+BPP!B10+SMD!B10+KUTIM!B10+KUKAR!B10+KUBAR!B10+BONTANG!B10+MAHULU!B10+BERAU!B10</f>
        <v>405426.32993819035</v>
      </c>
      <c r="J28" s="12">
        <f>Paser!B11+PPU!B11+BPP!B11+SMD!B11+KUTIM!B11+KUKAR!B11+KUBAR!B11+BONTANG!B11+MAHULU!B11+BERAU!B11</f>
        <v>417771.75556610536</v>
      </c>
      <c r="K28" s="12">
        <f>Paser!B12+PPU!B12+BPP!B12+SMD!B12+KUTIM!B12+KUKAR!B12+KUBAR!B12+BONTANG!B12+MAHULU!B12+BERAU!B12</f>
        <v>430220.26879623707</v>
      </c>
      <c r="L28" s="12">
        <f>Paser!B13+PPU!B13+BPP!B13+SMD!B13+KUTIM!B13+KUKAR!B13+KUBAR!B13+BONTANG!B13+MAHULU!B13+BERAU!B13</f>
        <v>442726.39604021661</v>
      </c>
      <c r="M28" s="12">
        <f>Paser!B14+PPU!B14+BPP!B14+SMD!B14+KUTIM!B14+KUKAR!B14+KUBAR!B14+BONTANG!B14+MAHULU!B14+BERAU!B14</f>
        <v>455260.97431304859</v>
      </c>
      <c r="N28" s="12">
        <f>Paser!B15+PPU!B15+BPP!B15+SMD!B15+KUTIM!B15+KUKAR!B15+KUBAR!B15+BONTANG!B15+MAHULU!B15+BERAU!B15</f>
        <v>467805.60001974576</v>
      </c>
      <c r="O28" s="12">
        <f>Paser!B16+PPU!B16+BPP!B16+SMD!B16+KUTIM!B16+KUKAR!B16+KUBAR!B16+BONTANG!B16+MAHULU!B16+BERAU!B16</f>
        <v>480348.93287737394</v>
      </c>
      <c r="P28" s="12">
        <f>Paser!B17+PPU!B17+BPP!B17+SMD!B17+KUTIM!B17+KUKAR!B17+KUBAR!B17+BONTANG!B17+MAHULU!B17+BERAU!B17</f>
        <v>492884.23960875836</v>
      </c>
      <c r="Q28" s="12">
        <f>Paser!B18+PPU!B18+BPP!B18+SMD!B18+KUTIM!B18+KUKAR!B18+KUBAR!B18+BONTANG!B18+MAHULU!B18+BERAU!B18</f>
        <v>505407.76549549034</v>
      </c>
      <c r="R28" s="12">
        <f>Paser!B19+PPU!B19+BPP!B19+SMD!B19+KUTIM!B19+KUKAR!B19+KUBAR!B19+BONTANG!B19+MAHULU!B19+BERAU!B19</f>
        <v>517917.65816567594</v>
      </c>
      <c r="S28" s="12">
        <f>Paser!B20+PPU!B20+BPP!B20+SMD!B20+KUTIM!B20+KUKAR!B20+KUBAR!B20+BONTANG!B20+MAHULU!B20+BERAU!B20</f>
        <v>530413.25927256548</v>
      </c>
      <c r="T28" s="12">
        <f>Paser!B21+PPU!B21+BPP!B21+SMD!B21+KUTIM!B21+KUKAR!B21+KUBAR!B21+BONTANG!B21+MAHULU!B21+BERAU!B21</f>
        <v>542894.64084353938</v>
      </c>
      <c r="U28" s="12">
        <f>Paser!B22+PPU!B22+BPP!B22+SMD!B22+KUTIM!B22+KUKAR!B22+KUBAR!B22+BONTANG!B22+MAHULU!B22+BERAU!B22</f>
        <v>555362.30399711919</v>
      </c>
      <c r="V28" s="12">
        <f>Paser!B23+PPU!B23+BPP!B23+SMD!B23+KUTIM!B23+KUKAR!B23+KUBAR!B23+BONTANG!B23+MAHULU!B23+BERAU!B23</f>
        <v>567816.98510838603</v>
      </c>
    </row>
    <row r="29" spans="1:23" x14ac:dyDescent="0.25">
      <c r="A29" s="1" t="s">
        <v>2</v>
      </c>
      <c r="C29" s="12">
        <f>Paser!F4+PPU!F4+BPP!F4+SMD!F4+KUTIM!F4+KUKAR!F4+KUBAR!F4+BONTANG!F4+MAHULU!F4+BERAU!F4</f>
        <v>103184.35584363154</v>
      </c>
      <c r="D29" s="12">
        <f>Paser!F5+PPU!F5+BPP!F5+SMD!F5+KUTIM!F5+KUKAR!F5+KUBAR!F5+BONTANG!F5+MAHULU!F5+BERAU!F5</f>
        <v>104147.03638295591</v>
      </c>
      <c r="E29" s="12">
        <f>Paser!F6+PPU!F6+BPP!F6+SMD!F6+KUTIM!F6+KUKAR!F6+KUBAR!F6+BONTANG!F6+MAHULU!F6+BERAU!F6</f>
        <v>106134.07312543955</v>
      </c>
      <c r="F29" s="12">
        <f>Paser!F7+PPU!F7+BPP!F7+SMD!F7+KUTIM!F7+KUKAR!F7+KUBAR!F7+BONTANG!F7+MAHULU!F7+BERAU!F7</f>
        <v>109361.2672847872</v>
      </c>
      <c r="G29" s="12">
        <f>Paser!F8+PPU!F8+BPP!F8+SMD!F8+KUTIM!F8+KUKAR!F8+KUBAR!F8+BONTANG!F8+MAHULU!F8+BERAU!F8</f>
        <v>111815.32974746576</v>
      </c>
      <c r="H29" s="12">
        <f>Paser!F9+PPU!F9+BPP!F9+SMD!F9+KUTIM!F9+KUKAR!F9+KUBAR!F9+BONTANG!F9+MAHULU!F9+BERAU!F9</f>
        <v>114249.42191220052</v>
      </c>
      <c r="I29" s="12">
        <f>Paser!F10+PPU!F10+BPP!F10+SMD!F10+KUTIM!F10+KUKAR!F10+KUBAR!F10+BONTANG!F10+MAHULU!F10+BERAU!F10</f>
        <v>117408.68682626676</v>
      </c>
      <c r="J29" s="12">
        <f>Paser!F11+PPU!F11+BPP!F11+SMD!F11+KUTIM!F11+KUKAR!F11+KUBAR!F11+BONTANG!F11+MAHULU!F11+BERAU!F11</f>
        <v>120408.09896834273</v>
      </c>
      <c r="K29" s="12">
        <f>Paser!F12+PPU!F12+BPP!F12+SMD!F12+KUTIM!F12+KUKAR!F12+KUBAR!F12+BONTANG!F12+MAHULU!F12+BERAU!F12</f>
        <v>123407.51111041877</v>
      </c>
      <c r="L29" s="12">
        <f>Paser!F13+PPU!F13+BPP!F13+SMD!F13+KUTIM!F13+KUKAR!F13+KUBAR!F13+BONTANG!F13+MAHULU!F13+BERAU!F13</f>
        <v>126406.92325249477</v>
      </c>
      <c r="M29" s="12">
        <f>Paser!F14+PPU!F14+BPP!F14+SMD!F14+KUTIM!F14+KUKAR!F14+KUBAR!F14+BONTANG!F14+MAHULU!F14+BERAU!F14</f>
        <v>129406.33539457075</v>
      </c>
      <c r="N29" s="12">
        <f>Paser!F15+PPU!F15+BPP!F15+SMD!F15+KUTIM!F15+KUKAR!F15+KUBAR!F15+BONTANG!F15+MAHULU!F15+BERAU!F15</f>
        <v>132405.74753664676</v>
      </c>
      <c r="O29" s="12">
        <f>Paser!F16+PPU!F16+BPP!F16+SMD!F16+KUTIM!F16+KUKAR!F16+KUBAR!F16+BONTANG!F16+MAHULU!F16+BERAU!F16</f>
        <v>135405.15967872276</v>
      </c>
      <c r="P29" s="12">
        <f>Paser!F17+PPU!F17+BPP!F17+SMD!F17+KUTIM!F17+KUKAR!F17+KUBAR!F17+BONTANG!F17+MAHULU!F17+BERAU!F17</f>
        <v>138404.57182079877</v>
      </c>
      <c r="Q29" s="12">
        <f>Paser!F18+PPU!F18+BPP!F18+SMD!F18+KUTIM!F18+KUKAR!F18+KUBAR!F18+BONTANG!F18+MAHULU!F18+BERAU!F18</f>
        <v>141403.98396287477</v>
      </c>
      <c r="R29" s="12">
        <f>Paser!F19+PPU!F19+BPP!F19+SMD!F19+KUTIM!F19+KUKAR!F19+KUBAR!F19+BONTANG!F19+MAHULU!F19+BERAU!F19</f>
        <v>144403.39610495075</v>
      </c>
      <c r="S29" s="12">
        <f>Paser!F20+PPU!F20+BPP!F20+SMD!F20+KUTIM!F20+KUKAR!F20+KUBAR!F20+BONTANG!F20+MAHULU!F20+BERAU!F20</f>
        <v>147402.80824702675</v>
      </c>
      <c r="T29" s="12">
        <f>Paser!F21+PPU!F21+BPP!F21+SMD!F21+KUTIM!F21+KUKAR!F21+KUBAR!F21+BONTANG!F21+MAHULU!F21+BERAU!F21</f>
        <v>150402.22038910282</v>
      </c>
      <c r="U29" s="12">
        <f>Paser!F22+PPU!F22+BPP!F22+SMD!F22+KUTIM!F22+KUKAR!F22+KUBAR!F22+BONTANG!F22+MAHULU!F22+BERAU!F22</f>
        <v>153401.63253117874</v>
      </c>
      <c r="V29" s="12">
        <f>Paser!F23+PPU!F23+BPP!F23+SMD!F23+KUTIM!F23+KUKAR!F23+KUBAR!F23+BONTANG!F23+MAHULU!F23+BERAU!F23</f>
        <v>156401.04467325477</v>
      </c>
    </row>
    <row r="30" spans="1:23" x14ac:dyDescent="0.25">
      <c r="A30" s="1" t="s">
        <v>3</v>
      </c>
      <c r="C30" s="3">
        <f>SUM(C28:C29)</f>
        <v>427359.48059093446</v>
      </c>
      <c r="D30" s="3">
        <f t="shared" ref="D30:V30" si="10">SUM(D28:D29)</f>
        <v>444470.22186390182</v>
      </c>
      <c r="E30" s="3">
        <f t="shared" si="10"/>
        <v>460932.52832269343</v>
      </c>
      <c r="F30" s="3">
        <f t="shared" si="10"/>
        <v>477695.44870821718</v>
      </c>
      <c r="G30" s="3">
        <f t="shared" si="10"/>
        <v>492982.5116178625</v>
      </c>
      <c r="H30" s="3">
        <f t="shared" si="10"/>
        <v>507716.80956186599</v>
      </c>
      <c r="I30" s="3">
        <f t="shared" si="10"/>
        <v>522835.0167644571</v>
      </c>
      <c r="J30" s="3">
        <f t="shared" si="10"/>
        <v>538179.85453444812</v>
      </c>
      <c r="K30" s="3">
        <f t="shared" si="10"/>
        <v>553627.77990665589</v>
      </c>
      <c r="L30" s="3">
        <f t="shared" si="10"/>
        <v>569133.31929271133</v>
      </c>
      <c r="M30" s="3">
        <f t="shared" si="10"/>
        <v>584667.30970761937</v>
      </c>
      <c r="N30" s="3">
        <f t="shared" si="10"/>
        <v>600211.34755639255</v>
      </c>
      <c r="O30" s="3">
        <f t="shared" si="10"/>
        <v>615754.09255609673</v>
      </c>
      <c r="P30" s="3">
        <f t="shared" si="10"/>
        <v>631288.81142955716</v>
      </c>
      <c r="Q30" s="3">
        <f t="shared" si="10"/>
        <v>646811.74945836514</v>
      </c>
      <c r="R30" s="3">
        <f t="shared" si="10"/>
        <v>662321.05427062674</v>
      </c>
      <c r="S30" s="3">
        <f t="shared" si="10"/>
        <v>677816.06751959224</v>
      </c>
      <c r="T30" s="3">
        <f t="shared" si="10"/>
        <v>693296.8612326422</v>
      </c>
      <c r="U30" s="3">
        <f t="shared" si="10"/>
        <v>708763.93652829796</v>
      </c>
      <c r="V30" s="3">
        <f t="shared" si="10"/>
        <v>724218.02978164074</v>
      </c>
    </row>
    <row r="31" spans="1:23" x14ac:dyDescent="0.25">
      <c r="A31" s="2"/>
      <c r="B31" s="2"/>
      <c r="C31" s="3">
        <f>C30-C5</f>
        <v>0</v>
      </c>
      <c r="D31" s="3">
        <f t="shared" ref="D31:V31" si="11">D30-D5</f>
        <v>0</v>
      </c>
      <c r="E31" s="3">
        <f t="shared" si="11"/>
        <v>0</v>
      </c>
      <c r="F31" s="3">
        <f t="shared" si="11"/>
        <v>0</v>
      </c>
      <c r="G31" s="3">
        <f t="shared" si="11"/>
        <v>0</v>
      </c>
      <c r="H31" s="3">
        <f t="shared" si="11"/>
        <v>0</v>
      </c>
      <c r="I31" s="3">
        <f t="shared" si="11"/>
        <v>0</v>
      </c>
      <c r="J31" s="3">
        <f t="shared" si="11"/>
        <v>0</v>
      </c>
      <c r="K31" s="3">
        <f t="shared" si="11"/>
        <v>0</v>
      </c>
      <c r="L31" s="3">
        <f t="shared" si="11"/>
        <v>0</v>
      </c>
      <c r="M31" s="3">
        <f t="shared" si="11"/>
        <v>0</v>
      </c>
      <c r="N31" s="3">
        <f t="shared" si="11"/>
        <v>0</v>
      </c>
      <c r="O31" s="3">
        <f t="shared" si="11"/>
        <v>0</v>
      </c>
      <c r="P31" s="3">
        <f t="shared" si="11"/>
        <v>0</v>
      </c>
      <c r="Q31" s="3">
        <f t="shared" si="11"/>
        <v>0</v>
      </c>
      <c r="R31" s="3">
        <f t="shared" si="11"/>
        <v>0</v>
      </c>
      <c r="S31" s="3">
        <f t="shared" si="11"/>
        <v>0</v>
      </c>
      <c r="T31" s="3">
        <f t="shared" si="11"/>
        <v>0</v>
      </c>
      <c r="U31" s="3">
        <f t="shared" si="11"/>
        <v>0</v>
      </c>
      <c r="V31" s="3">
        <f t="shared" si="11"/>
        <v>0</v>
      </c>
    </row>
    <row r="32" spans="1:23" x14ac:dyDescent="0.25">
      <c r="A32" s="1" t="s">
        <v>1</v>
      </c>
      <c r="C32" s="12">
        <f>Paser!C4+PPU!C4+BPP!C4+SMD!C4+KUTIM!C4+KUKAR!C4+KUBAR!C4+BONTANG!C4+MAHULU!C4+BERAU!C4</f>
        <v>323316.25106501352</v>
      </c>
      <c r="D32" s="12">
        <f>Paser!C5+PPU!C5+BPP!C5+SMD!C5+KUTIM!C5+KUKAR!C5+KUBAR!C5+BONTANG!C5+MAHULU!C5+BERAU!C5</f>
        <v>339445.98286304506</v>
      </c>
      <c r="E32" s="12">
        <f>Paser!C6+PPU!C6+BPP!C6+SMD!C6+KUTIM!C6+KUKAR!C6+KUBAR!C6+BONTANG!C6+MAHULU!C6+BERAU!C6</f>
        <v>353900.4666829792</v>
      </c>
      <c r="F32" s="12">
        <f>Paser!C7+PPU!C7+BPP!C7+SMD!C7+KUTIM!C7+KUKAR!C7+KUBAR!C7+BONTANG!C7+MAHULU!C7+BERAU!C7</f>
        <v>367415.5617584947</v>
      </c>
      <c r="G32" s="12">
        <f>Paser!C8+PPU!C8+BPP!C8+SMD!C8+KUTIM!C8+KUKAR!C8+KUBAR!C8+BONTANG!C8+MAHULU!C8+BERAU!C8</f>
        <v>380228.04783236573</v>
      </c>
      <c r="H32" s="12">
        <f>Paser!C9+PPU!C9+BPP!C9+SMD!C9+KUTIM!C9+KUKAR!C9+KUBAR!C9+BONTANG!C9+MAHULU!C9+BERAU!C9</f>
        <v>392507.85385455075</v>
      </c>
      <c r="I32" s="12">
        <f>Paser!C10+PPU!C10+BPP!C10+SMD!C10+KUTIM!C10+KUKAR!C10+KUBAR!C10+BONTANG!C10+MAHULU!C10+BERAU!C10</f>
        <v>399483.93238552584</v>
      </c>
      <c r="J32" s="12">
        <f>Paser!C11+PPU!C11+BPP!C11+SMD!C11+KUTIM!C11+KUKAR!C11+KUBAR!C11+BONTANG!C11+MAHULU!C11+BERAU!C11</f>
        <v>405431.32857243397</v>
      </c>
      <c r="K32" s="12">
        <f>Paser!C12+PPU!C12+BPP!C12+SMD!C12+KUTIM!C12+KUKAR!C12+KUBAR!C12+BONTANG!C12+MAHULU!C12+BERAU!C12</f>
        <v>413290.45221752214</v>
      </c>
      <c r="L32" s="12">
        <f>Paser!C13+PPU!C13+BPP!C13+SMD!C13+KUTIM!C13+KUKAR!C13+KUBAR!C13+BONTANG!C13+MAHULU!C13+BERAU!C13</f>
        <v>418738.71062199457</v>
      </c>
      <c r="M32" s="12">
        <f>Paser!C14+PPU!C14+BPP!C14+SMD!C14+KUTIM!C14+KUKAR!C14+KUBAR!C14+BONTANG!C14+MAHULU!C14+BERAU!C14</f>
        <v>426151.92468796711</v>
      </c>
      <c r="N32" s="12">
        <f>Paser!C15+PPU!C15+BPP!C15+SMD!C15+KUTIM!C15+KUKAR!C15+KUBAR!C15+BONTANG!C15+MAHULU!C15+BERAU!C15</f>
        <v>436706.60720804881</v>
      </c>
      <c r="O32" s="12">
        <f>Paser!C16+PPU!C16+BPP!C16+SMD!C16+KUTIM!C16+KUKAR!C16+KUBAR!C16+BONTANG!C16+MAHULU!C16+BERAU!C16</f>
        <v>447781.300648537</v>
      </c>
      <c r="P32" s="12">
        <f>Paser!C17+PPU!C17+BPP!C17+SMD!C17+KUTIM!C17+KUKAR!C17+KUBAR!C17+BONTANG!C17+MAHULU!C17+BERAU!C17</f>
        <v>459258.56803854695</v>
      </c>
      <c r="Q32" s="12">
        <f>Paser!C18+PPU!C18+BPP!C18+SMD!C18+KUTIM!C18+KUKAR!C18+KUBAR!C18+BONTANG!C18+MAHULU!C18+BERAU!C18</f>
        <v>471058.04152202612</v>
      </c>
      <c r="R32" s="12">
        <f>Paser!C19+PPU!C19+BPP!C19+SMD!C19+KUTIM!C19+KUKAR!C19+KUBAR!C19+BONTANG!C19+MAHULU!C19+BERAU!C19</f>
        <v>483123.72908485716</v>
      </c>
      <c r="S32" s="12">
        <f>Paser!C20+PPU!C20+BPP!C20+SMD!C20+KUTIM!C20+KUKAR!C20+KUBAR!C20+BONTANG!C20+MAHULU!C20+BERAU!C20</f>
        <v>495415.42766024848</v>
      </c>
      <c r="T32" s="12">
        <f>Paser!C21+PPU!C21+BPP!C21+SMD!C21+KUTIM!C21+KUKAR!C21+KUBAR!C21+BONTANG!C21+MAHULU!C21+BERAU!C21</f>
        <v>507902.88727365882</v>
      </c>
      <c r="U32" s="12">
        <f>Paser!C22+PPU!C22+BPP!C22+SMD!C22+KUTIM!C22+KUKAR!C22+KUBAR!C22+BONTANG!C22+MAHULU!C22+BERAU!C22</f>
        <v>520561.81674259098</v>
      </c>
      <c r="V32" s="12">
        <f>Paser!C23+PPU!C23+BPP!C23+SMD!C23+KUTIM!C23+KUKAR!C23+KUBAR!C23+BONTANG!C23+MAHULU!C23+BERAU!C23</f>
        <v>533356.91264739982</v>
      </c>
    </row>
    <row r="33" spans="1:22" x14ac:dyDescent="0.25">
      <c r="A33" s="1" t="s">
        <v>2</v>
      </c>
      <c r="C33" s="12">
        <f>Paser!G4+PPU!G4+BPP!G4+SMD!G4+KUTIM!G4+KUKAR!G4+KUBAR!G4+BONTANG!G4+MAHULU!G4+BERAU!G4</f>
        <v>102630.87017835153</v>
      </c>
      <c r="D33" s="12">
        <f>Paser!G5+PPU!G5+BPP!G5+SMD!G5+KUTIM!G5+KUKAR!G5+KUBAR!G5+BONTANG!G5+MAHULU!G5+BERAU!G5</f>
        <v>103600.21249367588</v>
      </c>
      <c r="E33" s="12">
        <f>Paser!G6+PPU!G6+BPP!G6+SMD!G6+KUTIM!G6+KUKAR!G6+KUBAR!G6+BONTANG!G6+MAHULU!G6+BERAU!G6</f>
        <v>105589.76990815955</v>
      </c>
      <c r="F33" s="12">
        <f>Paser!G7+PPU!G7+BPP!G7+SMD!G7+KUTIM!G7+KUKAR!G7+KUBAR!G7+BONTANG!G7+MAHULU!G7+BERAU!G7</f>
        <v>108813.06302750722</v>
      </c>
      <c r="G33" s="12">
        <f>Paser!G8+PPU!G8+BPP!G8+SMD!G8+KUTIM!G8+KUKAR!G8+KUBAR!G8+BONTANG!G8+MAHULU!G8+BERAU!G8</f>
        <v>111267.12549018576</v>
      </c>
      <c r="H33" s="12">
        <f>Paser!G9+PPU!G9+BPP!G9+SMD!G9+KUTIM!G9+KUKAR!G9+KUBAR!G9+BONTANG!G9+MAHULU!G9+BERAU!G9</f>
        <v>113701.21765492055</v>
      </c>
      <c r="I33" s="12">
        <f>Paser!G10+PPU!G10+BPP!G10+SMD!G10+KUTIM!G10+KUKAR!G10+KUBAR!G10+BONTANG!G10+MAHULU!G10+BERAU!G10</f>
        <v>116860.48256898676</v>
      </c>
      <c r="J33" s="12">
        <f>Paser!G11+PPU!G11+BPP!G11+SMD!G11+KUTIM!G11+KUKAR!G11+KUBAR!G11+BONTANG!G11+MAHULU!G11+BERAU!G11</f>
        <v>119859.89471106275</v>
      </c>
      <c r="K33" s="12">
        <f>Paser!G12+PPU!G12+BPP!G12+SMD!G12+KUTIM!G12+KUKAR!G12+KUBAR!G12+BONTANG!G12+MAHULU!G12+BERAU!G12</f>
        <v>122859.30685313875</v>
      </c>
      <c r="L33" s="12">
        <f>Paser!G13+PPU!G13+BPP!G13+SMD!G13+KUTIM!G13+KUKAR!G13+KUBAR!G13+BONTANG!G13+MAHULU!G13+BERAU!G13</f>
        <v>125858.71899521476</v>
      </c>
      <c r="M33" s="12">
        <f>Paser!G14+PPU!G14+BPP!G14+SMD!G14+KUTIM!G14+KUKAR!G14+KUBAR!G14+BONTANG!G14+MAHULU!G14+BERAU!G14</f>
        <v>128858.13113729075</v>
      </c>
      <c r="N33" s="12">
        <f>Paser!G15+PPU!G15+BPP!G15+SMD!G15+KUTIM!G15+KUKAR!G15+KUBAR!G15+BONTANG!G15+MAHULU!G15+BERAU!G15</f>
        <v>131857.54327936677</v>
      </c>
      <c r="O33" s="12">
        <f>Paser!G16+PPU!G16+BPP!G16+SMD!G16+KUTIM!G16+KUKAR!G16+KUBAR!G16+BONTANG!G16+MAHULU!G16+BERAU!G16</f>
        <v>134856.95542144275</v>
      </c>
      <c r="P33" s="12">
        <f>Paser!G17+PPU!G17+BPP!G17+SMD!G17+KUTIM!G17+KUKAR!G17+KUBAR!G17+BONTANG!G17+MAHULU!G17+BERAU!G17</f>
        <v>137856.36756351875</v>
      </c>
      <c r="Q33" s="12">
        <f>Paser!G18+PPU!G18+BPP!G18+SMD!G18+KUTIM!G18+KUKAR!G18+KUBAR!G18+BONTANG!G18+MAHULU!G18+BERAU!G18</f>
        <v>140699.14991780053</v>
      </c>
      <c r="R33" s="12">
        <f>Paser!G19+PPU!G19+BPP!G19+SMD!G19+KUTIM!G19+KUKAR!G19+KUBAR!G19+BONTANG!G19+MAHULU!G19+BERAU!G19</f>
        <v>143698.56205987648</v>
      </c>
      <c r="S33" s="12">
        <f>Paser!G20+PPU!G20+BPP!G20+SMD!G20+KUTIM!G20+KUKAR!G20+KUBAR!G20+BONTANG!G20+MAHULU!G20+BERAU!G20</f>
        <v>146697.97420195251</v>
      </c>
      <c r="T33" s="12">
        <f>Paser!G21+PPU!G21+BPP!G21+SMD!G21+KUTIM!G21+KUKAR!G21+KUBAR!G21+BONTANG!G21+MAHULU!G21+BERAU!G21</f>
        <v>149697.38634402849</v>
      </c>
      <c r="U33" s="12">
        <f>Paser!G22+PPU!G22+BPP!G22+SMD!G22+KUTIM!G22+KUKAR!G22+KUBAR!G22+BONTANG!G22+MAHULU!G22+BERAU!G22</f>
        <v>152696.7984861045</v>
      </c>
      <c r="V33" s="12">
        <f>Paser!G23+PPU!G23+BPP!G23+SMD!G23+KUTIM!G23+KUKAR!G23+KUBAR!G23+BONTANG!G23+MAHULU!G23+BERAU!G23</f>
        <v>155696.2106281805</v>
      </c>
    </row>
    <row r="34" spans="1:22" x14ac:dyDescent="0.25">
      <c r="A34" s="1" t="s">
        <v>0</v>
      </c>
      <c r="C34" s="3">
        <f>SUM(C32:C33)</f>
        <v>425947.12124336505</v>
      </c>
      <c r="D34" s="3">
        <f t="shared" ref="D34:U34" si="12">SUM(D32:D33)</f>
        <v>443046.19535672094</v>
      </c>
      <c r="E34" s="3">
        <f t="shared" si="12"/>
        <v>459490.23659113876</v>
      </c>
      <c r="F34" s="3">
        <f t="shared" si="12"/>
        <v>476228.62478600192</v>
      </c>
      <c r="G34" s="3">
        <f t="shared" si="12"/>
        <v>491495.17332255148</v>
      </c>
      <c r="H34" s="3">
        <f t="shared" si="12"/>
        <v>506209.07150947128</v>
      </c>
      <c r="I34" s="3">
        <f t="shared" si="12"/>
        <v>516344.41495451261</v>
      </c>
      <c r="J34" s="3">
        <f t="shared" si="12"/>
        <v>525291.22328349669</v>
      </c>
      <c r="K34" s="3">
        <f t="shared" si="12"/>
        <v>536149.75907066092</v>
      </c>
      <c r="L34" s="3">
        <f t="shared" si="12"/>
        <v>544597.42961720936</v>
      </c>
      <c r="M34" s="3">
        <f t="shared" si="12"/>
        <v>555010.05582525791</v>
      </c>
      <c r="N34" s="3">
        <f t="shared" si="12"/>
        <v>568564.15048741561</v>
      </c>
      <c r="O34" s="3">
        <f t="shared" si="12"/>
        <v>582638.25606997975</v>
      </c>
      <c r="P34" s="3">
        <f t="shared" si="12"/>
        <v>597114.93560206564</v>
      </c>
      <c r="Q34" s="3">
        <f t="shared" si="12"/>
        <v>611757.19143982662</v>
      </c>
      <c r="R34" s="3">
        <f t="shared" si="12"/>
        <v>626822.29114473367</v>
      </c>
      <c r="S34" s="3">
        <f t="shared" si="12"/>
        <v>642113.40186220105</v>
      </c>
      <c r="T34" s="3">
        <f t="shared" si="12"/>
        <v>657600.27361768729</v>
      </c>
      <c r="U34" s="3">
        <f t="shared" si="12"/>
        <v>673258.61522869545</v>
      </c>
      <c r="V34" s="3">
        <f>SUM(V32:V33)</f>
        <v>689053.12327558035</v>
      </c>
    </row>
    <row r="35" spans="1:22" x14ac:dyDescent="0.25">
      <c r="A35" s="2"/>
      <c r="B35" s="2"/>
      <c r="C35" s="3">
        <f>C34-C9</f>
        <v>0</v>
      </c>
      <c r="D35" s="3">
        <f t="shared" ref="D35:V35" si="13">D34-D9</f>
        <v>-3.4323962512426078</v>
      </c>
      <c r="E35" s="3">
        <f t="shared" si="13"/>
        <v>-2.20747297082562</v>
      </c>
      <c r="F35" s="3">
        <f t="shared" si="13"/>
        <v>10.803421356074978</v>
      </c>
      <c r="G35" s="3">
        <f t="shared" si="13"/>
        <v>13.283392996178009</v>
      </c>
      <c r="H35" s="3">
        <f t="shared" si="13"/>
        <v>17.16650648531504</v>
      </c>
      <c r="I35" s="3">
        <f t="shared" si="13"/>
        <v>23.594527714012656</v>
      </c>
      <c r="J35" s="3">
        <f t="shared" si="13"/>
        <v>28.638333193026483</v>
      </c>
      <c r="K35" s="3">
        <f t="shared" si="13"/>
        <v>33.682138672098517</v>
      </c>
      <c r="L35" s="3">
        <f t="shared" si="13"/>
        <v>38.725944151286967</v>
      </c>
      <c r="M35" s="3">
        <f t="shared" si="13"/>
        <v>43.769749630242586</v>
      </c>
      <c r="N35" s="3">
        <f t="shared" si="13"/>
        <v>48.813555109198205</v>
      </c>
      <c r="O35" s="3">
        <f t="shared" si="13"/>
        <v>53.85736058827024</v>
      </c>
      <c r="P35" s="3">
        <f t="shared" si="13"/>
        <v>58.901166067225859</v>
      </c>
      <c r="Q35" s="3">
        <f t="shared" si="13"/>
        <v>63.944971546181478</v>
      </c>
      <c r="R35" s="3">
        <f t="shared" si="13"/>
        <v>68.988777025369927</v>
      </c>
      <c r="S35" s="3">
        <f t="shared" si="13"/>
        <v>74.032582504558377</v>
      </c>
      <c r="T35" s="3">
        <f t="shared" si="13"/>
        <v>79.076387983281165</v>
      </c>
      <c r="U35" s="3">
        <f t="shared" si="13"/>
        <v>84.1201934623532</v>
      </c>
      <c r="V35" s="3">
        <f t="shared" si="13"/>
        <v>89.163998941658065</v>
      </c>
    </row>
    <row r="36" spans="1:22" x14ac:dyDescent="0.25">
      <c r="A36" s="2">
        <v>2010</v>
      </c>
      <c r="B36" s="18">
        <v>349136.44181989873</v>
      </c>
      <c r="C36" s="12">
        <v>100748.9483814352</v>
      </c>
    </row>
    <row r="37" spans="1:22" x14ac:dyDescent="0.25">
      <c r="A37" s="2">
        <v>2011</v>
      </c>
      <c r="B37" s="18">
        <v>324175.12474730291</v>
      </c>
      <c r="C37" s="12">
        <v>103184.35584363155</v>
      </c>
    </row>
    <row r="38" spans="1:22" x14ac:dyDescent="0.25">
      <c r="A38" s="2">
        <v>2012</v>
      </c>
      <c r="B38" s="18">
        <v>340323.18548094598</v>
      </c>
      <c r="C38" s="12">
        <v>104147.03638295591</v>
      </c>
    </row>
    <row r="39" spans="1:22" x14ac:dyDescent="0.25">
      <c r="A39" s="2">
        <v>2013</v>
      </c>
      <c r="B39" s="18">
        <v>354798.45519725385</v>
      </c>
      <c r="C39" s="12">
        <v>106134.07312543957</v>
      </c>
    </row>
    <row r="40" spans="1:22" x14ac:dyDescent="0.25">
      <c r="A40" s="2">
        <v>2014</v>
      </c>
      <c r="B40" s="18">
        <v>368334.18142342998</v>
      </c>
      <c r="C40" s="12">
        <v>109361.2672847872</v>
      </c>
    </row>
    <row r="41" spans="1:22" x14ac:dyDescent="0.25">
      <c r="A41" s="2">
        <v>2015</v>
      </c>
      <c r="B41" s="18">
        <v>381167.18187039671</v>
      </c>
      <c r="C41" s="12">
        <v>111815.32974746574</v>
      </c>
    </row>
    <row r="42" spans="1:22" x14ac:dyDescent="0.25">
      <c r="A42" s="2">
        <v>2016</v>
      </c>
      <c r="B42" s="18">
        <v>393467.38764966547</v>
      </c>
      <c r="C42" s="12">
        <v>114249.42191220053</v>
      </c>
    </row>
    <row r="43" spans="1:22" x14ac:dyDescent="0.25">
      <c r="A43" s="2">
        <v>2017</v>
      </c>
      <c r="B43" s="18">
        <v>405426.32993819041</v>
      </c>
      <c r="C43" s="12">
        <v>117408.68682626676</v>
      </c>
    </row>
    <row r="44" spans="1:22" x14ac:dyDescent="0.25">
      <c r="A44" s="2">
        <v>2018</v>
      </c>
      <c r="B44" s="18">
        <v>417771.75556610542</v>
      </c>
      <c r="C44" s="12">
        <v>120408.09896834275</v>
      </c>
    </row>
    <row r="45" spans="1:22" x14ac:dyDescent="0.25">
      <c r="A45" s="2">
        <v>2019</v>
      </c>
      <c r="B45" s="18">
        <v>430220.26879623707</v>
      </c>
      <c r="C45" s="12">
        <v>123407.51111041875</v>
      </c>
    </row>
    <row r="46" spans="1:22" x14ac:dyDescent="0.25">
      <c r="A46" s="2">
        <v>2020</v>
      </c>
      <c r="B46" s="18">
        <v>442726.39604021661</v>
      </c>
      <c r="C46" s="12">
        <v>126406.92325249477</v>
      </c>
    </row>
    <row r="47" spans="1:22" x14ac:dyDescent="0.25">
      <c r="A47" s="2">
        <v>2021</v>
      </c>
      <c r="B47" s="18">
        <v>455260.97431304853</v>
      </c>
      <c r="C47" s="12">
        <v>129406.33539457075</v>
      </c>
    </row>
    <row r="48" spans="1:22" x14ac:dyDescent="0.25">
      <c r="A48" s="2">
        <v>2022</v>
      </c>
      <c r="B48" s="18">
        <v>467805.60001974576</v>
      </c>
      <c r="C48" s="12">
        <v>132405.74753664676</v>
      </c>
    </row>
    <row r="49" spans="1:3" x14ac:dyDescent="0.25">
      <c r="A49" s="2">
        <v>2023</v>
      </c>
      <c r="B49" s="18">
        <v>480348.93287737394</v>
      </c>
      <c r="C49" s="12">
        <v>135405.15967872276</v>
      </c>
    </row>
    <row r="50" spans="1:3" x14ac:dyDescent="0.25">
      <c r="A50" s="2">
        <v>2024</v>
      </c>
      <c r="B50" s="12">
        <v>492884.23960875836</v>
      </c>
      <c r="C50" s="12">
        <v>138404.57182079877</v>
      </c>
    </row>
    <row r="51" spans="1:3" x14ac:dyDescent="0.25">
      <c r="A51" s="2">
        <v>2025</v>
      </c>
      <c r="B51" s="12">
        <v>505407.76549549034</v>
      </c>
      <c r="C51" s="12">
        <v>141403.98396287477</v>
      </c>
    </row>
    <row r="52" spans="1:3" x14ac:dyDescent="0.25">
      <c r="A52" s="2">
        <v>2026</v>
      </c>
      <c r="B52" s="12">
        <v>517917.65816567594</v>
      </c>
      <c r="C52" s="12">
        <v>144403.39610495078</v>
      </c>
    </row>
    <row r="53" spans="1:3" x14ac:dyDescent="0.25">
      <c r="A53" s="2">
        <v>2027</v>
      </c>
      <c r="B53" s="12">
        <v>530413.25927256548</v>
      </c>
      <c r="C53" s="12">
        <v>147402.80824702675</v>
      </c>
    </row>
    <row r="54" spans="1:3" x14ac:dyDescent="0.25">
      <c r="A54" s="2">
        <v>2028</v>
      </c>
      <c r="B54" s="12">
        <v>542894.64084353938</v>
      </c>
      <c r="C54" s="12">
        <v>150402.22038910276</v>
      </c>
    </row>
    <row r="55" spans="1:3" x14ac:dyDescent="0.25">
      <c r="A55" s="2">
        <v>2029</v>
      </c>
      <c r="B55" s="12">
        <v>555362.30399711919</v>
      </c>
      <c r="C55" s="12">
        <v>153401.63253117877</v>
      </c>
    </row>
    <row r="56" spans="1:3" x14ac:dyDescent="0.25">
      <c r="A56" s="2">
        <v>2030</v>
      </c>
      <c r="B56" s="12">
        <v>567816.98510838614</v>
      </c>
      <c r="C56" s="12">
        <v>156401.04467325477</v>
      </c>
    </row>
    <row r="57" spans="1:3" x14ac:dyDescent="0.25">
      <c r="C57" s="12"/>
    </row>
    <row r="58" spans="1:3" x14ac:dyDescent="0.25">
      <c r="C58" s="1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0"/>
  <sheetViews>
    <sheetView tabSelected="1" zoomScale="85" zoomScaleNormal="85" workbookViewId="0">
      <selection activeCell="V5" sqref="V5"/>
    </sheetView>
  </sheetViews>
  <sheetFormatPr defaultRowHeight="15" x14ac:dyDescent="0.25"/>
  <cols>
    <col min="1" max="1" width="30.28515625" bestFit="1" customWidth="1"/>
    <col min="2" max="2" width="12.42578125" customWidth="1"/>
    <col min="3" max="22" width="11.5703125" bestFit="1" customWidth="1"/>
  </cols>
  <sheetData>
    <row r="3" spans="1:23" x14ac:dyDescent="0.25">
      <c r="A3" t="s">
        <v>6</v>
      </c>
      <c r="B3" s="2">
        <v>2010</v>
      </c>
      <c r="C3" s="2">
        <v>2011</v>
      </c>
      <c r="D3" s="2">
        <v>2012</v>
      </c>
      <c r="E3" s="2">
        <v>2013</v>
      </c>
      <c r="F3" s="2">
        <v>2014</v>
      </c>
      <c r="G3" s="2">
        <v>2015</v>
      </c>
      <c r="H3" s="2">
        <v>2016</v>
      </c>
      <c r="I3" s="2">
        <v>2017</v>
      </c>
      <c r="J3" s="2">
        <v>2018</v>
      </c>
      <c r="K3" s="2">
        <v>2019</v>
      </c>
      <c r="L3" s="2">
        <v>2020</v>
      </c>
      <c r="M3" s="2">
        <v>2021</v>
      </c>
      <c r="N3" s="2">
        <v>2022</v>
      </c>
      <c r="O3" s="2">
        <v>2023</v>
      </c>
      <c r="P3" s="2">
        <v>2024</v>
      </c>
      <c r="Q3" s="2">
        <v>2025</v>
      </c>
      <c r="R3" s="2">
        <v>2026</v>
      </c>
      <c r="S3" s="2">
        <v>2027</v>
      </c>
      <c r="T3" s="2">
        <v>2028</v>
      </c>
      <c r="U3" s="2">
        <v>2029</v>
      </c>
      <c r="V3" s="2">
        <v>2030</v>
      </c>
    </row>
    <row r="4" spans="1:23" x14ac:dyDescent="0.25">
      <c r="A4" s="1" t="s">
        <v>5</v>
      </c>
      <c r="B4" s="3">
        <f>[21]Rekap!B5</f>
        <v>373094.69400000002</v>
      </c>
      <c r="C4" s="3">
        <f>[21]Rekap!C5</f>
        <v>514304.53200000001</v>
      </c>
      <c r="D4" s="3">
        <f>[21]Rekap!D5</f>
        <v>657848.01599999995</v>
      </c>
      <c r="E4" s="3">
        <f>[21]Rekap!E5</f>
        <v>869593.66199999989</v>
      </c>
      <c r="F4" s="3">
        <f>[21]Rekap!F5</f>
        <v>1213128.6300000001</v>
      </c>
      <c r="G4" s="3">
        <f>[21]Rekap!G5</f>
        <v>1362415.0679999997</v>
      </c>
      <c r="H4" s="3">
        <f>[21]Rekap!H5</f>
        <v>1438665.2279999999</v>
      </c>
      <c r="I4" s="3">
        <f>[21]Rekap!I5</f>
        <v>2026989.8467106398</v>
      </c>
      <c r="J4" s="3">
        <f>[21]Rekap!J5</f>
        <v>2300236.0061750091</v>
      </c>
      <c r="K4" s="3">
        <f>[21]Rekap!K5</f>
        <v>2583150.8042045515</v>
      </c>
      <c r="L4" s="3">
        <f>[21]Rekap!L5</f>
        <v>2875833.1506527644</v>
      </c>
      <c r="M4" s="3">
        <f>[21]Rekap!M5</f>
        <v>3107848.6937635099</v>
      </c>
      <c r="N4" s="3">
        <f>[21]Rekap!N5</f>
        <v>3347228.395501269</v>
      </c>
      <c r="O4" s="3">
        <f>[21]Rekap!O5</f>
        <v>3594180.4926139303</v>
      </c>
      <c r="P4" s="3">
        <f>[21]Rekap!P5</f>
        <v>3848971.7630677079</v>
      </c>
      <c r="Q4" s="3">
        <f>[21]Rekap!Q5</f>
        <v>4111943.916278183</v>
      </c>
      <c r="R4" s="3">
        <f>[21]Rekap!R5</f>
        <v>4383534.5557630667</v>
      </c>
      <c r="S4" s="3">
        <f>[21]Rekap!S5</f>
        <v>4664303.9857380334</v>
      </c>
      <c r="T4" s="3">
        <f>[21]Rekap!T5</f>
        <v>4954969.48576272</v>
      </c>
      <c r="U4" s="3">
        <f>[21]Rekap!U5</f>
        <v>5256449.1276492123</v>
      </c>
      <c r="V4" s="3">
        <f>[21]Rekap!V5</f>
        <v>5366549.299377677</v>
      </c>
    </row>
    <row r="5" spans="1:23" x14ac:dyDescent="0.25">
      <c r="A5" t="s">
        <v>29</v>
      </c>
      <c r="B5" s="5">
        <f>B4</f>
        <v>373094.69400000002</v>
      </c>
      <c r="C5" s="4">
        <f>'[23]Rekap Penurunan Emisi vs BAU '!$D$5</f>
        <v>514304.53200000001</v>
      </c>
      <c r="D5" s="4">
        <f>'[23]Rekap Penurunan Emisi vs BAU '!$D$6</f>
        <v>511121.79719999991</v>
      </c>
      <c r="E5" s="4">
        <f>'[23]Rekap Penurunan Emisi vs BAU '!$D$7</f>
        <v>722867.44319999986</v>
      </c>
      <c r="F5" s="4">
        <f>'[23]Rekap Penurunan Emisi vs BAU '!$D$8</f>
        <v>1066402.4112000002</v>
      </c>
      <c r="G5" s="4">
        <f>'[23]Rekap Penurunan Emisi vs BAU '!$D$9</f>
        <v>1215688.8491999998</v>
      </c>
      <c r="H5" s="4">
        <f>'[23]Rekap Penurunan Emisi vs BAU '!$D$10</f>
        <v>1291939.0092</v>
      </c>
      <c r="I5" s="4">
        <f>'[23]Rekap Penurunan Emisi vs BAU '!$D$11</f>
        <v>1866638.6179106398</v>
      </c>
      <c r="J5" s="4">
        <f>'[23]Rekap Penurunan Emisi vs BAU '!$D$12</f>
        <v>2099070.3029750092</v>
      </c>
      <c r="K5" s="4">
        <f>'[23]Rekap Penurunan Emisi vs BAU '!$D$13</f>
        <v>2381985.1010045516</v>
      </c>
      <c r="L5" s="4">
        <f>'[23]Rekap Penurunan Emisi vs BAU '!$D$14</f>
        <v>2674667.4474527645</v>
      </c>
      <c r="M5" s="4">
        <f>'[23]Rekap Penurunan Emisi vs BAU '!$D$15</f>
        <v>2906682.99056351</v>
      </c>
      <c r="N5" s="4">
        <f>'[23]Rekap Penurunan Emisi vs BAU '!$D$16</f>
        <v>3146062.6923012692</v>
      </c>
      <c r="O5" s="4">
        <f>'[23]Rekap Penurunan Emisi vs BAU '!$D$17</f>
        <v>3393014.7894139304</v>
      </c>
      <c r="P5" s="4">
        <f>'[23]Rekap Penurunan Emisi vs BAU '!$D$18</f>
        <v>3376032.5270677079</v>
      </c>
      <c r="Q5" s="4">
        <f>'[23]Rekap Penurunan Emisi vs BAU '!$D$19</f>
        <v>3639004.680278183</v>
      </c>
      <c r="R5" s="4">
        <f>'[23]Rekap Penurunan Emisi vs BAU '!$D$20</f>
        <v>3910595.3197630667</v>
      </c>
      <c r="S5" s="4">
        <f>'[23]Rekap Penurunan Emisi vs BAU '!$D$21</f>
        <v>4191364.7497380334</v>
      </c>
      <c r="T5" s="4">
        <f>'[23]Rekap Penurunan Emisi vs BAU '!$D$22</f>
        <v>3992741.0017627198</v>
      </c>
      <c r="U5" s="4">
        <f>'[23]Rekap Penurunan Emisi vs BAU '!$D$23</f>
        <v>4294220.6436492121</v>
      </c>
      <c r="V5" s="4">
        <f>'[23]Rekap Penurunan Emisi vs BAU '!$D$24</f>
        <v>4404320.8153776769</v>
      </c>
      <c r="W5" s="14">
        <f>(V4-V5)/V4</f>
        <v>0.17930115430255777</v>
      </c>
    </row>
    <row r="7" spans="1:23" x14ac:dyDescent="0.25">
      <c r="A7" t="s">
        <v>4</v>
      </c>
      <c r="B7" s="17">
        <v>2010</v>
      </c>
      <c r="C7" s="2">
        <v>2011</v>
      </c>
      <c r="D7" s="2">
        <v>2012</v>
      </c>
      <c r="E7" s="2">
        <v>2013</v>
      </c>
      <c r="F7" s="2">
        <v>2014</v>
      </c>
      <c r="G7" s="2">
        <v>2015</v>
      </c>
      <c r="H7" s="2">
        <v>2016</v>
      </c>
      <c r="I7" s="2">
        <v>2017</v>
      </c>
      <c r="J7" s="2">
        <v>2018</v>
      </c>
      <c r="K7" s="2">
        <v>2019</v>
      </c>
      <c r="L7" s="2">
        <v>2020</v>
      </c>
      <c r="M7" s="2">
        <v>2021</v>
      </c>
      <c r="N7" s="2">
        <v>2022</v>
      </c>
      <c r="O7" s="2">
        <v>2023</v>
      </c>
      <c r="P7" s="2">
        <v>2024</v>
      </c>
      <c r="Q7" s="2">
        <v>2025</v>
      </c>
      <c r="R7" s="2">
        <v>2026</v>
      </c>
      <c r="S7" s="2">
        <v>2027</v>
      </c>
      <c r="T7" s="2">
        <v>2028</v>
      </c>
      <c r="U7" s="2">
        <v>2029</v>
      </c>
      <c r="V7" s="2">
        <v>2030</v>
      </c>
    </row>
    <row r="8" spans="1:23" x14ac:dyDescent="0.25">
      <c r="A8" s="1" t="s">
        <v>5</v>
      </c>
      <c r="B8" s="3">
        <f>B4</f>
        <v>373094.69400000002</v>
      </c>
      <c r="C8" s="5">
        <f>C4+B8</f>
        <v>887399.22600000002</v>
      </c>
      <c r="D8" s="5">
        <f>C8+D4</f>
        <v>1545247.2420000001</v>
      </c>
      <c r="E8" s="5">
        <f t="shared" ref="E8:U8" si="0">D8+E4</f>
        <v>2414840.9040000001</v>
      </c>
      <c r="F8" s="5">
        <f t="shared" si="0"/>
        <v>3627969.534</v>
      </c>
      <c r="G8" s="5">
        <f t="shared" si="0"/>
        <v>4990384.602</v>
      </c>
      <c r="H8" s="5">
        <f t="shared" si="0"/>
        <v>6429049.8300000001</v>
      </c>
      <c r="I8" s="5">
        <f t="shared" si="0"/>
        <v>8456039.6767106391</v>
      </c>
      <c r="J8" s="5">
        <f t="shared" si="0"/>
        <v>10756275.682885649</v>
      </c>
      <c r="K8" s="5">
        <f t="shared" si="0"/>
        <v>13339426.4870902</v>
      </c>
      <c r="L8" s="5">
        <f t="shared" si="0"/>
        <v>16215259.637742965</v>
      </c>
      <c r="M8" s="5">
        <f t="shared" si="0"/>
        <v>19323108.331506476</v>
      </c>
      <c r="N8" s="5">
        <f t="shared" si="0"/>
        <v>22670336.727007747</v>
      </c>
      <c r="O8" s="5">
        <f t="shared" si="0"/>
        <v>26264517.219621677</v>
      </c>
      <c r="P8" s="5">
        <f t="shared" si="0"/>
        <v>30113488.982689384</v>
      </c>
      <c r="Q8" s="5">
        <f t="shared" si="0"/>
        <v>34225432.898967564</v>
      </c>
      <c r="R8" s="5">
        <f t="shared" si="0"/>
        <v>38608967.45473063</v>
      </c>
      <c r="S8" s="5">
        <f t="shared" si="0"/>
        <v>43273271.440468661</v>
      </c>
      <c r="T8" s="5">
        <f t="shared" si="0"/>
        <v>48228240.926231384</v>
      </c>
      <c r="U8" s="5">
        <f t="shared" si="0"/>
        <v>53484690.053880595</v>
      </c>
      <c r="V8" s="5">
        <f>U8+V4</f>
        <v>58851239.353258274</v>
      </c>
    </row>
    <row r="9" spans="1:23" x14ac:dyDescent="0.25">
      <c r="A9" t="s">
        <v>29</v>
      </c>
      <c r="B9" s="5">
        <f>B5</f>
        <v>373094.69400000002</v>
      </c>
      <c r="C9" s="5">
        <f>C5+B9</f>
        <v>887399.22600000002</v>
      </c>
      <c r="D9" s="5">
        <f>C9+D5</f>
        <v>1398521.0231999999</v>
      </c>
      <c r="E9" s="5">
        <f t="shared" ref="E9:V9" si="1">D9+E5</f>
        <v>2121388.4663999998</v>
      </c>
      <c r="F9" s="5">
        <f t="shared" si="1"/>
        <v>3187790.8776000002</v>
      </c>
      <c r="G9" s="5">
        <f t="shared" si="1"/>
        <v>4403479.7268000003</v>
      </c>
      <c r="H9" s="5">
        <f t="shared" si="1"/>
        <v>5695418.7360000005</v>
      </c>
      <c r="I9" s="5">
        <f t="shared" si="1"/>
        <v>7562057.3539106399</v>
      </c>
      <c r="J9" s="5">
        <f t="shared" si="1"/>
        <v>9661127.65688565</v>
      </c>
      <c r="K9" s="5">
        <f t="shared" si="1"/>
        <v>12043112.757890202</v>
      </c>
      <c r="L9" s="5">
        <f t="shared" si="1"/>
        <v>14717780.205342967</v>
      </c>
      <c r="M9" s="5">
        <f t="shared" si="1"/>
        <v>17624463.195906475</v>
      </c>
      <c r="N9" s="5">
        <f t="shared" si="1"/>
        <v>20770525.888207745</v>
      </c>
      <c r="O9" s="5">
        <f t="shared" si="1"/>
        <v>24163540.677621674</v>
      </c>
      <c r="P9" s="5">
        <f t="shared" si="1"/>
        <v>27539573.204689384</v>
      </c>
      <c r="Q9" s="5">
        <f t="shared" si="1"/>
        <v>31178577.884967566</v>
      </c>
      <c r="R9" s="5">
        <f t="shared" si="1"/>
        <v>35089173.20473063</v>
      </c>
      <c r="S9" s="5">
        <f t="shared" si="1"/>
        <v>39280537.95446866</v>
      </c>
      <c r="T9" s="5">
        <f t="shared" si="1"/>
        <v>43273278.956231378</v>
      </c>
      <c r="U9" s="5">
        <f t="shared" si="1"/>
        <v>47567499.599880591</v>
      </c>
      <c r="V9" s="5">
        <f t="shared" si="1"/>
        <v>51971820.415258266</v>
      </c>
    </row>
    <row r="10" spans="1:23" x14ac:dyDescent="0.25">
      <c r="V10" s="5">
        <f>V8-V9</f>
        <v>6879418.9380000085</v>
      </c>
      <c r="W10" s="14">
        <f>V10/V8</f>
        <v>0.11689505630809001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7"/>
  <sheetViews>
    <sheetView zoomScale="85" zoomScaleNormal="85" workbookViewId="0">
      <selection activeCell="L47" sqref="L47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16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'[3]Rekapitulasi BaU Emisi GRK'!J61</f>
        <v>15113.794090549563</v>
      </c>
      <c r="C4" s="13">
        <f>'[4]Rekapitulasi BaU Emisi GRK'!J61</f>
        <v>15074.596676499363</v>
      </c>
      <c r="D4" s="5">
        <f>B4-C4</f>
        <v>39.197414050200678</v>
      </c>
      <c r="E4" s="8">
        <v>2011</v>
      </c>
      <c r="F4" s="11">
        <f>'[3]Rekapitulasi BaU Emisi GRK'!G90</f>
        <v>4809.3291932288002</v>
      </c>
      <c r="G4" s="13">
        <f>'[4]Rekapitulasi BaU Emisi GRK'!G90</f>
        <v>4809.3291932288002</v>
      </c>
      <c r="H4" s="5">
        <f>F4-G4</f>
        <v>0</v>
      </c>
      <c r="I4" s="8">
        <v>2011</v>
      </c>
      <c r="J4" s="11">
        <f>B4+F4</f>
        <v>19923.123283778365</v>
      </c>
      <c r="K4" s="13">
        <f>C4+G4</f>
        <v>19883.925869728162</v>
      </c>
      <c r="L4" s="5">
        <f>J4-K4</f>
        <v>39.197414050202497</v>
      </c>
    </row>
    <row r="5" spans="1:12" x14ac:dyDescent="0.25">
      <c r="A5" s="8">
        <v>2012</v>
      </c>
      <c r="B5" s="11">
        <f>'[3]Rekapitulasi BaU Emisi GRK'!J62</f>
        <v>15536.534794536446</v>
      </c>
      <c r="C5" s="13">
        <f>'[4]Rekapitulasi BaU Emisi GRK'!J62</f>
        <v>15496.785311795848</v>
      </c>
      <c r="D5" s="5">
        <f t="shared" ref="D5:D23" si="0">B5-C5</f>
        <v>39.749482740598978</v>
      </c>
      <c r="E5" s="8">
        <v>2012</v>
      </c>
      <c r="F5" s="11">
        <f>'[3]Rekapitulasi BaU Emisi GRK'!G91</f>
        <v>4818.3647396235438</v>
      </c>
      <c r="G5" s="13">
        <f>'[4]Rekapitulasi BaU Emisi GRK'!G91</f>
        <v>4818.3647396235438</v>
      </c>
      <c r="H5" s="5">
        <f t="shared" ref="H5:H23" si="1">F5-G5</f>
        <v>0</v>
      </c>
      <c r="I5" s="8">
        <v>2012</v>
      </c>
      <c r="J5" s="11">
        <f t="shared" ref="J5:J23" si="2">B5+F5</f>
        <v>20354.899534159991</v>
      </c>
      <c r="K5" s="13">
        <f t="shared" ref="K5:K23" si="3">C5+G5</f>
        <v>20315.15005141939</v>
      </c>
      <c r="L5" s="5">
        <f t="shared" ref="L5:L23" si="4">J5-K5</f>
        <v>39.749482740600797</v>
      </c>
    </row>
    <row r="6" spans="1:12" x14ac:dyDescent="0.25">
      <c r="A6" s="8">
        <v>2013</v>
      </c>
      <c r="B6" s="11">
        <f>'[3]Rekapitulasi BaU Emisi GRK'!J63</f>
        <v>15943.192987306427</v>
      </c>
      <c r="C6" s="13">
        <f>'[4]Rekapitulasi BaU Emisi GRK'!J63</f>
        <v>15902.860556546928</v>
      </c>
      <c r="D6" s="5">
        <f t="shared" si="0"/>
        <v>40.332430759499402</v>
      </c>
      <c r="E6" s="8">
        <v>2013</v>
      </c>
      <c r="F6" s="11">
        <f>'[3]Rekapitulasi BaU Emisi GRK'!G92</f>
        <v>4866.4919494965716</v>
      </c>
      <c r="G6" s="13">
        <f>'[4]Rekapitulasi BaU Emisi GRK'!G92</f>
        <v>4866.4919494965716</v>
      </c>
      <c r="H6" s="5">
        <f t="shared" si="1"/>
        <v>0</v>
      </c>
      <c r="I6" s="8">
        <v>2013</v>
      </c>
      <c r="J6" s="11">
        <f t="shared" si="2"/>
        <v>20809.684936802998</v>
      </c>
      <c r="K6" s="13">
        <f t="shared" si="3"/>
        <v>20769.352506043499</v>
      </c>
      <c r="L6" s="5">
        <f t="shared" si="4"/>
        <v>40.332430759499402</v>
      </c>
    </row>
    <row r="7" spans="1:12" x14ac:dyDescent="0.25">
      <c r="A7" s="8">
        <v>2014</v>
      </c>
      <c r="B7" s="11">
        <f>'[3]Rekapitulasi BaU Emisi GRK'!J64</f>
        <v>16337.49636594828</v>
      </c>
      <c r="C7" s="13">
        <f>'[4]Rekapitulasi BaU Emisi GRK'!J64</f>
        <v>16296.649995756181</v>
      </c>
      <c r="D7" s="5">
        <f t="shared" si="0"/>
        <v>40.84637019209913</v>
      </c>
      <c r="E7" s="8">
        <v>2014</v>
      </c>
      <c r="F7" s="11">
        <f>'[3]Rekapitulasi BaU Emisi GRK'!G93</f>
        <v>4963.8263936414469</v>
      </c>
      <c r="G7" s="13">
        <f>'[4]Rekapitulasi BaU Emisi GRK'!G93</f>
        <v>4963.8263936414469</v>
      </c>
      <c r="H7" s="5">
        <f t="shared" si="1"/>
        <v>0</v>
      </c>
      <c r="I7" s="8">
        <v>2014</v>
      </c>
      <c r="J7" s="11">
        <f t="shared" si="2"/>
        <v>21301.322759589726</v>
      </c>
      <c r="K7" s="13">
        <f t="shared" si="3"/>
        <v>21260.476389397627</v>
      </c>
      <c r="L7" s="5">
        <f t="shared" si="4"/>
        <v>40.84637019209913</v>
      </c>
    </row>
    <row r="8" spans="1:12" x14ac:dyDescent="0.25">
      <c r="A8" s="8">
        <v>2015</v>
      </c>
      <c r="B8" s="11">
        <f>'[3]Rekapitulasi BaU Emisi GRK'!J65</f>
        <v>16713.619667644449</v>
      </c>
      <c r="C8" s="13">
        <f>'[4]Rekapitulasi BaU Emisi GRK'!J65</f>
        <v>16672.205117807949</v>
      </c>
      <c r="D8" s="5">
        <f t="shared" si="0"/>
        <v>41.414549836499646</v>
      </c>
      <c r="E8" s="8">
        <v>2015</v>
      </c>
      <c r="F8" s="11">
        <f>'[3]Rekapitulasi BaU Emisi GRK'!G94</f>
        <v>5032.8740250940955</v>
      </c>
      <c r="G8" s="13">
        <f>'[4]Rekapitulasi BaU Emisi GRK'!G94</f>
        <v>5032.8740250940955</v>
      </c>
      <c r="H8" s="5">
        <f t="shared" si="1"/>
        <v>0</v>
      </c>
      <c r="I8" s="8">
        <v>2015</v>
      </c>
      <c r="J8" s="11">
        <f t="shared" si="2"/>
        <v>21746.493692738542</v>
      </c>
      <c r="K8" s="13">
        <f t="shared" si="3"/>
        <v>21705.079142902046</v>
      </c>
      <c r="L8" s="5">
        <f t="shared" si="4"/>
        <v>41.414549836496008</v>
      </c>
    </row>
    <row r="9" spans="1:12" x14ac:dyDescent="0.25">
      <c r="A9" s="8">
        <v>2016</v>
      </c>
      <c r="B9" s="11">
        <f>'[3]Rekapitulasi BaU Emisi GRK'!J66</f>
        <v>17078.86772637652</v>
      </c>
      <c r="C9" s="13">
        <f>'[4]Rekapitulasi BaU Emisi GRK'!J66</f>
        <v>17036.978977460618</v>
      </c>
      <c r="D9" s="5">
        <f t="shared" si="0"/>
        <v>41.888748915902397</v>
      </c>
      <c r="E9" s="8">
        <v>2016</v>
      </c>
      <c r="F9" s="11">
        <f>'[3]Rekapitulasi BaU Emisi GRK'!G95</f>
        <v>5090.5007345200765</v>
      </c>
      <c r="G9" s="13">
        <f>'[4]Rekapitulasi BaU Emisi GRK'!G95</f>
        <v>5090.5007345200765</v>
      </c>
      <c r="H9" s="5">
        <f t="shared" si="1"/>
        <v>0</v>
      </c>
      <c r="I9" s="8">
        <v>2016</v>
      </c>
      <c r="J9" s="11">
        <f t="shared" si="2"/>
        <v>22169.368460896596</v>
      </c>
      <c r="K9" s="13">
        <f t="shared" si="3"/>
        <v>22127.479711980694</v>
      </c>
      <c r="L9" s="5">
        <f t="shared" si="4"/>
        <v>41.888748915902397</v>
      </c>
    </row>
    <row r="10" spans="1:12" x14ac:dyDescent="0.25">
      <c r="A10" s="8">
        <v>2017</v>
      </c>
      <c r="B10" s="11">
        <f>'[3]Rekapitulasi BaU Emisi GRK'!J67</f>
        <v>17437.886385158978</v>
      </c>
      <c r="C10" s="13">
        <f>'[4]Rekapitulasi BaU Emisi GRK'!J67</f>
        <v>17396.562074419184</v>
      </c>
      <c r="D10" s="5">
        <f t="shared" si="0"/>
        <v>41.324310739793873</v>
      </c>
      <c r="E10" s="8">
        <v>2017</v>
      </c>
      <c r="F10" s="11">
        <f>'[3]Rekapitulasi BaU Emisi GRK'!G96</f>
        <v>5290.2493976458973</v>
      </c>
      <c r="G10" s="13">
        <f>'[4]Rekapitulasi BaU Emisi GRK'!G96</f>
        <v>5290.2493976458973</v>
      </c>
      <c r="H10" s="5">
        <f t="shared" si="1"/>
        <v>0</v>
      </c>
      <c r="I10" s="8">
        <v>2017</v>
      </c>
      <c r="J10" s="11">
        <f t="shared" si="2"/>
        <v>22728.135782804875</v>
      </c>
      <c r="K10" s="13">
        <f t="shared" si="3"/>
        <v>22686.811472065081</v>
      </c>
      <c r="L10" s="5">
        <f t="shared" si="4"/>
        <v>41.324310739793873</v>
      </c>
    </row>
    <row r="11" spans="1:12" x14ac:dyDescent="0.25">
      <c r="A11" s="8">
        <v>2018</v>
      </c>
      <c r="B11" s="11">
        <f>'[3]Rekapitulasi BaU Emisi GRK'!J68</f>
        <v>17903.106760387469</v>
      </c>
      <c r="C11" s="13">
        <f>'[4]Rekapitulasi BaU Emisi GRK'!J68</f>
        <v>17600.335179661379</v>
      </c>
      <c r="D11" s="5">
        <f t="shared" si="0"/>
        <v>302.77158072609018</v>
      </c>
      <c r="E11" s="8">
        <v>2018</v>
      </c>
      <c r="F11" s="11">
        <f>'[3]Rekapitulasi BaU Emisi GRK'!G97</f>
        <v>5402.6769540764035</v>
      </c>
      <c r="G11" s="13">
        <f>'[4]Rekapitulasi BaU Emisi GRK'!G97</f>
        <v>5402.6769540764035</v>
      </c>
      <c r="H11" s="5">
        <f t="shared" si="1"/>
        <v>0</v>
      </c>
      <c r="I11" s="8">
        <v>2018</v>
      </c>
      <c r="J11" s="11">
        <f t="shared" si="2"/>
        <v>23305.783714463872</v>
      </c>
      <c r="K11" s="13">
        <f t="shared" si="3"/>
        <v>23003.012133737782</v>
      </c>
      <c r="L11" s="5">
        <f t="shared" si="4"/>
        <v>302.77158072609018</v>
      </c>
    </row>
    <row r="12" spans="1:12" x14ac:dyDescent="0.25">
      <c r="A12" s="8">
        <v>2019</v>
      </c>
      <c r="B12" s="11">
        <f>'[3]Rekapitulasi BaU Emisi GRK'!J69</f>
        <v>18367.424058641995</v>
      </c>
      <c r="C12" s="13">
        <f>'[4]Rekapitulasi BaU Emisi GRK'!J69</f>
        <v>17881.304868124804</v>
      </c>
      <c r="D12" s="5">
        <f t="shared" si="0"/>
        <v>486.11919051719087</v>
      </c>
      <c r="E12" s="8">
        <v>2019</v>
      </c>
      <c r="F12" s="11">
        <f>'[3]Rekapitulasi BaU Emisi GRK'!G98</f>
        <v>5515.1045105069115</v>
      </c>
      <c r="G12" s="13">
        <f>'[4]Rekapitulasi BaU Emisi GRK'!G98</f>
        <v>5515.1045105069115</v>
      </c>
      <c r="H12" s="5">
        <f t="shared" si="1"/>
        <v>0</v>
      </c>
      <c r="I12" s="8">
        <v>2019</v>
      </c>
      <c r="J12" s="11">
        <f t="shared" si="2"/>
        <v>23882.528569148904</v>
      </c>
      <c r="K12" s="13">
        <f t="shared" si="3"/>
        <v>23396.409378631717</v>
      </c>
      <c r="L12" s="5">
        <f t="shared" si="4"/>
        <v>486.11919051718723</v>
      </c>
    </row>
    <row r="13" spans="1:12" x14ac:dyDescent="0.25">
      <c r="A13" s="8">
        <v>2020</v>
      </c>
      <c r="B13" s="11">
        <f>'[3]Rekapitulasi BaU Emisi GRK'!J70</f>
        <v>18830.292697497065</v>
      </c>
      <c r="C13" s="13">
        <f>'[4]Rekapitulasi BaU Emisi GRK'!J70</f>
        <v>18216.293699807389</v>
      </c>
      <c r="D13" s="5">
        <f t="shared" si="0"/>
        <v>613.99899768967589</v>
      </c>
      <c r="E13" s="8">
        <v>2020</v>
      </c>
      <c r="F13" s="11">
        <f>'[3]Rekapitulasi BaU Emisi GRK'!G99</f>
        <v>5627.5320669374178</v>
      </c>
      <c r="G13" s="13">
        <f>'[4]Rekapitulasi BaU Emisi GRK'!G99</f>
        <v>5627.5320669374178</v>
      </c>
      <c r="H13" s="5">
        <f t="shared" si="1"/>
        <v>0</v>
      </c>
      <c r="I13" s="8">
        <v>2020</v>
      </c>
      <c r="J13" s="11">
        <f t="shared" si="2"/>
        <v>24457.824764434481</v>
      </c>
      <c r="K13" s="13">
        <f t="shared" si="3"/>
        <v>23843.825766744805</v>
      </c>
      <c r="L13" s="5">
        <f t="shared" si="4"/>
        <v>613.99899768967589</v>
      </c>
    </row>
    <row r="14" spans="1:12" x14ac:dyDescent="0.25">
      <c r="A14" s="8">
        <v>2021</v>
      </c>
      <c r="B14" s="11">
        <f>'[3]Rekapitulasi BaU Emisi GRK'!J71</f>
        <v>19291.436643871577</v>
      </c>
      <c r="C14" s="13">
        <f>'[4]Rekapitulasi BaU Emisi GRK'!J71</f>
        <v>18589.751662984745</v>
      </c>
      <c r="D14" s="5">
        <f t="shared" si="0"/>
        <v>701.68498088683191</v>
      </c>
      <c r="E14" s="8">
        <v>2021</v>
      </c>
      <c r="F14" s="11">
        <f>'[3]Rekapitulasi BaU Emisi GRK'!G100</f>
        <v>5739.9596233679231</v>
      </c>
      <c r="G14" s="13">
        <f>'[4]Rekapitulasi BaU Emisi GRK'!G100</f>
        <v>5739.9596233679231</v>
      </c>
      <c r="H14" s="5">
        <f t="shared" si="1"/>
        <v>0</v>
      </c>
      <c r="I14" s="8">
        <v>2021</v>
      </c>
      <c r="J14" s="11">
        <f t="shared" si="2"/>
        <v>25031.396267239499</v>
      </c>
      <c r="K14" s="13">
        <f t="shared" si="3"/>
        <v>24329.711286352667</v>
      </c>
      <c r="L14" s="5">
        <f t="shared" si="4"/>
        <v>701.68498088683191</v>
      </c>
    </row>
    <row r="15" spans="1:12" x14ac:dyDescent="0.25">
      <c r="A15" s="8">
        <v>2022</v>
      </c>
      <c r="B15" s="11">
        <f>'[3]Rekapitulasi BaU Emisi GRK'!J72</f>
        <v>19750.749378678851</v>
      </c>
      <c r="C15" s="13">
        <f>'[4]Rekapitulasi BaU Emisi GRK'!J72</f>
        <v>18991.232824114177</v>
      </c>
      <c r="D15" s="5">
        <f t="shared" si="0"/>
        <v>759.51655456467415</v>
      </c>
      <c r="E15" s="8">
        <v>2022</v>
      </c>
      <c r="F15" s="11">
        <f>'[3]Rekapitulasi BaU Emisi GRK'!G101</f>
        <v>5852.3871797984311</v>
      </c>
      <c r="G15" s="13">
        <f>'[4]Rekapitulasi BaU Emisi GRK'!G101</f>
        <v>5852.3871797984311</v>
      </c>
      <c r="H15" s="5">
        <f t="shared" si="1"/>
        <v>0</v>
      </c>
      <c r="I15" s="8">
        <v>2022</v>
      </c>
      <c r="J15" s="11">
        <f t="shared" si="2"/>
        <v>25603.136558477283</v>
      </c>
      <c r="K15" s="13">
        <f t="shared" si="3"/>
        <v>24843.620003912609</v>
      </c>
      <c r="L15" s="5">
        <f t="shared" si="4"/>
        <v>759.51655456467415</v>
      </c>
    </row>
    <row r="16" spans="1:12" x14ac:dyDescent="0.25">
      <c r="A16" s="8">
        <v>2023</v>
      </c>
      <c r="B16" s="11">
        <f>'[3]Rekapitulasi BaU Emisi GRK'!J73</f>
        <v>20208.22839475955</v>
      </c>
      <c r="C16" s="13">
        <f>'[4]Rekapitulasi BaU Emisi GRK'!J73</f>
        <v>19413.700903772133</v>
      </c>
      <c r="D16" s="5">
        <f t="shared" si="0"/>
        <v>794.52749098741697</v>
      </c>
      <c r="E16" s="8">
        <v>2023</v>
      </c>
      <c r="F16" s="11">
        <f>'[3]Rekapitulasi BaU Emisi GRK'!G102</f>
        <v>5964.8147362289374</v>
      </c>
      <c r="G16" s="13">
        <f>'[4]Rekapitulasi BaU Emisi GRK'!G102</f>
        <v>5964.8147362289374</v>
      </c>
      <c r="H16" s="5">
        <f t="shared" si="1"/>
        <v>0</v>
      </c>
      <c r="I16" s="8">
        <v>2023</v>
      </c>
      <c r="J16" s="11">
        <f t="shared" si="2"/>
        <v>26173.043130988488</v>
      </c>
      <c r="K16" s="13">
        <f t="shared" si="3"/>
        <v>25378.515640001071</v>
      </c>
      <c r="L16" s="5">
        <f t="shared" si="4"/>
        <v>794.52749098741697</v>
      </c>
    </row>
    <row r="17" spans="1:12" x14ac:dyDescent="0.25">
      <c r="A17" s="8">
        <v>2024</v>
      </c>
      <c r="B17" s="11">
        <f>'[3]Rekapitulasi BaU Emisi GRK'!J74</f>
        <v>20663.932613305475</v>
      </c>
      <c r="C17" s="13">
        <f>'[4]Rekapitulasi BaU Emisi GRK'!J74</f>
        <v>19852.390586739675</v>
      </c>
      <c r="D17" s="5">
        <f t="shared" si="0"/>
        <v>811.54202656579946</v>
      </c>
      <c r="E17" s="8">
        <v>2024</v>
      </c>
      <c r="F17" s="11">
        <f>'[3]Rekapitulasi BaU Emisi GRK'!G103</f>
        <v>6077.2422926594445</v>
      </c>
      <c r="G17" s="13">
        <f>'[4]Rekapitulasi BaU Emisi GRK'!G103</f>
        <v>6077.2422926594445</v>
      </c>
      <c r="H17" s="5">
        <f t="shared" si="1"/>
        <v>0</v>
      </c>
      <c r="I17" s="8">
        <v>2024</v>
      </c>
      <c r="J17" s="11">
        <f t="shared" si="2"/>
        <v>26741.174905964919</v>
      </c>
      <c r="K17" s="13">
        <f t="shared" si="3"/>
        <v>25929.63287939912</v>
      </c>
      <c r="L17" s="5">
        <f t="shared" si="4"/>
        <v>811.54202656579946</v>
      </c>
    </row>
    <row r="18" spans="1:12" x14ac:dyDescent="0.25">
      <c r="A18" s="8">
        <v>2025</v>
      </c>
      <c r="B18" s="11">
        <f>'[3]Rekapitulasi BaU Emisi GRK'!J75</f>
        <v>21117.954968200709</v>
      </c>
      <c r="C18" s="13">
        <f>'[4]Rekapitulasi BaU Emisi GRK'!J75</f>
        <v>20304.041391471947</v>
      </c>
      <c r="D18" s="5">
        <f t="shared" si="0"/>
        <v>813.91357672876256</v>
      </c>
      <c r="E18" s="8">
        <v>2025</v>
      </c>
      <c r="F18" s="11">
        <f>'[3]Rekapitulasi BaU Emisi GRK'!G104</f>
        <v>6189.6698490899516</v>
      </c>
      <c r="G18" s="13">
        <f>'[4]Rekapitulasi BaU Emisi GRK'!G104</f>
        <v>6189.6698490899516</v>
      </c>
      <c r="H18" s="5">
        <f t="shared" si="1"/>
        <v>0</v>
      </c>
      <c r="I18" s="8">
        <v>2025</v>
      </c>
      <c r="J18" s="11">
        <f t="shared" si="2"/>
        <v>27307.62481729066</v>
      </c>
      <c r="K18" s="13">
        <f t="shared" si="3"/>
        <v>26493.711240561897</v>
      </c>
      <c r="L18" s="5">
        <f t="shared" si="4"/>
        <v>813.91357672876256</v>
      </c>
    </row>
    <row r="19" spans="1:12" x14ac:dyDescent="0.25">
      <c r="A19" s="8">
        <v>2026</v>
      </c>
      <c r="B19" s="11">
        <f>'[3]Rekapitulasi BaU Emisi GRK'!J76</f>
        <v>21570.404992549684</v>
      </c>
      <c r="C19" s="13">
        <f>'[4]Rekapitulasi BaU Emisi GRK'!J76</f>
        <v>20766.381269316</v>
      </c>
      <c r="D19" s="5">
        <f t="shared" si="0"/>
        <v>804.023723233684</v>
      </c>
      <c r="E19" s="8">
        <v>2026</v>
      </c>
      <c r="F19" s="11">
        <f>'[3]Rekapitulasi BaU Emisi GRK'!G105</f>
        <v>6302.097405520457</v>
      </c>
      <c r="G19" s="13">
        <f>'[4]Rekapitulasi BaU Emisi GRK'!G105</f>
        <v>6302.097405520457</v>
      </c>
      <c r="H19" s="5">
        <f t="shared" si="1"/>
        <v>0</v>
      </c>
      <c r="I19" s="8">
        <v>2026</v>
      </c>
      <c r="J19" s="11">
        <f t="shared" si="2"/>
        <v>27872.502398070141</v>
      </c>
      <c r="K19" s="13">
        <f t="shared" si="3"/>
        <v>27068.478674836457</v>
      </c>
      <c r="L19" s="5">
        <f t="shared" si="4"/>
        <v>804.023723233684</v>
      </c>
    </row>
    <row r="20" spans="1:12" x14ac:dyDescent="0.25">
      <c r="A20" s="8">
        <v>2027</v>
      </c>
      <c r="B20" s="11">
        <f>'[3]Rekapitulasi BaU Emisi GRK'!J77</f>
        <v>22021.397969755741</v>
      </c>
      <c r="C20" s="13">
        <f>'[4]Rekapitulasi BaU Emisi GRK'!J77</f>
        <v>21237.777558250411</v>
      </c>
      <c r="D20" s="5">
        <f t="shared" si="0"/>
        <v>783.62041150532968</v>
      </c>
      <c r="E20" s="8">
        <v>2027</v>
      </c>
      <c r="F20" s="11">
        <f>'[3]Rekapitulasi BaU Emisi GRK'!G106</f>
        <v>6414.524961950965</v>
      </c>
      <c r="G20" s="13">
        <f>'[4]Rekapitulasi BaU Emisi GRK'!G106</f>
        <v>6414.524961950965</v>
      </c>
      <c r="H20" s="5">
        <f t="shared" si="1"/>
        <v>0</v>
      </c>
      <c r="I20" s="8">
        <v>2027</v>
      </c>
      <c r="J20" s="11">
        <f t="shared" si="2"/>
        <v>28435.922931706707</v>
      </c>
      <c r="K20" s="13">
        <f t="shared" si="3"/>
        <v>27652.302520201374</v>
      </c>
      <c r="L20" s="5">
        <f t="shared" si="4"/>
        <v>783.62041150533332</v>
      </c>
    </row>
    <row r="21" spans="1:12" x14ac:dyDescent="0.25">
      <c r="A21" s="8">
        <v>2028</v>
      </c>
      <c r="B21" s="11">
        <f>'[3]Rekapitulasi BaU Emisi GRK'!J78</f>
        <v>22471.048366024974</v>
      </c>
      <c r="C21" s="13">
        <f>'[4]Rekapitulasi BaU Emisi GRK'!J78</f>
        <v>21717.000036330595</v>
      </c>
      <c r="D21" s="5">
        <f t="shared" si="0"/>
        <v>754.04832969437848</v>
      </c>
      <c r="E21" s="8">
        <v>2028</v>
      </c>
      <c r="F21" s="11">
        <f>'[3]Rekapitulasi BaU Emisi GRK'!G107</f>
        <v>6526.9525183814703</v>
      </c>
      <c r="G21" s="13">
        <f>'[4]Rekapitulasi BaU Emisi GRK'!G107</f>
        <v>6526.9525183814703</v>
      </c>
      <c r="H21" s="5">
        <f t="shared" si="1"/>
        <v>0</v>
      </c>
      <c r="I21" s="8">
        <v>2028</v>
      </c>
      <c r="J21" s="11">
        <f t="shared" si="2"/>
        <v>28998.000884406443</v>
      </c>
      <c r="K21" s="13">
        <f t="shared" si="3"/>
        <v>28243.952554712065</v>
      </c>
      <c r="L21" s="5">
        <f t="shared" si="4"/>
        <v>754.04832969437848</v>
      </c>
    </row>
    <row r="22" spans="1:12" x14ac:dyDescent="0.25">
      <c r="A22" s="8">
        <v>2029</v>
      </c>
      <c r="B22" s="11">
        <f>'[3]Rekapitulasi BaU Emisi GRK'!J79</f>
        <v>22919.466031797183</v>
      </c>
      <c r="C22" s="13">
        <f>'[4]Rekapitulasi BaU Emisi GRK'!J79</f>
        <v>22203.059001649508</v>
      </c>
      <c r="D22" s="5">
        <f t="shared" si="0"/>
        <v>716.40703014767496</v>
      </c>
      <c r="E22" s="8">
        <v>2029</v>
      </c>
      <c r="F22" s="11">
        <f>'[3]Rekapitulasi BaU Emisi GRK'!G108</f>
        <v>6639.3800748119784</v>
      </c>
      <c r="G22" s="13">
        <f>'[4]Rekapitulasi BaU Emisi GRK'!G108</f>
        <v>6639.3800748119784</v>
      </c>
      <c r="H22" s="5">
        <f t="shared" si="1"/>
        <v>0</v>
      </c>
      <c r="I22" s="8">
        <v>2029</v>
      </c>
      <c r="J22" s="11">
        <f t="shared" si="2"/>
        <v>29558.846106609162</v>
      </c>
      <c r="K22" s="13">
        <f t="shared" si="3"/>
        <v>28842.439076461487</v>
      </c>
      <c r="L22" s="5">
        <f t="shared" si="4"/>
        <v>716.40703014767496</v>
      </c>
    </row>
    <row r="23" spans="1:12" x14ac:dyDescent="0.25">
      <c r="A23" s="8">
        <v>2030</v>
      </c>
      <c r="B23" s="11">
        <f>'[3]Rekapitulasi BaU Emisi GRK'!J80</f>
        <v>23366.754173415011</v>
      </c>
      <c r="C23" s="13">
        <f>'[4]Rekapitulasi BaU Emisi GRK'!J80</f>
        <v>22695.038192544962</v>
      </c>
      <c r="D23" s="5">
        <f t="shared" si="0"/>
        <v>671.71598087004895</v>
      </c>
      <c r="E23" s="8">
        <v>2030</v>
      </c>
      <c r="F23" s="11">
        <f>'[3]Rekapitulasi BaU Emisi GRK'!G109</f>
        <v>6751.8076312424855</v>
      </c>
      <c r="G23" s="13">
        <f>'[4]Rekapitulasi BaU Emisi GRK'!G109</f>
        <v>6751.8076312424855</v>
      </c>
      <c r="H23" s="5">
        <f t="shared" si="1"/>
        <v>0</v>
      </c>
      <c r="I23" s="8">
        <v>2030</v>
      </c>
      <c r="J23" s="11">
        <f t="shared" si="2"/>
        <v>30118.561804657496</v>
      </c>
      <c r="K23" s="13">
        <f t="shared" si="3"/>
        <v>29446.845823787447</v>
      </c>
      <c r="L23" s="5">
        <f t="shared" si="4"/>
        <v>671.71598087004895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15113.794090549563</v>
      </c>
      <c r="C27" s="13">
        <f>C4</f>
        <v>15074.596676499363</v>
      </c>
      <c r="D27" s="5">
        <f>B27-C27</f>
        <v>39.197414050200678</v>
      </c>
      <c r="E27" s="8">
        <v>2011</v>
      </c>
      <c r="F27" s="13">
        <f>F4</f>
        <v>4809.3291932288002</v>
      </c>
      <c r="G27" s="13">
        <f>G4</f>
        <v>4809.3291932288002</v>
      </c>
      <c r="H27" s="5">
        <f>F27-G27</f>
        <v>0</v>
      </c>
      <c r="I27" s="8">
        <v>2011</v>
      </c>
      <c r="J27" s="13">
        <f>J4</f>
        <v>19923.123283778365</v>
      </c>
      <c r="K27" s="13">
        <f>K4</f>
        <v>19883.925869728162</v>
      </c>
      <c r="L27" s="5">
        <f>J27-K27</f>
        <v>39.197414050202497</v>
      </c>
    </row>
    <row r="28" spans="1:12" x14ac:dyDescent="0.25">
      <c r="A28" s="8">
        <v>2012</v>
      </c>
      <c r="B28" s="13">
        <f>B27+B5</f>
        <v>30650.328885086012</v>
      </c>
      <c r="C28" s="13">
        <f>C27+C5</f>
        <v>30571.381988295208</v>
      </c>
      <c r="D28" s="5">
        <f t="shared" ref="D28:D46" si="5">B28-C28</f>
        <v>78.946896790803294</v>
      </c>
      <c r="E28" s="8">
        <v>2012</v>
      </c>
      <c r="F28" s="13">
        <f>F27+F5</f>
        <v>9627.693932852344</v>
      </c>
      <c r="G28" s="13">
        <f>G27+G5</f>
        <v>9627.693932852344</v>
      </c>
      <c r="H28" s="5">
        <f t="shared" ref="H28:H46" si="6">F28-G28</f>
        <v>0</v>
      </c>
      <c r="I28" s="8">
        <v>2012</v>
      </c>
      <c r="J28" s="13">
        <f>J27+J5</f>
        <v>40278.022817938356</v>
      </c>
      <c r="K28" s="13">
        <f>K27+K5</f>
        <v>40199.075921147552</v>
      </c>
      <c r="L28" s="5">
        <f t="shared" ref="L28:L46" si="7">J28-K28</f>
        <v>78.946896790803294</v>
      </c>
    </row>
    <row r="29" spans="1:12" x14ac:dyDescent="0.25">
      <c r="A29" s="8">
        <v>2013</v>
      </c>
      <c r="B29" s="13">
        <f t="shared" ref="B29:C44" si="8">B28+B6</f>
        <v>46593.521872392441</v>
      </c>
      <c r="C29" s="13">
        <f t="shared" si="8"/>
        <v>46474.242544842135</v>
      </c>
      <c r="D29" s="5">
        <f t="shared" si="5"/>
        <v>119.27932755030633</v>
      </c>
      <c r="E29" s="8">
        <v>2013</v>
      </c>
      <c r="F29" s="13">
        <f t="shared" ref="F29:G44" si="9">F28+F6</f>
        <v>14494.185882348916</v>
      </c>
      <c r="G29" s="13">
        <f t="shared" si="9"/>
        <v>14494.185882348916</v>
      </c>
      <c r="H29" s="5">
        <f t="shared" si="6"/>
        <v>0</v>
      </c>
      <c r="I29" s="8">
        <v>2013</v>
      </c>
      <c r="J29" s="13">
        <f t="shared" ref="J29:K44" si="10">J28+J6</f>
        <v>61087.70775474135</v>
      </c>
      <c r="K29" s="13">
        <f t="shared" si="10"/>
        <v>60968.428427191051</v>
      </c>
      <c r="L29" s="5">
        <f t="shared" si="7"/>
        <v>119.27932755029906</v>
      </c>
    </row>
    <row r="30" spans="1:12" x14ac:dyDescent="0.25">
      <c r="A30" s="8">
        <v>2014</v>
      </c>
      <c r="B30" s="13">
        <f t="shared" si="8"/>
        <v>62931.018238340723</v>
      </c>
      <c r="C30" s="13">
        <f t="shared" si="8"/>
        <v>62770.892540598317</v>
      </c>
      <c r="D30" s="5">
        <f t="shared" si="5"/>
        <v>160.12569774240546</v>
      </c>
      <c r="E30" s="8">
        <v>2014</v>
      </c>
      <c r="F30" s="13">
        <f t="shared" si="9"/>
        <v>19458.012275990364</v>
      </c>
      <c r="G30" s="13">
        <f t="shared" si="9"/>
        <v>19458.012275990364</v>
      </c>
      <c r="H30" s="5">
        <f t="shared" si="6"/>
        <v>0</v>
      </c>
      <c r="I30" s="8">
        <v>2014</v>
      </c>
      <c r="J30" s="13">
        <f t="shared" si="10"/>
        <v>82389.030514331069</v>
      </c>
      <c r="K30" s="13">
        <f t="shared" si="10"/>
        <v>82228.904816588678</v>
      </c>
      <c r="L30" s="5">
        <f t="shared" si="7"/>
        <v>160.12569774239091</v>
      </c>
    </row>
    <row r="31" spans="1:12" x14ac:dyDescent="0.25">
      <c r="A31" s="8">
        <v>2015</v>
      </c>
      <c r="B31" s="13">
        <f t="shared" si="8"/>
        <v>79644.637905985175</v>
      </c>
      <c r="C31" s="13">
        <f t="shared" si="8"/>
        <v>79443.097658406274</v>
      </c>
      <c r="D31" s="5">
        <f t="shared" si="5"/>
        <v>201.54024757890147</v>
      </c>
      <c r="E31" s="8">
        <v>2015</v>
      </c>
      <c r="F31" s="13">
        <f t="shared" si="9"/>
        <v>24490.886301084458</v>
      </c>
      <c r="G31" s="13">
        <f t="shared" si="9"/>
        <v>24490.886301084458</v>
      </c>
      <c r="H31" s="5">
        <f t="shared" si="6"/>
        <v>0</v>
      </c>
      <c r="I31" s="8">
        <v>2015</v>
      </c>
      <c r="J31" s="13">
        <f t="shared" si="10"/>
        <v>104135.52420706961</v>
      </c>
      <c r="K31" s="13">
        <f t="shared" si="10"/>
        <v>103933.98395949072</v>
      </c>
      <c r="L31" s="5">
        <f t="shared" si="7"/>
        <v>201.54024757888692</v>
      </c>
    </row>
    <row r="32" spans="1:12" x14ac:dyDescent="0.25">
      <c r="A32" s="8">
        <v>2016</v>
      </c>
      <c r="B32" s="13">
        <f t="shared" si="8"/>
        <v>96723.505632361688</v>
      </c>
      <c r="C32" s="13">
        <f t="shared" si="8"/>
        <v>96480.076635866892</v>
      </c>
      <c r="D32" s="5">
        <f t="shared" si="5"/>
        <v>243.42899649479659</v>
      </c>
      <c r="E32" s="8">
        <v>2016</v>
      </c>
      <c r="F32" s="13">
        <f t="shared" si="9"/>
        <v>29581.387035604534</v>
      </c>
      <c r="G32" s="13">
        <f t="shared" si="9"/>
        <v>29581.387035604534</v>
      </c>
      <c r="H32" s="5">
        <f t="shared" si="6"/>
        <v>0</v>
      </c>
      <c r="I32" s="8">
        <v>2016</v>
      </c>
      <c r="J32" s="13">
        <f t="shared" si="10"/>
        <v>126304.89266796621</v>
      </c>
      <c r="K32" s="13">
        <f t="shared" si="10"/>
        <v>126061.46367147141</v>
      </c>
      <c r="L32" s="5">
        <f t="shared" si="7"/>
        <v>243.42899649479659</v>
      </c>
    </row>
    <row r="33" spans="1:12" x14ac:dyDescent="0.25">
      <c r="A33" s="8">
        <v>2017</v>
      </c>
      <c r="B33" s="13">
        <f t="shared" si="8"/>
        <v>114161.39201752067</v>
      </c>
      <c r="C33" s="13">
        <f t="shared" si="8"/>
        <v>113876.63871028608</v>
      </c>
      <c r="D33" s="5">
        <f t="shared" si="5"/>
        <v>284.75330723459774</v>
      </c>
      <c r="E33" s="8">
        <v>2017</v>
      </c>
      <c r="F33" s="13">
        <f t="shared" si="9"/>
        <v>34871.636433250431</v>
      </c>
      <c r="G33" s="13">
        <f t="shared" si="9"/>
        <v>34871.636433250431</v>
      </c>
      <c r="H33" s="5">
        <f t="shared" si="6"/>
        <v>0</v>
      </c>
      <c r="I33" s="8">
        <v>2017</v>
      </c>
      <c r="J33" s="13">
        <f t="shared" si="10"/>
        <v>149033.02845077109</v>
      </c>
      <c r="K33" s="13">
        <f t="shared" si="10"/>
        <v>148748.27514353651</v>
      </c>
      <c r="L33" s="5">
        <f t="shared" si="7"/>
        <v>284.75330723458319</v>
      </c>
    </row>
    <row r="34" spans="1:12" x14ac:dyDescent="0.25">
      <c r="A34" s="8">
        <v>2018</v>
      </c>
      <c r="B34" s="13">
        <f t="shared" si="8"/>
        <v>132064.49877790816</v>
      </c>
      <c r="C34" s="13">
        <f t="shared" si="8"/>
        <v>131476.97388994746</v>
      </c>
      <c r="D34" s="5">
        <f t="shared" si="5"/>
        <v>587.5248879606952</v>
      </c>
      <c r="E34" s="8">
        <v>2018</v>
      </c>
      <c r="F34" s="13">
        <f t="shared" si="9"/>
        <v>40274.313387326838</v>
      </c>
      <c r="G34" s="13">
        <f t="shared" si="9"/>
        <v>40274.313387326838</v>
      </c>
      <c r="H34" s="5">
        <f t="shared" si="6"/>
        <v>0</v>
      </c>
      <c r="I34" s="8">
        <v>2018</v>
      </c>
      <c r="J34" s="13">
        <f t="shared" si="10"/>
        <v>172338.81216523497</v>
      </c>
      <c r="K34" s="13">
        <f t="shared" si="10"/>
        <v>171751.2872772743</v>
      </c>
      <c r="L34" s="5">
        <f t="shared" si="7"/>
        <v>587.52488796066609</v>
      </c>
    </row>
    <row r="35" spans="1:12" x14ac:dyDescent="0.25">
      <c r="A35" s="8">
        <v>2019</v>
      </c>
      <c r="B35" s="13">
        <f t="shared" si="8"/>
        <v>150431.92283655016</v>
      </c>
      <c r="C35" s="13">
        <f t="shared" si="8"/>
        <v>149358.27875807227</v>
      </c>
      <c r="D35" s="5">
        <f t="shared" si="5"/>
        <v>1073.644078477897</v>
      </c>
      <c r="E35" s="8">
        <v>2019</v>
      </c>
      <c r="F35" s="13">
        <f t="shared" si="9"/>
        <v>45789.417897833751</v>
      </c>
      <c r="G35" s="13">
        <f t="shared" si="9"/>
        <v>45789.417897833751</v>
      </c>
      <c r="H35" s="5">
        <f t="shared" si="6"/>
        <v>0</v>
      </c>
      <c r="I35" s="8">
        <v>2019</v>
      </c>
      <c r="J35" s="13">
        <f t="shared" si="10"/>
        <v>196221.34073438388</v>
      </c>
      <c r="K35" s="13">
        <f t="shared" si="10"/>
        <v>195147.69665590601</v>
      </c>
      <c r="L35" s="5">
        <f t="shared" si="7"/>
        <v>1073.6440784778679</v>
      </c>
    </row>
    <row r="36" spans="1:12" x14ac:dyDescent="0.25">
      <c r="A36" s="8">
        <v>2020</v>
      </c>
      <c r="B36" s="13">
        <f t="shared" si="8"/>
        <v>169262.21553404722</v>
      </c>
      <c r="C36" s="13">
        <f t="shared" si="8"/>
        <v>167574.57245787967</v>
      </c>
      <c r="D36" s="5">
        <f t="shared" si="5"/>
        <v>1687.6430761675583</v>
      </c>
      <c r="E36" s="8">
        <v>2020</v>
      </c>
      <c r="F36" s="13">
        <f t="shared" si="9"/>
        <v>51416.949964771171</v>
      </c>
      <c r="G36" s="13">
        <f t="shared" si="9"/>
        <v>51416.949964771171</v>
      </c>
      <c r="H36" s="5">
        <f t="shared" si="6"/>
        <v>0</v>
      </c>
      <c r="I36" s="8">
        <v>2020</v>
      </c>
      <c r="J36" s="13">
        <f t="shared" si="10"/>
        <v>220679.16549881836</v>
      </c>
      <c r="K36" s="13">
        <f t="shared" si="10"/>
        <v>218991.52242265083</v>
      </c>
      <c r="L36" s="5">
        <f t="shared" si="7"/>
        <v>1687.6430761675292</v>
      </c>
    </row>
    <row r="37" spans="1:12" x14ac:dyDescent="0.25">
      <c r="A37" s="8">
        <v>2021</v>
      </c>
      <c r="B37" s="13">
        <f t="shared" si="8"/>
        <v>188553.65217791879</v>
      </c>
      <c r="C37" s="13">
        <f t="shared" si="8"/>
        <v>186164.32412086442</v>
      </c>
      <c r="D37" s="5">
        <f t="shared" si="5"/>
        <v>2389.328057054372</v>
      </c>
      <c r="E37" s="8">
        <v>2021</v>
      </c>
      <c r="F37" s="13">
        <f t="shared" si="9"/>
        <v>57156.909588139097</v>
      </c>
      <c r="G37" s="13">
        <f t="shared" si="9"/>
        <v>57156.909588139097</v>
      </c>
      <c r="H37" s="5">
        <f t="shared" si="6"/>
        <v>0</v>
      </c>
      <c r="I37" s="8">
        <v>2021</v>
      </c>
      <c r="J37" s="13">
        <f t="shared" si="10"/>
        <v>245710.56176605786</v>
      </c>
      <c r="K37" s="13">
        <f t="shared" si="10"/>
        <v>243321.23370900349</v>
      </c>
      <c r="L37" s="5">
        <f t="shared" si="7"/>
        <v>2389.328057054372</v>
      </c>
    </row>
    <row r="38" spans="1:12" x14ac:dyDescent="0.25">
      <c r="A38" s="8">
        <v>2022</v>
      </c>
      <c r="B38" s="13">
        <f t="shared" si="8"/>
        <v>208304.40155659764</v>
      </c>
      <c r="C38" s="13">
        <f t="shared" si="8"/>
        <v>205155.5569449786</v>
      </c>
      <c r="D38" s="5">
        <f t="shared" si="5"/>
        <v>3148.8446116190462</v>
      </c>
      <c r="E38" s="8">
        <v>2022</v>
      </c>
      <c r="F38" s="13">
        <f t="shared" si="9"/>
        <v>63009.296767937529</v>
      </c>
      <c r="G38" s="13">
        <f t="shared" si="9"/>
        <v>63009.296767937529</v>
      </c>
      <c r="H38" s="5">
        <f t="shared" si="6"/>
        <v>0</v>
      </c>
      <c r="I38" s="8">
        <v>2022</v>
      </c>
      <c r="J38" s="13">
        <f t="shared" si="10"/>
        <v>271313.69832453516</v>
      </c>
      <c r="K38" s="13">
        <f t="shared" si="10"/>
        <v>268164.85371291608</v>
      </c>
      <c r="L38" s="5">
        <f t="shared" si="7"/>
        <v>3148.8446116190753</v>
      </c>
    </row>
    <row r="39" spans="1:12" x14ac:dyDescent="0.25">
      <c r="A39" s="8">
        <v>2023</v>
      </c>
      <c r="B39" s="13">
        <f t="shared" si="8"/>
        <v>228512.6299513572</v>
      </c>
      <c r="C39" s="13">
        <f t="shared" si="8"/>
        <v>224569.25784875074</v>
      </c>
      <c r="D39" s="5">
        <f t="shared" si="5"/>
        <v>3943.3721026064595</v>
      </c>
      <c r="E39" s="8">
        <v>2023</v>
      </c>
      <c r="F39" s="13">
        <f t="shared" si="9"/>
        <v>68974.11150416646</v>
      </c>
      <c r="G39" s="13">
        <f t="shared" si="9"/>
        <v>68974.11150416646</v>
      </c>
      <c r="H39" s="5">
        <f t="shared" si="6"/>
        <v>0</v>
      </c>
      <c r="I39" s="8">
        <v>2023</v>
      </c>
      <c r="J39" s="13">
        <f t="shared" si="10"/>
        <v>297486.74145552365</v>
      </c>
      <c r="K39" s="13">
        <f t="shared" si="10"/>
        <v>293543.36935291713</v>
      </c>
      <c r="L39" s="5">
        <f t="shared" si="7"/>
        <v>3943.3721026065177</v>
      </c>
    </row>
    <row r="40" spans="1:12" x14ac:dyDescent="0.25">
      <c r="A40" s="8">
        <v>2024</v>
      </c>
      <c r="B40" s="13">
        <f t="shared" si="8"/>
        <v>249176.56256466269</v>
      </c>
      <c r="C40" s="13">
        <f t="shared" si="8"/>
        <v>244421.64843549041</v>
      </c>
      <c r="D40" s="5">
        <f t="shared" si="5"/>
        <v>4754.9141291722772</v>
      </c>
      <c r="E40" s="8">
        <v>2024</v>
      </c>
      <c r="F40" s="13">
        <f t="shared" si="9"/>
        <v>75051.353796825904</v>
      </c>
      <c r="G40" s="13">
        <f t="shared" si="9"/>
        <v>75051.353796825904</v>
      </c>
      <c r="H40" s="5">
        <f t="shared" si="6"/>
        <v>0</v>
      </c>
      <c r="I40" s="8">
        <v>2024</v>
      </c>
      <c r="J40" s="13">
        <f t="shared" si="10"/>
        <v>324227.91636148858</v>
      </c>
      <c r="K40" s="13">
        <f t="shared" si="10"/>
        <v>319473.00223231624</v>
      </c>
      <c r="L40" s="5">
        <f t="shared" si="7"/>
        <v>4754.9141291723354</v>
      </c>
    </row>
    <row r="41" spans="1:12" x14ac:dyDescent="0.25">
      <c r="A41" s="8">
        <v>2025</v>
      </c>
      <c r="B41" s="13">
        <f t="shared" si="8"/>
        <v>270294.51753286342</v>
      </c>
      <c r="C41" s="13">
        <f t="shared" si="8"/>
        <v>264725.68982696236</v>
      </c>
      <c r="D41" s="5">
        <f t="shared" si="5"/>
        <v>5568.8277059010579</v>
      </c>
      <c r="E41" s="8">
        <v>2025</v>
      </c>
      <c r="F41" s="13">
        <f t="shared" si="9"/>
        <v>81241.023645915862</v>
      </c>
      <c r="G41" s="13">
        <f t="shared" si="9"/>
        <v>81241.023645915862</v>
      </c>
      <c r="H41" s="5">
        <f t="shared" si="6"/>
        <v>0</v>
      </c>
      <c r="I41" s="8">
        <v>2025</v>
      </c>
      <c r="J41" s="13">
        <f t="shared" si="10"/>
        <v>351535.54117877921</v>
      </c>
      <c r="K41" s="13">
        <f t="shared" si="10"/>
        <v>345966.71347287815</v>
      </c>
      <c r="L41" s="5">
        <f t="shared" si="7"/>
        <v>5568.8277059010579</v>
      </c>
    </row>
    <row r="42" spans="1:12" x14ac:dyDescent="0.25">
      <c r="A42" s="8">
        <v>2026</v>
      </c>
      <c r="B42" s="13">
        <f t="shared" si="8"/>
        <v>291864.9225254131</v>
      </c>
      <c r="C42" s="13">
        <f t="shared" si="8"/>
        <v>285492.07109627838</v>
      </c>
      <c r="D42" s="5">
        <f t="shared" si="5"/>
        <v>6372.8514291347237</v>
      </c>
      <c r="E42" s="8">
        <v>2026</v>
      </c>
      <c r="F42" s="13">
        <f t="shared" si="9"/>
        <v>87543.121051436319</v>
      </c>
      <c r="G42" s="13">
        <f t="shared" si="9"/>
        <v>87543.121051436319</v>
      </c>
      <c r="H42" s="5">
        <f t="shared" si="6"/>
        <v>0</v>
      </c>
      <c r="I42" s="8">
        <v>2026</v>
      </c>
      <c r="J42" s="13">
        <f t="shared" si="10"/>
        <v>379408.04357684933</v>
      </c>
      <c r="K42" s="13">
        <f t="shared" si="10"/>
        <v>373035.19214771461</v>
      </c>
      <c r="L42" s="5">
        <f t="shared" si="7"/>
        <v>6372.8514291347237</v>
      </c>
    </row>
    <row r="43" spans="1:12" x14ac:dyDescent="0.25">
      <c r="A43" s="8">
        <v>2027</v>
      </c>
      <c r="B43" s="13">
        <f t="shared" si="8"/>
        <v>313886.32049516885</v>
      </c>
      <c r="C43" s="13">
        <f t="shared" si="8"/>
        <v>306729.84865452879</v>
      </c>
      <c r="D43" s="5">
        <f t="shared" si="5"/>
        <v>7156.4718406400643</v>
      </c>
      <c r="E43" s="8">
        <v>2027</v>
      </c>
      <c r="F43" s="13">
        <f t="shared" si="9"/>
        <v>93957.64601338729</v>
      </c>
      <c r="G43" s="13">
        <f t="shared" si="9"/>
        <v>93957.64601338729</v>
      </c>
      <c r="H43" s="5">
        <f t="shared" si="6"/>
        <v>0</v>
      </c>
      <c r="I43" s="8">
        <v>2027</v>
      </c>
      <c r="J43" s="13">
        <f t="shared" si="10"/>
        <v>407843.96650855604</v>
      </c>
      <c r="K43" s="13">
        <f t="shared" si="10"/>
        <v>400687.49466791598</v>
      </c>
      <c r="L43" s="5">
        <f t="shared" si="7"/>
        <v>7156.4718406400643</v>
      </c>
    </row>
    <row r="44" spans="1:12" x14ac:dyDescent="0.25">
      <c r="A44" s="8">
        <v>2028</v>
      </c>
      <c r="B44" s="13">
        <f t="shared" si="8"/>
        <v>336357.36886119383</v>
      </c>
      <c r="C44" s="13">
        <f t="shared" si="8"/>
        <v>328446.84869085939</v>
      </c>
      <c r="D44" s="5">
        <f t="shared" si="5"/>
        <v>7910.5201703344355</v>
      </c>
      <c r="E44" s="8">
        <v>2028</v>
      </c>
      <c r="F44" s="13">
        <f t="shared" si="9"/>
        <v>100484.59853176876</v>
      </c>
      <c r="G44" s="13">
        <f t="shared" si="9"/>
        <v>100484.59853176876</v>
      </c>
      <c r="H44" s="5">
        <f t="shared" si="6"/>
        <v>0</v>
      </c>
      <c r="I44" s="8">
        <v>2028</v>
      </c>
      <c r="J44" s="13">
        <f t="shared" si="10"/>
        <v>436841.96739296248</v>
      </c>
      <c r="K44" s="13">
        <f t="shared" si="10"/>
        <v>428931.44722262805</v>
      </c>
      <c r="L44" s="5">
        <f t="shared" si="7"/>
        <v>7910.5201703344355</v>
      </c>
    </row>
    <row r="45" spans="1:12" x14ac:dyDescent="0.25">
      <c r="A45" s="8">
        <v>2029</v>
      </c>
      <c r="B45" s="13">
        <f t="shared" ref="B45:C46" si="11">B44+B22</f>
        <v>359276.834892991</v>
      </c>
      <c r="C45" s="13">
        <f t="shared" si="11"/>
        <v>350649.90769250889</v>
      </c>
      <c r="D45" s="5">
        <f t="shared" si="5"/>
        <v>8626.9272004821105</v>
      </c>
      <c r="E45" s="8">
        <v>2029</v>
      </c>
      <c r="F45" s="13">
        <f t="shared" ref="F45:G46" si="12">F44+F22</f>
        <v>107123.97860658074</v>
      </c>
      <c r="G45" s="13">
        <f t="shared" si="12"/>
        <v>107123.97860658074</v>
      </c>
      <c r="H45" s="5">
        <f t="shared" si="6"/>
        <v>0</v>
      </c>
      <c r="I45" s="8">
        <v>2029</v>
      </c>
      <c r="J45" s="13">
        <f t="shared" ref="J45:K46" si="13">J44+J22</f>
        <v>466400.81349957164</v>
      </c>
      <c r="K45" s="13">
        <f t="shared" si="13"/>
        <v>457773.88629908953</v>
      </c>
      <c r="L45" s="5">
        <f t="shared" si="7"/>
        <v>8626.9272004821105</v>
      </c>
    </row>
    <row r="46" spans="1:12" x14ac:dyDescent="0.25">
      <c r="A46" s="8">
        <v>2030</v>
      </c>
      <c r="B46" s="13">
        <f t="shared" si="11"/>
        <v>382643.58906640601</v>
      </c>
      <c r="C46" s="13">
        <f t="shared" si="11"/>
        <v>373344.94588505384</v>
      </c>
      <c r="D46" s="5">
        <f t="shared" si="5"/>
        <v>9298.6431813521776</v>
      </c>
      <c r="E46" s="8">
        <v>2030</v>
      </c>
      <c r="F46" s="13">
        <f t="shared" si="12"/>
        <v>113875.78623782322</v>
      </c>
      <c r="G46" s="13">
        <f t="shared" si="12"/>
        <v>113875.78623782322</v>
      </c>
      <c r="H46" s="5">
        <f t="shared" si="6"/>
        <v>0</v>
      </c>
      <c r="I46" s="8">
        <v>2030</v>
      </c>
      <c r="J46" s="13">
        <f t="shared" si="13"/>
        <v>496519.37530422915</v>
      </c>
      <c r="K46" s="13">
        <f t="shared" si="13"/>
        <v>487220.73212287697</v>
      </c>
      <c r="L46" s="5">
        <f t="shared" si="7"/>
        <v>9298.6431813521776</v>
      </c>
    </row>
    <row r="47" spans="1:12" x14ac:dyDescent="0.25">
      <c r="D47" s="14">
        <f>D46/B46</f>
        <v>2.4301055726660668E-2</v>
      </c>
      <c r="H47" s="14">
        <f>H46/F46</f>
        <v>0</v>
      </c>
      <c r="L47" s="14">
        <f>L46/J46</f>
        <v>1.8727654234348214E-2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="85" zoomScaleNormal="85" workbookViewId="0">
      <selection activeCell="G48" sqref="G48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11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'[5]Rekapitulasi BaU Emisi GRK'!J61</f>
        <v>61666.406798389376</v>
      </c>
      <c r="C4" s="11">
        <f>'[6]Rekapitulasi BaU Emisi GRK'!J61</f>
        <v>61497.40224649122</v>
      </c>
      <c r="D4" s="5">
        <f>B4-C4</f>
        <v>169.00455189815693</v>
      </c>
      <c r="E4" s="8">
        <v>2011</v>
      </c>
      <c r="F4" s="11">
        <f>'[5]Rekapitulasi BaU Emisi GRK'!G90</f>
        <v>18850.931065629258</v>
      </c>
      <c r="G4" s="11">
        <f>'[6]Rekapitulasi BaU Emisi GRK'!G90</f>
        <v>18455.584161857827</v>
      </c>
      <c r="H4" s="5">
        <f>F4-G4</f>
        <v>395.34690377143124</v>
      </c>
      <c r="I4" s="8">
        <v>2011</v>
      </c>
      <c r="J4" s="11">
        <f>B4+F4</f>
        <v>80517.337864018627</v>
      </c>
      <c r="K4" s="13">
        <f>C4+G4</f>
        <v>79952.986408349039</v>
      </c>
      <c r="L4" s="5">
        <f>J4-K4</f>
        <v>564.35145566958818</v>
      </c>
    </row>
    <row r="5" spans="1:12" x14ac:dyDescent="0.25">
      <c r="A5" s="8">
        <v>2012</v>
      </c>
      <c r="B5" s="11">
        <f>'[5]Rekapitulasi BaU Emisi GRK'!J62</f>
        <v>64620.881195595386</v>
      </c>
      <c r="C5" s="11">
        <f>'[6]Rekapitulasi BaU Emisi GRK'!J62</f>
        <v>64448.601608968107</v>
      </c>
      <c r="D5" s="5">
        <f t="shared" ref="D5:D23" si="0">B5-C5</f>
        <v>172.27958662727906</v>
      </c>
      <c r="E5" s="8">
        <v>2012</v>
      </c>
      <c r="F5" s="11">
        <f>'[5]Rekapitulasi BaU Emisi GRK'!G91</f>
        <v>18984.944258816915</v>
      </c>
      <c r="G5" s="11">
        <f>'[6]Rekapitulasi BaU Emisi GRK'!G91</f>
        <v>18594.355766474058</v>
      </c>
      <c r="H5" s="5">
        <f t="shared" ref="H5:H23" si="1">F5-G5</f>
        <v>390.58849234285663</v>
      </c>
      <c r="I5" s="8">
        <v>2012</v>
      </c>
      <c r="J5" s="11">
        <f t="shared" ref="J5:J23" si="2">B5+F5</f>
        <v>83605.825454412305</v>
      </c>
      <c r="K5" s="13">
        <f t="shared" ref="K5:K23" si="3">C5+G5</f>
        <v>83042.957375442173</v>
      </c>
      <c r="L5" s="5">
        <f t="shared" ref="L5:L23" si="4">J5-K5</f>
        <v>562.86807897013205</v>
      </c>
    </row>
    <row r="6" spans="1:12" x14ac:dyDescent="0.25">
      <c r="A6" s="8">
        <v>2013</v>
      </c>
      <c r="B6" s="11">
        <f>'[5]Rekapitulasi BaU Emisi GRK'!J63</f>
        <v>67242.160463263164</v>
      </c>
      <c r="C6" s="11">
        <f>'[6]Rekapitulasi BaU Emisi GRK'!J63</f>
        <v>67066.617065871382</v>
      </c>
      <c r="D6" s="5">
        <f t="shared" si="0"/>
        <v>175.54339739178249</v>
      </c>
      <c r="E6" s="8">
        <v>2013</v>
      </c>
      <c r="F6" s="11">
        <f>'[5]Rekapitulasi BaU Emisi GRK'!G92</f>
        <v>19255.439089302628</v>
      </c>
      <c r="G6" s="11">
        <f>'[6]Rekapitulasi BaU Emisi GRK'!G92</f>
        <v>18866.65107695977</v>
      </c>
      <c r="H6" s="5">
        <f t="shared" si="1"/>
        <v>388.78801234285856</v>
      </c>
      <c r="I6" s="8">
        <v>2013</v>
      </c>
      <c r="J6" s="11">
        <f t="shared" si="2"/>
        <v>86497.599552565793</v>
      </c>
      <c r="K6" s="13">
        <f t="shared" si="3"/>
        <v>85933.268142831148</v>
      </c>
      <c r="L6" s="5">
        <f t="shared" si="4"/>
        <v>564.33140973464469</v>
      </c>
    </row>
    <row r="7" spans="1:12" x14ac:dyDescent="0.25">
      <c r="A7" s="8">
        <v>2014</v>
      </c>
      <c r="B7" s="11">
        <f>'[5]Rekapitulasi BaU Emisi GRK'!J64</f>
        <v>69623.098100860065</v>
      </c>
      <c r="C7" s="11">
        <f>'[6]Rekapitulasi BaU Emisi GRK'!J64</f>
        <v>69444.372414131009</v>
      </c>
      <c r="D7" s="5">
        <f t="shared" si="0"/>
        <v>178.72568672905618</v>
      </c>
      <c r="E7" s="8">
        <v>2014</v>
      </c>
      <c r="F7" s="11">
        <f>'[5]Rekapitulasi BaU Emisi GRK'!G93</f>
        <v>19745.012098993982</v>
      </c>
      <c r="G7" s="11">
        <f>'[6]Rekapitulasi BaU Emisi GRK'!G93</f>
        <v>19353.437629508269</v>
      </c>
      <c r="H7" s="5">
        <f t="shared" si="1"/>
        <v>391.57446948571305</v>
      </c>
      <c r="I7" s="8">
        <v>2014</v>
      </c>
      <c r="J7" s="11">
        <f t="shared" si="2"/>
        <v>89368.11019985404</v>
      </c>
      <c r="K7" s="13">
        <f t="shared" si="3"/>
        <v>88797.810043639271</v>
      </c>
      <c r="L7" s="5">
        <f t="shared" si="4"/>
        <v>570.30015621476923</v>
      </c>
    </row>
    <row r="8" spans="1:12" x14ac:dyDescent="0.25">
      <c r="A8" s="8">
        <v>2015</v>
      </c>
      <c r="B8" s="11">
        <f>'[5]Rekapitulasi BaU Emisi GRK'!J65</f>
        <v>71820.442503567043</v>
      </c>
      <c r="C8" s="11">
        <f>'[6]Rekapitulasi BaU Emisi GRK'!J65</f>
        <v>71638.62195627777</v>
      </c>
      <c r="D8" s="5">
        <f t="shared" si="0"/>
        <v>181.82054728927324</v>
      </c>
      <c r="E8" s="8">
        <v>2015</v>
      </c>
      <c r="F8" s="11">
        <f>'[5]Rekapitulasi BaU Emisi GRK'!G94</f>
        <v>20086.921873266594</v>
      </c>
      <c r="G8" s="11">
        <f>'[6]Rekapitulasi BaU Emisi GRK'!G94</f>
        <v>19695.347403780877</v>
      </c>
      <c r="H8" s="5">
        <f t="shared" si="1"/>
        <v>391.57446948571669</v>
      </c>
      <c r="I8" s="8">
        <v>2015</v>
      </c>
      <c r="J8" s="11">
        <f t="shared" si="2"/>
        <v>91907.364376833633</v>
      </c>
      <c r="K8" s="13">
        <f t="shared" si="3"/>
        <v>91333.969360058647</v>
      </c>
      <c r="L8" s="5">
        <f t="shared" si="4"/>
        <v>573.39501677498629</v>
      </c>
    </row>
    <row r="9" spans="1:12" x14ac:dyDescent="0.25">
      <c r="A9" s="8">
        <v>2016</v>
      </c>
      <c r="B9" s="11">
        <f>'[5]Rekapitulasi BaU Emisi GRK'!J66</f>
        <v>73873.65087650952</v>
      </c>
      <c r="C9" s="11">
        <f>'[6]Rekapitulasi BaU Emisi GRK'!J66</f>
        <v>73688.760279529204</v>
      </c>
      <c r="D9" s="5">
        <f t="shared" si="0"/>
        <v>184.89059698031633</v>
      </c>
      <c r="E9" s="8">
        <v>2016</v>
      </c>
      <c r="F9" s="11">
        <f>'[5]Rekapitulasi BaU Emisi GRK'!G95</f>
        <v>20426.090626252793</v>
      </c>
      <c r="G9" s="11">
        <f>'[6]Rekapitulasi BaU Emisi GRK'!G95</f>
        <v>20034.516156767088</v>
      </c>
      <c r="H9" s="5">
        <f t="shared" si="1"/>
        <v>391.57446948570578</v>
      </c>
      <c r="I9" s="8">
        <v>2016</v>
      </c>
      <c r="J9" s="11">
        <f t="shared" si="2"/>
        <v>94299.741502762306</v>
      </c>
      <c r="K9" s="13">
        <f t="shared" si="3"/>
        <v>93723.276436296292</v>
      </c>
      <c r="L9" s="5">
        <f t="shared" si="4"/>
        <v>576.46506646601483</v>
      </c>
    </row>
    <row r="10" spans="1:12" x14ac:dyDescent="0.25">
      <c r="A10" s="8">
        <v>2017</v>
      </c>
      <c r="B10" s="11">
        <f>'[5]Rekapitulasi BaU Emisi GRK'!J67</f>
        <v>75863.28236156817</v>
      </c>
      <c r="C10" s="11">
        <f>'[6]Rekapitulasi BaU Emisi GRK'!J67</f>
        <v>71114.141613502507</v>
      </c>
      <c r="D10" s="5">
        <f t="shared" si="0"/>
        <v>4749.1407480656635</v>
      </c>
      <c r="E10" s="8">
        <v>2017</v>
      </c>
      <c r="F10" s="11">
        <f>'[5]Rekapitulasi BaU Emisi GRK'!G96</f>
        <v>21209.924820545832</v>
      </c>
      <c r="G10" s="11">
        <f>'[6]Rekapitulasi BaU Emisi GRK'!G96</f>
        <v>20818.350351060119</v>
      </c>
      <c r="H10" s="5">
        <f t="shared" si="1"/>
        <v>391.57446948571305</v>
      </c>
      <c r="I10" s="8">
        <v>2017</v>
      </c>
      <c r="J10" s="11">
        <f t="shared" si="2"/>
        <v>97073.207182113998</v>
      </c>
      <c r="K10" s="13">
        <f t="shared" si="3"/>
        <v>91932.491964562621</v>
      </c>
      <c r="L10" s="5">
        <f t="shared" si="4"/>
        <v>5140.7152175513766</v>
      </c>
    </row>
    <row r="11" spans="1:12" x14ac:dyDescent="0.25">
      <c r="A11" s="8">
        <v>2018</v>
      </c>
      <c r="B11" s="11">
        <f>'[5]Rekapitulasi BaU Emisi GRK'!J68</f>
        <v>78188.193220998015</v>
      </c>
      <c r="C11" s="11">
        <f>'[6]Rekapitulasi BaU Emisi GRK'!J68</f>
        <v>72075.03117066031</v>
      </c>
      <c r="D11" s="5">
        <f t="shared" si="0"/>
        <v>6113.1620503377053</v>
      </c>
      <c r="E11" s="8">
        <v>2018</v>
      </c>
      <c r="F11" s="11">
        <f>'[5]Rekapitulasi BaU Emisi GRK'!G97</f>
        <v>21702.623396776227</v>
      </c>
      <c r="G11" s="11">
        <f>'[6]Rekapitulasi BaU Emisi GRK'!G97</f>
        <v>21311.048927290518</v>
      </c>
      <c r="H11" s="5">
        <f t="shared" si="1"/>
        <v>391.57446948570941</v>
      </c>
      <c r="I11" s="8">
        <v>2018</v>
      </c>
      <c r="J11" s="11">
        <f t="shared" si="2"/>
        <v>99890.816617774239</v>
      </c>
      <c r="K11" s="13">
        <f t="shared" si="3"/>
        <v>93386.08009795082</v>
      </c>
      <c r="L11" s="5">
        <f t="shared" si="4"/>
        <v>6504.7365198234183</v>
      </c>
    </row>
    <row r="12" spans="1:12" x14ac:dyDescent="0.25">
      <c r="A12" s="8">
        <v>2019</v>
      </c>
      <c r="B12" s="11">
        <f>'[5]Rekapitulasi BaU Emisi GRK'!J69</f>
        <v>80472.826376138692</v>
      </c>
      <c r="C12" s="11">
        <f>'[6]Rekapitulasi BaU Emisi GRK'!J69</f>
        <v>73331.49530772648</v>
      </c>
      <c r="D12" s="5">
        <f t="shared" si="0"/>
        <v>7141.3310684122116</v>
      </c>
      <c r="E12" s="8">
        <v>2019</v>
      </c>
      <c r="F12" s="11">
        <f>'[5]Rekapitulasi BaU Emisi GRK'!G98</f>
        <v>22195.321973006627</v>
      </c>
      <c r="G12" s="11">
        <f>'[6]Rekapitulasi BaU Emisi GRK'!G98</f>
        <v>21803.747503520914</v>
      </c>
      <c r="H12" s="5">
        <f t="shared" si="1"/>
        <v>391.57446948571305</v>
      </c>
      <c r="I12" s="8">
        <v>2019</v>
      </c>
      <c r="J12" s="11">
        <f t="shared" si="2"/>
        <v>102668.14834914531</v>
      </c>
      <c r="K12" s="13">
        <f t="shared" si="3"/>
        <v>95135.242811247386</v>
      </c>
      <c r="L12" s="5">
        <f t="shared" si="4"/>
        <v>7532.9055378979247</v>
      </c>
    </row>
    <row r="13" spans="1:12" x14ac:dyDescent="0.25">
      <c r="A13" s="8">
        <v>2020</v>
      </c>
      <c r="B13" s="11">
        <f>'[5]Rekapitulasi BaU Emisi GRK'!J70</f>
        <v>82726.85494787815</v>
      </c>
      <c r="C13" s="11">
        <f>'[6]Rekapitulasi BaU Emisi GRK'!J70</f>
        <v>74794.121114316731</v>
      </c>
      <c r="D13" s="5">
        <f t="shared" si="0"/>
        <v>7932.7338335614186</v>
      </c>
      <c r="E13" s="8">
        <v>2020</v>
      </c>
      <c r="F13" s="11">
        <f>'[5]Rekapitulasi BaU Emisi GRK'!G99</f>
        <v>22688.02054923703</v>
      </c>
      <c r="G13" s="11">
        <f>'[6]Rekapitulasi BaU Emisi GRK'!G99</f>
        <v>22296.446079751313</v>
      </c>
      <c r="H13" s="5">
        <f t="shared" si="1"/>
        <v>391.57446948571669</v>
      </c>
      <c r="I13" s="8">
        <v>2020</v>
      </c>
      <c r="J13" s="11">
        <f t="shared" si="2"/>
        <v>105414.87549711518</v>
      </c>
      <c r="K13" s="13">
        <f t="shared" si="3"/>
        <v>97090.567194068048</v>
      </c>
      <c r="L13" s="5">
        <f t="shared" si="4"/>
        <v>8324.3083030471316</v>
      </c>
    </row>
    <row r="14" spans="1:12" x14ac:dyDescent="0.25">
      <c r="A14" s="8">
        <v>2021</v>
      </c>
      <c r="B14" s="11">
        <f>'[5]Rekapitulasi BaU Emisi GRK'!J71</f>
        <v>84957.185443638751</v>
      </c>
      <c r="C14" s="11">
        <f>'[6]Rekapitulasi BaU Emisi GRK'!J71</f>
        <v>76402.979266750612</v>
      </c>
      <c r="D14" s="5">
        <f t="shared" si="0"/>
        <v>8554.2061768881395</v>
      </c>
      <c r="E14" s="8">
        <v>2021</v>
      </c>
      <c r="F14" s="11">
        <f>'[5]Rekapitulasi BaU Emisi GRK'!G100</f>
        <v>23180.719125467425</v>
      </c>
      <c r="G14" s="11">
        <f>'[6]Rekapitulasi BaU Emisi GRK'!G100</f>
        <v>22789.144655981716</v>
      </c>
      <c r="H14" s="5">
        <f t="shared" si="1"/>
        <v>391.57446948570941</v>
      </c>
      <c r="I14" s="8">
        <v>2021</v>
      </c>
      <c r="J14" s="11">
        <f t="shared" si="2"/>
        <v>108137.90456910618</v>
      </c>
      <c r="K14" s="13">
        <f t="shared" si="3"/>
        <v>99192.123922732324</v>
      </c>
      <c r="L14" s="5">
        <f t="shared" si="4"/>
        <v>8945.7806463738525</v>
      </c>
    </row>
    <row r="15" spans="1:12" x14ac:dyDescent="0.25">
      <c r="A15" s="8">
        <v>2022</v>
      </c>
      <c r="B15" s="11">
        <f>'[5]Rekapitulasi BaU Emisi GRK'!J72</f>
        <v>87168.813365657494</v>
      </c>
      <c r="C15" s="11">
        <f>'[6]Rekapitulasi BaU Emisi GRK'!J72</f>
        <v>78117.858893364159</v>
      </c>
      <c r="D15" s="5">
        <f t="shared" si="0"/>
        <v>9050.9544722933351</v>
      </c>
      <c r="E15" s="8">
        <v>2022</v>
      </c>
      <c r="F15" s="11">
        <f>'[5]Rekapitulasi BaU Emisi GRK'!G101</f>
        <v>23673.417701697828</v>
      </c>
      <c r="G15" s="11">
        <f>'[6]Rekapitulasi BaU Emisi GRK'!G101</f>
        <v>23281.843232212119</v>
      </c>
      <c r="H15" s="5">
        <f t="shared" si="1"/>
        <v>391.57446948570941</v>
      </c>
      <c r="I15" s="8">
        <v>2022</v>
      </c>
      <c r="J15" s="11">
        <f t="shared" si="2"/>
        <v>110842.23106735531</v>
      </c>
      <c r="K15" s="13">
        <f t="shared" si="3"/>
        <v>101399.70212557628</v>
      </c>
      <c r="L15" s="5">
        <f t="shared" si="4"/>
        <v>9442.5289417790336</v>
      </c>
    </row>
    <row r="16" spans="1:12" x14ac:dyDescent="0.25">
      <c r="A16" s="8">
        <v>2023</v>
      </c>
      <c r="B16" s="11">
        <f>'[5]Rekapitulasi BaU Emisi GRK'!J73</f>
        <v>89365.404927870797</v>
      </c>
      <c r="C16" s="11">
        <f>'[6]Rekapitulasi BaU Emisi GRK'!J73</f>
        <v>79911.710330086673</v>
      </c>
      <c r="D16" s="5">
        <f t="shared" si="0"/>
        <v>9453.6945977841242</v>
      </c>
      <c r="E16" s="8">
        <v>2023</v>
      </c>
      <c r="F16" s="11">
        <f>'[5]Rekapitulasi BaU Emisi GRK'!G102</f>
        <v>24166.116277928231</v>
      </c>
      <c r="G16" s="11">
        <f>'[6]Rekapitulasi BaU Emisi GRK'!G102</f>
        <v>23774.541808442511</v>
      </c>
      <c r="H16" s="5">
        <f t="shared" si="1"/>
        <v>391.57446948572033</v>
      </c>
      <c r="I16" s="8">
        <v>2023</v>
      </c>
      <c r="J16" s="11">
        <f t="shared" si="2"/>
        <v>113531.52120579903</v>
      </c>
      <c r="K16" s="13">
        <f t="shared" si="3"/>
        <v>103686.25213852918</v>
      </c>
      <c r="L16" s="5">
        <f t="shared" si="4"/>
        <v>9845.2690672698518</v>
      </c>
    </row>
    <row r="17" spans="1:12" x14ac:dyDescent="0.25">
      <c r="A17" s="8">
        <v>2024</v>
      </c>
      <c r="B17" s="11">
        <f>'[5]Rekapitulasi BaU Emisi GRK'!J74</f>
        <v>91549.693941875492</v>
      </c>
      <c r="C17" s="11">
        <f>'[6]Rekapitulasi BaU Emisi GRK'!J74</f>
        <v>81766.238360435513</v>
      </c>
      <c r="D17" s="5">
        <f t="shared" si="0"/>
        <v>9783.4555814399791</v>
      </c>
      <c r="E17" s="8">
        <v>2024</v>
      </c>
      <c r="F17" s="11">
        <f>'[5]Rekapitulasi BaU Emisi GRK'!G103</f>
        <v>24658.814854158627</v>
      </c>
      <c r="G17" s="11">
        <f>'[6]Rekapitulasi BaU Emisi GRK'!G103</f>
        <v>24267.24038467291</v>
      </c>
      <c r="H17" s="5">
        <f t="shared" si="1"/>
        <v>391.57446948571669</v>
      </c>
      <c r="I17" s="8">
        <v>2024</v>
      </c>
      <c r="J17" s="11">
        <f t="shared" si="2"/>
        <v>116208.50879603412</v>
      </c>
      <c r="K17" s="13">
        <f t="shared" si="3"/>
        <v>106033.47874510843</v>
      </c>
      <c r="L17" s="5">
        <f t="shared" si="4"/>
        <v>10175.030050925692</v>
      </c>
    </row>
    <row r="18" spans="1:12" x14ac:dyDescent="0.25">
      <c r="A18" s="8">
        <v>2025</v>
      </c>
      <c r="B18" s="11">
        <f>'[5]Rekapitulasi BaU Emisi GRK'!J75</f>
        <v>93723.753761270185</v>
      </c>
      <c r="C18" s="11">
        <f>'[6]Rekapitulasi BaU Emisi GRK'!J75</f>
        <v>83668.93696349638</v>
      </c>
      <c r="D18" s="5">
        <f t="shared" si="0"/>
        <v>10054.816797773805</v>
      </c>
      <c r="E18" s="8">
        <v>2025</v>
      </c>
      <c r="F18" s="11">
        <f>'[5]Rekapitulasi BaU Emisi GRK'!G104</f>
        <v>25151.51343038903</v>
      </c>
      <c r="G18" s="11">
        <f>'[6]Rekapitulasi BaU Emisi GRK'!G104</f>
        <v>24759.938960903321</v>
      </c>
      <c r="H18" s="5">
        <f t="shared" si="1"/>
        <v>391.57446948570941</v>
      </c>
      <c r="I18" s="8">
        <v>2025</v>
      </c>
      <c r="J18" s="11">
        <f t="shared" si="2"/>
        <v>118875.26719165922</v>
      </c>
      <c r="K18" s="13">
        <f t="shared" si="3"/>
        <v>108428.8759243997</v>
      </c>
      <c r="L18" s="5">
        <f t="shared" si="4"/>
        <v>10446.391267259518</v>
      </c>
    </row>
    <row r="19" spans="1:12" x14ac:dyDescent="0.25">
      <c r="A19" s="8">
        <v>2026</v>
      </c>
      <c r="B19" s="11">
        <f>'[5]Rekapitulasi BaU Emisi GRK'!J76</f>
        <v>95889.184590112651</v>
      </c>
      <c r="C19" s="11">
        <f>'[6]Rekapitulasi BaU Emisi GRK'!J76</f>
        <v>85611.090168158931</v>
      </c>
      <c r="D19" s="5">
        <f t="shared" si="0"/>
        <v>10278.09442195372</v>
      </c>
      <c r="E19" s="8">
        <v>2026</v>
      </c>
      <c r="F19" s="11">
        <f>'[5]Rekapitulasi BaU Emisi GRK'!G105</f>
        <v>25644.212006619433</v>
      </c>
      <c r="G19" s="11">
        <f>'[6]Rekapitulasi BaU Emisi GRK'!G105</f>
        <v>25252.637537133716</v>
      </c>
      <c r="H19" s="5">
        <f t="shared" si="1"/>
        <v>391.57446948571669</v>
      </c>
      <c r="I19" s="8">
        <v>2026</v>
      </c>
      <c r="J19" s="11">
        <f t="shared" si="2"/>
        <v>121533.39659673208</v>
      </c>
      <c r="K19" s="13">
        <f t="shared" si="3"/>
        <v>110863.72770529265</v>
      </c>
      <c r="L19" s="5">
        <f t="shared" si="4"/>
        <v>10669.668891439433</v>
      </c>
    </row>
    <row r="20" spans="1:12" x14ac:dyDescent="0.25">
      <c r="A20" s="8">
        <v>2027</v>
      </c>
      <c r="B20" s="11">
        <f>'[5]Rekapitulasi BaU Emisi GRK'!J77</f>
        <v>98047.243309029262</v>
      </c>
      <c r="C20" s="11">
        <f>'[6]Rekapitulasi BaU Emisi GRK'!J77</f>
        <v>87586.420193755141</v>
      </c>
      <c r="D20" s="5">
        <f t="shared" si="0"/>
        <v>10460.823115274121</v>
      </c>
      <c r="E20" s="8">
        <v>2027</v>
      </c>
      <c r="F20" s="11">
        <f>'[5]Rekapitulasi BaU Emisi GRK'!G106</f>
        <v>26136.910582849829</v>
      </c>
      <c r="G20" s="11">
        <f>'[6]Rekapitulasi BaU Emisi GRK'!G106</f>
        <v>25745.336113364119</v>
      </c>
      <c r="H20" s="5">
        <f t="shared" si="1"/>
        <v>391.57446948570941</v>
      </c>
      <c r="I20" s="8">
        <v>2027</v>
      </c>
      <c r="J20" s="11">
        <f t="shared" si="2"/>
        <v>124184.15389187909</v>
      </c>
      <c r="K20" s="13">
        <f t="shared" si="3"/>
        <v>113331.75630711926</v>
      </c>
      <c r="L20" s="5">
        <f t="shared" si="4"/>
        <v>10852.397584759834</v>
      </c>
    </row>
    <row r="21" spans="1:12" x14ac:dyDescent="0.25">
      <c r="A21" s="8">
        <v>2028</v>
      </c>
      <c r="B21" s="11">
        <f>'[5]Rekapitulasi BaU Emisi GRK'!J78</f>
        <v>100198.93413527308</v>
      </c>
      <c r="C21" s="11">
        <f>'[6]Rekapitulasi BaU Emisi GRK'!J78</f>
        <v>89590.169026340896</v>
      </c>
      <c r="D21" s="5">
        <f t="shared" si="0"/>
        <v>10608.765108932188</v>
      </c>
      <c r="E21" s="8">
        <v>2028</v>
      </c>
      <c r="F21" s="11">
        <f>'[5]Rekapitulasi BaU Emisi GRK'!G107</f>
        <v>26629.609159080232</v>
      </c>
      <c r="G21" s="11">
        <f>'[6]Rekapitulasi BaU Emisi GRK'!G107</f>
        <v>26238.034689594515</v>
      </c>
      <c r="H21" s="5">
        <f t="shared" si="1"/>
        <v>391.57446948571669</v>
      </c>
      <c r="I21" s="8">
        <v>2028</v>
      </c>
      <c r="J21" s="11">
        <f t="shared" si="2"/>
        <v>126828.54329435332</v>
      </c>
      <c r="K21" s="13">
        <f t="shared" si="3"/>
        <v>115828.20371593541</v>
      </c>
      <c r="L21" s="5">
        <f t="shared" si="4"/>
        <v>11000.339578417916</v>
      </c>
    </row>
    <row r="22" spans="1:12" x14ac:dyDescent="0.25">
      <c r="A22" s="8">
        <v>2029</v>
      </c>
      <c r="B22" s="11">
        <f>'[5]Rekapitulasi BaU Emisi GRK'!J79</f>
        <v>102345.07249147231</v>
      </c>
      <c r="C22" s="11">
        <f>'[6]Rekapitulasi BaU Emisi GRK'!J79</f>
        <v>91618.469949290404</v>
      </c>
      <c r="D22" s="5">
        <f t="shared" si="0"/>
        <v>10726.602542181907</v>
      </c>
      <c r="E22" s="8">
        <v>2029</v>
      </c>
      <c r="F22" s="11">
        <f>'[5]Rekapitulasi BaU Emisi GRK'!G108</f>
        <v>27122.307735310627</v>
      </c>
      <c r="G22" s="11">
        <f>'[6]Rekapitulasi BaU Emisi GRK'!G108</f>
        <v>26730.733265824918</v>
      </c>
      <c r="H22" s="5">
        <f t="shared" si="1"/>
        <v>391.57446948570941</v>
      </c>
      <c r="I22" s="8">
        <v>2029</v>
      </c>
      <c r="J22" s="11">
        <f t="shared" si="2"/>
        <v>129467.38022678293</v>
      </c>
      <c r="K22" s="13">
        <f t="shared" si="3"/>
        <v>118349.20321511533</v>
      </c>
      <c r="L22" s="5">
        <f t="shared" si="4"/>
        <v>11118.177011667605</v>
      </c>
    </row>
    <row r="23" spans="1:12" x14ac:dyDescent="0.25">
      <c r="A23" s="8">
        <v>2030</v>
      </c>
      <c r="B23" s="11">
        <f>'[5]Rekapitulasi BaU Emisi GRK'!J80</f>
        <v>104486.33046006065</v>
      </c>
      <c r="C23" s="11">
        <f>'[6]Rekapitulasi BaU Emisi GRK'!J80</f>
        <v>93662.140920327685</v>
      </c>
      <c r="D23" s="5">
        <f t="shared" si="0"/>
        <v>10824.189539732964</v>
      </c>
      <c r="E23" s="8">
        <v>2030</v>
      </c>
      <c r="F23" s="11">
        <f>'[5]Rekapitulasi BaU Emisi GRK'!G109</f>
        <v>27615.006311541034</v>
      </c>
      <c r="G23" s="11">
        <f>'[6]Rekapitulasi BaU Emisi GRK'!G109</f>
        <v>27223.431842055314</v>
      </c>
      <c r="H23" s="5">
        <f t="shared" si="1"/>
        <v>391.57446948572033</v>
      </c>
      <c r="I23" s="8">
        <v>2030</v>
      </c>
      <c r="J23" s="11">
        <f t="shared" si="2"/>
        <v>132101.33677160169</v>
      </c>
      <c r="K23" s="13">
        <f t="shared" si="3"/>
        <v>120885.572762383</v>
      </c>
      <c r="L23" s="5">
        <f t="shared" si="4"/>
        <v>11215.764009218692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61666.406798389376</v>
      </c>
      <c r="C27" s="13">
        <f>C4</f>
        <v>61497.40224649122</v>
      </c>
      <c r="D27" s="5">
        <f>B27-C27</f>
        <v>169.00455189815693</v>
      </c>
      <c r="E27" s="8">
        <v>2011</v>
      </c>
      <c r="F27" s="13">
        <f>F4</f>
        <v>18850.931065629258</v>
      </c>
      <c r="G27" s="13">
        <f>G4</f>
        <v>18455.584161857827</v>
      </c>
      <c r="H27" s="5">
        <f>F27-G27</f>
        <v>395.34690377143124</v>
      </c>
      <c r="I27" s="8">
        <v>2011</v>
      </c>
      <c r="J27" s="13">
        <f>J4</f>
        <v>80517.337864018627</v>
      </c>
      <c r="K27" s="13">
        <f>K4</f>
        <v>79952.986408349039</v>
      </c>
      <c r="L27" s="5">
        <f>J27-K27</f>
        <v>564.35145566958818</v>
      </c>
    </row>
    <row r="28" spans="1:12" x14ac:dyDescent="0.25">
      <c r="A28" s="8">
        <v>2012</v>
      </c>
      <c r="B28" s="13">
        <f>B27+B5</f>
        <v>126287.28799398476</v>
      </c>
      <c r="C28" s="13">
        <f>C27+C5</f>
        <v>125946.00385545933</v>
      </c>
      <c r="D28" s="5">
        <f t="shared" ref="D28:D46" si="5">B28-C28</f>
        <v>341.28413852542872</v>
      </c>
      <c r="E28" s="8">
        <v>2012</v>
      </c>
      <c r="F28" s="13">
        <f>F27+F5</f>
        <v>37835.87532444617</v>
      </c>
      <c r="G28" s="13">
        <f>G27+G5</f>
        <v>37049.939928331885</v>
      </c>
      <c r="H28" s="5">
        <f t="shared" ref="H28:H45" si="6">F28-G28</f>
        <v>785.93539611428423</v>
      </c>
      <c r="I28" s="8">
        <v>2012</v>
      </c>
      <c r="J28" s="13">
        <f>J27+J5</f>
        <v>164123.16331843095</v>
      </c>
      <c r="K28" s="13">
        <f>K27+K5</f>
        <v>162995.94378379121</v>
      </c>
      <c r="L28" s="5">
        <f t="shared" ref="L28:L46" si="7">J28-K28</f>
        <v>1127.2195346397348</v>
      </c>
    </row>
    <row r="29" spans="1:12" x14ac:dyDescent="0.25">
      <c r="A29" s="8">
        <v>2013</v>
      </c>
      <c r="B29" s="13">
        <f t="shared" ref="B29:B46" si="8">B28+B6</f>
        <v>193529.44845724793</v>
      </c>
      <c r="C29" s="13">
        <f t="shared" ref="C29:C46" si="9">C28+C6</f>
        <v>193012.6209213307</v>
      </c>
      <c r="D29" s="5">
        <f t="shared" si="5"/>
        <v>516.82753591722576</v>
      </c>
      <c r="E29" s="8">
        <v>2013</v>
      </c>
      <c r="F29" s="13">
        <f t="shared" ref="F29:G29" si="10">F28+F6</f>
        <v>57091.314413748798</v>
      </c>
      <c r="G29" s="13">
        <f t="shared" si="10"/>
        <v>55916.591005291659</v>
      </c>
      <c r="H29" s="5">
        <f t="shared" si="6"/>
        <v>1174.7234084571392</v>
      </c>
      <c r="I29" s="8">
        <v>2013</v>
      </c>
      <c r="J29" s="13">
        <f t="shared" ref="J29:K29" si="11">J28+J6</f>
        <v>250620.76287099672</v>
      </c>
      <c r="K29" s="13">
        <f t="shared" si="11"/>
        <v>248929.21192662237</v>
      </c>
      <c r="L29" s="5">
        <f t="shared" si="7"/>
        <v>1691.5509443743504</v>
      </c>
    </row>
    <row r="30" spans="1:12" x14ac:dyDescent="0.25">
      <c r="A30" s="8">
        <v>2014</v>
      </c>
      <c r="B30" s="13">
        <f t="shared" si="8"/>
        <v>263152.54655810801</v>
      </c>
      <c r="C30" s="13">
        <f t="shared" si="9"/>
        <v>262456.99333546171</v>
      </c>
      <c r="D30" s="5">
        <f t="shared" si="5"/>
        <v>695.55322264629649</v>
      </c>
      <c r="E30" s="8">
        <v>2014</v>
      </c>
      <c r="F30" s="13">
        <f t="shared" ref="F30:G30" si="12">F29+F7</f>
        <v>76836.326512742788</v>
      </c>
      <c r="G30" s="13">
        <f t="shared" si="12"/>
        <v>75270.028634799935</v>
      </c>
      <c r="H30" s="5">
        <f t="shared" si="6"/>
        <v>1566.2978779428522</v>
      </c>
      <c r="I30" s="8">
        <v>2014</v>
      </c>
      <c r="J30" s="13">
        <f t="shared" ref="J30:K30" si="13">J29+J7</f>
        <v>339988.87307085074</v>
      </c>
      <c r="K30" s="13">
        <f t="shared" si="13"/>
        <v>337727.02197026165</v>
      </c>
      <c r="L30" s="5">
        <f t="shared" si="7"/>
        <v>2261.8511005890905</v>
      </c>
    </row>
    <row r="31" spans="1:12" x14ac:dyDescent="0.25">
      <c r="A31" s="8">
        <v>2015</v>
      </c>
      <c r="B31" s="13">
        <f t="shared" si="8"/>
        <v>334972.98906167503</v>
      </c>
      <c r="C31" s="13">
        <f t="shared" si="9"/>
        <v>334095.61529173946</v>
      </c>
      <c r="D31" s="5">
        <f t="shared" si="5"/>
        <v>877.37376993556973</v>
      </c>
      <c r="E31" s="8">
        <v>2015</v>
      </c>
      <c r="F31" s="13">
        <f t="shared" ref="F31:G31" si="14">F30+F8</f>
        <v>96923.248386009378</v>
      </c>
      <c r="G31" s="13">
        <f t="shared" si="14"/>
        <v>94965.376038580813</v>
      </c>
      <c r="H31" s="5">
        <f t="shared" si="6"/>
        <v>1957.8723474285653</v>
      </c>
      <c r="I31" s="8">
        <v>2015</v>
      </c>
      <c r="J31" s="13">
        <f t="shared" ref="J31:K31" si="15">J30+J8</f>
        <v>431896.2374476844</v>
      </c>
      <c r="K31" s="13">
        <f t="shared" si="15"/>
        <v>429060.99133032031</v>
      </c>
      <c r="L31" s="5">
        <f t="shared" si="7"/>
        <v>2835.2461173640913</v>
      </c>
    </row>
    <row r="32" spans="1:12" x14ac:dyDescent="0.25">
      <c r="A32" s="8">
        <v>2016</v>
      </c>
      <c r="B32" s="13">
        <f t="shared" si="8"/>
        <v>408846.63993818453</v>
      </c>
      <c r="C32" s="13">
        <f t="shared" si="9"/>
        <v>407784.37557126867</v>
      </c>
      <c r="D32" s="5">
        <f t="shared" si="5"/>
        <v>1062.264366915857</v>
      </c>
      <c r="E32" s="8">
        <v>2016</v>
      </c>
      <c r="F32" s="13">
        <f t="shared" ref="F32:G32" si="16">F31+F9</f>
        <v>117349.33901226218</v>
      </c>
      <c r="G32" s="13">
        <f t="shared" si="16"/>
        <v>114999.8921953479</v>
      </c>
      <c r="H32" s="5">
        <f t="shared" si="6"/>
        <v>2349.4468169142783</v>
      </c>
      <c r="I32" s="8">
        <v>2016</v>
      </c>
      <c r="J32" s="13">
        <f t="shared" ref="J32:K32" si="17">J31+J9</f>
        <v>526195.9789504467</v>
      </c>
      <c r="K32" s="13">
        <f t="shared" si="17"/>
        <v>522784.2677666166</v>
      </c>
      <c r="L32" s="5">
        <f t="shared" si="7"/>
        <v>3411.7111838301062</v>
      </c>
    </row>
    <row r="33" spans="1:12" x14ac:dyDescent="0.25">
      <c r="A33" s="8">
        <v>2017</v>
      </c>
      <c r="B33" s="13">
        <f t="shared" si="8"/>
        <v>484709.92229975271</v>
      </c>
      <c r="C33" s="13">
        <f t="shared" si="9"/>
        <v>478898.51718477119</v>
      </c>
      <c r="D33" s="5">
        <f t="shared" si="5"/>
        <v>5811.4051149815205</v>
      </c>
      <c r="E33" s="8">
        <v>2017</v>
      </c>
      <c r="F33" s="13">
        <f t="shared" ref="F33:G33" si="18">F32+F10</f>
        <v>138559.26383280801</v>
      </c>
      <c r="G33" s="13">
        <f t="shared" si="18"/>
        <v>135818.24254640803</v>
      </c>
      <c r="H33" s="5">
        <f t="shared" si="6"/>
        <v>2741.0212863999768</v>
      </c>
      <c r="I33" s="8">
        <v>2017</v>
      </c>
      <c r="J33" s="13">
        <f t="shared" ref="J33:K33" si="19">J32+J10</f>
        <v>623269.18613256072</v>
      </c>
      <c r="K33" s="13">
        <f t="shared" si="19"/>
        <v>614716.75973117922</v>
      </c>
      <c r="L33" s="5">
        <f t="shared" si="7"/>
        <v>8552.4264013814973</v>
      </c>
    </row>
    <row r="34" spans="1:12" x14ac:dyDescent="0.25">
      <c r="A34" s="8">
        <v>2018</v>
      </c>
      <c r="B34" s="13">
        <f t="shared" si="8"/>
        <v>562898.11552075075</v>
      </c>
      <c r="C34" s="13">
        <f t="shared" si="9"/>
        <v>550973.54835543153</v>
      </c>
      <c r="D34" s="5">
        <f t="shared" si="5"/>
        <v>11924.567165319226</v>
      </c>
      <c r="E34" s="8">
        <v>2018</v>
      </c>
      <c r="F34" s="13">
        <f t="shared" ref="F34:G34" si="20">F33+F11</f>
        <v>160261.88722958424</v>
      </c>
      <c r="G34" s="13">
        <f t="shared" si="20"/>
        <v>157129.29147369854</v>
      </c>
      <c r="H34" s="5">
        <f t="shared" si="6"/>
        <v>3132.5957558857044</v>
      </c>
      <c r="I34" s="8">
        <v>2018</v>
      </c>
      <c r="J34" s="13">
        <f t="shared" ref="J34:K34" si="21">J33+J11</f>
        <v>723160.00275033491</v>
      </c>
      <c r="K34" s="13">
        <f t="shared" si="21"/>
        <v>708102.8398291301</v>
      </c>
      <c r="L34" s="5">
        <f t="shared" si="7"/>
        <v>15057.162921204814</v>
      </c>
    </row>
    <row r="35" spans="1:12" x14ac:dyDescent="0.25">
      <c r="A35" s="8">
        <v>2019</v>
      </c>
      <c r="B35" s="13">
        <f t="shared" si="8"/>
        <v>643370.94189688948</v>
      </c>
      <c r="C35" s="13">
        <f t="shared" si="9"/>
        <v>624305.04366315797</v>
      </c>
      <c r="D35" s="5">
        <f t="shared" si="5"/>
        <v>19065.89823373151</v>
      </c>
      <c r="E35" s="8">
        <v>2019</v>
      </c>
      <c r="F35" s="13">
        <f t="shared" ref="F35:G35" si="22">F34+F12</f>
        <v>182457.20920259086</v>
      </c>
      <c r="G35" s="13">
        <f t="shared" si="22"/>
        <v>178933.03897721946</v>
      </c>
      <c r="H35" s="5">
        <f t="shared" si="6"/>
        <v>3524.1702253714029</v>
      </c>
      <c r="I35" s="8">
        <v>2019</v>
      </c>
      <c r="J35" s="13">
        <f t="shared" ref="J35:K35" si="23">J34+J12</f>
        <v>825828.15109948022</v>
      </c>
      <c r="K35" s="13">
        <f t="shared" si="23"/>
        <v>803238.08264037746</v>
      </c>
      <c r="L35" s="5">
        <f t="shared" si="7"/>
        <v>22590.068459102768</v>
      </c>
    </row>
    <row r="36" spans="1:12" x14ac:dyDescent="0.25">
      <c r="A36" s="8">
        <v>2020</v>
      </c>
      <c r="B36" s="13">
        <f t="shared" si="8"/>
        <v>726097.79684476764</v>
      </c>
      <c r="C36" s="13">
        <f t="shared" si="9"/>
        <v>699099.16477747471</v>
      </c>
      <c r="D36" s="5">
        <f t="shared" si="5"/>
        <v>26998.632067292929</v>
      </c>
      <c r="E36" s="8">
        <v>2020</v>
      </c>
      <c r="F36" s="13">
        <f t="shared" ref="F36:G36" si="24">F35+F13</f>
        <v>205145.22975182789</v>
      </c>
      <c r="G36" s="13">
        <f t="shared" si="24"/>
        <v>201229.48505697076</v>
      </c>
      <c r="H36" s="5">
        <f t="shared" si="6"/>
        <v>3915.7446948571305</v>
      </c>
      <c r="I36" s="8">
        <v>2020</v>
      </c>
      <c r="J36" s="13">
        <f t="shared" ref="J36:K36" si="25">J35+J13</f>
        <v>931243.02659659542</v>
      </c>
      <c r="K36" s="13">
        <f t="shared" si="25"/>
        <v>900328.64983444544</v>
      </c>
      <c r="L36" s="5">
        <f t="shared" si="7"/>
        <v>30914.376762149972</v>
      </c>
    </row>
    <row r="37" spans="1:12" x14ac:dyDescent="0.25">
      <c r="A37" s="8">
        <v>2021</v>
      </c>
      <c r="B37" s="13">
        <f t="shared" si="8"/>
        <v>811054.98228840635</v>
      </c>
      <c r="C37" s="13">
        <f t="shared" si="9"/>
        <v>775502.14404422534</v>
      </c>
      <c r="D37" s="5">
        <f t="shared" si="5"/>
        <v>35552.83824418101</v>
      </c>
      <c r="E37" s="8">
        <v>2021</v>
      </c>
      <c r="F37" s="13">
        <f t="shared" ref="F37:G37" si="26">F36+F14</f>
        <v>228325.9488772953</v>
      </c>
      <c r="G37" s="13">
        <f t="shared" si="26"/>
        <v>224018.62971295248</v>
      </c>
      <c r="H37" s="5">
        <f t="shared" si="6"/>
        <v>4307.319164342829</v>
      </c>
      <c r="I37" s="8">
        <v>2021</v>
      </c>
      <c r="J37" s="13">
        <f t="shared" ref="J37:K37" si="27">J36+J14</f>
        <v>1039380.9311657016</v>
      </c>
      <c r="K37" s="13">
        <f t="shared" si="27"/>
        <v>999520.77375717775</v>
      </c>
      <c r="L37" s="5">
        <f t="shared" si="7"/>
        <v>39860.157408523839</v>
      </c>
    </row>
    <row r="38" spans="1:12" x14ac:dyDescent="0.25">
      <c r="A38" s="8">
        <v>2022</v>
      </c>
      <c r="B38" s="13">
        <f t="shared" si="8"/>
        <v>898223.79565406381</v>
      </c>
      <c r="C38" s="13">
        <f t="shared" si="9"/>
        <v>853620.00293758954</v>
      </c>
      <c r="D38" s="5">
        <f t="shared" si="5"/>
        <v>44603.792716474272</v>
      </c>
      <c r="E38" s="8">
        <v>2022</v>
      </c>
      <c r="F38" s="13">
        <f t="shared" ref="F38:G38" si="28">F37+F15</f>
        <v>251999.36657899313</v>
      </c>
      <c r="G38" s="13">
        <f t="shared" si="28"/>
        <v>247300.4729451646</v>
      </c>
      <c r="H38" s="5">
        <f t="shared" si="6"/>
        <v>4698.8936338285275</v>
      </c>
      <c r="I38" s="8">
        <v>2022</v>
      </c>
      <c r="J38" s="13">
        <f t="shared" ref="J38:K38" si="29">J37+J15</f>
        <v>1150223.162233057</v>
      </c>
      <c r="K38" s="13">
        <f t="shared" si="29"/>
        <v>1100920.475882754</v>
      </c>
      <c r="L38" s="5">
        <f t="shared" si="7"/>
        <v>49302.686350303004</v>
      </c>
    </row>
    <row r="39" spans="1:12" x14ac:dyDescent="0.25">
      <c r="A39" s="8">
        <v>2023</v>
      </c>
      <c r="B39" s="13">
        <f t="shared" si="8"/>
        <v>987589.20058193465</v>
      </c>
      <c r="C39" s="13">
        <f t="shared" si="9"/>
        <v>933531.71326767618</v>
      </c>
      <c r="D39" s="5">
        <f t="shared" si="5"/>
        <v>54057.487314258469</v>
      </c>
      <c r="E39" s="8">
        <v>2023</v>
      </c>
      <c r="F39" s="13">
        <f t="shared" ref="F39:G39" si="30">F38+F16</f>
        <v>276165.48285692139</v>
      </c>
      <c r="G39" s="13">
        <f t="shared" si="30"/>
        <v>271075.0147536071</v>
      </c>
      <c r="H39" s="5">
        <f t="shared" si="6"/>
        <v>5090.4681033142842</v>
      </c>
      <c r="I39" s="8">
        <v>2023</v>
      </c>
      <c r="J39" s="13">
        <f t="shared" ref="J39:K39" si="31">J38+J16</f>
        <v>1263754.6834388559</v>
      </c>
      <c r="K39" s="13">
        <f t="shared" si="31"/>
        <v>1204606.7280212832</v>
      </c>
      <c r="L39" s="5">
        <f t="shared" si="7"/>
        <v>59147.955417572754</v>
      </c>
    </row>
    <row r="40" spans="1:12" x14ac:dyDescent="0.25">
      <c r="A40" s="8">
        <v>2024</v>
      </c>
      <c r="B40" s="13">
        <f t="shared" si="8"/>
        <v>1079138.8945238101</v>
      </c>
      <c r="C40" s="13">
        <f t="shared" si="9"/>
        <v>1015297.9516281117</v>
      </c>
      <c r="D40" s="5">
        <f t="shared" si="5"/>
        <v>63840.942895698478</v>
      </c>
      <c r="E40" s="8">
        <v>2024</v>
      </c>
      <c r="F40" s="13">
        <f t="shared" ref="F40:G40" si="32">F39+F17</f>
        <v>300824.29771108</v>
      </c>
      <c r="G40" s="13">
        <f t="shared" si="32"/>
        <v>295342.25513827999</v>
      </c>
      <c r="H40" s="5">
        <f t="shared" si="6"/>
        <v>5482.0425728000118</v>
      </c>
      <c r="I40" s="8">
        <v>2024</v>
      </c>
      <c r="J40" s="13">
        <f t="shared" ref="J40:K40" si="33">J39+J17</f>
        <v>1379963.1922348901</v>
      </c>
      <c r="K40" s="13">
        <f t="shared" si="33"/>
        <v>1310640.2067663916</v>
      </c>
      <c r="L40" s="5">
        <f t="shared" si="7"/>
        <v>69322.985468498431</v>
      </c>
    </row>
    <row r="41" spans="1:12" x14ac:dyDescent="0.25">
      <c r="A41" s="8">
        <v>2025</v>
      </c>
      <c r="B41" s="13">
        <f t="shared" si="8"/>
        <v>1172862.6482850802</v>
      </c>
      <c r="C41" s="13">
        <f t="shared" si="9"/>
        <v>1098966.888591608</v>
      </c>
      <c r="D41" s="5">
        <f t="shared" si="5"/>
        <v>73895.759693472181</v>
      </c>
      <c r="E41" s="8">
        <v>2025</v>
      </c>
      <c r="F41" s="13">
        <f t="shared" ref="F41:G41" si="34">F40+F18</f>
        <v>325975.81114146905</v>
      </c>
      <c r="G41" s="13">
        <f t="shared" si="34"/>
        <v>320102.19409918331</v>
      </c>
      <c r="H41" s="5">
        <f t="shared" si="6"/>
        <v>5873.6170422857394</v>
      </c>
      <c r="I41" s="8">
        <v>2025</v>
      </c>
      <c r="J41" s="13">
        <f t="shared" ref="J41:K41" si="35">J40+J18</f>
        <v>1498838.4594265493</v>
      </c>
      <c r="K41" s="13">
        <f t="shared" si="35"/>
        <v>1419069.0826907912</v>
      </c>
      <c r="L41" s="5">
        <f t="shared" si="7"/>
        <v>79769.376735758036</v>
      </c>
    </row>
    <row r="42" spans="1:12" x14ac:dyDescent="0.25">
      <c r="A42" s="8">
        <v>2026</v>
      </c>
      <c r="B42" s="13">
        <f t="shared" si="8"/>
        <v>1268751.8328751929</v>
      </c>
      <c r="C42" s="13">
        <f t="shared" si="9"/>
        <v>1184577.978759767</v>
      </c>
      <c r="D42" s="5">
        <f t="shared" si="5"/>
        <v>84173.854115425842</v>
      </c>
      <c r="E42" s="8">
        <v>2026</v>
      </c>
      <c r="F42" s="13">
        <f t="shared" ref="F42:G42" si="36">F41+F19</f>
        <v>351620.02314808848</v>
      </c>
      <c r="G42" s="13">
        <f t="shared" si="36"/>
        <v>345354.83163631702</v>
      </c>
      <c r="H42" s="5">
        <f t="shared" si="6"/>
        <v>6265.191511771467</v>
      </c>
      <c r="I42" s="8">
        <v>2026</v>
      </c>
      <c r="J42" s="13">
        <f t="shared" ref="J42:K42" si="37">J41+J19</f>
        <v>1620371.8560232813</v>
      </c>
      <c r="K42" s="13">
        <f t="shared" si="37"/>
        <v>1529932.8103960839</v>
      </c>
      <c r="L42" s="5">
        <f t="shared" si="7"/>
        <v>90439.045627197484</v>
      </c>
    </row>
    <row r="43" spans="1:12" x14ac:dyDescent="0.25">
      <c r="A43" s="8">
        <v>2027</v>
      </c>
      <c r="B43" s="13">
        <f t="shared" si="8"/>
        <v>1366799.076184222</v>
      </c>
      <c r="C43" s="13">
        <f t="shared" si="9"/>
        <v>1272164.3989535221</v>
      </c>
      <c r="D43" s="5">
        <f t="shared" si="5"/>
        <v>94634.677230699919</v>
      </c>
      <c r="E43" s="8">
        <v>2027</v>
      </c>
      <c r="F43" s="13">
        <f t="shared" ref="F43:G43" si="38">F42+F20</f>
        <v>377756.9337309383</v>
      </c>
      <c r="G43" s="13">
        <f t="shared" si="38"/>
        <v>371100.16774968116</v>
      </c>
      <c r="H43" s="5">
        <f t="shared" si="6"/>
        <v>6656.7659812571364</v>
      </c>
      <c r="I43" s="8">
        <v>2027</v>
      </c>
      <c r="J43" s="13">
        <f t="shared" ref="J43:K43" si="39">J42+J20</f>
        <v>1744556.0099151605</v>
      </c>
      <c r="K43" s="13">
        <f t="shared" si="39"/>
        <v>1643264.5667032031</v>
      </c>
      <c r="L43" s="5">
        <f t="shared" si="7"/>
        <v>101291.44321195735</v>
      </c>
    </row>
    <row r="44" spans="1:12" x14ac:dyDescent="0.25">
      <c r="A44" s="8">
        <v>2028</v>
      </c>
      <c r="B44" s="13">
        <f t="shared" si="8"/>
        <v>1466998.0103194951</v>
      </c>
      <c r="C44" s="13">
        <f t="shared" si="9"/>
        <v>1361754.5679798629</v>
      </c>
      <c r="D44" s="5">
        <f t="shared" si="5"/>
        <v>105243.44233963219</v>
      </c>
      <c r="E44" s="8">
        <v>2028</v>
      </c>
      <c r="F44" s="13">
        <f t="shared" ref="F44:G44" si="40">F43+F21</f>
        <v>404386.54289001855</v>
      </c>
      <c r="G44" s="13">
        <f t="shared" si="40"/>
        <v>397338.20243927569</v>
      </c>
      <c r="H44" s="5">
        <f t="shared" si="6"/>
        <v>7048.340450742864</v>
      </c>
      <c r="I44" s="8">
        <v>2028</v>
      </c>
      <c r="J44" s="13">
        <f t="shared" ref="J44:K44" si="41">J43+J21</f>
        <v>1871384.5532095139</v>
      </c>
      <c r="K44" s="13">
        <f t="shared" si="41"/>
        <v>1759092.7704191385</v>
      </c>
      <c r="L44" s="5">
        <f t="shared" si="7"/>
        <v>112291.78279037541</v>
      </c>
    </row>
    <row r="45" spans="1:12" x14ac:dyDescent="0.25">
      <c r="A45" s="8">
        <v>2029</v>
      </c>
      <c r="B45" s="13">
        <f t="shared" si="8"/>
        <v>1569343.0828109675</v>
      </c>
      <c r="C45" s="13">
        <f t="shared" si="9"/>
        <v>1453373.0379291533</v>
      </c>
      <c r="D45" s="5">
        <f t="shared" si="5"/>
        <v>115970.04488181416</v>
      </c>
      <c r="E45" s="8">
        <v>2029</v>
      </c>
      <c r="F45" s="13">
        <f t="shared" ref="F45:G45" si="42">F44+F22</f>
        <v>431508.85062532919</v>
      </c>
      <c r="G45" s="13">
        <f t="shared" si="42"/>
        <v>424068.93570510059</v>
      </c>
      <c r="H45" s="5">
        <f t="shared" si="6"/>
        <v>7439.9149202285917</v>
      </c>
      <c r="I45" s="8">
        <v>2029</v>
      </c>
      <c r="J45" s="13">
        <f t="shared" ref="J45:K45" si="43">J44+J22</f>
        <v>2000851.9334362969</v>
      </c>
      <c r="K45" s="13">
        <f t="shared" si="43"/>
        <v>1877441.9736342537</v>
      </c>
      <c r="L45" s="5">
        <f t="shared" si="7"/>
        <v>123409.95980204316</v>
      </c>
    </row>
    <row r="46" spans="1:12" x14ac:dyDescent="0.25">
      <c r="A46" s="8">
        <v>2030</v>
      </c>
      <c r="B46" s="13">
        <f t="shared" si="8"/>
        <v>1673829.4132710281</v>
      </c>
      <c r="C46" s="13">
        <f t="shared" si="9"/>
        <v>1547035.178849481</v>
      </c>
      <c r="D46" s="5">
        <f t="shared" si="5"/>
        <v>126794.23442154704</v>
      </c>
      <c r="E46" s="8">
        <v>2030</v>
      </c>
      <c r="F46" s="13">
        <f t="shared" ref="F46:G46" si="44">F45+F23</f>
        <v>459123.8569368702</v>
      </c>
      <c r="G46" s="13">
        <f t="shared" si="44"/>
        <v>451292.36754715588</v>
      </c>
      <c r="H46" s="5">
        <f>F46-G46</f>
        <v>7831.4893897143193</v>
      </c>
      <c r="I46" s="8">
        <v>2030</v>
      </c>
      <c r="J46" s="13">
        <f t="shared" ref="J46:K46" si="45">J45+J23</f>
        <v>2132953.2702078987</v>
      </c>
      <c r="K46" s="13">
        <f t="shared" si="45"/>
        <v>1998327.5463966366</v>
      </c>
      <c r="L46" s="5">
        <f t="shared" si="7"/>
        <v>134625.72381126205</v>
      </c>
    </row>
    <row r="47" spans="1:12" x14ac:dyDescent="0.25">
      <c r="D47" s="14">
        <f>D46/B46</f>
        <v>7.5750989566949617E-2</v>
      </c>
      <c r="H47" s="14">
        <f>H46/F46</f>
        <v>1.7057465586657924E-2</v>
      </c>
      <c r="L47" s="14">
        <f>L46/J46</f>
        <v>6.3117052629165241E-2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1" zoomScale="85" zoomScaleNormal="85" workbookViewId="0">
      <selection activeCell="L47" sqref="L47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17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'[7]Rekapitulasi BaU Emisi GRK'!J61</f>
        <v>76708.793055644419</v>
      </c>
      <c r="C4" s="13">
        <f>'[8]Rekapitulasi BaU Emisi GRK'!J61</f>
        <v>76485.289362063893</v>
      </c>
      <c r="D4" s="5">
        <f>B4-C4</f>
        <v>223.50369358052558</v>
      </c>
      <c r="E4" s="8">
        <v>2011</v>
      </c>
      <c r="F4" s="11">
        <f>'[7]Rekapitulasi BaU Emisi GRK'!G90</f>
        <v>24929.818003594057</v>
      </c>
      <c r="G4" s="13">
        <f>'[8]Rekapitulasi BaU Emisi GRK'!G90</f>
        <v>24890.283313216911</v>
      </c>
      <c r="H4" s="5">
        <f>F4-G4</f>
        <v>39.534690377146035</v>
      </c>
      <c r="I4" s="8">
        <v>2011</v>
      </c>
      <c r="J4" s="11">
        <f>B4+F4</f>
        <v>101638.61105923848</v>
      </c>
      <c r="K4" s="13">
        <f>C4+G4</f>
        <v>101375.5726752808</v>
      </c>
      <c r="L4" s="5">
        <f>J4-K4</f>
        <v>263.03838395768253</v>
      </c>
    </row>
    <row r="5" spans="1:12" x14ac:dyDescent="0.25">
      <c r="A5" s="8">
        <v>2012</v>
      </c>
      <c r="B5" s="11">
        <f>'[7]Rekapitulasi BaU Emisi GRK'!J62</f>
        <v>81894.348982290554</v>
      </c>
      <c r="C5" s="13">
        <f>'[8]Rekapitulasi BaU Emisi GRK'!J62</f>
        <v>81668.420026249631</v>
      </c>
      <c r="D5" s="5">
        <f t="shared" ref="D5:D23" si="0">B5-C5</f>
        <v>225.92895604092337</v>
      </c>
      <c r="E5" s="8">
        <v>2012</v>
      </c>
      <c r="F5" s="11">
        <f>'[7]Rekapitulasi BaU Emisi GRK'!G91</f>
        <v>24897.021875082515</v>
      </c>
      <c r="G5" s="13">
        <f>'[8]Rekapitulasi BaU Emisi GRK'!G91</f>
        <v>24857.963025848228</v>
      </c>
      <c r="H5" s="5">
        <f t="shared" ref="H5:H23" si="1">F5-G5</f>
        <v>39.058849234286754</v>
      </c>
      <c r="I5" s="8">
        <v>2012</v>
      </c>
      <c r="J5" s="11">
        <f t="shared" ref="J5:J23" si="2">B5+F5</f>
        <v>106791.37085737307</v>
      </c>
      <c r="K5" s="13">
        <f t="shared" ref="K5:K23" si="3">C5+G5</f>
        <v>106526.38305209787</v>
      </c>
      <c r="L5" s="5">
        <f t="shared" ref="L5:L23" si="4">J5-K5</f>
        <v>264.98780527520285</v>
      </c>
    </row>
    <row r="6" spans="1:12" x14ac:dyDescent="0.25">
      <c r="A6" s="8">
        <v>2013</v>
      </c>
      <c r="B6" s="11">
        <f>'[7]Rekapitulasi BaU Emisi GRK'!J63</f>
        <v>86059.879460909753</v>
      </c>
      <c r="C6" s="13">
        <f>'[8]Rekapitulasi BaU Emisi GRK'!J63</f>
        <v>85829.193020707404</v>
      </c>
      <c r="D6" s="5">
        <f t="shared" si="0"/>
        <v>230.68644020234933</v>
      </c>
      <c r="E6" s="8">
        <v>2013</v>
      </c>
      <c r="F6" s="11">
        <f>'[7]Rekapitulasi BaU Emisi GRK'!G92</f>
        <v>25304.105788329718</v>
      </c>
      <c r="G6" s="13">
        <f>'[8]Rekapitulasi BaU Emisi GRK'!G92</f>
        <v>25265.22698709543</v>
      </c>
      <c r="H6" s="5">
        <f t="shared" si="1"/>
        <v>38.878801234288403</v>
      </c>
      <c r="I6" s="8">
        <v>2013</v>
      </c>
      <c r="J6" s="11">
        <f t="shared" si="2"/>
        <v>111363.98524923947</v>
      </c>
      <c r="K6" s="13">
        <f t="shared" si="3"/>
        <v>111094.42000780284</v>
      </c>
      <c r="L6" s="5">
        <f t="shared" si="4"/>
        <v>269.5652414366341</v>
      </c>
    </row>
    <row r="7" spans="1:12" x14ac:dyDescent="0.25">
      <c r="A7" s="8">
        <v>2014</v>
      </c>
      <c r="B7" s="11">
        <f>'[7]Rekapitulasi BaU Emisi GRK'!J64</f>
        <v>89751.005861248734</v>
      </c>
      <c r="C7" s="13">
        <f>'[8]Rekapitulasi BaU Emisi GRK'!J64</f>
        <v>89515.596199513791</v>
      </c>
      <c r="D7" s="5">
        <f t="shared" si="0"/>
        <v>235.40966173494235</v>
      </c>
      <c r="E7" s="8">
        <v>2014</v>
      </c>
      <c r="F7" s="11">
        <f>'[7]Rekapitulasi BaU Emisi GRK'!G93</f>
        <v>26007.26680224427</v>
      </c>
      <c r="G7" s="13">
        <f>'[8]Rekapitulasi BaU Emisi GRK'!G93</f>
        <v>25968.109355295695</v>
      </c>
      <c r="H7" s="5">
        <f t="shared" si="1"/>
        <v>39.157446948574943</v>
      </c>
      <c r="I7" s="8">
        <v>2014</v>
      </c>
      <c r="J7" s="11">
        <f t="shared" si="2"/>
        <v>115758.272663493</v>
      </c>
      <c r="K7" s="13">
        <f t="shared" si="3"/>
        <v>115483.70555480948</v>
      </c>
      <c r="L7" s="5">
        <f t="shared" si="4"/>
        <v>274.56710868352093</v>
      </c>
    </row>
    <row r="8" spans="1:12" x14ac:dyDescent="0.25">
      <c r="A8" s="8">
        <v>2015</v>
      </c>
      <c r="B8" s="11">
        <f>'[7]Rekapitulasi BaU Emisi GRK'!J65</f>
        <v>93100.822251835591</v>
      </c>
      <c r="C8" s="13">
        <f>'[8]Rekapitulasi BaU Emisi GRK'!J65</f>
        <v>92860.807515564069</v>
      </c>
      <c r="D8" s="5">
        <f t="shared" si="0"/>
        <v>240.01473627152154</v>
      </c>
      <c r="E8" s="8">
        <v>2015</v>
      </c>
      <c r="F8" s="11">
        <f>'[7]Rekapitulasi BaU Emisi GRK'!G94</f>
        <v>26516.019931723578</v>
      </c>
      <c r="G8" s="13">
        <f>'[8]Rekapitulasi BaU Emisi GRK'!G94</f>
        <v>26476.862484775011</v>
      </c>
      <c r="H8" s="5">
        <f t="shared" si="1"/>
        <v>39.157446948567667</v>
      </c>
      <c r="I8" s="8">
        <v>2015</v>
      </c>
      <c r="J8" s="11">
        <f t="shared" si="2"/>
        <v>119616.84218355917</v>
      </c>
      <c r="K8" s="13">
        <f t="shared" si="3"/>
        <v>119337.67000033907</v>
      </c>
      <c r="L8" s="5">
        <f t="shared" si="4"/>
        <v>279.17218322010012</v>
      </c>
    </row>
    <row r="9" spans="1:12" x14ac:dyDescent="0.25">
      <c r="A9" s="8">
        <v>2016</v>
      </c>
      <c r="B9" s="11">
        <f>'[7]Rekapitulasi BaU Emisi GRK'!J66</f>
        <v>96193.838581435572</v>
      </c>
      <c r="C9" s="13">
        <f>'[8]Rekapitulasi BaU Emisi GRK'!J66</f>
        <v>95949.184803366108</v>
      </c>
      <c r="D9" s="5">
        <f t="shared" si="0"/>
        <v>244.65377806946344</v>
      </c>
      <c r="E9" s="8">
        <v>2016</v>
      </c>
      <c r="F9" s="11">
        <f>'[7]Rekapitulasi BaU Emisi GRK'!G95</f>
        <v>27028.5256498688</v>
      </c>
      <c r="G9" s="13">
        <f>'[8]Rekapitulasi BaU Emisi GRK'!G95</f>
        <v>26989.368202920228</v>
      </c>
      <c r="H9" s="5">
        <f t="shared" si="1"/>
        <v>39.157446948571305</v>
      </c>
      <c r="I9" s="8">
        <v>2016</v>
      </c>
      <c r="J9" s="11">
        <f t="shared" si="2"/>
        <v>123222.36423130437</v>
      </c>
      <c r="K9" s="13">
        <f t="shared" si="3"/>
        <v>122938.55300628634</v>
      </c>
      <c r="L9" s="5">
        <f t="shared" si="4"/>
        <v>283.81122501802747</v>
      </c>
    </row>
    <row r="10" spans="1:12" x14ac:dyDescent="0.25">
      <c r="A10" s="8">
        <v>2017</v>
      </c>
      <c r="B10" s="11">
        <f>'[7]Rekapitulasi BaU Emisi GRK'!J67</f>
        <v>99116.895140073873</v>
      </c>
      <c r="C10" s="13">
        <f>'[8]Rekapitulasi BaU Emisi GRK'!J67</f>
        <v>98879.154740694445</v>
      </c>
      <c r="D10" s="5">
        <f t="shared" si="0"/>
        <v>237.74039937942871</v>
      </c>
      <c r="E10" s="8">
        <v>2017</v>
      </c>
      <c r="F10" s="11">
        <f>'[7]Rekapitulasi BaU Emisi GRK'!G96</f>
        <v>27668.195176979509</v>
      </c>
      <c r="G10" s="13">
        <f>'[8]Rekapitulasi BaU Emisi GRK'!G96</f>
        <v>27629.03773003093</v>
      </c>
      <c r="H10" s="5">
        <f t="shared" si="1"/>
        <v>39.157446948578581</v>
      </c>
      <c r="I10" s="8">
        <v>2017</v>
      </c>
      <c r="J10" s="11">
        <f t="shared" si="2"/>
        <v>126785.09031705339</v>
      </c>
      <c r="K10" s="13">
        <f t="shared" si="3"/>
        <v>126508.19247072538</v>
      </c>
      <c r="L10" s="5">
        <f t="shared" si="4"/>
        <v>276.89784632800729</v>
      </c>
    </row>
    <row r="11" spans="1:12" x14ac:dyDescent="0.25">
      <c r="A11" s="8">
        <v>2018</v>
      </c>
      <c r="B11" s="11">
        <f>'[7]Rekapitulasi BaU Emisi GRK'!J68</f>
        <v>102038.08844541995</v>
      </c>
      <c r="C11" s="13">
        <f>'[8]Rekapitulasi BaU Emisi GRK'!J68</f>
        <v>100295.40309750402</v>
      </c>
      <c r="D11" s="5">
        <f t="shared" si="0"/>
        <v>1742.6853479159327</v>
      </c>
      <c r="E11" s="8">
        <v>2018</v>
      </c>
      <c r="F11" s="11">
        <f>'[7]Rekapitulasi BaU Emisi GRK'!G97</f>
        <v>28358.214654624917</v>
      </c>
      <c r="G11" s="13">
        <f>'[8]Rekapitulasi BaU Emisi GRK'!G97</f>
        <v>28319.057207676342</v>
      </c>
      <c r="H11" s="5">
        <f t="shared" si="1"/>
        <v>39.157446948574943</v>
      </c>
      <c r="I11" s="8">
        <v>2018</v>
      </c>
      <c r="J11" s="11">
        <f t="shared" si="2"/>
        <v>130396.30310004487</v>
      </c>
      <c r="K11" s="13">
        <f t="shared" si="3"/>
        <v>128614.46030518037</v>
      </c>
      <c r="L11" s="5">
        <f t="shared" si="4"/>
        <v>1781.8427948644967</v>
      </c>
    </row>
    <row r="12" spans="1:12" x14ac:dyDescent="0.25">
      <c r="A12" s="8">
        <v>2019</v>
      </c>
      <c r="B12" s="11">
        <f>'[7]Rekapitulasi BaU Emisi GRK'!J69</f>
        <v>104999.05442359908</v>
      </c>
      <c r="C12" s="13">
        <f>'[8]Rekapitulasi BaU Emisi GRK'!J69</f>
        <v>102195.39460651121</v>
      </c>
      <c r="D12" s="5">
        <f t="shared" si="0"/>
        <v>2803.6598170878715</v>
      </c>
      <c r="E12" s="8">
        <v>2019</v>
      </c>
      <c r="F12" s="11">
        <f>'[7]Rekapitulasi BaU Emisi GRK'!G98</f>
        <v>29048.234132270325</v>
      </c>
      <c r="G12" s="13">
        <f>'[8]Rekapitulasi BaU Emisi GRK'!G98</f>
        <v>29009.07668532175</v>
      </c>
      <c r="H12" s="5">
        <f t="shared" si="1"/>
        <v>39.157446948574943</v>
      </c>
      <c r="I12" s="8">
        <v>2019</v>
      </c>
      <c r="J12" s="11">
        <f t="shared" si="2"/>
        <v>134047.2885558694</v>
      </c>
      <c r="K12" s="13">
        <f t="shared" si="3"/>
        <v>131204.47129183298</v>
      </c>
      <c r="L12" s="5">
        <f t="shared" si="4"/>
        <v>2842.817264036421</v>
      </c>
    </row>
    <row r="13" spans="1:12" x14ac:dyDescent="0.25">
      <c r="A13" s="8">
        <v>2020</v>
      </c>
      <c r="B13" s="11">
        <f>'[7]Rekapitulasi BaU Emisi GRK'!J70</f>
        <v>107983.06330589042</v>
      </c>
      <c r="C13" s="13">
        <f>'[8]Rekapitulasi BaU Emisi GRK'!J70</f>
        <v>101698.29877862173</v>
      </c>
      <c r="D13" s="5">
        <f t="shared" si="0"/>
        <v>6284.7645272686932</v>
      </c>
      <c r="E13" s="8">
        <v>2020</v>
      </c>
      <c r="F13" s="11">
        <f>'[7]Rekapitulasi BaU Emisi GRK'!G99</f>
        <v>29738.253609915737</v>
      </c>
      <c r="G13" s="13">
        <f>'[8]Rekapitulasi BaU Emisi GRK'!G99</f>
        <v>29699.096162967166</v>
      </c>
      <c r="H13" s="5">
        <f t="shared" si="1"/>
        <v>39.157446948571305</v>
      </c>
      <c r="I13" s="8">
        <v>2020</v>
      </c>
      <c r="J13" s="11">
        <f t="shared" si="2"/>
        <v>137721.31691580615</v>
      </c>
      <c r="K13" s="13">
        <f t="shared" si="3"/>
        <v>131397.39494158889</v>
      </c>
      <c r="L13" s="5">
        <f t="shared" si="4"/>
        <v>6323.9219742172572</v>
      </c>
    </row>
    <row r="14" spans="1:12" x14ac:dyDescent="0.25">
      <c r="A14" s="8">
        <v>2021</v>
      </c>
      <c r="B14" s="11">
        <f>'[7]Rekapitulasi BaU Emisi GRK'!J71</f>
        <v>110979.32178599839</v>
      </c>
      <c r="C14" s="13">
        <f>'[8]Rekapitulasi BaU Emisi GRK'!J71</f>
        <v>104053.78653756999</v>
      </c>
      <c r="D14" s="5">
        <f t="shared" si="0"/>
        <v>6925.535248428394</v>
      </c>
      <c r="E14" s="8">
        <v>2021</v>
      </c>
      <c r="F14" s="11">
        <f>'[7]Rekapitulasi BaU Emisi GRK'!G100</f>
        <v>30428.273087561145</v>
      </c>
      <c r="G14" s="13">
        <f>'[8]Rekapitulasi BaU Emisi GRK'!G100</f>
        <v>30389.115640612574</v>
      </c>
      <c r="H14" s="5">
        <f t="shared" si="1"/>
        <v>39.157446948571305</v>
      </c>
      <c r="I14" s="8">
        <v>2021</v>
      </c>
      <c r="J14" s="11">
        <f t="shared" si="2"/>
        <v>141407.59487355954</v>
      </c>
      <c r="K14" s="13">
        <f t="shared" si="3"/>
        <v>134442.90217818256</v>
      </c>
      <c r="L14" s="5">
        <f t="shared" si="4"/>
        <v>6964.6926953769871</v>
      </c>
    </row>
    <row r="15" spans="1:12" x14ac:dyDescent="0.25">
      <c r="A15" s="8">
        <v>2022</v>
      </c>
      <c r="B15" s="11">
        <f>'[7]Rekapitulasi BaU Emisi GRK'!J72</f>
        <v>113980.95984397373</v>
      </c>
      <c r="C15" s="13">
        <f>'[8]Rekapitulasi BaU Emisi GRK'!J72</f>
        <v>106581.87257836298</v>
      </c>
      <c r="D15" s="5">
        <f t="shared" si="0"/>
        <v>7399.0872656107531</v>
      </c>
      <c r="E15" s="8">
        <v>2022</v>
      </c>
      <c r="F15" s="11">
        <f>'[7]Rekapitulasi BaU Emisi GRK'!G101</f>
        <v>31118.292565206553</v>
      </c>
      <c r="G15" s="13">
        <f>'[8]Rekapitulasi BaU Emisi GRK'!G101</f>
        <v>31079.135118257982</v>
      </c>
      <c r="H15" s="5">
        <f t="shared" si="1"/>
        <v>39.157446948571305</v>
      </c>
      <c r="I15" s="8">
        <v>2022</v>
      </c>
      <c r="J15" s="11">
        <f t="shared" si="2"/>
        <v>145099.25240918028</v>
      </c>
      <c r="K15" s="13">
        <f t="shared" si="3"/>
        <v>137661.00769662095</v>
      </c>
      <c r="L15" s="5">
        <f t="shared" si="4"/>
        <v>7438.2447125593317</v>
      </c>
    </row>
    <row r="16" spans="1:12" x14ac:dyDescent="0.25">
      <c r="A16" s="8">
        <v>2023</v>
      </c>
      <c r="B16" s="11">
        <f>'[7]Rekapitulasi BaU Emisi GRK'!J73</f>
        <v>116983.68937480188</v>
      </c>
      <c r="C16" s="13">
        <f>'[8]Rekapitulasi BaU Emisi GRK'!J73</f>
        <v>109238.60622885058</v>
      </c>
      <c r="D16" s="5">
        <f t="shared" si="0"/>
        <v>7745.0831459512992</v>
      </c>
      <c r="E16" s="8">
        <v>2023</v>
      </c>
      <c r="F16" s="11">
        <f>'[7]Rekapitulasi BaU Emisi GRK'!G102</f>
        <v>31808.312042851958</v>
      </c>
      <c r="G16" s="13">
        <f>'[8]Rekapitulasi BaU Emisi GRK'!G102</f>
        <v>31769.154595903387</v>
      </c>
      <c r="H16" s="5">
        <f t="shared" si="1"/>
        <v>39.157446948571305</v>
      </c>
      <c r="I16" s="8">
        <v>2023</v>
      </c>
      <c r="J16" s="11">
        <f t="shared" si="2"/>
        <v>148792.00141765384</v>
      </c>
      <c r="K16" s="13">
        <f t="shared" si="3"/>
        <v>141007.76082475396</v>
      </c>
      <c r="L16" s="5">
        <f t="shared" si="4"/>
        <v>7784.2405928998778</v>
      </c>
    </row>
    <row r="17" spans="1:12" x14ac:dyDescent="0.25">
      <c r="A17" s="8">
        <v>2024</v>
      </c>
      <c r="B17" s="11">
        <f>'[7]Rekapitulasi BaU Emisi GRK'!J74</f>
        <v>119984.91191934166</v>
      </c>
      <c r="C17" s="13">
        <f>'[8]Rekapitulasi BaU Emisi GRK'!J74</f>
        <v>111994.26958154907</v>
      </c>
      <c r="D17" s="5">
        <f t="shared" si="0"/>
        <v>7990.6423377925821</v>
      </c>
      <c r="E17" s="8">
        <v>2024</v>
      </c>
      <c r="F17" s="11">
        <f>'[7]Rekapitulasi BaU Emisi GRK'!G103</f>
        <v>32498.331520497366</v>
      </c>
      <c r="G17" s="13">
        <f>'[8]Rekapitulasi BaU Emisi GRK'!G103</f>
        <v>32459.174073548802</v>
      </c>
      <c r="H17" s="5">
        <f t="shared" si="1"/>
        <v>39.157446948564029</v>
      </c>
      <c r="I17" s="8">
        <v>2024</v>
      </c>
      <c r="J17" s="11">
        <f t="shared" si="2"/>
        <v>152483.24343983902</v>
      </c>
      <c r="K17" s="13">
        <f t="shared" si="3"/>
        <v>144453.44365509789</v>
      </c>
      <c r="L17" s="5">
        <f t="shared" si="4"/>
        <v>8029.7997847411316</v>
      </c>
    </row>
    <row r="18" spans="1:12" x14ac:dyDescent="0.25">
      <c r="A18" s="8">
        <v>2025</v>
      </c>
      <c r="B18" s="11">
        <f>'[7]Rekapitulasi BaU Emisi GRK'!J75</f>
        <v>122983.12640377639</v>
      </c>
      <c r="C18" s="13">
        <f>'[8]Rekapitulasi BaU Emisi GRK'!J75</f>
        <v>114828.58221630978</v>
      </c>
      <c r="D18" s="5">
        <f t="shared" si="0"/>
        <v>8154.5441874666139</v>
      </c>
      <c r="E18" s="8">
        <v>2025</v>
      </c>
      <c r="F18" s="11">
        <f>'[7]Rekapitulasi BaU Emisi GRK'!G104</f>
        <v>33188.350998142785</v>
      </c>
      <c r="G18" s="13">
        <f>'[8]Rekapitulasi BaU Emisi GRK'!G104</f>
        <v>33149.193551194214</v>
      </c>
      <c r="H18" s="5">
        <f t="shared" si="1"/>
        <v>39.157446948571305</v>
      </c>
      <c r="I18" s="8">
        <v>2025</v>
      </c>
      <c r="J18" s="11">
        <f t="shared" si="2"/>
        <v>156171.47740191917</v>
      </c>
      <c r="K18" s="13">
        <f t="shared" si="3"/>
        <v>147977.775767504</v>
      </c>
      <c r="L18" s="5">
        <f t="shared" si="4"/>
        <v>8193.7016344151634</v>
      </c>
    </row>
    <row r="19" spans="1:12" x14ac:dyDescent="0.25">
      <c r="A19" s="8">
        <v>2026</v>
      </c>
      <c r="B19" s="11">
        <f>'[7]Rekapitulasi BaU Emisi GRK'!J76</f>
        <v>125977.53710579181</v>
      </c>
      <c r="C19" s="13">
        <f>'[8]Rekapitulasi BaU Emisi GRK'!J76</f>
        <v>117727.4691969656</v>
      </c>
      <c r="D19" s="5">
        <f t="shared" si="0"/>
        <v>8250.0679088262114</v>
      </c>
      <c r="E19" s="8">
        <v>2026</v>
      </c>
      <c r="F19" s="11">
        <f>'[7]Rekapitulasi BaU Emisi GRK'!G105</f>
        <v>33878.370475788193</v>
      </c>
      <c r="G19" s="13">
        <f>'[8]Rekapitulasi BaU Emisi GRK'!G105</f>
        <v>33839.213028839615</v>
      </c>
      <c r="H19" s="5">
        <f t="shared" si="1"/>
        <v>39.157446948578581</v>
      </c>
      <c r="I19" s="8">
        <v>2026</v>
      </c>
      <c r="J19" s="11">
        <f t="shared" si="2"/>
        <v>159855.90758157999</v>
      </c>
      <c r="K19" s="13">
        <f t="shared" si="3"/>
        <v>151566.68222580521</v>
      </c>
      <c r="L19" s="5">
        <f t="shared" si="4"/>
        <v>8289.2253557747754</v>
      </c>
    </row>
    <row r="20" spans="1:12" x14ac:dyDescent="0.25">
      <c r="A20" s="8">
        <v>2027</v>
      </c>
      <c r="B20" s="11">
        <f>'[7]Rekapitulasi BaU Emisi GRK'!J77</f>
        <v>128967.79509591612</v>
      </c>
      <c r="C20" s="13">
        <f>'[8]Rekapitulasi BaU Emisi GRK'!J77</f>
        <v>120680.87667429345</v>
      </c>
      <c r="D20" s="5">
        <f t="shared" si="0"/>
        <v>8286.9184216226713</v>
      </c>
      <c r="E20" s="8">
        <v>2027</v>
      </c>
      <c r="F20" s="11">
        <f>'[7]Rekapitulasi BaU Emisi GRK'!G106</f>
        <v>34568.389953433594</v>
      </c>
      <c r="G20" s="13">
        <f>'[8]Rekapitulasi BaU Emisi GRK'!G106</f>
        <v>34529.23250648503</v>
      </c>
      <c r="H20" s="5">
        <f t="shared" si="1"/>
        <v>39.157446948564029</v>
      </c>
      <c r="I20" s="8">
        <v>2027</v>
      </c>
      <c r="J20" s="11">
        <f t="shared" si="2"/>
        <v>163536.18504934973</v>
      </c>
      <c r="K20" s="13">
        <f t="shared" si="3"/>
        <v>155210.1091807785</v>
      </c>
      <c r="L20" s="5">
        <f t="shared" si="4"/>
        <v>8326.0758685712353</v>
      </c>
    </row>
    <row r="21" spans="1:12" x14ac:dyDescent="0.25">
      <c r="A21" s="8">
        <v>2028</v>
      </c>
      <c r="B21" s="11">
        <f>'[7]Rekapitulasi BaU Emisi GRK'!J78</f>
        <v>131953.82852248117</v>
      </c>
      <c r="C21" s="13">
        <f>'[8]Rekapitulasi BaU Emisi GRK'!J78</f>
        <v>123681.28920702833</v>
      </c>
      <c r="D21" s="5">
        <f t="shared" si="0"/>
        <v>8272.5393154528429</v>
      </c>
      <c r="E21" s="8">
        <v>2028</v>
      </c>
      <c r="F21" s="11">
        <f>'[7]Rekapitulasi BaU Emisi GRK'!G107</f>
        <v>35258.409431079017</v>
      </c>
      <c r="G21" s="13">
        <f>'[8]Rekapitulasi BaU Emisi GRK'!G107</f>
        <v>35219.251984130438</v>
      </c>
      <c r="H21" s="5">
        <f t="shared" si="1"/>
        <v>39.157446948578581</v>
      </c>
      <c r="I21" s="8">
        <v>2028</v>
      </c>
      <c r="J21" s="11">
        <f t="shared" si="2"/>
        <v>167212.23795356019</v>
      </c>
      <c r="K21" s="13">
        <f t="shared" si="3"/>
        <v>158900.54119115876</v>
      </c>
      <c r="L21" s="5">
        <f t="shared" si="4"/>
        <v>8311.696762401436</v>
      </c>
    </row>
    <row r="22" spans="1:12" x14ac:dyDescent="0.25">
      <c r="A22" s="8">
        <v>2029</v>
      </c>
      <c r="B22" s="11">
        <f>'[7]Rekapitulasi BaU Emisi GRK'!J79</f>
        <v>134935.73191859701</v>
      </c>
      <c r="C22" s="13">
        <f>'[8]Rekapitulasi BaU Emisi GRK'!J79</f>
        <v>126722.71673238846</v>
      </c>
      <c r="D22" s="5">
        <f t="shared" si="0"/>
        <v>8213.0151862085477</v>
      </c>
      <c r="E22" s="8">
        <v>2029</v>
      </c>
      <c r="F22" s="11">
        <f>'[7]Rekapitulasi BaU Emisi GRK'!G108</f>
        <v>35948.428908724418</v>
      </c>
      <c r="G22" s="13">
        <f>'[8]Rekapitulasi BaU Emisi GRK'!G108</f>
        <v>35909.271461775847</v>
      </c>
      <c r="H22" s="5">
        <f t="shared" si="1"/>
        <v>39.157446948571305</v>
      </c>
      <c r="I22" s="8">
        <v>2029</v>
      </c>
      <c r="J22" s="11">
        <f t="shared" si="2"/>
        <v>170884.16082732144</v>
      </c>
      <c r="K22" s="13">
        <f t="shared" si="3"/>
        <v>162631.9881941643</v>
      </c>
      <c r="L22" s="5">
        <f t="shared" si="4"/>
        <v>8252.1726331571408</v>
      </c>
    </row>
    <row r="23" spans="1:12" x14ac:dyDescent="0.25">
      <c r="A23" s="8">
        <v>2030</v>
      </c>
      <c r="B23" s="11">
        <f>'[7]Rekapitulasi BaU Emisi GRK'!J80</f>
        <v>137913.69462210839</v>
      </c>
      <c r="C23" s="13">
        <f>'[8]Rekapitulasi BaU Emisi GRK'!J80</f>
        <v>129796.73424480626</v>
      </c>
      <c r="D23" s="5">
        <f t="shared" si="0"/>
        <v>8116.9603773021372</v>
      </c>
      <c r="E23" s="8">
        <v>2030</v>
      </c>
      <c r="F23" s="11">
        <f>'[7]Rekapitulasi BaU Emisi GRK'!G109</f>
        <v>36638.448386369833</v>
      </c>
      <c r="G23" s="13">
        <f>'[8]Rekapitulasi BaU Emisi GRK'!G109</f>
        <v>36599.290939421269</v>
      </c>
      <c r="H23" s="5">
        <f t="shared" si="1"/>
        <v>39.157446948564029</v>
      </c>
      <c r="I23" s="8">
        <v>2030</v>
      </c>
      <c r="J23" s="11">
        <f t="shared" si="2"/>
        <v>174552.14300847822</v>
      </c>
      <c r="K23" s="13">
        <f t="shared" si="3"/>
        <v>166396.02518422753</v>
      </c>
      <c r="L23" s="5">
        <f t="shared" si="4"/>
        <v>8156.1178242506867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76708.793055644419</v>
      </c>
      <c r="C27" s="13">
        <f>C4</f>
        <v>76485.289362063893</v>
      </c>
      <c r="D27" s="5">
        <f>B27-C27</f>
        <v>223.50369358052558</v>
      </c>
      <c r="E27" s="8">
        <v>2011</v>
      </c>
      <c r="F27" s="13">
        <f>F4</f>
        <v>24929.818003594057</v>
      </c>
      <c r="G27" s="13">
        <f>G4</f>
        <v>24890.283313216911</v>
      </c>
      <c r="H27" s="5">
        <f>F27-G27</f>
        <v>39.534690377146035</v>
      </c>
      <c r="I27" s="8">
        <v>2011</v>
      </c>
      <c r="J27" s="13">
        <f>J4</f>
        <v>101638.61105923848</v>
      </c>
      <c r="K27" s="13">
        <f>K4</f>
        <v>101375.5726752808</v>
      </c>
      <c r="L27" s="5">
        <f>J27-K27</f>
        <v>263.03838395768253</v>
      </c>
    </row>
    <row r="28" spans="1:12" x14ac:dyDescent="0.25">
      <c r="A28" s="8">
        <v>2012</v>
      </c>
      <c r="B28" s="13">
        <f>B27+B5</f>
        <v>158603.14203793497</v>
      </c>
      <c r="C28" s="13">
        <f>C27+C5</f>
        <v>158153.70938831352</v>
      </c>
      <c r="D28" s="5">
        <f t="shared" ref="D28:D46" si="5">B28-C28</f>
        <v>449.43264962144895</v>
      </c>
      <c r="E28" s="8">
        <v>2012</v>
      </c>
      <c r="F28" s="13">
        <f>F27+F5</f>
        <v>49826.839878676576</v>
      </c>
      <c r="G28" s="13">
        <f>G27+G5</f>
        <v>49748.246339065139</v>
      </c>
      <c r="H28" s="5">
        <f t="shared" ref="H28:H46" si="6">F28-G28</f>
        <v>78.593539611436427</v>
      </c>
      <c r="I28" s="8">
        <v>2012</v>
      </c>
      <c r="J28" s="13">
        <f>J27+J5</f>
        <v>208429.98191661155</v>
      </c>
      <c r="K28" s="13">
        <f>K27+K5</f>
        <v>207901.95572737866</v>
      </c>
      <c r="L28" s="5">
        <f t="shared" ref="L28:L46" si="7">J28-K28</f>
        <v>528.02618923288537</v>
      </c>
    </row>
    <row r="29" spans="1:12" x14ac:dyDescent="0.25">
      <c r="A29" s="8">
        <v>2013</v>
      </c>
      <c r="B29" s="13">
        <f t="shared" ref="B29:C44" si="8">B28+B6</f>
        <v>244663.02149884473</v>
      </c>
      <c r="C29" s="13">
        <f t="shared" si="8"/>
        <v>243982.90240902093</v>
      </c>
      <c r="D29" s="5">
        <f t="shared" si="5"/>
        <v>680.11908982379828</v>
      </c>
      <c r="E29" s="8">
        <v>2013</v>
      </c>
      <c r="F29" s="13">
        <f t="shared" ref="F29:G44" si="9">F28+F6</f>
        <v>75130.945667006294</v>
      </c>
      <c r="G29" s="13">
        <f t="shared" si="9"/>
        <v>75013.473326160572</v>
      </c>
      <c r="H29" s="5">
        <f t="shared" si="6"/>
        <v>117.47234084572119</v>
      </c>
      <c r="I29" s="8">
        <v>2013</v>
      </c>
      <c r="J29" s="13">
        <f t="shared" ref="J29:K44" si="10">J28+J6</f>
        <v>319793.96716585103</v>
      </c>
      <c r="K29" s="13">
        <f t="shared" si="10"/>
        <v>318996.3757351815</v>
      </c>
      <c r="L29" s="5">
        <f t="shared" si="7"/>
        <v>797.59143066953402</v>
      </c>
    </row>
    <row r="30" spans="1:12" x14ac:dyDescent="0.25">
      <c r="A30" s="8">
        <v>2014</v>
      </c>
      <c r="B30" s="13">
        <f t="shared" si="8"/>
        <v>334414.02736009343</v>
      </c>
      <c r="C30" s="13">
        <f t="shared" si="8"/>
        <v>333498.49860853469</v>
      </c>
      <c r="D30" s="5">
        <f t="shared" si="5"/>
        <v>915.52875155874062</v>
      </c>
      <c r="E30" s="8">
        <v>2014</v>
      </c>
      <c r="F30" s="13">
        <f t="shared" si="9"/>
        <v>101138.21246925056</v>
      </c>
      <c r="G30" s="13">
        <f t="shared" si="9"/>
        <v>100981.58268145626</v>
      </c>
      <c r="H30" s="5">
        <f t="shared" si="6"/>
        <v>156.62978779429977</v>
      </c>
      <c r="I30" s="8">
        <v>2014</v>
      </c>
      <c r="J30" s="13">
        <f t="shared" si="10"/>
        <v>435552.23982934403</v>
      </c>
      <c r="K30" s="13">
        <f t="shared" si="10"/>
        <v>434480.08128999098</v>
      </c>
      <c r="L30" s="5">
        <f t="shared" si="7"/>
        <v>1072.1585393530549</v>
      </c>
    </row>
    <row r="31" spans="1:12" x14ac:dyDescent="0.25">
      <c r="A31" s="8">
        <v>2015</v>
      </c>
      <c r="B31" s="13">
        <f t="shared" si="8"/>
        <v>427514.84961192904</v>
      </c>
      <c r="C31" s="13">
        <f t="shared" si="8"/>
        <v>426359.30612409877</v>
      </c>
      <c r="D31" s="5">
        <f t="shared" si="5"/>
        <v>1155.5434878302622</v>
      </c>
      <c r="E31" s="8">
        <v>2015</v>
      </c>
      <c r="F31" s="13">
        <f t="shared" si="9"/>
        <v>127654.23240097414</v>
      </c>
      <c r="G31" s="13">
        <f t="shared" si="9"/>
        <v>127458.44516623128</v>
      </c>
      <c r="H31" s="5">
        <f t="shared" si="6"/>
        <v>195.7872347428638</v>
      </c>
      <c r="I31" s="8">
        <v>2015</v>
      </c>
      <c r="J31" s="13">
        <f t="shared" si="10"/>
        <v>555169.08201290318</v>
      </c>
      <c r="K31" s="13">
        <f t="shared" si="10"/>
        <v>553817.75129033008</v>
      </c>
      <c r="L31" s="5">
        <f t="shared" si="7"/>
        <v>1351.3307225730969</v>
      </c>
    </row>
    <row r="32" spans="1:12" x14ac:dyDescent="0.25">
      <c r="A32" s="8">
        <v>2016</v>
      </c>
      <c r="B32" s="13">
        <f t="shared" si="8"/>
        <v>523708.68819336459</v>
      </c>
      <c r="C32" s="13">
        <f t="shared" si="8"/>
        <v>522308.49092746491</v>
      </c>
      <c r="D32" s="5">
        <f t="shared" si="5"/>
        <v>1400.197265899682</v>
      </c>
      <c r="E32" s="8">
        <v>2016</v>
      </c>
      <c r="F32" s="13">
        <f t="shared" si="9"/>
        <v>154682.75805084294</v>
      </c>
      <c r="G32" s="13">
        <f t="shared" si="9"/>
        <v>154447.8133691515</v>
      </c>
      <c r="H32" s="5">
        <f t="shared" si="6"/>
        <v>234.94468169144238</v>
      </c>
      <c r="I32" s="8">
        <v>2016</v>
      </c>
      <c r="J32" s="13">
        <f t="shared" si="10"/>
        <v>678391.44624420756</v>
      </c>
      <c r="K32" s="13">
        <f t="shared" si="10"/>
        <v>676756.30429661646</v>
      </c>
      <c r="L32" s="5">
        <f t="shared" si="7"/>
        <v>1635.1419475910952</v>
      </c>
    </row>
    <row r="33" spans="1:12" x14ac:dyDescent="0.25">
      <c r="A33" s="8">
        <v>2017</v>
      </c>
      <c r="B33" s="13">
        <f t="shared" si="8"/>
        <v>622825.5833334385</v>
      </c>
      <c r="C33" s="13">
        <f t="shared" si="8"/>
        <v>621187.64566815936</v>
      </c>
      <c r="D33" s="5">
        <f t="shared" si="5"/>
        <v>1637.9376652791398</v>
      </c>
      <c r="E33" s="8">
        <v>2017</v>
      </c>
      <c r="F33" s="13">
        <f t="shared" si="9"/>
        <v>182350.95322782244</v>
      </c>
      <c r="G33" s="13">
        <f t="shared" si="9"/>
        <v>182076.85109918242</v>
      </c>
      <c r="H33" s="5">
        <f t="shared" si="6"/>
        <v>274.10212864002096</v>
      </c>
      <c r="I33" s="8">
        <v>2017</v>
      </c>
      <c r="J33" s="13">
        <f t="shared" si="10"/>
        <v>805176.53656126093</v>
      </c>
      <c r="K33" s="13">
        <f t="shared" si="10"/>
        <v>803264.49676734186</v>
      </c>
      <c r="L33" s="5">
        <f t="shared" si="7"/>
        <v>1912.0397939190734</v>
      </c>
    </row>
    <row r="34" spans="1:12" x14ac:dyDescent="0.25">
      <c r="A34" s="8">
        <v>2018</v>
      </c>
      <c r="B34" s="13">
        <f t="shared" si="8"/>
        <v>724863.67177885841</v>
      </c>
      <c r="C34" s="13">
        <f t="shared" si="8"/>
        <v>721483.04876566341</v>
      </c>
      <c r="D34" s="5">
        <f t="shared" si="5"/>
        <v>3380.6230131949997</v>
      </c>
      <c r="E34" s="8">
        <v>2018</v>
      </c>
      <c r="F34" s="13">
        <f t="shared" si="9"/>
        <v>210709.16788244736</v>
      </c>
      <c r="G34" s="13">
        <f t="shared" si="9"/>
        <v>210395.90830685876</v>
      </c>
      <c r="H34" s="5">
        <f t="shared" si="6"/>
        <v>313.25957558859955</v>
      </c>
      <c r="I34" s="8">
        <v>2018</v>
      </c>
      <c r="J34" s="13">
        <f t="shared" si="10"/>
        <v>935572.83966130577</v>
      </c>
      <c r="K34" s="13">
        <f t="shared" si="10"/>
        <v>931878.95707252226</v>
      </c>
      <c r="L34" s="5">
        <f t="shared" si="7"/>
        <v>3693.8825887835119</v>
      </c>
    </row>
    <row r="35" spans="1:12" x14ac:dyDescent="0.25">
      <c r="A35" s="8">
        <v>2019</v>
      </c>
      <c r="B35" s="13">
        <f t="shared" si="8"/>
        <v>829862.72620245744</v>
      </c>
      <c r="C35" s="13">
        <f t="shared" si="8"/>
        <v>823678.44337217463</v>
      </c>
      <c r="D35" s="5">
        <f t="shared" si="5"/>
        <v>6184.2828302828129</v>
      </c>
      <c r="E35" s="8">
        <v>2019</v>
      </c>
      <c r="F35" s="13">
        <f t="shared" si="9"/>
        <v>239757.40201471769</v>
      </c>
      <c r="G35" s="13">
        <f t="shared" si="9"/>
        <v>239404.98499218051</v>
      </c>
      <c r="H35" s="5">
        <f t="shared" si="6"/>
        <v>352.41702253717813</v>
      </c>
      <c r="I35" s="8">
        <v>2019</v>
      </c>
      <c r="J35" s="13">
        <f t="shared" si="10"/>
        <v>1069620.1282171751</v>
      </c>
      <c r="K35" s="13">
        <f t="shared" si="10"/>
        <v>1063083.4283643551</v>
      </c>
      <c r="L35" s="5">
        <f t="shared" si="7"/>
        <v>6536.6998528200202</v>
      </c>
    </row>
    <row r="36" spans="1:12" x14ac:dyDescent="0.25">
      <c r="A36" s="8">
        <v>2020</v>
      </c>
      <c r="B36" s="13">
        <f t="shared" si="8"/>
        <v>937845.78950834787</v>
      </c>
      <c r="C36" s="13">
        <f t="shared" si="8"/>
        <v>925376.74215079634</v>
      </c>
      <c r="D36" s="5">
        <f t="shared" si="5"/>
        <v>12469.047357551521</v>
      </c>
      <c r="E36" s="8">
        <v>2020</v>
      </c>
      <c r="F36" s="13">
        <f t="shared" si="9"/>
        <v>269495.65562463342</v>
      </c>
      <c r="G36" s="13">
        <f t="shared" si="9"/>
        <v>269104.08115514769</v>
      </c>
      <c r="H36" s="5">
        <f t="shared" si="6"/>
        <v>391.5744694857276</v>
      </c>
      <c r="I36" s="8">
        <v>2020</v>
      </c>
      <c r="J36" s="13">
        <f t="shared" si="10"/>
        <v>1207341.4451329813</v>
      </c>
      <c r="K36" s="13">
        <f t="shared" si="10"/>
        <v>1194480.823305944</v>
      </c>
      <c r="L36" s="5">
        <f t="shared" si="7"/>
        <v>12860.621827037307</v>
      </c>
    </row>
    <row r="37" spans="1:12" x14ac:dyDescent="0.25">
      <c r="A37" s="8">
        <v>2021</v>
      </c>
      <c r="B37" s="13">
        <f t="shared" si="8"/>
        <v>1048825.1112943462</v>
      </c>
      <c r="C37" s="13">
        <f t="shared" si="8"/>
        <v>1029430.5286883663</v>
      </c>
      <c r="D37" s="5">
        <f t="shared" si="5"/>
        <v>19394.582605979871</v>
      </c>
      <c r="E37" s="8">
        <v>2021</v>
      </c>
      <c r="F37" s="13">
        <f t="shared" si="9"/>
        <v>299923.92871219455</v>
      </c>
      <c r="G37" s="13">
        <f t="shared" si="9"/>
        <v>299493.19679576025</v>
      </c>
      <c r="H37" s="5">
        <f t="shared" si="6"/>
        <v>430.73191643430619</v>
      </c>
      <c r="I37" s="8">
        <v>2021</v>
      </c>
      <c r="J37" s="13">
        <f t="shared" si="10"/>
        <v>1348749.0400065407</v>
      </c>
      <c r="K37" s="13">
        <f t="shared" si="10"/>
        <v>1328923.7254841265</v>
      </c>
      <c r="L37" s="5">
        <f t="shared" si="7"/>
        <v>19825.314522414235</v>
      </c>
    </row>
    <row r="38" spans="1:12" x14ac:dyDescent="0.25">
      <c r="A38" s="8">
        <v>2022</v>
      </c>
      <c r="B38" s="13">
        <f t="shared" si="8"/>
        <v>1162806.0711383198</v>
      </c>
      <c r="C38" s="13">
        <f t="shared" si="8"/>
        <v>1136012.4012667292</v>
      </c>
      <c r="D38" s="5">
        <f t="shared" si="5"/>
        <v>26793.669871590566</v>
      </c>
      <c r="E38" s="8">
        <v>2022</v>
      </c>
      <c r="F38" s="13">
        <f t="shared" si="9"/>
        <v>331042.22127740108</v>
      </c>
      <c r="G38" s="13">
        <f t="shared" si="9"/>
        <v>330572.33191401826</v>
      </c>
      <c r="H38" s="5">
        <f t="shared" si="6"/>
        <v>469.88936338282656</v>
      </c>
      <c r="I38" s="8">
        <v>2022</v>
      </c>
      <c r="J38" s="13">
        <f t="shared" si="10"/>
        <v>1493848.2924157209</v>
      </c>
      <c r="K38" s="13">
        <f t="shared" si="10"/>
        <v>1466584.7331807474</v>
      </c>
      <c r="L38" s="5">
        <f t="shared" si="7"/>
        <v>27263.559234973509</v>
      </c>
    </row>
    <row r="39" spans="1:12" x14ac:dyDescent="0.25">
      <c r="A39" s="8">
        <v>2023</v>
      </c>
      <c r="B39" s="13">
        <f t="shared" si="8"/>
        <v>1279789.7605131217</v>
      </c>
      <c r="C39" s="13">
        <f t="shared" si="8"/>
        <v>1245251.0074955798</v>
      </c>
      <c r="D39" s="5">
        <f t="shared" si="5"/>
        <v>34538.753017541952</v>
      </c>
      <c r="E39" s="8">
        <v>2023</v>
      </c>
      <c r="F39" s="13">
        <f t="shared" si="9"/>
        <v>362850.53332025302</v>
      </c>
      <c r="G39" s="13">
        <f t="shared" si="9"/>
        <v>362341.48650992167</v>
      </c>
      <c r="H39" s="5">
        <f t="shared" si="6"/>
        <v>509.04681033134693</v>
      </c>
      <c r="I39" s="8">
        <v>2023</v>
      </c>
      <c r="J39" s="13">
        <f t="shared" si="10"/>
        <v>1642640.2938333747</v>
      </c>
      <c r="K39" s="13">
        <f t="shared" si="10"/>
        <v>1607592.4940055013</v>
      </c>
      <c r="L39" s="5">
        <f t="shared" si="7"/>
        <v>35047.799827873474</v>
      </c>
    </row>
    <row r="40" spans="1:12" x14ac:dyDescent="0.25">
      <c r="A40" s="8">
        <v>2024</v>
      </c>
      <c r="B40" s="13">
        <f t="shared" si="8"/>
        <v>1399774.6724324634</v>
      </c>
      <c r="C40" s="13">
        <f t="shared" si="8"/>
        <v>1357245.2770771289</v>
      </c>
      <c r="D40" s="5">
        <f t="shared" si="5"/>
        <v>42529.395355334505</v>
      </c>
      <c r="E40" s="8">
        <v>2024</v>
      </c>
      <c r="F40" s="13">
        <f t="shared" si="9"/>
        <v>395348.86484075041</v>
      </c>
      <c r="G40" s="13">
        <f t="shared" si="9"/>
        <v>394800.66058347048</v>
      </c>
      <c r="H40" s="5">
        <f t="shared" si="6"/>
        <v>548.20425727992551</v>
      </c>
      <c r="I40" s="8">
        <v>2024</v>
      </c>
      <c r="J40" s="13">
        <f t="shared" si="10"/>
        <v>1795123.5372732137</v>
      </c>
      <c r="K40" s="13">
        <f t="shared" si="10"/>
        <v>1752045.9376605991</v>
      </c>
      <c r="L40" s="5">
        <f t="shared" si="7"/>
        <v>43077.599612614606</v>
      </c>
    </row>
    <row r="41" spans="1:12" x14ac:dyDescent="0.25">
      <c r="A41" s="8">
        <v>2025</v>
      </c>
      <c r="B41" s="13">
        <f t="shared" si="8"/>
        <v>1522757.7988362398</v>
      </c>
      <c r="C41" s="13">
        <f t="shared" si="8"/>
        <v>1472073.8592934387</v>
      </c>
      <c r="D41" s="5">
        <f t="shared" si="5"/>
        <v>50683.939542801119</v>
      </c>
      <c r="E41" s="8">
        <v>2025</v>
      </c>
      <c r="F41" s="13">
        <f t="shared" si="9"/>
        <v>428537.2158388932</v>
      </c>
      <c r="G41" s="13">
        <f t="shared" si="9"/>
        <v>427949.8541346647</v>
      </c>
      <c r="H41" s="5">
        <f t="shared" si="6"/>
        <v>587.3617042285041</v>
      </c>
      <c r="I41" s="8">
        <v>2025</v>
      </c>
      <c r="J41" s="13">
        <f t="shared" si="10"/>
        <v>1951295.0146751329</v>
      </c>
      <c r="K41" s="13">
        <f t="shared" si="10"/>
        <v>1900023.7134281031</v>
      </c>
      <c r="L41" s="5">
        <f t="shared" si="7"/>
        <v>51271.301247029798</v>
      </c>
    </row>
    <row r="42" spans="1:12" x14ac:dyDescent="0.25">
      <c r="A42" s="8">
        <v>2026</v>
      </c>
      <c r="B42" s="13">
        <f t="shared" si="8"/>
        <v>1648735.3359420316</v>
      </c>
      <c r="C42" s="13">
        <f t="shared" si="8"/>
        <v>1589801.3284904044</v>
      </c>
      <c r="D42" s="5">
        <f t="shared" si="5"/>
        <v>58934.007451627171</v>
      </c>
      <c r="E42" s="8">
        <v>2026</v>
      </c>
      <c r="F42" s="13">
        <f t="shared" si="9"/>
        <v>462415.58631468139</v>
      </c>
      <c r="G42" s="13">
        <f t="shared" si="9"/>
        <v>461789.06716350431</v>
      </c>
      <c r="H42" s="5">
        <f t="shared" si="6"/>
        <v>626.51915117708268</v>
      </c>
      <c r="I42" s="8">
        <v>2026</v>
      </c>
      <c r="J42" s="13">
        <f t="shared" si="10"/>
        <v>2111150.9222567128</v>
      </c>
      <c r="K42" s="13">
        <f t="shared" si="10"/>
        <v>2051590.3956539084</v>
      </c>
      <c r="L42" s="5">
        <f t="shared" si="7"/>
        <v>59560.526602804428</v>
      </c>
    </row>
    <row r="43" spans="1:12" x14ac:dyDescent="0.25">
      <c r="A43" s="8">
        <v>2027</v>
      </c>
      <c r="B43" s="13">
        <f t="shared" si="8"/>
        <v>1777703.1310379477</v>
      </c>
      <c r="C43" s="13">
        <f t="shared" si="8"/>
        <v>1710482.205164698</v>
      </c>
      <c r="D43" s="5">
        <f t="shared" si="5"/>
        <v>67220.925873249769</v>
      </c>
      <c r="E43" s="8">
        <v>2027</v>
      </c>
      <c r="F43" s="13">
        <f t="shared" si="9"/>
        <v>496983.97626811499</v>
      </c>
      <c r="G43" s="13">
        <f t="shared" si="9"/>
        <v>496318.29966998933</v>
      </c>
      <c r="H43" s="5">
        <f t="shared" si="6"/>
        <v>665.67659812566126</v>
      </c>
      <c r="I43" s="8">
        <v>2027</v>
      </c>
      <c r="J43" s="13">
        <f t="shared" si="10"/>
        <v>2274687.1073060627</v>
      </c>
      <c r="K43" s="13">
        <f t="shared" si="10"/>
        <v>2206800.5048346869</v>
      </c>
      <c r="L43" s="5">
        <f t="shared" si="7"/>
        <v>67886.602471375838</v>
      </c>
    </row>
    <row r="44" spans="1:12" x14ac:dyDescent="0.25">
      <c r="A44" s="8">
        <v>2028</v>
      </c>
      <c r="B44" s="13">
        <f t="shared" si="8"/>
        <v>1909656.959560429</v>
      </c>
      <c r="C44" s="13">
        <f t="shared" si="8"/>
        <v>1834163.4943717262</v>
      </c>
      <c r="D44" s="5">
        <f t="shared" si="5"/>
        <v>75493.465188702801</v>
      </c>
      <c r="E44" s="8">
        <v>2028</v>
      </c>
      <c r="F44" s="13">
        <f t="shared" si="9"/>
        <v>532242.38569919404</v>
      </c>
      <c r="G44" s="13">
        <f t="shared" si="9"/>
        <v>531537.55165411974</v>
      </c>
      <c r="H44" s="5">
        <f t="shared" si="6"/>
        <v>704.83404507429805</v>
      </c>
      <c r="I44" s="8">
        <v>2028</v>
      </c>
      <c r="J44" s="13">
        <f t="shared" si="10"/>
        <v>2441899.3452596227</v>
      </c>
      <c r="K44" s="13">
        <f t="shared" si="10"/>
        <v>2365701.0460258457</v>
      </c>
      <c r="L44" s="5">
        <f t="shared" si="7"/>
        <v>76198.299233776983</v>
      </c>
    </row>
    <row r="45" spans="1:12" x14ac:dyDescent="0.25">
      <c r="A45" s="8">
        <v>2029</v>
      </c>
      <c r="B45" s="13">
        <f t="shared" ref="B45:C46" si="11">B44+B22</f>
        <v>2044592.6914790259</v>
      </c>
      <c r="C45" s="13">
        <f t="shared" si="11"/>
        <v>1960886.2111041145</v>
      </c>
      <c r="D45" s="5">
        <f t="shared" si="5"/>
        <v>83706.480374911334</v>
      </c>
      <c r="E45" s="8">
        <v>2029</v>
      </c>
      <c r="F45" s="13">
        <f t="shared" ref="F45:G46" si="12">F44+F22</f>
        <v>568190.8146079185</v>
      </c>
      <c r="G45" s="13">
        <f t="shared" si="12"/>
        <v>567446.82311589562</v>
      </c>
      <c r="H45" s="5">
        <f t="shared" si="6"/>
        <v>743.99149202287663</v>
      </c>
      <c r="I45" s="8">
        <v>2029</v>
      </c>
      <c r="J45" s="13">
        <f t="shared" ref="J45:K46" si="13">J44+J22</f>
        <v>2612783.5060869441</v>
      </c>
      <c r="K45" s="13">
        <f t="shared" si="13"/>
        <v>2528333.03422001</v>
      </c>
      <c r="L45" s="5">
        <f t="shared" si="7"/>
        <v>84450.471866934095</v>
      </c>
    </row>
    <row r="46" spans="1:12" x14ac:dyDescent="0.25">
      <c r="A46" s="8">
        <v>2030</v>
      </c>
      <c r="B46" s="13">
        <f t="shared" si="11"/>
        <v>2182506.3861011341</v>
      </c>
      <c r="C46" s="13">
        <f t="shared" si="11"/>
        <v>2090682.9453489208</v>
      </c>
      <c r="D46" s="5">
        <f t="shared" si="5"/>
        <v>91823.440752213355</v>
      </c>
      <c r="E46" s="8">
        <v>2030</v>
      </c>
      <c r="F46" s="13">
        <f t="shared" si="12"/>
        <v>604829.26299428835</v>
      </c>
      <c r="G46" s="13">
        <f t="shared" si="12"/>
        <v>604046.1140553169</v>
      </c>
      <c r="H46" s="5">
        <f t="shared" si="6"/>
        <v>783.14893897145521</v>
      </c>
      <c r="I46" s="8">
        <v>2030</v>
      </c>
      <c r="J46" s="13">
        <f t="shared" si="13"/>
        <v>2787335.6490954226</v>
      </c>
      <c r="K46" s="13">
        <f t="shared" si="13"/>
        <v>2694729.0594042377</v>
      </c>
      <c r="L46" s="5">
        <f t="shared" si="7"/>
        <v>92606.589691184927</v>
      </c>
    </row>
    <row r="47" spans="1:12" x14ac:dyDescent="0.25">
      <c r="D47" s="14">
        <f>D46/B46</f>
        <v>4.2072472885748703E-2</v>
      </c>
      <c r="H47" s="14">
        <f>H46/F46</f>
        <v>1.2948264690342054E-3</v>
      </c>
      <c r="L47" s="14">
        <f>L46/J46</f>
        <v>3.3224053845556295E-2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9" zoomScale="85" zoomScaleNormal="85" workbookViewId="0">
      <selection activeCell="R13" sqref="R13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18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'[9]Rekapitulasi BaU Emisi GRK'!J61</f>
        <v>24866.988021810343</v>
      </c>
      <c r="C4" s="11">
        <f>'[10]Rekapitulasi BaU Emisi GRK'!J61</f>
        <v>24794.656551247845</v>
      </c>
      <c r="D4" s="5">
        <f>B4-C4</f>
        <v>72.331470562497998</v>
      </c>
      <c r="E4" s="8">
        <v>2011</v>
      </c>
      <c r="F4" s="11">
        <f>'[9]Rekapitulasi BaU Emisi GRK'!G90</f>
        <v>8874.7143502857143</v>
      </c>
      <c r="G4" s="11">
        <f>'[10]Rekapitulasi BaU Emisi GRK'!G90</f>
        <v>8874.7143502857143</v>
      </c>
      <c r="H4" s="5">
        <f>F4-G4</f>
        <v>0</v>
      </c>
      <c r="I4" s="8">
        <v>2011</v>
      </c>
      <c r="J4" s="11">
        <f>B4+F4</f>
        <v>33741.702372096057</v>
      </c>
      <c r="K4" s="13">
        <f>C4+G4</f>
        <v>33669.370901533563</v>
      </c>
      <c r="L4" s="5">
        <f>J4-K4</f>
        <v>72.33147056249436</v>
      </c>
    </row>
    <row r="5" spans="1:12" x14ac:dyDescent="0.25">
      <c r="A5" s="8">
        <v>2012</v>
      </c>
      <c r="B5" s="11">
        <f>'[9]Rekapitulasi BaU Emisi GRK'!J62</f>
        <v>26518.4202727593</v>
      </c>
      <c r="C5" s="11">
        <f>'[10]Rekapitulasi BaU Emisi GRK'!J62</f>
        <v>26442.807806414698</v>
      </c>
      <c r="D5" s="5">
        <f t="shared" ref="D5:D23" si="0">B5-C5</f>
        <v>75.612466344602581</v>
      </c>
      <c r="E5" s="8">
        <v>2012</v>
      </c>
      <c r="F5" s="11">
        <f>'[9]Rekapitulasi BaU Emisi GRK'!G91</f>
        <v>9165.6146593995436</v>
      </c>
      <c r="G5" s="11">
        <f>'[10]Rekapitulasi BaU Emisi GRK'!G91</f>
        <v>9165.6146593995436</v>
      </c>
      <c r="H5" s="5">
        <f t="shared" ref="H5:H23" si="1">F5-G5</f>
        <v>0</v>
      </c>
      <c r="I5" s="8">
        <v>2012</v>
      </c>
      <c r="J5" s="11">
        <f t="shared" ref="J5:J23" si="2">B5+F5</f>
        <v>35684.034932158844</v>
      </c>
      <c r="K5" s="13">
        <f t="shared" ref="K5:K23" si="3">C5+G5</f>
        <v>35608.422465814241</v>
      </c>
      <c r="L5" s="5">
        <f t="shared" ref="L5:L23" si="4">J5-K5</f>
        <v>75.612466344602581</v>
      </c>
    </row>
    <row r="6" spans="1:12" x14ac:dyDescent="0.25">
      <c r="A6" s="8">
        <v>2013</v>
      </c>
      <c r="B6" s="11">
        <f>'[9]Rekapitulasi BaU Emisi GRK'!J63</f>
        <v>28132.976018330268</v>
      </c>
      <c r="C6" s="11">
        <f>'[10]Rekapitulasi BaU Emisi GRK'!J63</f>
        <v>28053.974344295872</v>
      </c>
      <c r="D6" s="5">
        <f t="shared" si="0"/>
        <v>79.001674034396274</v>
      </c>
      <c r="E6" s="8">
        <v>2013</v>
      </c>
      <c r="F6" s="11">
        <f>'[9]Rekapitulasi BaU Emisi GRK'!G92</f>
        <v>9532.3044866221735</v>
      </c>
      <c r="G6" s="11">
        <f>'[10]Rekapitulasi BaU Emisi GRK'!G92</f>
        <v>9532.3044866221735</v>
      </c>
      <c r="H6" s="5">
        <f t="shared" si="1"/>
        <v>0</v>
      </c>
      <c r="I6" s="8">
        <v>2013</v>
      </c>
      <c r="J6" s="11">
        <f t="shared" si="2"/>
        <v>37665.28050495244</v>
      </c>
      <c r="K6" s="13">
        <f t="shared" si="3"/>
        <v>37586.278830918047</v>
      </c>
      <c r="L6" s="5">
        <f t="shared" si="4"/>
        <v>79.001674034392636</v>
      </c>
    </row>
    <row r="7" spans="1:12" x14ac:dyDescent="0.25">
      <c r="A7" s="8">
        <v>2014</v>
      </c>
      <c r="B7" s="11">
        <f>'[9]Rekapitulasi BaU Emisi GRK'!J64</f>
        <v>29733.863786966296</v>
      </c>
      <c r="C7" s="11">
        <f>'[10]Rekapitulasi BaU Emisi GRK'!J64</f>
        <v>29651.436387079695</v>
      </c>
      <c r="D7" s="5">
        <f t="shared" si="0"/>
        <v>82.427399886601052</v>
      </c>
      <c r="E7" s="8">
        <v>2014</v>
      </c>
      <c r="F7" s="11">
        <f>'[9]Rekapitulasi BaU Emisi GRK'!G93</f>
        <v>10016.931766325637</v>
      </c>
      <c r="G7" s="11">
        <f>'[10]Rekapitulasi BaU Emisi GRK'!G93</f>
        <v>10016.931766325637</v>
      </c>
      <c r="H7" s="5">
        <f t="shared" si="1"/>
        <v>0</v>
      </c>
      <c r="I7" s="8">
        <v>2014</v>
      </c>
      <c r="J7" s="11">
        <f t="shared" si="2"/>
        <v>39750.79555329193</v>
      </c>
      <c r="K7" s="13">
        <f t="shared" si="3"/>
        <v>39668.368153405332</v>
      </c>
      <c r="L7" s="5">
        <f t="shared" si="4"/>
        <v>82.427399886597414</v>
      </c>
    </row>
    <row r="8" spans="1:12" x14ac:dyDescent="0.25">
      <c r="A8" s="8">
        <v>2015</v>
      </c>
      <c r="B8" s="11">
        <f>'[9]Rekapitulasi BaU Emisi GRK'!J65</f>
        <v>31330.557788443097</v>
      </c>
      <c r="C8" s="11">
        <f>'[10]Rekapitulasi BaU Emisi GRK'!J65</f>
        <v>31244.6018211146</v>
      </c>
      <c r="D8" s="5">
        <f t="shared" si="0"/>
        <v>85.955967328496627</v>
      </c>
      <c r="E8" s="8">
        <v>2015</v>
      </c>
      <c r="F8" s="11">
        <f>'[9]Rekapitulasi BaU Emisi GRK'!G94</f>
        <v>10445.738441618287</v>
      </c>
      <c r="G8" s="11">
        <f>'[10]Rekapitulasi BaU Emisi GRK'!G94</f>
        <v>10445.738441618287</v>
      </c>
      <c r="H8" s="5">
        <f t="shared" si="1"/>
        <v>0</v>
      </c>
      <c r="I8" s="8">
        <v>2015</v>
      </c>
      <c r="J8" s="11">
        <f t="shared" si="2"/>
        <v>41776.296230061387</v>
      </c>
      <c r="K8" s="13">
        <f t="shared" si="3"/>
        <v>41690.340262732891</v>
      </c>
      <c r="L8" s="5">
        <f t="shared" si="4"/>
        <v>85.955967328496627</v>
      </c>
    </row>
    <row r="9" spans="1:12" x14ac:dyDescent="0.25">
      <c r="A9" s="8">
        <v>2016</v>
      </c>
      <c r="B9" s="11">
        <f>'[9]Rekapitulasi BaU Emisi GRK'!J66</f>
        <v>32936.356678637618</v>
      </c>
      <c r="C9" s="11">
        <f>'[10]Rekapitulasi BaU Emisi GRK'!J66</f>
        <v>32846.782191040715</v>
      </c>
      <c r="D9" s="5">
        <f t="shared" si="0"/>
        <v>89.574487596903055</v>
      </c>
      <c r="E9" s="8">
        <v>2016</v>
      </c>
      <c r="F9" s="11">
        <f>'[9]Rekapitulasi BaU Emisi GRK'!G95</f>
        <v>10885.476570850742</v>
      </c>
      <c r="G9" s="11">
        <f>'[10]Rekapitulasi BaU Emisi GRK'!G95</f>
        <v>10885.476570850742</v>
      </c>
      <c r="H9" s="5">
        <f t="shared" si="1"/>
        <v>0</v>
      </c>
      <c r="I9" s="8">
        <v>2016</v>
      </c>
      <c r="J9" s="11">
        <f t="shared" si="2"/>
        <v>43821.833249488358</v>
      </c>
      <c r="K9" s="13">
        <f t="shared" si="3"/>
        <v>43732.258761891455</v>
      </c>
      <c r="L9" s="5">
        <f t="shared" si="4"/>
        <v>89.574487596903055</v>
      </c>
    </row>
    <row r="10" spans="1:12" x14ac:dyDescent="0.25">
      <c r="A10" s="8">
        <v>2017</v>
      </c>
      <c r="B10" s="11">
        <f>'[9]Rekapitulasi BaU Emisi GRK'!J67</f>
        <v>34521.432222831776</v>
      </c>
      <c r="C10" s="11">
        <f>'[10]Rekapitulasi BaU Emisi GRK'!J67</f>
        <v>34436.010029717283</v>
      </c>
      <c r="D10" s="5">
        <f t="shared" si="0"/>
        <v>85.422193114492984</v>
      </c>
      <c r="E10" s="8">
        <v>2017</v>
      </c>
      <c r="F10" s="11">
        <f>'[9]Rekapitulasi BaU Emisi GRK'!G96</f>
        <v>10935.565471739124</v>
      </c>
      <c r="G10" s="11">
        <f>'[10]Rekapitulasi BaU Emisi GRK'!G96</f>
        <v>10935.565471739124</v>
      </c>
      <c r="H10" s="5">
        <f t="shared" si="1"/>
        <v>0</v>
      </c>
      <c r="I10" s="8">
        <v>2017</v>
      </c>
      <c r="J10" s="11">
        <f t="shared" si="2"/>
        <v>45456.997694570899</v>
      </c>
      <c r="K10" s="13">
        <f t="shared" si="3"/>
        <v>45371.575501456406</v>
      </c>
      <c r="L10" s="5">
        <f t="shared" si="4"/>
        <v>85.422193114492984</v>
      </c>
    </row>
    <row r="11" spans="1:12" x14ac:dyDescent="0.25">
      <c r="A11" s="8">
        <v>2018</v>
      </c>
      <c r="B11" s="11">
        <f>'[9]Rekapitulasi BaU Emisi GRK'!J68</f>
        <v>35794.78356794743</v>
      </c>
      <c r="C11" s="11">
        <f>'[10]Rekapitulasi BaU Emisi GRK'!J68</f>
        <v>35167.624469706701</v>
      </c>
      <c r="D11" s="5">
        <f t="shared" si="0"/>
        <v>627.15909824072878</v>
      </c>
      <c r="E11" s="8">
        <v>2018</v>
      </c>
      <c r="F11" s="11">
        <f>'[9]Rekapitulasi BaU Emisi GRK'!G97</f>
        <v>11343.357650502705</v>
      </c>
      <c r="G11" s="11">
        <f>'[10]Rekapitulasi BaU Emisi GRK'!G97</f>
        <v>11343.357650502705</v>
      </c>
      <c r="H11" s="5">
        <f t="shared" si="1"/>
        <v>0</v>
      </c>
      <c r="I11" s="8">
        <v>2018</v>
      </c>
      <c r="J11" s="11">
        <f t="shared" si="2"/>
        <v>47138.141218450139</v>
      </c>
      <c r="K11" s="13">
        <f t="shared" si="3"/>
        <v>46510.982120209403</v>
      </c>
      <c r="L11" s="5">
        <f t="shared" si="4"/>
        <v>627.15909824073606</v>
      </c>
    </row>
    <row r="12" spans="1:12" x14ac:dyDescent="0.25">
      <c r="A12" s="8">
        <v>2019</v>
      </c>
      <c r="B12" s="11">
        <f>'[9]Rekapitulasi BaU Emisi GRK'!J69</f>
        <v>37152.21725359463</v>
      </c>
      <c r="C12" s="11">
        <f>'[10]Rekapitulasi BaU Emisi GRK'!J69</f>
        <v>36136.41653730056</v>
      </c>
      <c r="D12" s="5">
        <f t="shared" si="0"/>
        <v>1015.8007162940703</v>
      </c>
      <c r="E12" s="8">
        <v>2019</v>
      </c>
      <c r="F12" s="11">
        <f>'[9]Rekapitulasi BaU Emisi GRK'!G98</f>
        <v>11751.149829266285</v>
      </c>
      <c r="G12" s="11">
        <f>'[10]Rekapitulasi BaU Emisi GRK'!G98</f>
        <v>11751.149829266285</v>
      </c>
      <c r="H12" s="5">
        <f t="shared" si="1"/>
        <v>0</v>
      </c>
      <c r="I12" s="8">
        <v>2019</v>
      </c>
      <c r="J12" s="11">
        <f t="shared" si="2"/>
        <v>48903.367082860917</v>
      </c>
      <c r="K12" s="13">
        <f t="shared" si="3"/>
        <v>47887.566366566847</v>
      </c>
      <c r="L12" s="5">
        <f t="shared" si="4"/>
        <v>1015.8007162940703</v>
      </c>
    </row>
    <row r="13" spans="1:12" x14ac:dyDescent="0.25">
      <c r="A13" s="8">
        <v>2020</v>
      </c>
      <c r="B13" s="11">
        <f>'[9]Rekapitulasi BaU Emisi GRK'!J70</f>
        <v>38567.425940065506</v>
      </c>
      <c r="C13" s="11">
        <f>'[10]Rekapitulasi BaU Emisi GRK'!J70</f>
        <v>36255.420073735528</v>
      </c>
      <c r="D13" s="5">
        <f t="shared" si="0"/>
        <v>2312.0058663299787</v>
      </c>
      <c r="E13" s="8">
        <v>2020</v>
      </c>
      <c r="F13" s="11">
        <f>'[9]Rekapitulasi BaU Emisi GRK'!G99</f>
        <v>12158.942008029868</v>
      </c>
      <c r="G13" s="11">
        <f>'[10]Rekapitulasi BaU Emisi GRK'!G99</f>
        <v>12158.942008029868</v>
      </c>
      <c r="H13" s="5">
        <f t="shared" si="1"/>
        <v>0</v>
      </c>
      <c r="I13" s="8">
        <v>2020</v>
      </c>
      <c r="J13" s="11">
        <f t="shared" si="2"/>
        <v>50726.367948095372</v>
      </c>
      <c r="K13" s="13">
        <f t="shared" si="3"/>
        <v>48414.362081765394</v>
      </c>
      <c r="L13" s="5">
        <f t="shared" si="4"/>
        <v>2312.0058663299787</v>
      </c>
    </row>
    <row r="14" spans="1:12" x14ac:dyDescent="0.25">
      <c r="A14" s="8">
        <v>2021</v>
      </c>
      <c r="B14" s="11">
        <f>'[9]Rekapitulasi BaU Emisi GRK'!J71</f>
        <v>40022.618696561687</v>
      </c>
      <c r="C14" s="11">
        <f>'[10]Rekapitulasi BaU Emisi GRK'!J71</f>
        <v>37454.179869718704</v>
      </c>
      <c r="D14" s="5">
        <f t="shared" si="0"/>
        <v>2568.438826842983</v>
      </c>
      <c r="E14" s="8">
        <v>2021</v>
      </c>
      <c r="F14" s="11">
        <f>'[9]Rekapitulasi BaU Emisi GRK'!G100</f>
        <v>12566.73418679345</v>
      </c>
      <c r="G14" s="11">
        <f>'[10]Rekapitulasi BaU Emisi GRK'!G100</f>
        <v>12566.73418679345</v>
      </c>
      <c r="H14" s="5">
        <f t="shared" si="1"/>
        <v>0</v>
      </c>
      <c r="I14" s="8">
        <v>2021</v>
      </c>
      <c r="J14" s="11">
        <f t="shared" si="2"/>
        <v>52589.352883355139</v>
      </c>
      <c r="K14" s="13">
        <f t="shared" si="3"/>
        <v>50020.914056512156</v>
      </c>
      <c r="L14" s="5">
        <f t="shared" si="4"/>
        <v>2568.438826842983</v>
      </c>
    </row>
    <row r="15" spans="1:12" x14ac:dyDescent="0.25">
      <c r="A15" s="8">
        <v>2022</v>
      </c>
      <c r="B15" s="11">
        <f>'[9]Rekapitulasi BaU Emisi GRK'!J72</f>
        <v>41505.733446194485</v>
      </c>
      <c r="C15" s="11">
        <f>'[10]Rekapitulasi BaU Emisi GRK'!J72</f>
        <v>38739.3346045457</v>
      </c>
      <c r="D15" s="5">
        <f t="shared" si="0"/>
        <v>2766.3988416487846</v>
      </c>
      <c r="E15" s="8">
        <v>2022</v>
      </c>
      <c r="F15" s="11">
        <f>'[9]Rekapitulasi BaU Emisi GRK'!G101</f>
        <v>12974.526365557029</v>
      </c>
      <c r="G15" s="11">
        <f>'[10]Rekapitulasi BaU Emisi GRK'!G101</f>
        <v>12974.526365557029</v>
      </c>
      <c r="H15" s="5">
        <f t="shared" si="1"/>
        <v>0</v>
      </c>
      <c r="I15" s="8">
        <v>2022</v>
      </c>
      <c r="J15" s="11">
        <f t="shared" si="2"/>
        <v>54480.259811751515</v>
      </c>
      <c r="K15" s="13">
        <f t="shared" si="3"/>
        <v>51713.860970102731</v>
      </c>
      <c r="L15" s="5">
        <f t="shared" si="4"/>
        <v>2766.3988416487846</v>
      </c>
    </row>
    <row r="16" spans="1:12" x14ac:dyDescent="0.25">
      <c r="A16" s="8">
        <v>2023</v>
      </c>
      <c r="B16" s="11">
        <f>'[9]Rekapitulasi BaU Emisi GRK'!J73</f>
        <v>43008.56555816024</v>
      </c>
      <c r="C16" s="11">
        <f>'[10]Rekapitulasi BaU Emisi GRK'!J73</f>
        <v>40089.411985228711</v>
      </c>
      <c r="D16" s="5">
        <f t="shared" si="0"/>
        <v>2919.1535729315292</v>
      </c>
      <c r="E16" s="8">
        <v>2023</v>
      </c>
      <c r="F16" s="11">
        <f>'[9]Rekapitulasi BaU Emisi GRK'!G102</f>
        <v>13382.318544320609</v>
      </c>
      <c r="G16" s="11">
        <f>'[10]Rekapitulasi BaU Emisi GRK'!G102</f>
        <v>13382.318544320609</v>
      </c>
      <c r="H16" s="5">
        <f t="shared" si="1"/>
        <v>0</v>
      </c>
      <c r="I16" s="8">
        <v>2023</v>
      </c>
      <c r="J16" s="11">
        <f t="shared" si="2"/>
        <v>56390.88410248085</v>
      </c>
      <c r="K16" s="13">
        <f t="shared" si="3"/>
        <v>53471.730529549321</v>
      </c>
      <c r="L16" s="5">
        <f t="shared" si="4"/>
        <v>2919.1535729315292</v>
      </c>
    </row>
    <row r="17" spans="1:12" x14ac:dyDescent="0.25">
      <c r="A17" s="8">
        <v>2024</v>
      </c>
      <c r="B17" s="11">
        <f>'[9]Rekapitulasi BaU Emisi GRK'!J74</f>
        <v>44525.510978018938</v>
      </c>
      <c r="C17" s="11">
        <f>'[10]Rekapitulasi BaU Emisi GRK'!J74</f>
        <v>41489.835369135297</v>
      </c>
      <c r="D17" s="5">
        <f t="shared" si="0"/>
        <v>3035.675608883641</v>
      </c>
      <c r="E17" s="8">
        <v>2024</v>
      </c>
      <c r="F17" s="11">
        <f>'[9]Rekapitulasi BaU Emisi GRK'!G103</f>
        <v>13790.110723084194</v>
      </c>
      <c r="G17" s="11">
        <f>'[10]Rekapitulasi BaU Emisi GRK'!G103</f>
        <v>13790.110723084194</v>
      </c>
      <c r="H17" s="5">
        <f t="shared" si="1"/>
        <v>0</v>
      </c>
      <c r="I17" s="8">
        <v>2024</v>
      </c>
      <c r="J17" s="11">
        <f t="shared" si="2"/>
        <v>58315.621701103133</v>
      </c>
      <c r="K17" s="13">
        <f t="shared" si="3"/>
        <v>55279.946092219492</v>
      </c>
      <c r="L17" s="5">
        <f t="shared" si="4"/>
        <v>3035.675608883641</v>
      </c>
    </row>
    <row r="18" spans="1:12" x14ac:dyDescent="0.25">
      <c r="A18" s="8">
        <v>2025</v>
      </c>
      <c r="B18" s="11">
        <f>'[9]Rekapitulasi BaU Emisi GRK'!J75</f>
        <v>46052.721656168243</v>
      </c>
      <c r="C18" s="11">
        <f>'[10]Rekapitulasi BaU Emisi GRK'!J75</f>
        <v>42930.624309033992</v>
      </c>
      <c r="D18" s="5">
        <f t="shared" si="0"/>
        <v>3122.0973471342513</v>
      </c>
      <c r="E18" s="8">
        <v>2025</v>
      </c>
      <c r="F18" s="11">
        <f>'[9]Rekapitulasi BaU Emisi GRK'!G104</f>
        <v>14197.902901847772</v>
      </c>
      <c r="G18" s="11">
        <f>'[10]Rekapitulasi BaU Emisi GRK'!G104</f>
        <v>14158.745454899205</v>
      </c>
      <c r="H18" s="5">
        <f t="shared" si="1"/>
        <v>39.157446948567667</v>
      </c>
      <c r="I18" s="8">
        <v>2025</v>
      </c>
      <c r="J18" s="11">
        <f t="shared" si="2"/>
        <v>60250.624558016018</v>
      </c>
      <c r="K18" s="13">
        <f t="shared" si="3"/>
        <v>57089.369763933195</v>
      </c>
      <c r="L18" s="5">
        <f t="shared" si="4"/>
        <v>3161.2547940828226</v>
      </c>
    </row>
    <row r="19" spans="1:12" x14ac:dyDescent="0.25">
      <c r="A19" s="8">
        <v>2026</v>
      </c>
      <c r="B19" s="11">
        <f>'[9]Rekapitulasi BaU Emisi GRK'!J76</f>
        <v>47587.537653866675</v>
      </c>
      <c r="C19" s="11">
        <f>'[10]Rekapitulasi BaU Emisi GRK'!J76</f>
        <v>44404.842036564791</v>
      </c>
      <c r="D19" s="5">
        <f t="shared" si="0"/>
        <v>3182.6956173018843</v>
      </c>
      <c r="E19" s="8">
        <v>2026</v>
      </c>
      <c r="F19" s="11">
        <f>'[9]Rekapitulasi BaU Emisi GRK'!G105</f>
        <v>14605.695080611355</v>
      </c>
      <c r="G19" s="11">
        <f>'[10]Rekapitulasi BaU Emisi GRK'!G105</f>
        <v>14566.53763366278</v>
      </c>
      <c r="H19" s="5">
        <f t="shared" si="1"/>
        <v>39.157446948574943</v>
      </c>
      <c r="I19" s="8">
        <v>2026</v>
      </c>
      <c r="J19" s="11">
        <f t="shared" si="2"/>
        <v>62193.232734478028</v>
      </c>
      <c r="K19" s="13">
        <f t="shared" si="3"/>
        <v>58971.379670227572</v>
      </c>
      <c r="L19" s="5">
        <f t="shared" si="4"/>
        <v>3221.8530642504556</v>
      </c>
    </row>
    <row r="20" spans="1:12" x14ac:dyDescent="0.25">
      <c r="A20" s="8">
        <v>2027</v>
      </c>
      <c r="B20" s="11">
        <f>'[9]Rekapitulasi BaU Emisi GRK'!J77</f>
        <v>49128.104970927314</v>
      </c>
      <c r="C20" s="11">
        <f>'[10]Rekapitulasi BaU Emisi GRK'!J77</f>
        <v>45907.543897343632</v>
      </c>
      <c r="D20" s="5">
        <f t="shared" si="0"/>
        <v>3220.5610735836817</v>
      </c>
      <c r="E20" s="8">
        <v>2027</v>
      </c>
      <c r="F20" s="11">
        <f>'[9]Rekapitulasi BaU Emisi GRK'!G106</f>
        <v>15013.487259374935</v>
      </c>
      <c r="G20" s="11">
        <f>'[10]Rekapitulasi BaU Emisi GRK'!G106</f>
        <v>14974.329812426362</v>
      </c>
      <c r="H20" s="5">
        <f t="shared" si="1"/>
        <v>39.157446948573124</v>
      </c>
      <c r="I20" s="8">
        <v>2027</v>
      </c>
      <c r="J20" s="11">
        <f t="shared" si="2"/>
        <v>64141.592230302253</v>
      </c>
      <c r="K20" s="13">
        <f t="shared" si="3"/>
        <v>60881.873709769992</v>
      </c>
      <c r="L20" s="5">
        <f t="shared" si="4"/>
        <v>3259.7185205322603</v>
      </c>
    </row>
    <row r="21" spans="1:12" x14ac:dyDescent="0.25">
      <c r="A21" s="8">
        <v>2028</v>
      </c>
      <c r="B21" s="11">
        <f>'[9]Rekapitulasi BaU Emisi GRK'!J78</f>
        <v>50673.118086106289</v>
      </c>
      <c r="C21" s="11">
        <f>'[10]Rekapitulasi BaU Emisi GRK'!J78</f>
        <v>47435.061678078746</v>
      </c>
      <c r="D21" s="5">
        <f t="shared" si="0"/>
        <v>3238.0564080275435</v>
      </c>
      <c r="E21" s="8">
        <v>2028</v>
      </c>
      <c r="F21" s="11">
        <f>'[9]Rekapitulasi BaU Emisi GRK'!G107</f>
        <v>15421.279438138514</v>
      </c>
      <c r="G21" s="11">
        <f>'[10]Rekapitulasi BaU Emisi GRK'!G107</f>
        <v>15382.121991189944</v>
      </c>
      <c r="H21" s="5">
        <f t="shared" si="1"/>
        <v>39.157446948569486</v>
      </c>
      <c r="I21" s="8">
        <v>2028</v>
      </c>
      <c r="J21" s="11">
        <f t="shared" si="2"/>
        <v>66094.397524244807</v>
      </c>
      <c r="K21" s="13">
        <f t="shared" si="3"/>
        <v>62817.183669268692</v>
      </c>
      <c r="L21" s="5">
        <f t="shared" si="4"/>
        <v>3277.2138549761148</v>
      </c>
    </row>
    <row r="22" spans="1:12" x14ac:dyDescent="0.25">
      <c r="A22" s="8">
        <v>2029</v>
      </c>
      <c r="B22" s="11">
        <f>'[9]Rekapitulasi BaU Emisi GRK'!J79</f>
        <v>52221.646281308887</v>
      </c>
      <c r="C22" s="11">
        <f>'[10]Rekapitulasi BaU Emisi GRK'!J79</f>
        <v>48984.513028718182</v>
      </c>
      <c r="D22" s="5">
        <f t="shared" si="0"/>
        <v>3237.1332525907055</v>
      </c>
      <c r="E22" s="8">
        <v>2029</v>
      </c>
      <c r="F22" s="11">
        <f>'[9]Rekapitulasi BaU Emisi GRK'!G108</f>
        <v>15829.071616902094</v>
      </c>
      <c r="G22" s="11">
        <f>'[10]Rekapitulasi BaU Emisi GRK'!G108</f>
        <v>15789.914169953523</v>
      </c>
      <c r="H22" s="5">
        <f t="shared" si="1"/>
        <v>39.157446948571305</v>
      </c>
      <c r="I22" s="8">
        <v>2029</v>
      </c>
      <c r="J22" s="11">
        <f t="shared" si="2"/>
        <v>68050.717898210976</v>
      </c>
      <c r="K22" s="13">
        <f t="shared" si="3"/>
        <v>64774.427198671707</v>
      </c>
      <c r="L22" s="5">
        <f t="shared" si="4"/>
        <v>3276.2906995392696</v>
      </c>
    </row>
    <row r="23" spans="1:12" x14ac:dyDescent="0.25">
      <c r="A23" s="8">
        <v>2030</v>
      </c>
      <c r="B23" s="11">
        <f>'[9]Rekapitulasi BaU Emisi GRK'!J80</f>
        <v>53773.016285972561</v>
      </c>
      <c r="C23" s="11">
        <f>'[10]Rekapitulasi BaU Emisi GRK'!J80</f>
        <v>50552.147714974533</v>
      </c>
      <c r="D23" s="5">
        <f t="shared" si="0"/>
        <v>3220.8685709980273</v>
      </c>
      <c r="E23" s="8">
        <v>2030</v>
      </c>
      <c r="F23" s="11">
        <f>'[9]Rekapitulasi BaU Emisi GRK'!G109</f>
        <v>16236.863795665677</v>
      </c>
      <c r="G23" s="11">
        <f>'[10]Rekapitulasi BaU Emisi GRK'!G109</f>
        <v>16197.706348717109</v>
      </c>
      <c r="H23" s="5">
        <f t="shared" si="1"/>
        <v>39.157446948567667</v>
      </c>
      <c r="I23" s="8">
        <v>2030</v>
      </c>
      <c r="J23" s="11">
        <f t="shared" si="2"/>
        <v>70009.880081638243</v>
      </c>
      <c r="K23" s="13">
        <f t="shared" si="3"/>
        <v>66749.854063691644</v>
      </c>
      <c r="L23" s="5">
        <f t="shared" si="4"/>
        <v>3260.0260179465986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24866.988021810343</v>
      </c>
      <c r="C27" s="13">
        <f>C4</f>
        <v>24794.656551247845</v>
      </c>
      <c r="D27" s="5">
        <f>B27-C27</f>
        <v>72.331470562497998</v>
      </c>
      <c r="E27" s="8">
        <v>2011</v>
      </c>
      <c r="F27" s="13">
        <f>F4</f>
        <v>8874.7143502857143</v>
      </c>
      <c r="G27" s="13">
        <f>G4</f>
        <v>8874.7143502857143</v>
      </c>
      <c r="H27" s="5">
        <f>F27-G27</f>
        <v>0</v>
      </c>
      <c r="I27" s="8">
        <v>2011</v>
      </c>
      <c r="J27" s="13">
        <f>J4</f>
        <v>33741.702372096057</v>
      </c>
      <c r="K27" s="13">
        <f>K4</f>
        <v>33669.370901533563</v>
      </c>
      <c r="L27" s="5">
        <f>J27-K27</f>
        <v>72.33147056249436</v>
      </c>
    </row>
    <row r="28" spans="1:12" x14ac:dyDescent="0.25">
      <c r="A28" s="8">
        <v>2012</v>
      </c>
      <c r="B28" s="13">
        <f>B27+B5</f>
        <v>51385.408294569643</v>
      </c>
      <c r="C28" s="13">
        <f>C27+C5</f>
        <v>51237.464357662539</v>
      </c>
      <c r="D28" s="5">
        <f t="shared" ref="D28:D46" si="5">B28-C28</f>
        <v>147.94393690710422</v>
      </c>
      <c r="E28" s="8">
        <v>2012</v>
      </c>
      <c r="F28" s="13">
        <f>F27+F5</f>
        <v>18040.329009685258</v>
      </c>
      <c r="G28" s="13">
        <f>G27+G5</f>
        <v>18040.329009685258</v>
      </c>
      <c r="H28" s="5">
        <f t="shared" ref="H28:H46" si="6">F28-G28</f>
        <v>0</v>
      </c>
      <c r="I28" s="8">
        <v>2012</v>
      </c>
      <c r="J28" s="13">
        <f>J27+J5</f>
        <v>69425.737304254901</v>
      </c>
      <c r="K28" s="13">
        <f>K27+K5</f>
        <v>69277.793367347796</v>
      </c>
      <c r="L28" s="5">
        <f t="shared" ref="L28:L46" si="7">J28-K28</f>
        <v>147.94393690710422</v>
      </c>
    </row>
    <row r="29" spans="1:12" x14ac:dyDescent="0.25">
      <c r="A29" s="8">
        <v>2013</v>
      </c>
      <c r="B29" s="13">
        <f t="shared" ref="B29:C44" si="8">B28+B6</f>
        <v>79518.384312899914</v>
      </c>
      <c r="C29" s="13">
        <f t="shared" si="8"/>
        <v>79291.43870195841</v>
      </c>
      <c r="D29" s="5">
        <f t="shared" si="5"/>
        <v>226.94561094150413</v>
      </c>
      <c r="E29" s="8">
        <v>2013</v>
      </c>
      <c r="F29" s="13">
        <f t="shared" ref="F29:G44" si="9">F28+F6</f>
        <v>27572.633496307433</v>
      </c>
      <c r="G29" s="13">
        <f t="shared" si="9"/>
        <v>27572.633496307433</v>
      </c>
      <c r="H29" s="5">
        <f t="shared" si="6"/>
        <v>0</v>
      </c>
      <c r="I29" s="8">
        <v>2013</v>
      </c>
      <c r="J29" s="13">
        <f t="shared" ref="J29:K44" si="10">J28+J6</f>
        <v>107091.01780920735</v>
      </c>
      <c r="K29" s="13">
        <f t="shared" si="10"/>
        <v>106864.07219826584</v>
      </c>
      <c r="L29" s="5">
        <f t="shared" si="7"/>
        <v>226.94561094150413</v>
      </c>
    </row>
    <row r="30" spans="1:12" x14ac:dyDescent="0.25">
      <c r="A30" s="8">
        <v>2014</v>
      </c>
      <c r="B30" s="13">
        <f t="shared" si="8"/>
        <v>109252.24809986621</v>
      </c>
      <c r="C30" s="13">
        <f t="shared" si="8"/>
        <v>108942.87508903811</v>
      </c>
      <c r="D30" s="5">
        <f t="shared" si="5"/>
        <v>309.37301082810154</v>
      </c>
      <c r="E30" s="8">
        <v>2014</v>
      </c>
      <c r="F30" s="13">
        <f t="shared" si="9"/>
        <v>37589.56526263307</v>
      </c>
      <c r="G30" s="13">
        <f t="shared" si="9"/>
        <v>37589.56526263307</v>
      </c>
      <c r="H30" s="5">
        <f t="shared" si="6"/>
        <v>0</v>
      </c>
      <c r="I30" s="8">
        <v>2014</v>
      </c>
      <c r="J30" s="13">
        <f t="shared" si="10"/>
        <v>146841.81336249929</v>
      </c>
      <c r="K30" s="13">
        <f t="shared" si="10"/>
        <v>146532.44035167119</v>
      </c>
      <c r="L30" s="5">
        <f t="shared" si="7"/>
        <v>309.37301082810154</v>
      </c>
    </row>
    <row r="31" spans="1:12" x14ac:dyDescent="0.25">
      <c r="A31" s="8">
        <v>2015</v>
      </c>
      <c r="B31" s="13">
        <f t="shared" si="8"/>
        <v>140582.80588830932</v>
      </c>
      <c r="C31" s="13">
        <f t="shared" si="8"/>
        <v>140187.47691015271</v>
      </c>
      <c r="D31" s="5">
        <f t="shared" si="5"/>
        <v>395.32897815661272</v>
      </c>
      <c r="E31" s="8">
        <v>2015</v>
      </c>
      <c r="F31" s="13">
        <f t="shared" si="9"/>
        <v>48035.303704251361</v>
      </c>
      <c r="G31" s="13">
        <f t="shared" si="9"/>
        <v>48035.303704251361</v>
      </c>
      <c r="H31" s="5">
        <f t="shared" si="6"/>
        <v>0</v>
      </c>
      <c r="I31" s="8">
        <v>2015</v>
      </c>
      <c r="J31" s="13">
        <f t="shared" si="10"/>
        <v>188618.10959256068</v>
      </c>
      <c r="K31" s="13">
        <f t="shared" si="10"/>
        <v>188222.78061440407</v>
      </c>
      <c r="L31" s="5">
        <f t="shared" si="7"/>
        <v>395.32897815661272</v>
      </c>
    </row>
    <row r="32" spans="1:12" x14ac:dyDescent="0.25">
      <c r="A32" s="8">
        <v>2016</v>
      </c>
      <c r="B32" s="13">
        <f t="shared" si="8"/>
        <v>173519.16256694694</v>
      </c>
      <c r="C32" s="13">
        <f t="shared" si="8"/>
        <v>173034.25910119343</v>
      </c>
      <c r="D32" s="5">
        <f t="shared" si="5"/>
        <v>484.9034657535085</v>
      </c>
      <c r="E32" s="8">
        <v>2016</v>
      </c>
      <c r="F32" s="13">
        <f t="shared" si="9"/>
        <v>58920.780275102101</v>
      </c>
      <c r="G32" s="13">
        <f t="shared" si="9"/>
        <v>58920.780275102101</v>
      </c>
      <c r="H32" s="5">
        <f t="shared" si="6"/>
        <v>0</v>
      </c>
      <c r="I32" s="8">
        <v>2016</v>
      </c>
      <c r="J32" s="13">
        <f t="shared" si="10"/>
        <v>232439.94284204903</v>
      </c>
      <c r="K32" s="13">
        <f t="shared" si="10"/>
        <v>231955.03937629552</v>
      </c>
      <c r="L32" s="5">
        <f t="shared" si="7"/>
        <v>484.9034657535085</v>
      </c>
    </row>
    <row r="33" spans="1:12" x14ac:dyDescent="0.25">
      <c r="A33" s="8">
        <v>2017</v>
      </c>
      <c r="B33" s="13">
        <f t="shared" si="8"/>
        <v>208040.5947897787</v>
      </c>
      <c r="C33" s="13">
        <f t="shared" si="8"/>
        <v>207470.26913091072</v>
      </c>
      <c r="D33" s="5">
        <f t="shared" si="5"/>
        <v>570.32565886797966</v>
      </c>
      <c r="E33" s="8">
        <v>2017</v>
      </c>
      <c r="F33" s="13">
        <f t="shared" si="9"/>
        <v>69856.345746841223</v>
      </c>
      <c r="G33" s="13">
        <f t="shared" si="9"/>
        <v>69856.345746841223</v>
      </c>
      <c r="H33" s="5">
        <f t="shared" si="6"/>
        <v>0</v>
      </c>
      <c r="I33" s="8">
        <v>2017</v>
      </c>
      <c r="J33" s="13">
        <f t="shared" si="10"/>
        <v>277896.94053661992</v>
      </c>
      <c r="K33" s="13">
        <f t="shared" si="10"/>
        <v>277326.61487775191</v>
      </c>
      <c r="L33" s="5">
        <f t="shared" si="7"/>
        <v>570.32565886800876</v>
      </c>
    </row>
    <row r="34" spans="1:12" x14ac:dyDescent="0.25">
      <c r="A34" s="8">
        <v>2018</v>
      </c>
      <c r="B34" s="13">
        <f t="shared" si="8"/>
        <v>243835.37835772612</v>
      </c>
      <c r="C34" s="13">
        <f t="shared" si="8"/>
        <v>242637.89360061742</v>
      </c>
      <c r="D34" s="5">
        <f t="shared" si="5"/>
        <v>1197.4847571087012</v>
      </c>
      <c r="E34" s="8">
        <v>2018</v>
      </c>
      <c r="F34" s="13">
        <f t="shared" si="9"/>
        <v>81199.703397343925</v>
      </c>
      <c r="G34" s="13">
        <f t="shared" si="9"/>
        <v>81199.703397343925</v>
      </c>
      <c r="H34" s="5">
        <f t="shared" si="6"/>
        <v>0</v>
      </c>
      <c r="I34" s="8">
        <v>2018</v>
      </c>
      <c r="J34" s="13">
        <f t="shared" si="10"/>
        <v>325035.08175507007</v>
      </c>
      <c r="K34" s="13">
        <f t="shared" si="10"/>
        <v>323837.59699796129</v>
      </c>
      <c r="L34" s="5">
        <f t="shared" si="7"/>
        <v>1197.4847571087885</v>
      </c>
    </row>
    <row r="35" spans="1:12" x14ac:dyDescent="0.25">
      <c r="A35" s="8">
        <v>2019</v>
      </c>
      <c r="B35" s="13">
        <f t="shared" si="8"/>
        <v>280987.59561132075</v>
      </c>
      <c r="C35" s="13">
        <f t="shared" si="8"/>
        <v>278774.31013791799</v>
      </c>
      <c r="D35" s="5">
        <f t="shared" si="5"/>
        <v>2213.2854734027642</v>
      </c>
      <c r="E35" s="8">
        <v>2019</v>
      </c>
      <c r="F35" s="13">
        <f t="shared" si="9"/>
        <v>92950.853226610212</v>
      </c>
      <c r="G35" s="13">
        <f t="shared" si="9"/>
        <v>92950.853226610212</v>
      </c>
      <c r="H35" s="5">
        <f t="shared" si="6"/>
        <v>0</v>
      </c>
      <c r="I35" s="8">
        <v>2019</v>
      </c>
      <c r="J35" s="13">
        <f t="shared" si="10"/>
        <v>373938.44883793098</v>
      </c>
      <c r="K35" s="13">
        <f t="shared" si="10"/>
        <v>371725.16336452815</v>
      </c>
      <c r="L35" s="5">
        <f t="shared" si="7"/>
        <v>2213.2854734028224</v>
      </c>
    </row>
    <row r="36" spans="1:12" x14ac:dyDescent="0.25">
      <c r="A36" s="8">
        <v>2020</v>
      </c>
      <c r="B36" s="13">
        <f t="shared" si="8"/>
        <v>319555.02155138628</v>
      </c>
      <c r="C36" s="13">
        <f t="shared" si="8"/>
        <v>315029.73021165351</v>
      </c>
      <c r="D36" s="5">
        <f t="shared" si="5"/>
        <v>4525.2913397327648</v>
      </c>
      <c r="E36" s="8">
        <v>2020</v>
      </c>
      <c r="F36" s="13">
        <f t="shared" si="9"/>
        <v>105109.79523464009</v>
      </c>
      <c r="G36" s="13">
        <f t="shared" si="9"/>
        <v>105109.79523464009</v>
      </c>
      <c r="H36" s="5">
        <f t="shared" si="6"/>
        <v>0</v>
      </c>
      <c r="I36" s="8">
        <v>2020</v>
      </c>
      <c r="J36" s="13">
        <f t="shared" si="10"/>
        <v>424664.81678602635</v>
      </c>
      <c r="K36" s="13">
        <f t="shared" si="10"/>
        <v>420139.52544629353</v>
      </c>
      <c r="L36" s="5">
        <f t="shared" si="7"/>
        <v>4525.291339732823</v>
      </c>
    </row>
    <row r="37" spans="1:12" x14ac:dyDescent="0.25">
      <c r="A37" s="8">
        <v>2021</v>
      </c>
      <c r="B37" s="13">
        <f t="shared" si="8"/>
        <v>359577.64024794794</v>
      </c>
      <c r="C37" s="13">
        <f t="shared" si="8"/>
        <v>352483.91008137225</v>
      </c>
      <c r="D37" s="5">
        <f t="shared" si="5"/>
        <v>7093.7301665756968</v>
      </c>
      <c r="E37" s="8">
        <v>2021</v>
      </c>
      <c r="F37" s="13">
        <f t="shared" si="9"/>
        <v>117676.52942143353</v>
      </c>
      <c r="G37" s="13">
        <f t="shared" si="9"/>
        <v>117676.52942143353</v>
      </c>
      <c r="H37" s="5">
        <f t="shared" si="6"/>
        <v>0</v>
      </c>
      <c r="I37" s="8">
        <v>2021</v>
      </c>
      <c r="J37" s="13">
        <f t="shared" si="10"/>
        <v>477254.16966938146</v>
      </c>
      <c r="K37" s="13">
        <f t="shared" si="10"/>
        <v>470160.4395028057</v>
      </c>
      <c r="L37" s="5">
        <f t="shared" si="7"/>
        <v>7093.730166575755</v>
      </c>
    </row>
    <row r="38" spans="1:12" x14ac:dyDescent="0.25">
      <c r="A38" s="8">
        <v>2022</v>
      </c>
      <c r="B38" s="13">
        <f t="shared" si="8"/>
        <v>401083.37369414244</v>
      </c>
      <c r="C38" s="13">
        <f t="shared" si="8"/>
        <v>391223.24468591798</v>
      </c>
      <c r="D38" s="5">
        <f t="shared" si="5"/>
        <v>9860.1290082244668</v>
      </c>
      <c r="E38" s="8">
        <v>2022</v>
      </c>
      <c r="F38" s="13">
        <f t="shared" si="9"/>
        <v>130651.05578699056</v>
      </c>
      <c r="G38" s="13">
        <f t="shared" si="9"/>
        <v>130651.05578699056</v>
      </c>
      <c r="H38" s="5">
        <f t="shared" si="6"/>
        <v>0</v>
      </c>
      <c r="I38" s="8">
        <v>2022</v>
      </c>
      <c r="J38" s="13">
        <f t="shared" si="10"/>
        <v>531734.429481133</v>
      </c>
      <c r="K38" s="13">
        <f t="shared" si="10"/>
        <v>521874.30047290842</v>
      </c>
      <c r="L38" s="5">
        <f t="shared" si="7"/>
        <v>9860.1290082245832</v>
      </c>
    </row>
    <row r="39" spans="1:12" x14ac:dyDescent="0.25">
      <c r="A39" s="8">
        <v>2023</v>
      </c>
      <c r="B39" s="13">
        <f t="shared" si="8"/>
        <v>444091.93925230269</v>
      </c>
      <c r="C39" s="13">
        <f t="shared" si="8"/>
        <v>431312.65667114669</v>
      </c>
      <c r="D39" s="5">
        <f t="shared" si="5"/>
        <v>12779.282581156003</v>
      </c>
      <c r="E39" s="8">
        <v>2023</v>
      </c>
      <c r="F39" s="13">
        <f t="shared" si="9"/>
        <v>144033.37433131118</v>
      </c>
      <c r="G39" s="13">
        <f t="shared" si="9"/>
        <v>144033.37433131118</v>
      </c>
      <c r="H39" s="5">
        <f t="shared" si="6"/>
        <v>0</v>
      </c>
      <c r="I39" s="8">
        <v>2023</v>
      </c>
      <c r="J39" s="13">
        <f t="shared" si="10"/>
        <v>588125.31358361384</v>
      </c>
      <c r="K39" s="13">
        <f t="shared" si="10"/>
        <v>575346.03100245772</v>
      </c>
      <c r="L39" s="5">
        <f t="shared" si="7"/>
        <v>12779.28258115612</v>
      </c>
    </row>
    <row r="40" spans="1:12" x14ac:dyDescent="0.25">
      <c r="A40" s="8">
        <v>2024</v>
      </c>
      <c r="B40" s="13">
        <f t="shared" si="8"/>
        <v>488617.45023032161</v>
      </c>
      <c r="C40" s="13">
        <f t="shared" si="8"/>
        <v>472802.492040282</v>
      </c>
      <c r="D40" s="5">
        <f t="shared" si="5"/>
        <v>15814.958190039615</v>
      </c>
      <c r="E40" s="8">
        <v>2024</v>
      </c>
      <c r="F40" s="13">
        <f t="shared" si="9"/>
        <v>157823.48505439537</v>
      </c>
      <c r="G40" s="13">
        <f t="shared" si="9"/>
        <v>157823.48505439537</v>
      </c>
      <c r="H40" s="5">
        <f t="shared" si="6"/>
        <v>0</v>
      </c>
      <c r="I40" s="8">
        <v>2024</v>
      </c>
      <c r="J40" s="13">
        <f t="shared" si="10"/>
        <v>646440.93528471701</v>
      </c>
      <c r="K40" s="13">
        <f t="shared" si="10"/>
        <v>630625.97709467716</v>
      </c>
      <c r="L40" s="5">
        <f t="shared" si="7"/>
        <v>15814.958190039848</v>
      </c>
    </row>
    <row r="41" spans="1:12" x14ac:dyDescent="0.25">
      <c r="A41" s="8">
        <v>2025</v>
      </c>
      <c r="B41" s="13">
        <f t="shared" si="8"/>
        <v>534670.17188648984</v>
      </c>
      <c r="C41" s="13">
        <f t="shared" si="8"/>
        <v>515733.11634931597</v>
      </c>
      <c r="D41" s="5">
        <f t="shared" si="5"/>
        <v>18937.055537173874</v>
      </c>
      <c r="E41" s="8">
        <v>2025</v>
      </c>
      <c r="F41" s="13">
        <f t="shared" si="9"/>
        <v>172021.38795624312</v>
      </c>
      <c r="G41" s="13">
        <f t="shared" si="9"/>
        <v>171982.23050929458</v>
      </c>
      <c r="H41" s="5">
        <f t="shared" si="6"/>
        <v>39.157446948549477</v>
      </c>
      <c r="I41" s="8">
        <v>2025</v>
      </c>
      <c r="J41" s="13">
        <f t="shared" si="10"/>
        <v>706691.55984273297</v>
      </c>
      <c r="K41" s="13">
        <f t="shared" si="10"/>
        <v>687715.3468586104</v>
      </c>
      <c r="L41" s="5">
        <f t="shared" si="7"/>
        <v>18976.212984122569</v>
      </c>
    </row>
    <row r="42" spans="1:12" x14ac:dyDescent="0.25">
      <c r="A42" s="8">
        <v>2026</v>
      </c>
      <c r="B42" s="13">
        <f t="shared" si="8"/>
        <v>582257.70954035653</v>
      </c>
      <c r="C42" s="13">
        <f t="shared" si="8"/>
        <v>560137.9583858808</v>
      </c>
      <c r="D42" s="5">
        <f t="shared" si="5"/>
        <v>22119.751154475729</v>
      </c>
      <c r="E42" s="8">
        <v>2026</v>
      </c>
      <c r="F42" s="13">
        <f t="shared" si="9"/>
        <v>186627.08303685448</v>
      </c>
      <c r="G42" s="13">
        <f t="shared" si="9"/>
        <v>186548.76814295736</v>
      </c>
      <c r="H42" s="5">
        <f t="shared" si="6"/>
        <v>78.314893897128059</v>
      </c>
      <c r="I42" s="8">
        <v>2026</v>
      </c>
      <c r="J42" s="13">
        <f t="shared" si="10"/>
        <v>768884.79257721105</v>
      </c>
      <c r="K42" s="13">
        <f t="shared" si="10"/>
        <v>746686.72652883793</v>
      </c>
      <c r="L42" s="5">
        <f t="shared" si="7"/>
        <v>22198.066048373119</v>
      </c>
    </row>
    <row r="43" spans="1:12" x14ac:dyDescent="0.25">
      <c r="A43" s="8">
        <v>2027</v>
      </c>
      <c r="B43" s="13">
        <f t="shared" si="8"/>
        <v>631385.81451128388</v>
      </c>
      <c r="C43" s="13">
        <f t="shared" si="8"/>
        <v>606045.50228322449</v>
      </c>
      <c r="D43" s="5">
        <f t="shared" si="5"/>
        <v>25340.312228059396</v>
      </c>
      <c r="E43" s="8">
        <v>2027</v>
      </c>
      <c r="F43" s="13">
        <f t="shared" si="9"/>
        <v>201640.57029622942</v>
      </c>
      <c r="G43" s="13">
        <f t="shared" si="9"/>
        <v>201523.09795538371</v>
      </c>
      <c r="H43" s="5">
        <f t="shared" si="6"/>
        <v>117.47234084570664</v>
      </c>
      <c r="I43" s="8">
        <v>2027</v>
      </c>
      <c r="J43" s="13">
        <f t="shared" si="10"/>
        <v>833026.38480751333</v>
      </c>
      <c r="K43" s="13">
        <f t="shared" si="10"/>
        <v>807568.60023860796</v>
      </c>
      <c r="L43" s="5">
        <f t="shared" si="7"/>
        <v>25457.784568905365</v>
      </c>
    </row>
    <row r="44" spans="1:12" x14ac:dyDescent="0.25">
      <c r="A44" s="8">
        <v>2028</v>
      </c>
      <c r="B44" s="13">
        <f t="shared" si="8"/>
        <v>682058.93259739014</v>
      </c>
      <c r="C44" s="13">
        <f t="shared" si="8"/>
        <v>653480.56396130321</v>
      </c>
      <c r="D44" s="5">
        <f t="shared" si="5"/>
        <v>28578.368636086932</v>
      </c>
      <c r="E44" s="8">
        <v>2028</v>
      </c>
      <c r="F44" s="13">
        <f t="shared" si="9"/>
        <v>217061.84973436792</v>
      </c>
      <c r="G44" s="13">
        <f t="shared" si="9"/>
        <v>216905.21994657366</v>
      </c>
      <c r="H44" s="5">
        <f t="shared" si="6"/>
        <v>156.62978779425612</v>
      </c>
      <c r="I44" s="8">
        <v>2028</v>
      </c>
      <c r="J44" s="13">
        <f t="shared" si="10"/>
        <v>899120.78233175818</v>
      </c>
      <c r="K44" s="13">
        <f t="shared" si="10"/>
        <v>870385.7839078767</v>
      </c>
      <c r="L44" s="5">
        <f t="shared" si="7"/>
        <v>28734.99842388148</v>
      </c>
    </row>
    <row r="45" spans="1:12" x14ac:dyDescent="0.25">
      <c r="A45" s="8">
        <v>2029</v>
      </c>
      <c r="B45" s="13">
        <f t="shared" ref="B45:C46" si="11">B44+B22</f>
        <v>734280.57887869899</v>
      </c>
      <c r="C45" s="13">
        <f t="shared" si="11"/>
        <v>702465.07699002139</v>
      </c>
      <c r="D45" s="5">
        <f t="shared" si="5"/>
        <v>31815.501888677594</v>
      </c>
      <c r="E45" s="8">
        <v>2029</v>
      </c>
      <c r="F45" s="13">
        <f t="shared" ref="F45:G46" si="12">F44+F22</f>
        <v>232890.92135127002</v>
      </c>
      <c r="G45" s="13">
        <f t="shared" si="12"/>
        <v>232695.13411652719</v>
      </c>
      <c r="H45" s="5">
        <f t="shared" si="6"/>
        <v>195.7872347428347</v>
      </c>
      <c r="I45" s="8">
        <v>2029</v>
      </c>
      <c r="J45" s="13">
        <f t="shared" ref="J45:K46" si="13">J44+J22</f>
        <v>967171.50022996916</v>
      </c>
      <c r="K45" s="13">
        <f t="shared" si="13"/>
        <v>935160.21110654844</v>
      </c>
      <c r="L45" s="5">
        <f t="shared" si="7"/>
        <v>32011.28912342072</v>
      </c>
    </row>
    <row r="46" spans="1:12" x14ac:dyDescent="0.25">
      <c r="A46" s="8">
        <v>2030</v>
      </c>
      <c r="B46" s="13">
        <f t="shared" si="11"/>
        <v>788053.59516467154</v>
      </c>
      <c r="C46" s="13">
        <f t="shared" si="11"/>
        <v>753017.22470499598</v>
      </c>
      <c r="D46" s="5">
        <f t="shared" si="5"/>
        <v>35036.370459675556</v>
      </c>
      <c r="E46" s="8">
        <v>2030</v>
      </c>
      <c r="F46" s="13">
        <f t="shared" si="12"/>
        <v>249127.7851469357</v>
      </c>
      <c r="G46" s="13">
        <f t="shared" si="12"/>
        <v>248892.84046524428</v>
      </c>
      <c r="H46" s="5">
        <f t="shared" si="6"/>
        <v>234.94468169141328</v>
      </c>
      <c r="I46" s="8">
        <v>2030</v>
      </c>
      <c r="J46" s="13">
        <f t="shared" si="13"/>
        <v>1037181.3803116074</v>
      </c>
      <c r="K46" s="13">
        <f t="shared" si="13"/>
        <v>1001910.0651702401</v>
      </c>
      <c r="L46" s="5">
        <f t="shared" si="7"/>
        <v>35271.31514136726</v>
      </c>
    </row>
    <row r="47" spans="1:12" x14ac:dyDescent="0.25">
      <c r="D47" s="14">
        <f>D46/B46</f>
        <v>4.4459375193072193E-2</v>
      </c>
      <c r="H47" s="14">
        <f>H46/F46</f>
        <v>9.4306896178939967E-4</v>
      </c>
      <c r="L47" s="14">
        <f>L46/J46</f>
        <v>3.400689195825176E-2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4" zoomScale="85" zoomScaleNormal="85" workbookViewId="0">
      <selection activeCell="L47" sqref="L47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19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'[11]Rekapitulasi BaU Emisi GRK'!J61</f>
        <v>66326.769210253129</v>
      </c>
      <c r="C4" s="13">
        <f>'[12]Rekapitulasi BaU Emisi GRK'!J61</f>
        <v>66135.307572722799</v>
      </c>
      <c r="D4" s="5">
        <f>B4-C4</f>
        <v>191.46163753033034</v>
      </c>
      <c r="E4" s="8">
        <v>2011</v>
      </c>
      <c r="F4" s="11">
        <f>'[11]Rekapitulasi BaU Emisi GRK'!G90</f>
        <v>21355.816102349712</v>
      </c>
      <c r="G4" s="13">
        <f>'[12]Rekapitulasi BaU Emisi GRK'!G90</f>
        <v>21355.816102349712</v>
      </c>
      <c r="H4" s="5">
        <f>F4-G4</f>
        <v>0</v>
      </c>
      <c r="I4" s="8">
        <v>2011</v>
      </c>
      <c r="J4" s="11">
        <f>B4+F4</f>
        <v>87682.585312602838</v>
      </c>
      <c r="K4" s="13">
        <f>C4+G4</f>
        <v>87491.123675072507</v>
      </c>
      <c r="L4" s="5">
        <f>J4-K4</f>
        <v>191.46163753033034</v>
      </c>
    </row>
    <row r="5" spans="1:12" x14ac:dyDescent="0.25">
      <c r="A5" s="8">
        <v>2012</v>
      </c>
      <c r="B5" s="11">
        <f>'[11]Rekapitulasi BaU Emisi GRK'!J62</f>
        <v>70612.966030771306</v>
      </c>
      <c r="C5" s="13">
        <f>'[12]Rekapitulasi BaU Emisi GRK'!J62</f>
        <v>70416.402215218681</v>
      </c>
      <c r="D5" s="5">
        <f t="shared" ref="D5:D23" si="0">B5-C5</f>
        <v>196.56381555262487</v>
      </c>
      <c r="E5" s="8">
        <v>2012</v>
      </c>
      <c r="F5" s="11">
        <f>'[11]Rekapitulasi BaU Emisi GRK'!G91</f>
        <v>21661.028765062973</v>
      </c>
      <c r="G5" s="13">
        <f>'[12]Rekapitulasi BaU Emisi GRK'!G91</f>
        <v>21661.028765062973</v>
      </c>
      <c r="H5" s="5">
        <f t="shared" ref="H5:H23" si="1">F5-G5</f>
        <v>0</v>
      </c>
      <c r="I5" s="8">
        <v>2012</v>
      </c>
      <c r="J5" s="11">
        <f t="shared" ref="J5:J23" si="2">B5+F5</f>
        <v>92273.994795834282</v>
      </c>
      <c r="K5" s="13">
        <f t="shared" ref="K5:K23" si="3">C5+G5</f>
        <v>92077.430980281657</v>
      </c>
      <c r="L5" s="5">
        <f t="shared" ref="L5:L23" si="4">J5-K5</f>
        <v>196.56381555262487</v>
      </c>
    </row>
    <row r="6" spans="1:12" x14ac:dyDescent="0.25">
      <c r="A6" s="8">
        <v>2013</v>
      </c>
      <c r="B6" s="11">
        <f>'[11]Rekapitulasi BaU Emisi GRK'!J63</f>
        <v>74401.717712197147</v>
      </c>
      <c r="C6" s="13">
        <f>'[12]Rekapitulasi BaU Emisi GRK'!J63</f>
        <v>74199.94302338596</v>
      </c>
      <c r="D6" s="5">
        <f t="shared" si="0"/>
        <v>201.77468881118693</v>
      </c>
      <c r="E6" s="8">
        <v>2013</v>
      </c>
      <c r="F6" s="11">
        <f>'[11]Rekapitulasi BaU Emisi GRK'!G92</f>
        <v>22132.76197164903</v>
      </c>
      <c r="G6" s="13">
        <f>'[12]Rekapitulasi BaU Emisi GRK'!G92</f>
        <v>22132.76197164903</v>
      </c>
      <c r="H6" s="5">
        <f t="shared" si="1"/>
        <v>0</v>
      </c>
      <c r="I6" s="8">
        <v>2013</v>
      </c>
      <c r="J6" s="11">
        <f t="shared" si="2"/>
        <v>96534.479683846177</v>
      </c>
      <c r="K6" s="13">
        <f t="shared" si="3"/>
        <v>96332.70499503499</v>
      </c>
      <c r="L6" s="5">
        <f t="shared" si="4"/>
        <v>201.77468881118693</v>
      </c>
    </row>
    <row r="7" spans="1:12" x14ac:dyDescent="0.25">
      <c r="A7" s="8">
        <v>2014</v>
      </c>
      <c r="B7" s="11">
        <f>'[11]Rekapitulasi BaU Emisi GRK'!J64</f>
        <v>77852.379188109044</v>
      </c>
      <c r="C7" s="13">
        <f>'[12]Rekapitulasi BaU Emisi GRK'!J64</f>
        <v>77645.492278780934</v>
      </c>
      <c r="D7" s="5">
        <f t="shared" si="0"/>
        <v>206.88690932811005</v>
      </c>
      <c r="E7" s="8">
        <v>2014</v>
      </c>
      <c r="F7" s="11">
        <f>'[11]Rekapitulasi BaU Emisi GRK'!G93</f>
        <v>22856.169152675353</v>
      </c>
      <c r="G7" s="13">
        <f>'[12]Rekapitulasi BaU Emisi GRK'!G93</f>
        <v>22856.169152675353</v>
      </c>
      <c r="H7" s="5">
        <f t="shared" si="1"/>
        <v>0</v>
      </c>
      <c r="I7" s="8">
        <v>2014</v>
      </c>
      <c r="J7" s="11">
        <f t="shared" si="2"/>
        <v>100708.5483407844</v>
      </c>
      <c r="K7" s="13">
        <f t="shared" si="3"/>
        <v>100501.66143145629</v>
      </c>
      <c r="L7" s="5">
        <f t="shared" si="4"/>
        <v>206.88690932811005</v>
      </c>
    </row>
    <row r="8" spans="1:12" x14ac:dyDescent="0.25">
      <c r="A8" s="8">
        <v>2015</v>
      </c>
      <c r="B8" s="11">
        <f>'[11]Rekapitulasi BaU Emisi GRK'!J65</f>
        <v>81053.970527053461</v>
      </c>
      <c r="C8" s="13">
        <f>'[12]Rekapitulasi BaU Emisi GRK'!J65</f>
        <v>80841.958991773849</v>
      </c>
      <c r="D8" s="5">
        <f t="shared" si="0"/>
        <v>212.01153527961287</v>
      </c>
      <c r="E8" s="8">
        <v>2015</v>
      </c>
      <c r="F8" s="11">
        <f>'[11]Rekapitulasi BaU Emisi GRK'!G94</f>
        <v>23422.320573140118</v>
      </c>
      <c r="G8" s="13">
        <f>'[12]Rekapitulasi BaU Emisi GRK'!G94</f>
        <v>23422.320573140118</v>
      </c>
      <c r="H8" s="5">
        <f t="shared" si="1"/>
        <v>0</v>
      </c>
      <c r="I8" s="8">
        <v>2015</v>
      </c>
      <c r="J8" s="11">
        <f t="shared" si="2"/>
        <v>104476.29110019357</v>
      </c>
      <c r="K8" s="13">
        <f t="shared" si="3"/>
        <v>104264.27956491397</v>
      </c>
      <c r="L8" s="5">
        <f t="shared" si="4"/>
        <v>212.01153527959832</v>
      </c>
    </row>
    <row r="9" spans="1:12" x14ac:dyDescent="0.25">
      <c r="A9" s="8">
        <v>2016</v>
      </c>
      <c r="B9" s="11">
        <f>'[11]Rekapitulasi BaU Emisi GRK'!J66</f>
        <v>84078.360682613304</v>
      </c>
      <c r="C9" s="13">
        <f>'[12]Rekapitulasi BaU Emisi GRK'!J66</f>
        <v>83861.260851583473</v>
      </c>
      <c r="D9" s="5">
        <f t="shared" si="0"/>
        <v>217.09983102983097</v>
      </c>
      <c r="E9" s="8">
        <v>2016</v>
      </c>
      <c r="F9" s="11">
        <f>'[11]Rekapitulasi BaU Emisi GRK'!G95</f>
        <v>23984.458355292649</v>
      </c>
      <c r="G9" s="13">
        <f>'[12]Rekapitulasi BaU Emisi GRK'!G95</f>
        <v>23984.458355292649</v>
      </c>
      <c r="H9" s="5">
        <f t="shared" si="1"/>
        <v>0</v>
      </c>
      <c r="I9" s="8">
        <v>2016</v>
      </c>
      <c r="J9" s="11">
        <f t="shared" si="2"/>
        <v>108062.81903790595</v>
      </c>
      <c r="K9" s="13">
        <f t="shared" si="3"/>
        <v>107845.71920687612</v>
      </c>
      <c r="L9" s="5">
        <f t="shared" si="4"/>
        <v>217.09983102983097</v>
      </c>
    </row>
    <row r="10" spans="1:12" x14ac:dyDescent="0.25">
      <c r="A10" s="8">
        <v>2017</v>
      </c>
      <c r="B10" s="11">
        <f>'[11]Rekapitulasi BaU Emisi GRK'!J67</f>
        <v>86974.399979439913</v>
      </c>
      <c r="C10" s="13">
        <f>'[12]Rekapitulasi BaU Emisi GRK'!J67</f>
        <v>86763.167489071275</v>
      </c>
      <c r="D10" s="5">
        <f t="shared" si="0"/>
        <v>211.23249036863854</v>
      </c>
      <c r="E10" s="8">
        <v>2017</v>
      </c>
      <c r="F10" s="11">
        <f>'[11]Rekapitulasi BaU Emisi GRK'!G96</f>
        <v>24583.208350342098</v>
      </c>
      <c r="G10" s="13">
        <f>'[12]Rekapitulasi BaU Emisi GRK'!G96</f>
        <v>24583.208350342098</v>
      </c>
      <c r="H10" s="5">
        <f t="shared" si="1"/>
        <v>0</v>
      </c>
      <c r="I10" s="8">
        <v>2017</v>
      </c>
      <c r="J10" s="11">
        <f t="shared" si="2"/>
        <v>111557.60832978202</v>
      </c>
      <c r="K10" s="13">
        <f t="shared" si="3"/>
        <v>111346.37583941338</v>
      </c>
      <c r="L10" s="5">
        <f t="shared" si="4"/>
        <v>211.23249036863854</v>
      </c>
    </row>
    <row r="11" spans="1:12" x14ac:dyDescent="0.25">
      <c r="A11" s="8">
        <v>2018</v>
      </c>
      <c r="B11" s="11">
        <f>'[11]Rekapitulasi BaU Emisi GRK'!J68</f>
        <v>89818.293293891518</v>
      </c>
      <c r="C11" s="13">
        <f>'[12]Rekapitulasi BaU Emisi GRK'!J68</f>
        <v>88269.406013466476</v>
      </c>
      <c r="D11" s="5">
        <f t="shared" si="0"/>
        <v>1548.8872804250423</v>
      </c>
      <c r="E11" s="8">
        <v>2018</v>
      </c>
      <c r="F11" s="11">
        <f>'[11]Rekapitulasi BaU Emisi GRK'!G97</f>
        <v>25259.131147086024</v>
      </c>
      <c r="G11" s="13">
        <f>'[12]Rekapitulasi BaU Emisi GRK'!G97</f>
        <v>25259.131147086024</v>
      </c>
      <c r="H11" s="5">
        <f t="shared" si="1"/>
        <v>0</v>
      </c>
      <c r="I11" s="8">
        <v>2018</v>
      </c>
      <c r="J11" s="11">
        <f t="shared" si="2"/>
        <v>115077.42444097754</v>
      </c>
      <c r="K11" s="13">
        <f t="shared" si="3"/>
        <v>113528.5371605525</v>
      </c>
      <c r="L11" s="5">
        <f t="shared" si="4"/>
        <v>1548.8872804250423</v>
      </c>
    </row>
    <row r="12" spans="1:12" x14ac:dyDescent="0.25">
      <c r="A12" s="8">
        <v>2019</v>
      </c>
      <c r="B12" s="11">
        <f>'[11]Rekapitulasi BaU Emisi GRK'!J69</f>
        <v>92693.644781691139</v>
      </c>
      <c r="C12" s="13">
        <f>'[12]Rekapitulasi BaU Emisi GRK'!J69</f>
        <v>90198.281535698668</v>
      </c>
      <c r="D12" s="5">
        <f t="shared" si="0"/>
        <v>2495.3632459924702</v>
      </c>
      <c r="E12" s="8">
        <v>2019</v>
      </c>
      <c r="F12" s="11">
        <f>'[11]Rekapitulasi BaU Emisi GRK'!G98</f>
        <v>25935.053943829942</v>
      </c>
      <c r="G12" s="13">
        <f>'[12]Rekapitulasi BaU Emisi GRK'!G98</f>
        <v>25935.053943829942</v>
      </c>
      <c r="H12" s="5">
        <f t="shared" si="1"/>
        <v>0</v>
      </c>
      <c r="I12" s="8">
        <v>2019</v>
      </c>
      <c r="J12" s="11">
        <f t="shared" si="2"/>
        <v>118628.69872552108</v>
      </c>
      <c r="K12" s="13">
        <f t="shared" si="3"/>
        <v>116133.33547952861</v>
      </c>
      <c r="L12" s="5">
        <f t="shared" si="4"/>
        <v>2495.3632459924702</v>
      </c>
    </row>
    <row r="13" spans="1:12" x14ac:dyDescent="0.25">
      <c r="A13" s="8">
        <v>2020</v>
      </c>
      <c r="B13" s="11">
        <f>'[11]Rekapitulasi BaU Emisi GRK'!J70</f>
        <v>95587.677372902821</v>
      </c>
      <c r="C13" s="13">
        <f>'[12]Rekapitulasi BaU Emisi GRK'!J70</f>
        <v>92424.240484352442</v>
      </c>
      <c r="D13" s="5">
        <f t="shared" si="0"/>
        <v>3163.4368885503791</v>
      </c>
      <c r="E13" s="8">
        <v>2020</v>
      </c>
      <c r="F13" s="11">
        <f>'[11]Rekapitulasi BaU Emisi GRK'!G99</f>
        <v>26610.976740573868</v>
      </c>
      <c r="G13" s="13">
        <f>'[12]Rekapitulasi BaU Emisi GRK'!G99</f>
        <v>26610.976740573868</v>
      </c>
      <c r="H13" s="5">
        <f t="shared" si="1"/>
        <v>0</v>
      </c>
      <c r="I13" s="8">
        <v>2020</v>
      </c>
      <c r="J13" s="11">
        <f t="shared" si="2"/>
        <v>122198.65411347669</v>
      </c>
      <c r="K13" s="13">
        <f t="shared" si="3"/>
        <v>119035.21722492631</v>
      </c>
      <c r="L13" s="5">
        <f t="shared" si="4"/>
        <v>3163.4368885503791</v>
      </c>
    </row>
    <row r="14" spans="1:12" x14ac:dyDescent="0.25">
      <c r="A14" s="8">
        <v>2021</v>
      </c>
      <c r="B14" s="11">
        <f>'[11]Rekapitulasi BaU Emisi GRK'!J71</f>
        <v>98492.124654549028</v>
      </c>
      <c r="C14" s="13">
        <f>'[12]Rekapitulasi BaU Emisi GRK'!J71</f>
        <v>92297.823624205572</v>
      </c>
      <c r="D14" s="5">
        <f t="shared" si="0"/>
        <v>6194.3010303434567</v>
      </c>
      <c r="E14" s="8">
        <v>2021</v>
      </c>
      <c r="F14" s="11">
        <f>'[11]Rekapitulasi BaU Emisi GRK'!G100</f>
        <v>27286.89953731779</v>
      </c>
      <c r="G14" s="13">
        <f>'[12]Rekapitulasi BaU Emisi GRK'!G100</f>
        <v>27286.89953731779</v>
      </c>
      <c r="H14" s="5">
        <f t="shared" si="1"/>
        <v>0</v>
      </c>
      <c r="I14" s="8">
        <v>2021</v>
      </c>
      <c r="J14" s="11">
        <f t="shared" si="2"/>
        <v>125779.02419186682</v>
      </c>
      <c r="K14" s="13">
        <f t="shared" si="3"/>
        <v>119584.72316152336</v>
      </c>
      <c r="L14" s="5">
        <f t="shared" si="4"/>
        <v>6194.3010303434567</v>
      </c>
    </row>
    <row r="15" spans="1:12" x14ac:dyDescent="0.25">
      <c r="A15" s="8">
        <v>2022</v>
      </c>
      <c r="B15" s="11">
        <f>'[11]Rekapitulasi BaU Emisi GRK'!J72</f>
        <v>101401.70242171171</v>
      </c>
      <c r="C15" s="13">
        <f>'[12]Rekapitulasi BaU Emisi GRK'!J72</f>
        <v>94772.418555430952</v>
      </c>
      <c r="D15" s="5">
        <f t="shared" si="0"/>
        <v>6629.2838662807626</v>
      </c>
      <c r="E15" s="8">
        <v>2022</v>
      </c>
      <c r="F15" s="11">
        <f>'[11]Rekapitulasi BaU Emisi GRK'!G101</f>
        <v>27962.822334061719</v>
      </c>
      <c r="G15" s="13">
        <f>'[12]Rekapitulasi BaU Emisi GRK'!G101</f>
        <v>27962.822334061719</v>
      </c>
      <c r="H15" s="5">
        <f t="shared" si="1"/>
        <v>0</v>
      </c>
      <c r="I15" s="8">
        <v>2022</v>
      </c>
      <c r="J15" s="11">
        <f t="shared" si="2"/>
        <v>129364.52475577343</v>
      </c>
      <c r="K15" s="13">
        <f t="shared" si="3"/>
        <v>122735.24088949268</v>
      </c>
      <c r="L15" s="5">
        <f t="shared" si="4"/>
        <v>6629.283866280748</v>
      </c>
    </row>
    <row r="16" spans="1:12" x14ac:dyDescent="0.25">
      <c r="A16" s="8">
        <v>2023</v>
      </c>
      <c r="B16" s="11">
        <f>'[11]Rekapitulasi BaU Emisi GRK'!J73</f>
        <v>104313.09024039275</v>
      </c>
      <c r="C16" s="13">
        <f>'[12]Rekapitulasi BaU Emisi GRK'!J73</f>
        <v>97361.836495432974</v>
      </c>
      <c r="D16" s="5">
        <f t="shared" si="0"/>
        <v>6951.253744959773</v>
      </c>
      <c r="E16" s="8">
        <v>2023</v>
      </c>
      <c r="F16" s="11">
        <f>'[11]Rekapitulasi BaU Emisi GRK'!G102</f>
        <v>28638.745130805644</v>
      </c>
      <c r="G16" s="13">
        <f>'[12]Rekapitulasi BaU Emisi GRK'!G102</f>
        <v>28638.745130805644</v>
      </c>
      <c r="H16" s="5">
        <f t="shared" si="1"/>
        <v>0</v>
      </c>
      <c r="I16" s="8">
        <v>2023</v>
      </c>
      <c r="J16" s="11">
        <f t="shared" si="2"/>
        <v>132951.83537119839</v>
      </c>
      <c r="K16" s="13">
        <f t="shared" si="3"/>
        <v>126000.58162623862</v>
      </c>
      <c r="L16" s="5">
        <f t="shared" si="4"/>
        <v>6951.253744959773</v>
      </c>
    </row>
    <row r="17" spans="1:12" x14ac:dyDescent="0.25">
      <c r="A17" s="8">
        <v>2024</v>
      </c>
      <c r="B17" s="11">
        <f>'[11]Rekapitulasi BaU Emisi GRK'!J74</f>
        <v>107224.25394988176</v>
      </c>
      <c r="C17" s="13">
        <f>'[12]Rekapitulasi BaU Emisi GRK'!J74</f>
        <v>100040.34255068676</v>
      </c>
      <c r="D17" s="5">
        <f t="shared" si="0"/>
        <v>7183.9113991949998</v>
      </c>
      <c r="E17" s="8">
        <v>2024</v>
      </c>
      <c r="F17" s="11">
        <f>'[11]Rekapitulasi BaU Emisi GRK'!G103</f>
        <v>29314.667927549563</v>
      </c>
      <c r="G17" s="13">
        <f>'[12]Rekapitulasi BaU Emisi GRK'!G103</f>
        <v>29314.667927549563</v>
      </c>
      <c r="H17" s="5">
        <f t="shared" si="1"/>
        <v>0</v>
      </c>
      <c r="I17" s="8">
        <v>2024</v>
      </c>
      <c r="J17" s="11">
        <f t="shared" si="2"/>
        <v>136538.92187743133</v>
      </c>
      <c r="K17" s="13">
        <f t="shared" si="3"/>
        <v>129355.01047823633</v>
      </c>
      <c r="L17" s="5">
        <f t="shared" si="4"/>
        <v>7183.9113991949998</v>
      </c>
    </row>
    <row r="18" spans="1:12" x14ac:dyDescent="0.25">
      <c r="A18" s="8">
        <v>2025</v>
      </c>
      <c r="B18" s="11">
        <f>'[11]Rekapitulasi BaU Emisi GRK'!J75</f>
        <v>110133.99591612746</v>
      </c>
      <c r="C18" s="13">
        <f>'[12]Rekapitulasi BaU Emisi GRK'!J75</f>
        <v>102790.36845830214</v>
      </c>
      <c r="D18" s="5">
        <f t="shared" si="0"/>
        <v>7343.6274578253215</v>
      </c>
      <c r="E18" s="8">
        <v>2025</v>
      </c>
      <c r="F18" s="11">
        <f>'[11]Rekapitulasi BaU Emisi GRK'!G104</f>
        <v>29990.590724293485</v>
      </c>
      <c r="G18" s="13">
        <f>'[12]Rekapitulasi BaU Emisi GRK'!G104</f>
        <v>29951.433277344913</v>
      </c>
      <c r="H18" s="5">
        <f t="shared" si="1"/>
        <v>39.157446948571305</v>
      </c>
      <c r="I18" s="8">
        <v>2025</v>
      </c>
      <c r="J18" s="11">
        <f t="shared" si="2"/>
        <v>140124.58664042095</v>
      </c>
      <c r="K18" s="13">
        <f t="shared" si="3"/>
        <v>132741.80173564705</v>
      </c>
      <c r="L18" s="5">
        <f t="shared" si="4"/>
        <v>7382.7849047739001</v>
      </c>
    </row>
    <row r="19" spans="1:12" x14ac:dyDescent="0.25">
      <c r="A19" s="8">
        <v>2026</v>
      </c>
      <c r="B19" s="11">
        <f>'[11]Rekapitulasi BaU Emisi GRK'!J76</f>
        <v>113041.65728520013</v>
      </c>
      <c r="C19" s="13">
        <f>'[12]Rekapitulasi BaU Emisi GRK'!J76</f>
        <v>105599.70984774909</v>
      </c>
      <c r="D19" s="5">
        <f t="shared" si="0"/>
        <v>7441.9474374510319</v>
      </c>
      <c r="E19" s="8">
        <v>2026</v>
      </c>
      <c r="F19" s="11">
        <f>'[11]Rekapitulasi BaU Emisi GRK'!G105</f>
        <v>30666.51352103741</v>
      </c>
      <c r="G19" s="13">
        <f>'[12]Rekapitulasi BaU Emisi GRK'!G105</f>
        <v>30627.356074088839</v>
      </c>
      <c r="H19" s="5">
        <f t="shared" si="1"/>
        <v>39.157446948571305</v>
      </c>
      <c r="I19" s="8">
        <v>2026</v>
      </c>
      <c r="J19" s="11">
        <f t="shared" si="2"/>
        <v>143708.17080623753</v>
      </c>
      <c r="K19" s="13">
        <f t="shared" si="3"/>
        <v>136227.06592183793</v>
      </c>
      <c r="L19" s="5">
        <f t="shared" si="4"/>
        <v>7481.1048843995959</v>
      </c>
    </row>
    <row r="20" spans="1:12" x14ac:dyDescent="0.25">
      <c r="A20" s="8">
        <v>2027</v>
      </c>
      <c r="B20" s="11">
        <f>'[11]Rekapitulasi BaU Emisi GRK'!J77</f>
        <v>115946.92156219266</v>
      </c>
      <c r="C20" s="13">
        <f>'[12]Rekapitulasi BaU Emisi GRK'!J77</f>
        <v>108459.63026582035</v>
      </c>
      <c r="D20" s="5">
        <f t="shared" si="0"/>
        <v>7487.2912963723065</v>
      </c>
      <c r="E20" s="8">
        <v>2027</v>
      </c>
      <c r="F20" s="11">
        <f>'[11]Rekapitulasi BaU Emisi GRK'!G106</f>
        <v>31342.436317781343</v>
      </c>
      <c r="G20" s="13">
        <f>'[12]Rekapitulasi BaU Emisi GRK'!G106</f>
        <v>31303.278870832768</v>
      </c>
      <c r="H20" s="5">
        <f t="shared" si="1"/>
        <v>39.157446948574943</v>
      </c>
      <c r="I20" s="8">
        <v>2027</v>
      </c>
      <c r="J20" s="11">
        <f t="shared" si="2"/>
        <v>147289.35787997401</v>
      </c>
      <c r="K20" s="13">
        <f t="shared" si="3"/>
        <v>139762.90913665312</v>
      </c>
      <c r="L20" s="5">
        <f t="shared" si="4"/>
        <v>7526.4487433208851</v>
      </c>
    </row>
    <row r="21" spans="1:12" x14ac:dyDescent="0.25">
      <c r="A21" s="8">
        <v>2028</v>
      </c>
      <c r="B21" s="11">
        <f>'[11]Rekapitulasi BaU Emisi GRK'!J78</f>
        <v>118849.68563406458</v>
      </c>
      <c r="C21" s="13">
        <f>'[12]Rekapitulasi BaU Emisi GRK'!J78</f>
        <v>111363.57256266127</v>
      </c>
      <c r="D21" s="5">
        <f t="shared" si="0"/>
        <v>7486.1130714033061</v>
      </c>
      <c r="E21" s="8">
        <v>2028</v>
      </c>
      <c r="F21" s="11">
        <f>'[11]Rekapitulasi BaU Emisi GRK'!G107</f>
        <v>32018.359114525254</v>
      </c>
      <c r="G21" s="13">
        <f>'[12]Rekapitulasi BaU Emisi GRK'!G107</f>
        <v>31979.201667576686</v>
      </c>
      <c r="H21" s="5">
        <f t="shared" si="1"/>
        <v>39.157446948567667</v>
      </c>
      <c r="I21" s="8">
        <v>2028</v>
      </c>
      <c r="J21" s="11">
        <f t="shared" si="2"/>
        <v>150868.04474858983</v>
      </c>
      <c r="K21" s="13">
        <f t="shared" si="3"/>
        <v>143342.77423023796</v>
      </c>
      <c r="L21" s="5">
        <f t="shared" si="4"/>
        <v>7525.2705183518701</v>
      </c>
    </row>
    <row r="22" spans="1:12" x14ac:dyDescent="0.25">
      <c r="A22" s="8">
        <v>2029</v>
      </c>
      <c r="B22" s="11">
        <f>'[11]Rekapitulasi BaU Emisi GRK'!J79</f>
        <v>121749.97559825392</v>
      </c>
      <c r="C22" s="13">
        <f>'[12]Rekapitulasi BaU Emisi GRK'!J79</f>
        <v>114306.27673761721</v>
      </c>
      <c r="D22" s="5">
        <f t="shared" si="0"/>
        <v>7443.6988606367086</v>
      </c>
      <c r="E22" s="8">
        <v>2029</v>
      </c>
      <c r="F22" s="11">
        <f>'[11]Rekapitulasi BaU Emisi GRK'!G108</f>
        <v>32694.28191126918</v>
      </c>
      <c r="G22" s="13">
        <f>'[12]Rekapitulasi BaU Emisi GRK'!G108</f>
        <v>32655.124464320608</v>
      </c>
      <c r="H22" s="5">
        <f t="shared" si="1"/>
        <v>39.157446948571305</v>
      </c>
      <c r="I22" s="8">
        <v>2029</v>
      </c>
      <c r="J22" s="11">
        <f t="shared" si="2"/>
        <v>154444.2575095231</v>
      </c>
      <c r="K22" s="13">
        <f t="shared" si="3"/>
        <v>146961.40120193781</v>
      </c>
      <c r="L22" s="5">
        <f t="shared" si="4"/>
        <v>7482.8563075852871</v>
      </c>
    </row>
    <row r="23" spans="1:12" x14ac:dyDescent="0.25">
      <c r="A23" s="8">
        <v>2030</v>
      </c>
      <c r="B23" s="11">
        <f>'[11]Rekapitulasi BaU Emisi GRK'!J80</f>
        <v>124647.89228413241</v>
      </c>
      <c r="C23" s="13">
        <f>'[12]Rekapitulasi BaU Emisi GRK'!J80</f>
        <v>117280.19910775953</v>
      </c>
      <c r="D23" s="5">
        <f t="shared" si="0"/>
        <v>7367.693176372879</v>
      </c>
      <c r="E23" s="8">
        <v>2030</v>
      </c>
      <c r="F23" s="11">
        <f>'[11]Rekapitulasi BaU Emisi GRK'!G109</f>
        <v>33370.204708013109</v>
      </c>
      <c r="G23" s="13">
        <f>'[12]Rekapitulasi BaU Emisi GRK'!G109</f>
        <v>33331.04726106453</v>
      </c>
      <c r="H23" s="5">
        <f t="shared" si="1"/>
        <v>39.157446948578581</v>
      </c>
      <c r="I23" s="8">
        <v>2030</v>
      </c>
      <c r="J23" s="11">
        <f t="shared" si="2"/>
        <v>158018.09699214553</v>
      </c>
      <c r="K23" s="13">
        <f t="shared" si="3"/>
        <v>150611.24636882407</v>
      </c>
      <c r="L23" s="5">
        <f t="shared" si="4"/>
        <v>7406.8506233214575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66326.769210253129</v>
      </c>
      <c r="C27" s="13">
        <f>C4</f>
        <v>66135.307572722799</v>
      </c>
      <c r="D27" s="5">
        <f>B27-C27</f>
        <v>191.46163753033034</v>
      </c>
      <c r="E27" s="8">
        <v>2011</v>
      </c>
      <c r="F27" s="13">
        <f>F4</f>
        <v>21355.816102349712</v>
      </c>
      <c r="G27" s="13">
        <f>G4</f>
        <v>21355.816102349712</v>
      </c>
      <c r="H27" s="5">
        <f>F27-G27</f>
        <v>0</v>
      </c>
      <c r="I27" s="8">
        <v>2011</v>
      </c>
      <c r="J27" s="13">
        <f>J4</f>
        <v>87682.585312602838</v>
      </c>
      <c r="K27" s="13">
        <f>K4</f>
        <v>87491.123675072507</v>
      </c>
      <c r="L27" s="5">
        <f>J27-K27</f>
        <v>191.46163753033034</v>
      </c>
    </row>
    <row r="28" spans="1:12" x14ac:dyDescent="0.25">
      <c r="A28" s="8">
        <v>2012</v>
      </c>
      <c r="B28" s="13">
        <f>B27+B5</f>
        <v>136939.73524102443</v>
      </c>
      <c r="C28" s="13">
        <f>C27+C5</f>
        <v>136551.70978794148</v>
      </c>
      <c r="D28" s="5">
        <f t="shared" ref="D28:D46" si="5">B28-C28</f>
        <v>388.02545308295521</v>
      </c>
      <c r="E28" s="8">
        <v>2012</v>
      </c>
      <c r="F28" s="13">
        <f>F27+F5</f>
        <v>43016.844867412685</v>
      </c>
      <c r="G28" s="13">
        <f>G27+G5</f>
        <v>43016.844867412685</v>
      </c>
      <c r="H28" s="5">
        <f t="shared" ref="H28:H46" si="6">F28-G28</f>
        <v>0</v>
      </c>
      <c r="I28" s="8">
        <v>2012</v>
      </c>
      <c r="J28" s="13">
        <f>J27+J5</f>
        <v>179956.58010843711</v>
      </c>
      <c r="K28" s="13">
        <f>K27+K5</f>
        <v>179568.55465535418</v>
      </c>
      <c r="L28" s="5">
        <f t="shared" ref="L28:L46" si="7">J28-K28</f>
        <v>388.02545308292611</v>
      </c>
    </row>
    <row r="29" spans="1:12" x14ac:dyDescent="0.25">
      <c r="A29" s="8">
        <v>2013</v>
      </c>
      <c r="B29" s="13">
        <f t="shared" ref="B29:C44" si="8">B28+B6</f>
        <v>211341.45295322157</v>
      </c>
      <c r="C29" s="13">
        <f t="shared" si="8"/>
        <v>210751.65281132743</v>
      </c>
      <c r="D29" s="5">
        <f t="shared" si="5"/>
        <v>589.80014189414214</v>
      </c>
      <c r="E29" s="8">
        <v>2013</v>
      </c>
      <c r="F29" s="13">
        <f t="shared" ref="F29:G44" si="9">F28+F6</f>
        <v>65149.606839061715</v>
      </c>
      <c r="G29" s="13">
        <f t="shared" si="9"/>
        <v>65149.606839061715</v>
      </c>
      <c r="H29" s="5">
        <f t="shared" si="6"/>
        <v>0</v>
      </c>
      <c r="I29" s="8">
        <v>2013</v>
      </c>
      <c r="J29" s="13">
        <f t="shared" ref="J29:K44" si="10">J28+J6</f>
        <v>276491.05979228328</v>
      </c>
      <c r="K29" s="13">
        <f t="shared" si="10"/>
        <v>275901.2596503892</v>
      </c>
      <c r="L29" s="5">
        <f t="shared" si="7"/>
        <v>589.80014189408394</v>
      </c>
    </row>
    <row r="30" spans="1:12" x14ac:dyDescent="0.25">
      <c r="A30" s="8">
        <v>2014</v>
      </c>
      <c r="B30" s="13">
        <f t="shared" si="8"/>
        <v>289193.83214133058</v>
      </c>
      <c r="C30" s="13">
        <f t="shared" si="8"/>
        <v>288397.14509010839</v>
      </c>
      <c r="D30" s="5">
        <f t="shared" si="5"/>
        <v>796.68705122219399</v>
      </c>
      <c r="E30" s="8">
        <v>2014</v>
      </c>
      <c r="F30" s="13">
        <f t="shared" si="9"/>
        <v>88005.775991737071</v>
      </c>
      <c r="G30" s="13">
        <f t="shared" si="9"/>
        <v>88005.775991737071</v>
      </c>
      <c r="H30" s="5">
        <f t="shared" si="6"/>
        <v>0</v>
      </c>
      <c r="I30" s="8">
        <v>2014</v>
      </c>
      <c r="J30" s="13">
        <f t="shared" si="10"/>
        <v>377199.60813306767</v>
      </c>
      <c r="K30" s="13">
        <f t="shared" si="10"/>
        <v>376402.92108184547</v>
      </c>
      <c r="L30" s="5">
        <f t="shared" si="7"/>
        <v>796.68705122219399</v>
      </c>
    </row>
    <row r="31" spans="1:12" x14ac:dyDescent="0.25">
      <c r="A31" s="8">
        <v>2015</v>
      </c>
      <c r="B31" s="13">
        <f t="shared" si="8"/>
        <v>370247.80266838404</v>
      </c>
      <c r="C31" s="13">
        <f t="shared" si="8"/>
        <v>369239.10408188222</v>
      </c>
      <c r="D31" s="5">
        <f t="shared" si="5"/>
        <v>1008.6985865018214</v>
      </c>
      <c r="E31" s="8">
        <v>2015</v>
      </c>
      <c r="F31" s="13">
        <f t="shared" si="9"/>
        <v>111428.0965648772</v>
      </c>
      <c r="G31" s="13">
        <f t="shared" si="9"/>
        <v>111428.0965648772</v>
      </c>
      <c r="H31" s="5">
        <f t="shared" si="6"/>
        <v>0</v>
      </c>
      <c r="I31" s="8">
        <v>2015</v>
      </c>
      <c r="J31" s="13">
        <f t="shared" si="10"/>
        <v>481675.89923326124</v>
      </c>
      <c r="K31" s="13">
        <f t="shared" si="10"/>
        <v>480667.20064675948</v>
      </c>
      <c r="L31" s="5">
        <f t="shared" si="7"/>
        <v>1008.6985865017632</v>
      </c>
    </row>
    <row r="32" spans="1:12" x14ac:dyDescent="0.25">
      <c r="A32" s="8">
        <v>2016</v>
      </c>
      <c r="B32" s="13">
        <f t="shared" si="8"/>
        <v>454326.16335099738</v>
      </c>
      <c r="C32" s="13">
        <f t="shared" si="8"/>
        <v>453100.36493346572</v>
      </c>
      <c r="D32" s="5">
        <f t="shared" si="5"/>
        <v>1225.7984175316524</v>
      </c>
      <c r="E32" s="8">
        <v>2016</v>
      </c>
      <c r="F32" s="13">
        <f t="shared" si="9"/>
        <v>135412.55492016984</v>
      </c>
      <c r="G32" s="13">
        <f t="shared" si="9"/>
        <v>135412.55492016984</v>
      </c>
      <c r="H32" s="5">
        <f t="shared" si="6"/>
        <v>0</v>
      </c>
      <c r="I32" s="8">
        <v>2016</v>
      </c>
      <c r="J32" s="13">
        <f t="shared" si="10"/>
        <v>589738.71827116725</v>
      </c>
      <c r="K32" s="13">
        <f t="shared" si="10"/>
        <v>588512.9198536356</v>
      </c>
      <c r="L32" s="5">
        <f t="shared" si="7"/>
        <v>1225.7984175316524</v>
      </c>
    </row>
    <row r="33" spans="1:12" x14ac:dyDescent="0.25">
      <c r="A33" s="8">
        <v>2017</v>
      </c>
      <c r="B33" s="13">
        <f t="shared" si="8"/>
        <v>541300.56333043729</v>
      </c>
      <c r="C33" s="13">
        <f t="shared" si="8"/>
        <v>539863.53242253698</v>
      </c>
      <c r="D33" s="5">
        <f t="shared" si="5"/>
        <v>1437.0309079003055</v>
      </c>
      <c r="E33" s="8">
        <v>2017</v>
      </c>
      <c r="F33" s="13">
        <f t="shared" si="9"/>
        <v>159995.76327051193</v>
      </c>
      <c r="G33" s="13">
        <f t="shared" si="9"/>
        <v>159995.76327051193</v>
      </c>
      <c r="H33" s="5">
        <f t="shared" si="6"/>
        <v>0</v>
      </c>
      <c r="I33" s="8">
        <v>2017</v>
      </c>
      <c r="J33" s="13">
        <f t="shared" si="10"/>
        <v>701296.32660094928</v>
      </c>
      <c r="K33" s="13">
        <f t="shared" si="10"/>
        <v>699859.29569304897</v>
      </c>
      <c r="L33" s="5">
        <f t="shared" si="7"/>
        <v>1437.0309079003055</v>
      </c>
    </row>
    <row r="34" spans="1:12" x14ac:dyDescent="0.25">
      <c r="A34" s="8">
        <v>2018</v>
      </c>
      <c r="B34" s="13">
        <f t="shared" si="8"/>
        <v>631118.85662432876</v>
      </c>
      <c r="C34" s="13">
        <f t="shared" si="8"/>
        <v>628132.9384360034</v>
      </c>
      <c r="D34" s="5">
        <f t="shared" si="5"/>
        <v>2985.9181883253623</v>
      </c>
      <c r="E34" s="8">
        <v>2018</v>
      </c>
      <c r="F34" s="13">
        <f t="shared" si="9"/>
        <v>185254.89441759797</v>
      </c>
      <c r="G34" s="13">
        <f t="shared" si="9"/>
        <v>185254.89441759797</v>
      </c>
      <c r="H34" s="5">
        <f t="shared" si="6"/>
        <v>0</v>
      </c>
      <c r="I34" s="8">
        <v>2018</v>
      </c>
      <c r="J34" s="13">
        <f t="shared" si="10"/>
        <v>816373.75104192679</v>
      </c>
      <c r="K34" s="13">
        <f t="shared" si="10"/>
        <v>813387.83285360143</v>
      </c>
      <c r="L34" s="5">
        <f t="shared" si="7"/>
        <v>2985.9181883253623</v>
      </c>
    </row>
    <row r="35" spans="1:12" x14ac:dyDescent="0.25">
      <c r="A35" s="8">
        <v>2019</v>
      </c>
      <c r="B35" s="13">
        <f t="shared" si="8"/>
        <v>723812.5014060199</v>
      </c>
      <c r="C35" s="13">
        <f t="shared" si="8"/>
        <v>718331.21997170208</v>
      </c>
      <c r="D35" s="5">
        <f t="shared" si="5"/>
        <v>5481.2814343178179</v>
      </c>
      <c r="E35" s="8">
        <v>2019</v>
      </c>
      <c r="F35" s="13">
        <f t="shared" si="9"/>
        <v>211189.9483614279</v>
      </c>
      <c r="G35" s="13">
        <f t="shared" si="9"/>
        <v>211189.9483614279</v>
      </c>
      <c r="H35" s="5">
        <f t="shared" si="6"/>
        <v>0</v>
      </c>
      <c r="I35" s="8">
        <v>2019</v>
      </c>
      <c r="J35" s="13">
        <f t="shared" si="10"/>
        <v>935002.44976744789</v>
      </c>
      <c r="K35" s="13">
        <f t="shared" si="10"/>
        <v>929521.16833313007</v>
      </c>
      <c r="L35" s="5">
        <f t="shared" si="7"/>
        <v>5481.2814343178179</v>
      </c>
    </row>
    <row r="36" spans="1:12" x14ac:dyDescent="0.25">
      <c r="A36" s="8">
        <v>2020</v>
      </c>
      <c r="B36" s="13">
        <f t="shared" si="8"/>
        <v>819400.17877892277</v>
      </c>
      <c r="C36" s="13">
        <f t="shared" si="8"/>
        <v>810755.46045605454</v>
      </c>
      <c r="D36" s="5">
        <f t="shared" si="5"/>
        <v>8644.7183228682261</v>
      </c>
      <c r="E36" s="8">
        <v>2020</v>
      </c>
      <c r="F36" s="13">
        <f t="shared" si="9"/>
        <v>237800.92510200175</v>
      </c>
      <c r="G36" s="13">
        <f t="shared" si="9"/>
        <v>237800.92510200175</v>
      </c>
      <c r="H36" s="5">
        <f t="shared" si="6"/>
        <v>0</v>
      </c>
      <c r="I36" s="8">
        <v>2020</v>
      </c>
      <c r="J36" s="13">
        <f t="shared" si="10"/>
        <v>1057201.1038809246</v>
      </c>
      <c r="K36" s="13">
        <f t="shared" si="10"/>
        <v>1048556.3855580564</v>
      </c>
      <c r="L36" s="5">
        <f t="shared" si="7"/>
        <v>8644.7183228682261</v>
      </c>
    </row>
    <row r="37" spans="1:12" x14ac:dyDescent="0.25">
      <c r="A37" s="8">
        <v>2021</v>
      </c>
      <c r="B37" s="13">
        <f t="shared" si="8"/>
        <v>917892.30343347182</v>
      </c>
      <c r="C37" s="13">
        <f t="shared" si="8"/>
        <v>903053.28408026008</v>
      </c>
      <c r="D37" s="5">
        <f t="shared" si="5"/>
        <v>14839.019353211741</v>
      </c>
      <c r="E37" s="8">
        <v>2021</v>
      </c>
      <c r="F37" s="13">
        <f t="shared" si="9"/>
        <v>265087.82463931956</v>
      </c>
      <c r="G37" s="13">
        <f t="shared" si="9"/>
        <v>265087.82463931956</v>
      </c>
      <c r="H37" s="5">
        <f t="shared" si="6"/>
        <v>0</v>
      </c>
      <c r="I37" s="8">
        <v>2021</v>
      </c>
      <c r="J37" s="13">
        <f t="shared" si="10"/>
        <v>1182980.1280727915</v>
      </c>
      <c r="K37" s="13">
        <f t="shared" si="10"/>
        <v>1168141.1087195799</v>
      </c>
      <c r="L37" s="5">
        <f t="shared" si="7"/>
        <v>14839.019353211625</v>
      </c>
    </row>
    <row r="38" spans="1:12" x14ac:dyDescent="0.25">
      <c r="A38" s="8">
        <v>2022</v>
      </c>
      <c r="B38" s="13">
        <f t="shared" si="8"/>
        <v>1019294.0058551836</v>
      </c>
      <c r="C38" s="13">
        <f t="shared" si="8"/>
        <v>997825.70263569104</v>
      </c>
      <c r="D38" s="5">
        <f t="shared" si="5"/>
        <v>21468.303219492547</v>
      </c>
      <c r="E38" s="8">
        <v>2022</v>
      </c>
      <c r="F38" s="13">
        <f t="shared" si="9"/>
        <v>293050.64697338128</v>
      </c>
      <c r="G38" s="13">
        <f t="shared" si="9"/>
        <v>293050.64697338128</v>
      </c>
      <c r="H38" s="5">
        <f t="shared" si="6"/>
        <v>0</v>
      </c>
      <c r="I38" s="8">
        <v>2022</v>
      </c>
      <c r="J38" s="13">
        <f t="shared" si="10"/>
        <v>1312344.6528285649</v>
      </c>
      <c r="K38" s="13">
        <f t="shared" si="10"/>
        <v>1290876.3496090726</v>
      </c>
      <c r="L38" s="5">
        <f t="shared" si="7"/>
        <v>21468.303219492314</v>
      </c>
    </row>
    <row r="39" spans="1:12" x14ac:dyDescent="0.25">
      <c r="A39" s="8">
        <v>2023</v>
      </c>
      <c r="B39" s="13">
        <f t="shared" si="8"/>
        <v>1123607.0960955764</v>
      </c>
      <c r="C39" s="13">
        <f t="shared" si="8"/>
        <v>1095187.539131124</v>
      </c>
      <c r="D39" s="5">
        <f t="shared" si="5"/>
        <v>28419.556964452378</v>
      </c>
      <c r="E39" s="8">
        <v>2023</v>
      </c>
      <c r="F39" s="13">
        <f t="shared" si="9"/>
        <v>321689.39210418693</v>
      </c>
      <c r="G39" s="13">
        <f t="shared" si="9"/>
        <v>321689.39210418693</v>
      </c>
      <c r="H39" s="5">
        <f t="shared" si="6"/>
        <v>0</v>
      </c>
      <c r="I39" s="8">
        <v>2023</v>
      </c>
      <c r="J39" s="13">
        <f t="shared" si="10"/>
        <v>1445296.4881997632</v>
      </c>
      <c r="K39" s="13">
        <f t="shared" si="10"/>
        <v>1416876.9312353111</v>
      </c>
      <c r="L39" s="5">
        <f t="shared" si="7"/>
        <v>28419.556964452146</v>
      </c>
    </row>
    <row r="40" spans="1:12" x14ac:dyDescent="0.25">
      <c r="A40" s="8">
        <v>2024</v>
      </c>
      <c r="B40" s="13">
        <f t="shared" si="8"/>
        <v>1230831.3500454582</v>
      </c>
      <c r="C40" s="13">
        <f t="shared" si="8"/>
        <v>1195227.8816818108</v>
      </c>
      <c r="D40" s="5">
        <f t="shared" si="5"/>
        <v>35603.468363647349</v>
      </c>
      <c r="E40" s="8">
        <v>2024</v>
      </c>
      <c r="F40" s="13">
        <f t="shared" si="9"/>
        <v>351004.0600317365</v>
      </c>
      <c r="G40" s="13">
        <f t="shared" si="9"/>
        <v>351004.0600317365</v>
      </c>
      <c r="H40" s="5">
        <f t="shared" si="6"/>
        <v>0</v>
      </c>
      <c r="I40" s="8">
        <v>2024</v>
      </c>
      <c r="J40" s="13">
        <f t="shared" si="10"/>
        <v>1581835.4100771947</v>
      </c>
      <c r="K40" s="13">
        <f t="shared" si="10"/>
        <v>1546231.9417135473</v>
      </c>
      <c r="L40" s="5">
        <f t="shared" si="7"/>
        <v>35603.468363647349</v>
      </c>
    </row>
    <row r="41" spans="1:12" x14ac:dyDescent="0.25">
      <c r="A41" s="8">
        <v>2025</v>
      </c>
      <c r="B41" s="13">
        <f t="shared" si="8"/>
        <v>1340965.3459615856</v>
      </c>
      <c r="C41" s="13">
        <f t="shared" si="8"/>
        <v>1298018.2501401131</v>
      </c>
      <c r="D41" s="5">
        <f t="shared" si="5"/>
        <v>42947.095821472583</v>
      </c>
      <c r="E41" s="8">
        <v>2025</v>
      </c>
      <c r="F41" s="13">
        <f t="shared" si="9"/>
        <v>380994.65075602999</v>
      </c>
      <c r="G41" s="13">
        <f t="shared" si="9"/>
        <v>380955.49330908142</v>
      </c>
      <c r="H41" s="5">
        <f t="shared" si="6"/>
        <v>39.157446948578581</v>
      </c>
      <c r="I41" s="8">
        <v>2025</v>
      </c>
      <c r="J41" s="13">
        <f t="shared" si="10"/>
        <v>1721959.9967176155</v>
      </c>
      <c r="K41" s="13">
        <f t="shared" si="10"/>
        <v>1678973.7434491944</v>
      </c>
      <c r="L41" s="5">
        <f t="shared" si="7"/>
        <v>42986.253268421162</v>
      </c>
    </row>
    <row r="42" spans="1:12" x14ac:dyDescent="0.25">
      <c r="A42" s="8">
        <v>2026</v>
      </c>
      <c r="B42" s="13">
        <f t="shared" si="8"/>
        <v>1454007.0032467858</v>
      </c>
      <c r="C42" s="13">
        <f t="shared" si="8"/>
        <v>1403617.959987862</v>
      </c>
      <c r="D42" s="5">
        <f t="shared" si="5"/>
        <v>50389.043258923804</v>
      </c>
      <c r="E42" s="8">
        <v>2026</v>
      </c>
      <c r="F42" s="13">
        <f t="shared" si="9"/>
        <v>411661.16427706741</v>
      </c>
      <c r="G42" s="13">
        <f t="shared" si="9"/>
        <v>411582.84938317025</v>
      </c>
      <c r="H42" s="5">
        <f t="shared" si="6"/>
        <v>78.314893897157162</v>
      </c>
      <c r="I42" s="8">
        <v>2026</v>
      </c>
      <c r="J42" s="13">
        <f t="shared" si="10"/>
        <v>1865668.167523853</v>
      </c>
      <c r="K42" s="13">
        <f t="shared" si="10"/>
        <v>1815200.8093710323</v>
      </c>
      <c r="L42" s="5">
        <f t="shared" si="7"/>
        <v>50467.358152820729</v>
      </c>
    </row>
    <row r="43" spans="1:12" x14ac:dyDescent="0.25">
      <c r="A43" s="8">
        <v>2027</v>
      </c>
      <c r="B43" s="13">
        <f t="shared" si="8"/>
        <v>1569953.9248089786</v>
      </c>
      <c r="C43" s="13">
        <f t="shared" si="8"/>
        <v>1512077.5902536823</v>
      </c>
      <c r="D43" s="5">
        <f t="shared" si="5"/>
        <v>57876.334555296227</v>
      </c>
      <c r="E43" s="8">
        <v>2027</v>
      </c>
      <c r="F43" s="13">
        <f t="shared" si="9"/>
        <v>443003.60059484874</v>
      </c>
      <c r="G43" s="13">
        <f t="shared" si="9"/>
        <v>442886.12825400301</v>
      </c>
      <c r="H43" s="5">
        <f t="shared" si="6"/>
        <v>117.47234084573574</v>
      </c>
      <c r="I43" s="8">
        <v>2027</v>
      </c>
      <c r="J43" s="13">
        <f t="shared" si="10"/>
        <v>2012957.525403827</v>
      </c>
      <c r="K43" s="13">
        <f t="shared" si="10"/>
        <v>1954963.7185076855</v>
      </c>
      <c r="L43" s="5">
        <f t="shared" si="7"/>
        <v>57993.806896141497</v>
      </c>
    </row>
    <row r="44" spans="1:12" x14ac:dyDescent="0.25">
      <c r="A44" s="8">
        <v>2028</v>
      </c>
      <c r="B44" s="13">
        <f t="shared" si="8"/>
        <v>1688803.6104430431</v>
      </c>
      <c r="C44" s="13">
        <f t="shared" si="8"/>
        <v>1623441.1628163436</v>
      </c>
      <c r="D44" s="5">
        <f t="shared" si="5"/>
        <v>65362.447626699461</v>
      </c>
      <c r="E44" s="8">
        <v>2028</v>
      </c>
      <c r="F44" s="13">
        <f t="shared" si="9"/>
        <v>475021.959709374</v>
      </c>
      <c r="G44" s="13">
        <f t="shared" si="9"/>
        <v>474865.32992157969</v>
      </c>
      <c r="H44" s="5">
        <f t="shared" si="6"/>
        <v>156.62978779431432</v>
      </c>
      <c r="I44" s="8">
        <v>2028</v>
      </c>
      <c r="J44" s="13">
        <f t="shared" si="10"/>
        <v>2163825.5701524168</v>
      </c>
      <c r="K44" s="13">
        <f t="shared" si="10"/>
        <v>2098306.4927379233</v>
      </c>
      <c r="L44" s="5">
        <f t="shared" si="7"/>
        <v>65519.077414493542</v>
      </c>
    </row>
    <row r="45" spans="1:12" x14ac:dyDescent="0.25">
      <c r="A45" s="8">
        <v>2029</v>
      </c>
      <c r="B45" s="13">
        <f t="shared" ref="B45:C46" si="11">B44+B22</f>
        <v>1810553.5860412971</v>
      </c>
      <c r="C45" s="13">
        <f t="shared" si="11"/>
        <v>1737747.4395539607</v>
      </c>
      <c r="D45" s="5">
        <f t="shared" si="5"/>
        <v>72806.146487336373</v>
      </c>
      <c r="E45" s="8">
        <v>2029</v>
      </c>
      <c r="F45" s="13">
        <f t="shared" ref="F45:G46" si="12">F44+F22</f>
        <v>507716.24162064318</v>
      </c>
      <c r="G45" s="13">
        <f t="shared" si="12"/>
        <v>507520.45438590029</v>
      </c>
      <c r="H45" s="5">
        <f t="shared" si="6"/>
        <v>195.78723474289291</v>
      </c>
      <c r="I45" s="8">
        <v>2029</v>
      </c>
      <c r="J45" s="13">
        <f t="shared" ref="J45:K46" si="13">J44+J22</f>
        <v>2318269.8276619399</v>
      </c>
      <c r="K45" s="13">
        <f t="shared" si="13"/>
        <v>2245267.8939398611</v>
      </c>
      <c r="L45" s="5">
        <f t="shared" si="7"/>
        <v>73001.9337220788</v>
      </c>
    </row>
    <row r="46" spans="1:12" x14ac:dyDescent="0.25">
      <c r="A46" s="8">
        <v>2030</v>
      </c>
      <c r="B46" s="13">
        <f t="shared" si="11"/>
        <v>1935201.4783254294</v>
      </c>
      <c r="C46" s="13">
        <f t="shared" si="11"/>
        <v>1855027.6386617203</v>
      </c>
      <c r="D46" s="5">
        <f t="shared" si="5"/>
        <v>80173.839663709048</v>
      </c>
      <c r="E46" s="8">
        <v>2030</v>
      </c>
      <c r="F46" s="13">
        <f t="shared" si="12"/>
        <v>541086.44632865628</v>
      </c>
      <c r="G46" s="13">
        <f t="shared" si="12"/>
        <v>540851.50164696481</v>
      </c>
      <c r="H46" s="5">
        <f t="shared" si="6"/>
        <v>234.94468169147149</v>
      </c>
      <c r="I46" s="8">
        <v>2030</v>
      </c>
      <c r="J46" s="13">
        <f t="shared" si="13"/>
        <v>2476287.9246540852</v>
      </c>
      <c r="K46" s="13">
        <f t="shared" si="13"/>
        <v>2395879.1403086851</v>
      </c>
      <c r="L46" s="5">
        <f t="shared" si="7"/>
        <v>80408.784345400054</v>
      </c>
    </row>
    <row r="47" spans="1:12" x14ac:dyDescent="0.25">
      <c r="D47" s="14">
        <f>D46/B46</f>
        <v>4.1429195131188701E-2</v>
      </c>
      <c r="H47" s="14">
        <f>H46/F46</f>
        <v>4.3420914215390628E-4</v>
      </c>
      <c r="L47" s="14">
        <f>L46/J46</f>
        <v>3.2471500403828214E-2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7"/>
  <sheetViews>
    <sheetView topLeftCell="A22" zoomScale="85" zoomScaleNormal="85" workbookViewId="0">
      <selection activeCell="E47" sqref="E47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20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'[13]Rekapitulasi BaU Emisi GRK'!J61</f>
        <v>19110.695216805161</v>
      </c>
      <c r="C4" s="13">
        <f>'[14]Rekapitulasi BaU Emisi GRK'!J61</f>
        <v>19072.561662750766</v>
      </c>
      <c r="D4" s="5">
        <f>B4-C4</f>
        <v>38.133554054395063</v>
      </c>
      <c r="E4" s="8">
        <v>2011</v>
      </c>
      <c r="F4" s="11">
        <f>'[13]Rekapitulasi BaU Emisi GRK'!G90</f>
        <v>4678.7988238335993</v>
      </c>
      <c r="G4" s="13">
        <f>'[14]Rekapitulasi BaU Emisi GRK'!G90</f>
        <v>4678.7988238335993</v>
      </c>
      <c r="H4" s="5">
        <f>F4-G4</f>
        <v>0</v>
      </c>
      <c r="I4" s="8">
        <v>2011</v>
      </c>
      <c r="J4" s="11">
        <f>B4+F4</f>
        <v>23789.494040638761</v>
      </c>
      <c r="K4" s="13">
        <f>C4+G4</f>
        <v>23751.360486584366</v>
      </c>
      <c r="L4" s="5">
        <f>J4-K4</f>
        <v>38.133554054395063</v>
      </c>
    </row>
    <row r="5" spans="1:12" x14ac:dyDescent="0.25">
      <c r="A5" s="8">
        <v>2012</v>
      </c>
      <c r="B5" s="11">
        <f>'[13]Rekapitulasi BaU Emisi GRK'!J62</f>
        <v>18409.44109270097</v>
      </c>
      <c r="C5" s="13">
        <f>'[14]Rekapitulasi BaU Emisi GRK'!J62</f>
        <v>18371.016198895071</v>
      </c>
      <c r="D5" s="5">
        <f t="shared" ref="D5:D23" si="0">B5-C5</f>
        <v>38.424893805899046</v>
      </c>
      <c r="E5" s="8">
        <v>2012</v>
      </c>
      <c r="F5" s="11">
        <f>'[13]Rekapitulasi BaU Emisi GRK'!G91</f>
        <v>4657.8003202296004</v>
      </c>
      <c r="G5" s="13">
        <f>'[14]Rekapitulasi BaU Emisi GRK'!G91</f>
        <v>4657.8003202296004</v>
      </c>
      <c r="H5" s="5">
        <f t="shared" ref="H5:H23" si="1">F5-G5</f>
        <v>0</v>
      </c>
      <c r="I5" s="8">
        <v>2012</v>
      </c>
      <c r="J5" s="11">
        <f t="shared" ref="J5:J23" si="2">B5+F5</f>
        <v>23067.241412930569</v>
      </c>
      <c r="K5" s="13">
        <f t="shared" ref="K5:K23" si="3">C5+G5</f>
        <v>23028.816519124674</v>
      </c>
      <c r="L5" s="5">
        <f t="shared" ref="L5:L23" si="4">J5-K5</f>
        <v>38.424893805895408</v>
      </c>
    </row>
    <row r="6" spans="1:12" x14ac:dyDescent="0.25">
      <c r="A6" s="8">
        <v>2013</v>
      </c>
      <c r="B6" s="11">
        <f>'[13]Rekapitulasi BaU Emisi GRK'!J63</f>
        <v>17991.67412223246</v>
      </c>
      <c r="C6" s="13">
        <f>'[14]Rekapitulasi BaU Emisi GRK'!J63</f>
        <v>17953.002999346259</v>
      </c>
      <c r="D6" s="5">
        <f t="shared" si="0"/>
        <v>38.671122886200465</v>
      </c>
      <c r="E6" s="8">
        <v>2013</v>
      </c>
      <c r="F6" s="11">
        <f>'[13]Rekapitulasi BaU Emisi GRK'!G92</f>
        <v>4666.0393301328004</v>
      </c>
      <c r="G6" s="13">
        <f>'[14]Rekapitulasi BaU Emisi GRK'!G92</f>
        <v>4666.0393301328004</v>
      </c>
      <c r="H6" s="5">
        <f t="shared" si="1"/>
        <v>0</v>
      </c>
      <c r="I6" s="8">
        <v>2013</v>
      </c>
      <c r="J6" s="11">
        <f t="shared" si="2"/>
        <v>22657.71345236526</v>
      </c>
      <c r="K6" s="13">
        <f t="shared" si="3"/>
        <v>22619.04232947906</v>
      </c>
      <c r="L6" s="5">
        <f t="shared" si="4"/>
        <v>38.671122886200465</v>
      </c>
    </row>
    <row r="7" spans="1:12" x14ac:dyDescent="0.25">
      <c r="A7" s="8">
        <v>2014</v>
      </c>
      <c r="B7" s="11">
        <f>'[13]Rekapitulasi BaU Emisi GRK'!J64</f>
        <v>17759.211853873963</v>
      </c>
      <c r="C7" s="13">
        <f>'[14]Rekapitulasi BaU Emisi GRK'!J64</f>
        <v>17720.306048091163</v>
      </c>
      <c r="D7" s="5">
        <f t="shared" si="0"/>
        <v>38.905805782800599</v>
      </c>
      <c r="E7" s="8">
        <v>2014</v>
      </c>
      <c r="F7" s="11">
        <f>'[13]Rekapitulasi BaU Emisi GRK'!G93</f>
        <v>4728.0006693936766</v>
      </c>
      <c r="G7" s="13">
        <f>'[14]Rekapitulasi BaU Emisi GRK'!G93</f>
        <v>4728.0006693936766</v>
      </c>
      <c r="H7" s="5">
        <f t="shared" si="1"/>
        <v>0</v>
      </c>
      <c r="I7" s="8">
        <v>2014</v>
      </c>
      <c r="J7" s="11">
        <f t="shared" si="2"/>
        <v>22487.212523267641</v>
      </c>
      <c r="K7" s="13">
        <f t="shared" si="3"/>
        <v>22448.30671748484</v>
      </c>
      <c r="L7" s="5">
        <f t="shared" si="4"/>
        <v>38.905805782800599</v>
      </c>
    </row>
    <row r="8" spans="1:12" x14ac:dyDescent="0.25">
      <c r="A8" s="8">
        <v>2015</v>
      </c>
      <c r="B8" s="11">
        <f>'[13]Rekapitulasi BaU Emisi GRK'!J65</f>
        <v>17649.788554103856</v>
      </c>
      <c r="C8" s="13">
        <f>'[14]Rekapitulasi BaU Emisi GRK'!J65</f>
        <v>17610.628732279656</v>
      </c>
      <c r="D8" s="5">
        <f t="shared" si="0"/>
        <v>39.159821824199753</v>
      </c>
      <c r="E8" s="8">
        <v>2015</v>
      </c>
      <c r="F8" s="11">
        <f>'[13]Rekapitulasi BaU Emisi GRK'!G94</f>
        <v>4758.8697900714669</v>
      </c>
      <c r="G8" s="13">
        <f>'[14]Rekapitulasi BaU Emisi GRK'!G94</f>
        <v>4758.8697900714669</v>
      </c>
      <c r="H8" s="5">
        <f t="shared" si="1"/>
        <v>0</v>
      </c>
      <c r="I8" s="8">
        <v>2015</v>
      </c>
      <c r="J8" s="11">
        <f t="shared" si="2"/>
        <v>22408.658344175325</v>
      </c>
      <c r="K8" s="13">
        <f t="shared" si="3"/>
        <v>22369.498522351125</v>
      </c>
      <c r="L8" s="5">
        <f t="shared" si="4"/>
        <v>39.159821824199753</v>
      </c>
    </row>
    <row r="9" spans="1:12" x14ac:dyDescent="0.25">
      <c r="A9" s="8">
        <v>2016</v>
      </c>
      <c r="B9" s="11">
        <f>'[13]Rekapitulasi BaU Emisi GRK'!J66</f>
        <v>17623.071635254386</v>
      </c>
      <c r="C9" s="13">
        <f>'[14]Rekapitulasi BaU Emisi GRK'!J66</f>
        <v>17583.785879473086</v>
      </c>
      <c r="D9" s="5">
        <f t="shared" si="0"/>
        <v>39.285755781300395</v>
      </c>
      <c r="E9" s="8">
        <v>2016</v>
      </c>
      <c r="F9" s="11">
        <f>'[13]Rekapitulasi BaU Emisi GRK'!G95</f>
        <v>4774.1738255872006</v>
      </c>
      <c r="G9" s="13">
        <f>'[14]Rekapitulasi BaU Emisi GRK'!G95</f>
        <v>4774.1738255872006</v>
      </c>
      <c r="H9" s="5">
        <f t="shared" si="1"/>
        <v>0</v>
      </c>
      <c r="I9" s="8">
        <v>2016</v>
      </c>
      <c r="J9" s="11">
        <f t="shared" si="2"/>
        <v>22397.245460841586</v>
      </c>
      <c r="K9" s="13">
        <f t="shared" si="3"/>
        <v>22357.959705060286</v>
      </c>
      <c r="L9" s="5">
        <f t="shared" si="4"/>
        <v>39.285755781300395</v>
      </c>
    </row>
    <row r="10" spans="1:12" x14ac:dyDescent="0.25">
      <c r="A10" s="8">
        <v>2017</v>
      </c>
      <c r="B10" s="11">
        <f>'[13]Rekapitulasi BaU Emisi GRK'!J67</f>
        <v>17652.182202136697</v>
      </c>
      <c r="C10" s="13">
        <f>'[14]Rekapitulasi BaU Emisi GRK'!J67</f>
        <v>17613.61787708832</v>
      </c>
      <c r="D10" s="5">
        <f t="shared" si="0"/>
        <v>38.564325048377214</v>
      </c>
      <c r="E10" s="8">
        <v>2017</v>
      </c>
      <c r="F10" s="11">
        <f>'[13]Rekapitulasi BaU Emisi GRK'!G96</f>
        <v>4936.9219644671994</v>
      </c>
      <c r="G10" s="13">
        <f>'[14]Rekapitulasi BaU Emisi GRK'!G96</f>
        <v>4936.9219644671994</v>
      </c>
      <c r="H10" s="5">
        <f t="shared" si="1"/>
        <v>0</v>
      </c>
      <c r="I10" s="8">
        <v>2017</v>
      </c>
      <c r="J10" s="11">
        <f t="shared" si="2"/>
        <v>22589.104166603895</v>
      </c>
      <c r="K10" s="13">
        <f t="shared" si="3"/>
        <v>22550.539841555517</v>
      </c>
      <c r="L10" s="5">
        <f t="shared" si="4"/>
        <v>38.564325048377214</v>
      </c>
    </row>
    <row r="11" spans="1:12" x14ac:dyDescent="0.25">
      <c r="A11" s="8">
        <v>2018</v>
      </c>
      <c r="B11" s="11">
        <f>'[13]Rekapitulasi BaU Emisi GRK'!J68</f>
        <v>17829.2498578585</v>
      </c>
      <c r="C11" s="13">
        <f>'[14]Rekapitulasi BaU Emisi GRK'!J68</f>
        <v>17547.406807705767</v>
      </c>
      <c r="D11" s="5">
        <f t="shared" si="0"/>
        <v>281.84305015273276</v>
      </c>
      <c r="E11" s="8">
        <v>2018</v>
      </c>
      <c r="F11" s="11">
        <f>'[13]Rekapitulasi BaU Emisi GRK'!G97</f>
        <v>4946.0831754928759</v>
      </c>
      <c r="G11" s="13">
        <f>'[14]Rekapitulasi BaU Emisi GRK'!G97</f>
        <v>4946.0831754928759</v>
      </c>
      <c r="H11" s="5">
        <f t="shared" si="1"/>
        <v>0</v>
      </c>
      <c r="I11" s="8">
        <v>2018</v>
      </c>
      <c r="J11" s="11">
        <f t="shared" si="2"/>
        <v>22775.333033351377</v>
      </c>
      <c r="K11" s="13">
        <f t="shared" si="3"/>
        <v>22493.489983198644</v>
      </c>
      <c r="L11" s="5">
        <f t="shared" si="4"/>
        <v>281.84305015273276</v>
      </c>
    </row>
    <row r="12" spans="1:12" x14ac:dyDescent="0.25">
      <c r="A12" s="8">
        <v>2019</v>
      </c>
      <c r="B12" s="11">
        <f>'[13]Rekapitulasi BaU Emisi GRK'!J69</f>
        <v>17978.614970927512</v>
      </c>
      <c r="C12" s="13">
        <f>'[14]Rekapitulasi BaU Emisi GRK'!J69</f>
        <v>17530.933251835813</v>
      </c>
      <c r="D12" s="5">
        <f t="shared" si="0"/>
        <v>447.68171909169905</v>
      </c>
      <c r="E12" s="8">
        <v>2019</v>
      </c>
      <c r="F12" s="11">
        <f>'[13]Rekapitulasi BaU Emisi GRK'!G98</f>
        <v>4955.2443865185523</v>
      </c>
      <c r="G12" s="13">
        <f>'[14]Rekapitulasi BaU Emisi GRK'!G98</f>
        <v>4955.2443865185523</v>
      </c>
      <c r="H12" s="5">
        <f t="shared" si="1"/>
        <v>0</v>
      </c>
      <c r="I12" s="8">
        <v>2019</v>
      </c>
      <c r="J12" s="11">
        <f t="shared" si="2"/>
        <v>22933.859357446065</v>
      </c>
      <c r="K12" s="13">
        <f t="shared" si="3"/>
        <v>22486.177638354366</v>
      </c>
      <c r="L12" s="5">
        <f t="shared" si="4"/>
        <v>447.68171909169905</v>
      </c>
    </row>
    <row r="13" spans="1:12" x14ac:dyDescent="0.25">
      <c r="A13" s="8">
        <v>2020</v>
      </c>
      <c r="B13" s="11">
        <f>'[13]Rekapitulasi BaU Emisi GRK'!J70</f>
        <v>18107.83782989531</v>
      </c>
      <c r="C13" s="13">
        <f>'[14]Rekapitulasi BaU Emisi GRK'!J70</f>
        <v>17548.987826718567</v>
      </c>
      <c r="D13" s="5">
        <f t="shared" si="0"/>
        <v>558.85000317674348</v>
      </c>
      <c r="E13" s="8">
        <v>2020</v>
      </c>
      <c r="F13" s="11">
        <f>'[13]Rekapitulasi BaU Emisi GRK'!G99</f>
        <v>4964.4055975442288</v>
      </c>
      <c r="G13" s="13">
        <f>'[14]Rekapitulasi BaU Emisi GRK'!G99</f>
        <v>4964.4055975442288</v>
      </c>
      <c r="H13" s="5">
        <f t="shared" si="1"/>
        <v>0</v>
      </c>
      <c r="I13" s="8">
        <v>2020</v>
      </c>
      <c r="J13" s="11">
        <f t="shared" si="2"/>
        <v>23072.243427439538</v>
      </c>
      <c r="K13" s="13">
        <f t="shared" si="3"/>
        <v>22513.393424262795</v>
      </c>
      <c r="L13" s="5">
        <f t="shared" si="4"/>
        <v>558.85000317674348</v>
      </c>
    </row>
    <row r="14" spans="1:12" x14ac:dyDescent="0.25">
      <c r="A14" s="8">
        <v>2021</v>
      </c>
      <c r="B14" s="11">
        <f>'[13]Rekapitulasi BaU Emisi GRK'!J71</f>
        <v>18222.137478514331</v>
      </c>
      <c r="C14" s="13">
        <f>'[14]Rekapitulasi BaU Emisi GRK'!J71</f>
        <v>17591.321636312645</v>
      </c>
      <c r="D14" s="5">
        <f t="shared" si="0"/>
        <v>630.81584220168588</v>
      </c>
      <c r="E14" s="8">
        <v>2021</v>
      </c>
      <c r="F14" s="11">
        <f>'[13]Rekapitulasi BaU Emisi GRK'!G100</f>
        <v>4973.5668085699044</v>
      </c>
      <c r="G14" s="13">
        <f>'[14]Rekapitulasi BaU Emisi GRK'!G100</f>
        <v>4973.5668085699044</v>
      </c>
      <c r="H14" s="5">
        <f t="shared" si="1"/>
        <v>0</v>
      </c>
      <c r="I14" s="8">
        <v>2021</v>
      </c>
      <c r="J14" s="11">
        <f t="shared" si="2"/>
        <v>23195.704287084234</v>
      </c>
      <c r="K14" s="13">
        <f t="shared" si="3"/>
        <v>22564.888444882548</v>
      </c>
      <c r="L14" s="5">
        <f t="shared" si="4"/>
        <v>630.81584220168588</v>
      </c>
    </row>
    <row r="15" spans="1:12" x14ac:dyDescent="0.25">
      <c r="A15" s="8">
        <v>2022</v>
      </c>
      <c r="B15" s="11">
        <f>'[13]Rekapitulasi BaU Emisi GRK'!J72</f>
        <v>18325.146332442775</v>
      </c>
      <c r="C15" s="13">
        <f>'[14]Rekapitulasi BaU Emisi GRK'!J72</f>
        <v>17651.004310396729</v>
      </c>
      <c r="D15" s="5">
        <f t="shared" si="0"/>
        <v>674.14202204604589</v>
      </c>
      <c r="E15" s="8">
        <v>2022</v>
      </c>
      <c r="F15" s="11">
        <f>'[13]Rekapitulasi BaU Emisi GRK'!G101</f>
        <v>4982.7280195955818</v>
      </c>
      <c r="G15" s="13">
        <f>'[14]Rekapitulasi BaU Emisi GRK'!G101</f>
        <v>4982.7280195955818</v>
      </c>
      <c r="H15" s="5">
        <f t="shared" si="1"/>
        <v>0</v>
      </c>
      <c r="I15" s="8">
        <v>2022</v>
      </c>
      <c r="J15" s="11">
        <f t="shared" si="2"/>
        <v>23307.874352038358</v>
      </c>
      <c r="K15" s="13">
        <f t="shared" si="3"/>
        <v>22633.732329992312</v>
      </c>
      <c r="L15" s="5">
        <f t="shared" si="4"/>
        <v>674.14202204604589</v>
      </c>
    </row>
    <row r="16" spans="1:12" x14ac:dyDescent="0.25">
      <c r="A16" s="8">
        <v>2023</v>
      </c>
      <c r="B16" s="11">
        <f>'[13]Rekapitulasi BaU Emisi GRK'!J73</f>
        <v>18419.418277374833</v>
      </c>
      <c r="C16" s="13">
        <f>'[14]Rekapitulasi BaU Emisi GRK'!J73</f>
        <v>17723.322013803685</v>
      </c>
      <c r="D16" s="5">
        <f t="shared" si="0"/>
        <v>696.09626357114757</v>
      </c>
      <c r="E16" s="8">
        <v>2023</v>
      </c>
      <c r="F16" s="11">
        <f>'[13]Rekapitulasi BaU Emisi GRK'!G102</f>
        <v>4991.8892306212574</v>
      </c>
      <c r="G16" s="13">
        <f>'[14]Rekapitulasi BaU Emisi GRK'!G102</f>
        <v>4991.8892306212574</v>
      </c>
      <c r="H16" s="5">
        <f t="shared" si="1"/>
        <v>0</v>
      </c>
      <c r="I16" s="8">
        <v>2023</v>
      </c>
      <c r="J16" s="11">
        <f t="shared" si="2"/>
        <v>23411.307507996091</v>
      </c>
      <c r="K16" s="13">
        <f t="shared" si="3"/>
        <v>22715.211244424943</v>
      </c>
      <c r="L16" s="5">
        <f t="shared" si="4"/>
        <v>696.09626357114757</v>
      </c>
    </row>
    <row r="17" spans="1:12" x14ac:dyDescent="0.25">
      <c r="A17" s="8">
        <v>2024</v>
      </c>
      <c r="B17" s="11">
        <f>'[13]Rekapitulasi BaU Emisi GRK'!J74</f>
        <v>18506.771196217705</v>
      </c>
      <c r="C17" s="13">
        <f>'[14]Rekapitulasi BaU Emisi GRK'!J74</f>
        <v>17805.037484804405</v>
      </c>
      <c r="D17" s="5">
        <f t="shared" si="0"/>
        <v>701.73371141330063</v>
      </c>
      <c r="E17" s="8">
        <v>2024</v>
      </c>
      <c r="F17" s="11">
        <f>'[13]Rekapitulasi BaU Emisi GRK'!G103</f>
        <v>5001.0504416469339</v>
      </c>
      <c r="G17" s="13">
        <f>'[14]Rekapitulasi BaU Emisi GRK'!G103</f>
        <v>5001.0504416469339</v>
      </c>
      <c r="H17" s="5">
        <f t="shared" si="1"/>
        <v>0</v>
      </c>
      <c r="I17" s="8">
        <v>2024</v>
      </c>
      <c r="J17" s="11">
        <f t="shared" si="2"/>
        <v>23507.821637864639</v>
      </c>
      <c r="K17" s="13">
        <f t="shared" si="3"/>
        <v>22806.087926451339</v>
      </c>
      <c r="L17" s="5">
        <f t="shared" si="4"/>
        <v>701.73371141330063</v>
      </c>
    </row>
    <row r="18" spans="1:12" x14ac:dyDescent="0.25">
      <c r="A18" s="8">
        <v>2025</v>
      </c>
      <c r="B18" s="11">
        <f>'[13]Rekapitulasi BaU Emisi GRK'!J75</f>
        <v>18588.518234900042</v>
      </c>
      <c r="C18" s="13">
        <f>'[14]Rekapitulasi BaU Emisi GRK'!J75</f>
        <v>17893.892798340526</v>
      </c>
      <c r="D18" s="5">
        <f t="shared" si="0"/>
        <v>694.62543655951595</v>
      </c>
      <c r="E18" s="8">
        <v>2025</v>
      </c>
      <c r="F18" s="11">
        <f>'[13]Rekapitulasi BaU Emisi GRK'!G104</f>
        <v>5010.2116526726104</v>
      </c>
      <c r="G18" s="13">
        <f>'[14]Rekapitulasi BaU Emisi GRK'!G104</f>
        <v>5010.2116526726104</v>
      </c>
      <c r="H18" s="5">
        <f t="shared" si="1"/>
        <v>0</v>
      </c>
      <c r="I18" s="8">
        <v>2025</v>
      </c>
      <c r="J18" s="11">
        <f t="shared" si="2"/>
        <v>23598.729887572652</v>
      </c>
      <c r="K18" s="13">
        <f t="shared" si="3"/>
        <v>22904.104451013136</v>
      </c>
      <c r="L18" s="5">
        <f t="shared" si="4"/>
        <v>694.62543655951595</v>
      </c>
    </row>
    <row r="19" spans="1:12" x14ac:dyDescent="0.25">
      <c r="A19" s="8">
        <v>2026</v>
      </c>
      <c r="B19" s="11">
        <f>'[13]Rekapitulasi BaU Emisi GRK'!J76</f>
        <v>18665.624252895152</v>
      </c>
      <c r="C19" s="13">
        <f>'[14]Rekapitulasi BaU Emisi GRK'!J76</f>
        <v>17988.274858529927</v>
      </c>
      <c r="D19" s="5">
        <f t="shared" si="0"/>
        <v>677.34939436522473</v>
      </c>
      <c r="E19" s="8">
        <v>2026</v>
      </c>
      <c r="F19" s="11">
        <f>'[13]Rekapitulasi BaU Emisi GRK'!G105</f>
        <v>5019.372863698286</v>
      </c>
      <c r="G19" s="13">
        <f>'[14]Rekapitulasi BaU Emisi GRK'!G105</f>
        <v>5019.372863698286</v>
      </c>
      <c r="H19" s="5">
        <f t="shared" si="1"/>
        <v>0</v>
      </c>
      <c r="I19" s="8">
        <v>2026</v>
      </c>
      <c r="J19" s="11">
        <f t="shared" si="2"/>
        <v>23684.997116593437</v>
      </c>
      <c r="K19" s="13">
        <f t="shared" si="3"/>
        <v>23007.647722228212</v>
      </c>
      <c r="L19" s="5">
        <f t="shared" si="4"/>
        <v>677.34939436522473</v>
      </c>
    </row>
    <row r="20" spans="1:12" x14ac:dyDescent="0.25">
      <c r="A20" s="8">
        <v>2027</v>
      </c>
      <c r="B20" s="11">
        <f>'[13]Rekapitulasi BaU Emisi GRK'!J77</f>
        <v>18738.811923950423</v>
      </c>
      <c r="C20" s="13">
        <f>'[14]Rekapitulasi BaU Emisi GRK'!J77</f>
        <v>18086.989977064404</v>
      </c>
      <c r="D20" s="5">
        <f t="shared" si="0"/>
        <v>651.82194688601885</v>
      </c>
      <c r="E20" s="8">
        <v>2027</v>
      </c>
      <c r="F20" s="11">
        <f>'[13]Rekapitulasi BaU Emisi GRK'!G106</f>
        <v>5028.5340747239625</v>
      </c>
      <c r="G20" s="13">
        <f>'[14]Rekapitulasi BaU Emisi GRK'!G106</f>
        <v>5028.5340747239625</v>
      </c>
      <c r="H20" s="5">
        <f t="shared" si="1"/>
        <v>0</v>
      </c>
      <c r="I20" s="8">
        <v>2027</v>
      </c>
      <c r="J20" s="11">
        <f t="shared" si="2"/>
        <v>23767.345998674384</v>
      </c>
      <c r="K20" s="13">
        <f t="shared" si="3"/>
        <v>23115.524051788365</v>
      </c>
      <c r="L20" s="5">
        <f t="shared" si="4"/>
        <v>651.82194688601885</v>
      </c>
    </row>
    <row r="21" spans="1:12" x14ac:dyDescent="0.25">
      <c r="A21" s="8">
        <v>2028</v>
      </c>
      <c r="B21" s="11">
        <f>'[13]Rekapitulasi BaU Emisi GRK'!J78</f>
        <v>18808.633916335744</v>
      </c>
      <c r="C21" s="13">
        <f>'[14]Rekapitulasi BaU Emisi GRK'!J78</f>
        <v>18189.111560773559</v>
      </c>
      <c r="D21" s="5">
        <f t="shared" si="0"/>
        <v>619.52235556218511</v>
      </c>
      <c r="E21" s="8">
        <v>2028</v>
      </c>
      <c r="F21" s="11">
        <f>'[13]Rekapitulasi BaU Emisi GRK'!G107</f>
        <v>5037.6952857496381</v>
      </c>
      <c r="G21" s="13">
        <f>'[14]Rekapitulasi BaU Emisi GRK'!G107</f>
        <v>5037.6952857496381</v>
      </c>
      <c r="H21" s="5">
        <f t="shared" si="1"/>
        <v>0</v>
      </c>
      <c r="I21" s="8">
        <v>2028</v>
      </c>
      <c r="J21" s="11">
        <f t="shared" si="2"/>
        <v>23846.329202085384</v>
      </c>
      <c r="K21" s="13">
        <f t="shared" si="3"/>
        <v>23226.806846523199</v>
      </c>
      <c r="L21" s="5">
        <f t="shared" si="4"/>
        <v>619.52235556218511</v>
      </c>
    </row>
    <row r="22" spans="1:12" x14ac:dyDescent="0.25">
      <c r="A22" s="8">
        <v>2029</v>
      </c>
      <c r="B22" s="11">
        <f>'[13]Rekapitulasi BaU Emisi GRK'!J79</f>
        <v>18875.52219059207</v>
      </c>
      <c r="C22" s="13">
        <f>'[14]Rekapitulasi BaU Emisi GRK'!J79</f>
        <v>18293.87677574627</v>
      </c>
      <c r="D22" s="5">
        <f t="shared" si="0"/>
        <v>581.64541484579968</v>
      </c>
      <c r="E22" s="8">
        <v>2029</v>
      </c>
      <c r="F22" s="11">
        <f>'[13]Rekapitulasi BaU Emisi GRK'!G108</f>
        <v>5046.8564967753146</v>
      </c>
      <c r="G22" s="13">
        <f>'[14]Rekapitulasi BaU Emisi GRK'!G108</f>
        <v>5046.8564967753146</v>
      </c>
      <c r="H22" s="5">
        <f t="shared" si="1"/>
        <v>0</v>
      </c>
      <c r="I22" s="8">
        <v>2029</v>
      </c>
      <c r="J22" s="11">
        <f t="shared" si="2"/>
        <v>23922.378687367385</v>
      </c>
      <c r="K22" s="13">
        <f t="shared" si="3"/>
        <v>23340.733272521586</v>
      </c>
      <c r="L22" s="5">
        <f t="shared" si="4"/>
        <v>581.64541484579968</v>
      </c>
    </row>
    <row r="23" spans="1:12" x14ac:dyDescent="0.25">
      <c r="A23" s="8">
        <v>2030</v>
      </c>
      <c r="B23" s="11">
        <f>'[13]Rekapitulasi BaU Emisi GRK'!J80</f>
        <v>18939.821835023453</v>
      </c>
      <c r="C23" s="13">
        <f>'[14]Rekapitulasi BaU Emisi GRK'!J80</f>
        <v>18400.574583712441</v>
      </c>
      <c r="D23" s="5">
        <f t="shared" si="0"/>
        <v>539.2472513110115</v>
      </c>
      <c r="E23" s="8">
        <v>2030</v>
      </c>
      <c r="F23" s="11">
        <f>'[13]Rekapitulasi BaU Emisi GRK'!G109</f>
        <v>5056.0177078009901</v>
      </c>
      <c r="G23" s="13">
        <f>'[14]Rekapitulasi BaU Emisi GRK'!G109</f>
        <v>5056.0177078009901</v>
      </c>
      <c r="H23" s="5">
        <f t="shared" si="1"/>
        <v>0</v>
      </c>
      <c r="I23" s="8">
        <v>2030</v>
      </c>
      <c r="J23" s="11">
        <f t="shared" si="2"/>
        <v>23995.839542824444</v>
      </c>
      <c r="K23" s="13">
        <f t="shared" si="3"/>
        <v>23456.592291513432</v>
      </c>
      <c r="L23" s="5">
        <f t="shared" si="4"/>
        <v>539.2472513110115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19110.695216805161</v>
      </c>
      <c r="C27" s="13">
        <f>C4</f>
        <v>19072.561662750766</v>
      </c>
      <c r="D27" s="5">
        <f>B27-C27</f>
        <v>38.133554054395063</v>
      </c>
      <c r="E27" s="8">
        <v>2011</v>
      </c>
      <c r="F27" s="13">
        <f>F4</f>
        <v>4678.7988238335993</v>
      </c>
      <c r="G27" s="13">
        <f>G4</f>
        <v>4678.7988238335993</v>
      </c>
      <c r="H27" s="5">
        <f>F27-G27</f>
        <v>0</v>
      </c>
      <c r="I27" s="8">
        <v>2011</v>
      </c>
      <c r="J27" s="13">
        <f>J4</f>
        <v>23789.494040638761</v>
      </c>
      <c r="K27" s="13">
        <f>K4</f>
        <v>23751.360486584366</v>
      </c>
      <c r="L27" s="5">
        <f>J27-K27</f>
        <v>38.133554054395063</v>
      </c>
    </row>
    <row r="28" spans="1:12" x14ac:dyDescent="0.25">
      <c r="A28" s="8">
        <v>2012</v>
      </c>
      <c r="B28" s="13">
        <f>B27+B5</f>
        <v>37520.136309506132</v>
      </c>
      <c r="C28" s="13">
        <f>C27+C5</f>
        <v>37443.577861645841</v>
      </c>
      <c r="D28" s="5">
        <f t="shared" ref="D28:D46" si="5">B28-C28</f>
        <v>76.558447860290471</v>
      </c>
      <c r="E28" s="8">
        <v>2012</v>
      </c>
      <c r="F28" s="13">
        <f>F27+F5</f>
        <v>9336.5991440631988</v>
      </c>
      <c r="G28" s="13">
        <f>G27+G5</f>
        <v>9336.5991440631988</v>
      </c>
      <c r="H28" s="5">
        <f t="shared" ref="H28:H46" si="6">F28-G28</f>
        <v>0</v>
      </c>
      <c r="I28" s="8">
        <v>2012</v>
      </c>
      <c r="J28" s="13">
        <f>J27+J5</f>
        <v>46856.73545356933</v>
      </c>
      <c r="K28" s="13">
        <f>K27+K5</f>
        <v>46780.17700570904</v>
      </c>
      <c r="L28" s="5">
        <f t="shared" ref="L28:L46" si="7">J28-K28</f>
        <v>76.558447860290471</v>
      </c>
    </row>
    <row r="29" spans="1:12" x14ac:dyDescent="0.25">
      <c r="A29" s="8">
        <v>2013</v>
      </c>
      <c r="B29" s="13">
        <f t="shared" ref="B29:C44" si="8">B28+B6</f>
        <v>55511.810431738588</v>
      </c>
      <c r="C29" s="13">
        <f t="shared" si="8"/>
        <v>55396.5808609921</v>
      </c>
      <c r="D29" s="5">
        <f t="shared" si="5"/>
        <v>115.2295707464873</v>
      </c>
      <c r="E29" s="8">
        <v>2013</v>
      </c>
      <c r="F29" s="13">
        <f t="shared" ref="F29:G44" si="9">F28+F6</f>
        <v>14002.638474195999</v>
      </c>
      <c r="G29" s="13">
        <f t="shared" si="9"/>
        <v>14002.638474195999</v>
      </c>
      <c r="H29" s="5">
        <f t="shared" si="6"/>
        <v>0</v>
      </c>
      <c r="I29" s="8">
        <v>2013</v>
      </c>
      <c r="J29" s="13">
        <f t="shared" ref="J29:K44" si="10">J28+J6</f>
        <v>69514.448905934594</v>
      </c>
      <c r="K29" s="13">
        <f t="shared" si="10"/>
        <v>69399.2193351881</v>
      </c>
      <c r="L29" s="5">
        <f t="shared" si="7"/>
        <v>115.22957074649457</v>
      </c>
    </row>
    <row r="30" spans="1:12" x14ac:dyDescent="0.25">
      <c r="A30" s="8">
        <v>2014</v>
      </c>
      <c r="B30" s="13">
        <f t="shared" si="8"/>
        <v>73271.022285612547</v>
      </c>
      <c r="C30" s="13">
        <f t="shared" si="8"/>
        <v>73116.88690908326</v>
      </c>
      <c r="D30" s="5">
        <f t="shared" si="5"/>
        <v>154.1353765292879</v>
      </c>
      <c r="E30" s="8">
        <v>2014</v>
      </c>
      <c r="F30" s="13">
        <f t="shared" si="9"/>
        <v>18730.639143589677</v>
      </c>
      <c r="G30" s="13">
        <f t="shared" si="9"/>
        <v>18730.639143589677</v>
      </c>
      <c r="H30" s="5">
        <f t="shared" si="6"/>
        <v>0</v>
      </c>
      <c r="I30" s="8">
        <v>2014</v>
      </c>
      <c r="J30" s="13">
        <f t="shared" si="10"/>
        <v>92001.661429202242</v>
      </c>
      <c r="K30" s="13">
        <f t="shared" si="10"/>
        <v>91847.52605267294</v>
      </c>
      <c r="L30" s="5">
        <f t="shared" si="7"/>
        <v>154.13537652930245</v>
      </c>
    </row>
    <row r="31" spans="1:12" x14ac:dyDescent="0.25">
      <c r="A31" s="8">
        <v>2015</v>
      </c>
      <c r="B31" s="13">
        <f t="shared" si="8"/>
        <v>90920.810839716403</v>
      </c>
      <c r="C31" s="13">
        <f t="shared" si="8"/>
        <v>90727.515641362916</v>
      </c>
      <c r="D31" s="5">
        <f t="shared" si="5"/>
        <v>193.29519835348765</v>
      </c>
      <c r="E31" s="8">
        <v>2015</v>
      </c>
      <c r="F31" s="13">
        <f t="shared" si="9"/>
        <v>23489.508933661142</v>
      </c>
      <c r="G31" s="13">
        <f t="shared" si="9"/>
        <v>23489.508933661142</v>
      </c>
      <c r="H31" s="5">
        <f t="shared" si="6"/>
        <v>0</v>
      </c>
      <c r="I31" s="8">
        <v>2015</v>
      </c>
      <c r="J31" s="13">
        <f t="shared" si="10"/>
        <v>114410.31977337756</v>
      </c>
      <c r="K31" s="13">
        <f t="shared" si="10"/>
        <v>114217.02457502406</v>
      </c>
      <c r="L31" s="5">
        <f t="shared" si="7"/>
        <v>193.2951983535022</v>
      </c>
    </row>
    <row r="32" spans="1:12" x14ac:dyDescent="0.25">
      <c r="A32" s="8">
        <v>2016</v>
      </c>
      <c r="B32" s="13">
        <f t="shared" si="8"/>
        <v>108543.88247497079</v>
      </c>
      <c r="C32" s="13">
        <f t="shared" si="8"/>
        <v>108311.301520836</v>
      </c>
      <c r="D32" s="5">
        <f t="shared" si="5"/>
        <v>232.58095413478441</v>
      </c>
      <c r="E32" s="8">
        <v>2016</v>
      </c>
      <c r="F32" s="13">
        <f t="shared" si="9"/>
        <v>28263.682759248342</v>
      </c>
      <c r="G32" s="13">
        <f t="shared" si="9"/>
        <v>28263.682759248342</v>
      </c>
      <c r="H32" s="5">
        <f t="shared" si="6"/>
        <v>0</v>
      </c>
      <c r="I32" s="8">
        <v>2016</v>
      </c>
      <c r="J32" s="13">
        <f t="shared" si="10"/>
        <v>136807.56523421913</v>
      </c>
      <c r="K32" s="13">
        <f t="shared" si="10"/>
        <v>136574.98428008435</v>
      </c>
      <c r="L32" s="5">
        <f t="shared" si="7"/>
        <v>232.58095413478441</v>
      </c>
    </row>
    <row r="33" spans="1:12" x14ac:dyDescent="0.25">
      <c r="A33" s="8">
        <v>2017</v>
      </c>
      <c r="B33" s="13">
        <f t="shared" si="8"/>
        <v>126196.06467710748</v>
      </c>
      <c r="C33" s="13">
        <f t="shared" si="8"/>
        <v>125924.91939792433</v>
      </c>
      <c r="D33" s="5">
        <f t="shared" si="5"/>
        <v>271.14527918315434</v>
      </c>
      <c r="E33" s="8">
        <v>2017</v>
      </c>
      <c r="F33" s="13">
        <f t="shared" si="9"/>
        <v>33200.604723715544</v>
      </c>
      <c r="G33" s="13">
        <f t="shared" si="9"/>
        <v>33200.604723715544</v>
      </c>
      <c r="H33" s="5">
        <f t="shared" si="6"/>
        <v>0</v>
      </c>
      <c r="I33" s="8">
        <v>2017</v>
      </c>
      <c r="J33" s="13">
        <f t="shared" si="10"/>
        <v>159396.66940082301</v>
      </c>
      <c r="K33" s="13">
        <f t="shared" si="10"/>
        <v>159125.52412163987</v>
      </c>
      <c r="L33" s="5">
        <f t="shared" si="7"/>
        <v>271.14527918313979</v>
      </c>
    </row>
    <row r="34" spans="1:12" x14ac:dyDescent="0.25">
      <c r="A34" s="8">
        <v>2018</v>
      </c>
      <c r="B34" s="13">
        <f t="shared" si="8"/>
        <v>144025.31453496599</v>
      </c>
      <c r="C34" s="13">
        <f t="shared" si="8"/>
        <v>143472.32620563009</v>
      </c>
      <c r="D34" s="5">
        <f t="shared" si="5"/>
        <v>552.98832933590165</v>
      </c>
      <c r="E34" s="8">
        <v>2018</v>
      </c>
      <c r="F34" s="13">
        <f t="shared" si="9"/>
        <v>38146.687899208417</v>
      </c>
      <c r="G34" s="13">
        <f t="shared" si="9"/>
        <v>38146.687899208417</v>
      </c>
      <c r="H34" s="5">
        <f t="shared" si="6"/>
        <v>0</v>
      </c>
      <c r="I34" s="8">
        <v>2018</v>
      </c>
      <c r="J34" s="13">
        <f t="shared" si="10"/>
        <v>182172.00243417438</v>
      </c>
      <c r="K34" s="13">
        <f t="shared" si="10"/>
        <v>181619.01410483851</v>
      </c>
      <c r="L34" s="5">
        <f t="shared" si="7"/>
        <v>552.98832933587255</v>
      </c>
    </row>
    <row r="35" spans="1:12" x14ac:dyDescent="0.25">
      <c r="A35" s="8">
        <v>2019</v>
      </c>
      <c r="B35" s="13">
        <f t="shared" si="8"/>
        <v>162003.92950589349</v>
      </c>
      <c r="C35" s="13">
        <f t="shared" si="8"/>
        <v>161003.2594574659</v>
      </c>
      <c r="D35" s="5">
        <f t="shared" si="5"/>
        <v>1000.6700484275934</v>
      </c>
      <c r="E35" s="8">
        <v>2019</v>
      </c>
      <c r="F35" s="13">
        <f t="shared" si="9"/>
        <v>43101.932285726973</v>
      </c>
      <c r="G35" s="13">
        <f t="shared" si="9"/>
        <v>43101.932285726973</v>
      </c>
      <c r="H35" s="5">
        <f t="shared" si="6"/>
        <v>0</v>
      </c>
      <c r="I35" s="8">
        <v>2019</v>
      </c>
      <c r="J35" s="13">
        <f t="shared" si="10"/>
        <v>205105.86179162044</v>
      </c>
      <c r="K35" s="13">
        <f t="shared" si="10"/>
        <v>204105.19174319287</v>
      </c>
      <c r="L35" s="5">
        <f t="shared" si="7"/>
        <v>1000.6700484275643</v>
      </c>
    </row>
    <row r="36" spans="1:12" x14ac:dyDescent="0.25">
      <c r="A36" s="8">
        <v>2020</v>
      </c>
      <c r="B36" s="13">
        <f t="shared" si="8"/>
        <v>180111.76733578881</v>
      </c>
      <c r="C36" s="13">
        <f t="shared" si="8"/>
        <v>178552.24728418447</v>
      </c>
      <c r="D36" s="5">
        <f t="shared" si="5"/>
        <v>1559.5200516043406</v>
      </c>
      <c r="E36" s="8">
        <v>2020</v>
      </c>
      <c r="F36" s="13">
        <f t="shared" si="9"/>
        <v>48066.337883271204</v>
      </c>
      <c r="G36" s="13">
        <f t="shared" si="9"/>
        <v>48066.337883271204</v>
      </c>
      <c r="H36" s="5">
        <f t="shared" si="6"/>
        <v>0</v>
      </c>
      <c r="I36" s="8">
        <v>2020</v>
      </c>
      <c r="J36" s="13">
        <f t="shared" si="10"/>
        <v>228178.10521905997</v>
      </c>
      <c r="K36" s="13">
        <f t="shared" si="10"/>
        <v>226618.58516745566</v>
      </c>
      <c r="L36" s="5">
        <f t="shared" si="7"/>
        <v>1559.5200516043114</v>
      </c>
    </row>
    <row r="37" spans="1:12" x14ac:dyDescent="0.25">
      <c r="A37" s="8">
        <v>2021</v>
      </c>
      <c r="B37" s="13">
        <f t="shared" si="8"/>
        <v>198333.90481430315</v>
      </c>
      <c r="C37" s="13">
        <f t="shared" si="8"/>
        <v>196143.56892049711</v>
      </c>
      <c r="D37" s="5">
        <f t="shared" si="5"/>
        <v>2190.335893806041</v>
      </c>
      <c r="E37" s="8">
        <v>2021</v>
      </c>
      <c r="F37" s="13">
        <f t="shared" si="9"/>
        <v>53039.904691841111</v>
      </c>
      <c r="G37" s="13">
        <f t="shared" si="9"/>
        <v>53039.904691841111</v>
      </c>
      <c r="H37" s="5">
        <f t="shared" si="6"/>
        <v>0</v>
      </c>
      <c r="I37" s="8">
        <v>2021</v>
      </c>
      <c r="J37" s="13">
        <f t="shared" si="10"/>
        <v>251373.8095061442</v>
      </c>
      <c r="K37" s="13">
        <f t="shared" si="10"/>
        <v>249183.47361233822</v>
      </c>
      <c r="L37" s="5">
        <f t="shared" si="7"/>
        <v>2190.3358938059828</v>
      </c>
    </row>
    <row r="38" spans="1:12" x14ac:dyDescent="0.25">
      <c r="A38" s="8">
        <v>2022</v>
      </c>
      <c r="B38" s="13">
        <f t="shared" si="8"/>
        <v>216659.05114674591</v>
      </c>
      <c r="C38" s="13">
        <f t="shared" si="8"/>
        <v>213794.57323089385</v>
      </c>
      <c r="D38" s="5">
        <f t="shared" si="5"/>
        <v>2864.4779158520687</v>
      </c>
      <c r="E38" s="8">
        <v>2022</v>
      </c>
      <c r="F38" s="13">
        <f t="shared" si="9"/>
        <v>58022.632711436694</v>
      </c>
      <c r="G38" s="13">
        <f t="shared" si="9"/>
        <v>58022.632711436694</v>
      </c>
      <c r="H38" s="5">
        <f t="shared" si="6"/>
        <v>0</v>
      </c>
      <c r="I38" s="8">
        <v>2022</v>
      </c>
      <c r="J38" s="13">
        <f t="shared" si="10"/>
        <v>274681.68385818257</v>
      </c>
      <c r="K38" s="13">
        <f t="shared" si="10"/>
        <v>271817.20594233053</v>
      </c>
      <c r="L38" s="5">
        <f t="shared" si="7"/>
        <v>2864.4779158520396</v>
      </c>
    </row>
    <row r="39" spans="1:12" x14ac:dyDescent="0.25">
      <c r="A39" s="8">
        <v>2023</v>
      </c>
      <c r="B39" s="13">
        <f t="shared" si="8"/>
        <v>235078.46942412073</v>
      </c>
      <c r="C39" s="13">
        <f t="shared" si="8"/>
        <v>231517.89524469752</v>
      </c>
      <c r="D39" s="5">
        <f t="shared" si="5"/>
        <v>3560.5741794232163</v>
      </c>
      <c r="E39" s="8">
        <v>2023</v>
      </c>
      <c r="F39" s="13">
        <f t="shared" si="9"/>
        <v>63014.521942057952</v>
      </c>
      <c r="G39" s="13">
        <f t="shared" si="9"/>
        <v>63014.521942057952</v>
      </c>
      <c r="H39" s="5">
        <f t="shared" si="6"/>
        <v>0</v>
      </c>
      <c r="I39" s="8">
        <v>2023</v>
      </c>
      <c r="J39" s="13">
        <f t="shared" si="10"/>
        <v>298092.99136617867</v>
      </c>
      <c r="K39" s="13">
        <f t="shared" si="10"/>
        <v>294532.41718675545</v>
      </c>
      <c r="L39" s="5">
        <f t="shared" si="7"/>
        <v>3560.5741794232163</v>
      </c>
    </row>
    <row r="40" spans="1:12" x14ac:dyDescent="0.25">
      <c r="A40" s="8">
        <v>2024</v>
      </c>
      <c r="B40" s="13">
        <f t="shared" si="8"/>
        <v>253585.24062033845</v>
      </c>
      <c r="C40" s="13">
        <f t="shared" si="8"/>
        <v>249322.93272950192</v>
      </c>
      <c r="D40" s="5">
        <f t="shared" si="5"/>
        <v>4262.3078908365278</v>
      </c>
      <c r="E40" s="8">
        <v>2024</v>
      </c>
      <c r="F40" s="13">
        <f t="shared" si="9"/>
        <v>68015.572383704886</v>
      </c>
      <c r="G40" s="13">
        <f t="shared" si="9"/>
        <v>68015.572383704886</v>
      </c>
      <c r="H40" s="5">
        <f t="shared" si="6"/>
        <v>0</v>
      </c>
      <c r="I40" s="8">
        <v>2024</v>
      </c>
      <c r="J40" s="13">
        <f t="shared" si="10"/>
        <v>321600.8130040433</v>
      </c>
      <c r="K40" s="13">
        <f t="shared" si="10"/>
        <v>317338.5051132068</v>
      </c>
      <c r="L40" s="5">
        <f t="shared" si="7"/>
        <v>4262.3078908364987</v>
      </c>
    </row>
    <row r="41" spans="1:12" x14ac:dyDescent="0.25">
      <c r="A41" s="8">
        <v>2025</v>
      </c>
      <c r="B41" s="13">
        <f t="shared" si="8"/>
        <v>272173.7588552385</v>
      </c>
      <c r="C41" s="13">
        <f t="shared" si="8"/>
        <v>267216.82552784245</v>
      </c>
      <c r="D41" s="5">
        <f t="shared" si="5"/>
        <v>4956.933327396051</v>
      </c>
      <c r="E41" s="8">
        <v>2025</v>
      </c>
      <c r="F41" s="13">
        <f t="shared" si="9"/>
        <v>73025.784036377503</v>
      </c>
      <c r="G41" s="13">
        <f t="shared" si="9"/>
        <v>73025.784036377503</v>
      </c>
      <c r="H41" s="5">
        <f t="shared" si="6"/>
        <v>0</v>
      </c>
      <c r="I41" s="8">
        <v>2025</v>
      </c>
      <c r="J41" s="13">
        <f t="shared" si="10"/>
        <v>345199.54289161594</v>
      </c>
      <c r="K41" s="13">
        <f t="shared" si="10"/>
        <v>340242.60956421995</v>
      </c>
      <c r="L41" s="5">
        <f t="shared" si="7"/>
        <v>4956.9333273959928</v>
      </c>
    </row>
    <row r="42" spans="1:12" x14ac:dyDescent="0.25">
      <c r="A42" s="8">
        <v>2026</v>
      </c>
      <c r="B42" s="13">
        <f t="shared" si="8"/>
        <v>290839.38310813362</v>
      </c>
      <c r="C42" s="13">
        <f t="shared" si="8"/>
        <v>285205.10038637236</v>
      </c>
      <c r="D42" s="5">
        <f t="shared" si="5"/>
        <v>5634.2827217612648</v>
      </c>
      <c r="E42" s="8">
        <v>2026</v>
      </c>
      <c r="F42" s="13">
        <f t="shared" si="9"/>
        <v>78045.156900075788</v>
      </c>
      <c r="G42" s="13">
        <f t="shared" si="9"/>
        <v>78045.156900075788</v>
      </c>
      <c r="H42" s="5">
        <f t="shared" si="6"/>
        <v>0</v>
      </c>
      <c r="I42" s="8">
        <v>2026</v>
      </c>
      <c r="J42" s="13">
        <f t="shared" si="10"/>
        <v>368884.54000820935</v>
      </c>
      <c r="K42" s="13">
        <f t="shared" si="10"/>
        <v>363250.25728644815</v>
      </c>
      <c r="L42" s="5">
        <f t="shared" si="7"/>
        <v>5634.2827217612066</v>
      </c>
    </row>
    <row r="43" spans="1:12" x14ac:dyDescent="0.25">
      <c r="A43" s="8">
        <v>2027</v>
      </c>
      <c r="B43" s="13">
        <f t="shared" si="8"/>
        <v>309578.19503208407</v>
      </c>
      <c r="C43" s="13">
        <f t="shared" si="8"/>
        <v>303292.09036343679</v>
      </c>
      <c r="D43" s="5">
        <f t="shared" si="5"/>
        <v>6286.1046686472837</v>
      </c>
      <c r="E43" s="8">
        <v>2027</v>
      </c>
      <c r="F43" s="13">
        <f t="shared" si="9"/>
        <v>83073.690974799756</v>
      </c>
      <c r="G43" s="13">
        <f t="shared" si="9"/>
        <v>83073.690974799756</v>
      </c>
      <c r="H43" s="5">
        <f t="shared" si="6"/>
        <v>0</v>
      </c>
      <c r="I43" s="8">
        <v>2027</v>
      </c>
      <c r="J43" s="13">
        <f t="shared" si="10"/>
        <v>392651.88600688375</v>
      </c>
      <c r="K43" s="13">
        <f t="shared" si="10"/>
        <v>386365.78133823653</v>
      </c>
      <c r="L43" s="5">
        <f t="shared" si="7"/>
        <v>6286.1046686472255</v>
      </c>
    </row>
    <row r="44" spans="1:12" x14ac:dyDescent="0.25">
      <c r="A44" s="8">
        <v>2028</v>
      </c>
      <c r="B44" s="13">
        <f t="shared" si="8"/>
        <v>328386.82894841983</v>
      </c>
      <c r="C44" s="13">
        <f t="shared" si="8"/>
        <v>321481.20192421036</v>
      </c>
      <c r="D44" s="5">
        <f t="shared" si="5"/>
        <v>6905.6270242094761</v>
      </c>
      <c r="E44" s="8">
        <v>2028</v>
      </c>
      <c r="F44" s="13">
        <f t="shared" si="9"/>
        <v>88111.386260549392</v>
      </c>
      <c r="G44" s="13">
        <f t="shared" si="9"/>
        <v>88111.386260549392</v>
      </c>
      <c r="H44" s="5">
        <f t="shared" si="6"/>
        <v>0</v>
      </c>
      <c r="I44" s="8">
        <v>2028</v>
      </c>
      <c r="J44" s="13">
        <f t="shared" si="10"/>
        <v>416498.21520896914</v>
      </c>
      <c r="K44" s="13">
        <f t="shared" si="10"/>
        <v>409592.58818475972</v>
      </c>
      <c r="L44" s="5">
        <f t="shared" si="7"/>
        <v>6905.6270242094179</v>
      </c>
    </row>
    <row r="45" spans="1:12" x14ac:dyDescent="0.25">
      <c r="A45" s="8">
        <v>2029</v>
      </c>
      <c r="B45" s="13">
        <f t="shared" ref="B45:C46" si="11">B44+B22</f>
        <v>347262.35113901191</v>
      </c>
      <c r="C45" s="13">
        <f t="shared" si="11"/>
        <v>339775.07869995665</v>
      </c>
      <c r="D45" s="5">
        <f t="shared" si="5"/>
        <v>7487.2724390552612</v>
      </c>
      <c r="E45" s="8">
        <v>2029</v>
      </c>
      <c r="F45" s="13">
        <f t="shared" ref="F45:G46" si="12">F44+F22</f>
        <v>93158.242757324711</v>
      </c>
      <c r="G45" s="13">
        <f t="shared" si="12"/>
        <v>93158.242757324711</v>
      </c>
      <c r="H45" s="5">
        <f t="shared" si="6"/>
        <v>0</v>
      </c>
      <c r="I45" s="8">
        <v>2029</v>
      </c>
      <c r="J45" s="13">
        <f t="shared" ref="J45:K46" si="13">J44+J22</f>
        <v>440420.5938963365</v>
      </c>
      <c r="K45" s="13">
        <f t="shared" si="13"/>
        <v>432933.3214572813</v>
      </c>
      <c r="L45" s="5">
        <f t="shared" si="7"/>
        <v>7487.272439055203</v>
      </c>
    </row>
    <row r="46" spans="1:12" x14ac:dyDescent="0.25">
      <c r="A46" s="8">
        <v>2030</v>
      </c>
      <c r="B46" s="13">
        <f t="shared" si="11"/>
        <v>366202.17297403538</v>
      </c>
      <c r="C46" s="13">
        <f t="shared" si="11"/>
        <v>358175.65328366909</v>
      </c>
      <c r="D46" s="5">
        <f t="shared" si="5"/>
        <v>8026.5196903662873</v>
      </c>
      <c r="E46" s="8">
        <v>2030</v>
      </c>
      <c r="F46" s="13">
        <f>F45+F23</f>
        <v>98214.260465125699</v>
      </c>
      <c r="G46" s="13">
        <f t="shared" si="12"/>
        <v>98214.260465125699</v>
      </c>
      <c r="H46" s="5">
        <f t="shared" si="6"/>
        <v>0</v>
      </c>
      <c r="I46" s="8">
        <v>2030</v>
      </c>
      <c r="J46" s="13">
        <f t="shared" si="13"/>
        <v>464416.43343916093</v>
      </c>
      <c r="K46" s="13">
        <f t="shared" si="13"/>
        <v>456389.91374879476</v>
      </c>
      <c r="L46" s="5">
        <f t="shared" si="7"/>
        <v>8026.5196903661708</v>
      </c>
    </row>
    <row r="47" spans="1:12" x14ac:dyDescent="0.25">
      <c r="D47" s="14">
        <f>D46/B46</f>
        <v>2.191827433786251E-2</v>
      </c>
      <c r="H47" s="14">
        <f>H46/F46</f>
        <v>0</v>
      </c>
      <c r="L47" s="14">
        <f>L46/J46</f>
        <v>1.7283022547085757E-2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1" zoomScale="85" zoomScaleNormal="85" workbookViewId="0">
      <selection activeCell="L47" sqref="L47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21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'[15]Rekapitulasi BaU Emisi GRK'!J61</f>
        <v>16101.270944879388</v>
      </c>
      <c r="C4" s="13">
        <f>'[16]Rekapitulasi BaU Emisi GRK'!J61</f>
        <v>16101.270944879388</v>
      </c>
      <c r="D4" s="5">
        <f>B4-C4</f>
        <v>0</v>
      </c>
      <c r="E4" s="8">
        <v>2011</v>
      </c>
      <c r="F4" s="11">
        <f>'[15]Rekapitulasi BaU Emisi GRK'!G90</f>
        <v>4889.4857779684571</v>
      </c>
      <c r="G4" s="13">
        <f>'[16]Rekapitulasi BaU Emisi GRK'!G90</f>
        <v>4770.8817068370281</v>
      </c>
      <c r="H4" s="5">
        <f>F4-G4</f>
        <v>118.60407113142901</v>
      </c>
      <c r="I4" s="8">
        <v>2011</v>
      </c>
      <c r="J4" s="11">
        <f>B4+F4</f>
        <v>20990.756722847844</v>
      </c>
      <c r="K4" s="13">
        <f>C4+G4</f>
        <v>20872.152651716417</v>
      </c>
      <c r="L4" s="5">
        <f>J4-K4</f>
        <v>118.60407113142719</v>
      </c>
    </row>
    <row r="5" spans="1:12" x14ac:dyDescent="0.25">
      <c r="A5" s="8">
        <v>2012</v>
      </c>
      <c r="B5" s="11">
        <f>'[15]Rekapitulasi BaU Emisi GRK'!J62</f>
        <v>16393.7105300519</v>
      </c>
      <c r="C5" s="13">
        <f>'[16]Rekapitulasi BaU Emisi GRK'!J62</f>
        <v>16393.7105300519</v>
      </c>
      <c r="D5" s="5">
        <f t="shared" ref="D5:D23" si="0">B5-C5</f>
        <v>0</v>
      </c>
      <c r="E5" s="8">
        <v>2012</v>
      </c>
      <c r="F5" s="11">
        <f>'[15]Rekapitulasi BaU Emisi GRK'!G91</f>
        <v>4950.3511009944004</v>
      </c>
      <c r="G5" s="13">
        <f>'[16]Rekapitulasi BaU Emisi GRK'!G91</f>
        <v>4833.1745532915438</v>
      </c>
      <c r="H5" s="5">
        <f t="shared" ref="H5:H23" si="1">F5-G5</f>
        <v>117.17654770285662</v>
      </c>
      <c r="I5" s="8">
        <v>2012</v>
      </c>
      <c r="J5" s="11">
        <f t="shared" ref="J5:J23" si="2">B5+F5</f>
        <v>21344.061631046301</v>
      </c>
      <c r="K5" s="13">
        <f t="shared" ref="K5:K23" si="3">C5+G5</f>
        <v>21226.885083343444</v>
      </c>
      <c r="L5" s="5">
        <f t="shared" ref="L5:L23" si="4">J5-K5</f>
        <v>117.17654770285662</v>
      </c>
    </row>
    <row r="6" spans="1:12" x14ac:dyDescent="0.25">
      <c r="A6" s="8">
        <v>2013</v>
      </c>
      <c r="B6" s="11">
        <f>'[15]Rekapitulasi BaU Emisi GRK'!J63</f>
        <v>16755.451697914235</v>
      </c>
      <c r="C6" s="13">
        <f>'[16]Rekapitulasi BaU Emisi GRK'!J63</f>
        <v>16755.451697914235</v>
      </c>
      <c r="D6" s="5">
        <f t="shared" si="0"/>
        <v>0</v>
      </c>
      <c r="E6" s="8">
        <v>2013</v>
      </c>
      <c r="F6" s="11">
        <f>'[15]Rekapitulasi BaU Emisi GRK'!G92</f>
        <v>5050.3562803337145</v>
      </c>
      <c r="G6" s="13">
        <f>'[16]Rekapitulasi BaU Emisi GRK'!G92</f>
        <v>4933.7198766308566</v>
      </c>
      <c r="H6" s="5">
        <f t="shared" si="1"/>
        <v>116.63640370285793</v>
      </c>
      <c r="I6" s="8">
        <v>2013</v>
      </c>
      <c r="J6" s="11">
        <f t="shared" si="2"/>
        <v>21805.807978247951</v>
      </c>
      <c r="K6" s="13">
        <f t="shared" si="3"/>
        <v>21689.171574545093</v>
      </c>
      <c r="L6" s="5">
        <f t="shared" si="4"/>
        <v>116.63640370285793</v>
      </c>
    </row>
    <row r="7" spans="1:12" x14ac:dyDescent="0.25">
      <c r="A7" s="8">
        <v>2014</v>
      </c>
      <c r="B7" s="11">
        <f>'[15]Rekapitulasi BaU Emisi GRK'!J64</f>
        <v>17165.419225759633</v>
      </c>
      <c r="C7" s="13">
        <f>'[16]Rekapitulasi BaU Emisi GRK'!J64</f>
        <v>17165.419225759633</v>
      </c>
      <c r="D7" s="5">
        <f t="shared" si="0"/>
        <v>0</v>
      </c>
      <c r="E7" s="8">
        <v>2014</v>
      </c>
      <c r="F7" s="11">
        <f>'[15]Rekapitulasi BaU Emisi GRK'!G93</f>
        <v>5208.3972810410669</v>
      </c>
      <c r="G7" s="13">
        <f>'[16]Rekapitulasi BaU Emisi GRK'!G93</f>
        <v>5090.924940195353</v>
      </c>
      <c r="H7" s="5">
        <f t="shared" si="1"/>
        <v>117.47234084571392</v>
      </c>
      <c r="I7" s="8">
        <v>2014</v>
      </c>
      <c r="J7" s="11">
        <f t="shared" si="2"/>
        <v>22373.8165068007</v>
      </c>
      <c r="K7" s="13">
        <f t="shared" si="3"/>
        <v>22256.344165954986</v>
      </c>
      <c r="L7" s="5">
        <f t="shared" si="4"/>
        <v>117.47234084571392</v>
      </c>
    </row>
    <row r="8" spans="1:12" x14ac:dyDescent="0.25">
      <c r="A8" s="8">
        <v>2015</v>
      </c>
      <c r="B8" s="11">
        <f>'[15]Rekapitulasi BaU Emisi GRK'!J65</f>
        <v>17605.153806205264</v>
      </c>
      <c r="C8" s="13">
        <f>'[16]Rekapitulasi BaU Emisi GRK'!J65</f>
        <v>17605.153806205264</v>
      </c>
      <c r="D8" s="5">
        <f t="shared" si="0"/>
        <v>0</v>
      </c>
      <c r="E8" s="8">
        <v>2015</v>
      </c>
      <c r="F8" s="11">
        <f>'[15]Rekapitulasi BaU Emisi GRK'!G94</f>
        <v>5329.5243169353143</v>
      </c>
      <c r="G8" s="13">
        <f>'[16]Rekapitulasi BaU Emisi GRK'!G94</f>
        <v>5212.0519760896004</v>
      </c>
      <c r="H8" s="5">
        <f t="shared" si="1"/>
        <v>117.47234084571392</v>
      </c>
      <c r="I8" s="8">
        <v>2015</v>
      </c>
      <c r="J8" s="11">
        <f t="shared" si="2"/>
        <v>22934.678123140577</v>
      </c>
      <c r="K8" s="13">
        <f t="shared" si="3"/>
        <v>22817.205782294863</v>
      </c>
      <c r="L8" s="5">
        <f t="shared" si="4"/>
        <v>117.47234084571392</v>
      </c>
    </row>
    <row r="9" spans="1:12" x14ac:dyDescent="0.25">
      <c r="A9" s="8">
        <v>2016</v>
      </c>
      <c r="B9" s="11">
        <f>'[15]Rekapitulasi BaU Emisi GRK'!J66</f>
        <v>18062.791006763255</v>
      </c>
      <c r="C9" s="13">
        <f>'[16]Rekapitulasi BaU Emisi GRK'!J66</f>
        <v>18062.791006763255</v>
      </c>
      <c r="D9" s="5">
        <f t="shared" si="0"/>
        <v>0</v>
      </c>
      <c r="E9" s="8">
        <v>2016</v>
      </c>
      <c r="F9" s="11">
        <f>'[15]Rekapitulasi BaU Emisi GRK'!G95</f>
        <v>5445.1040478451805</v>
      </c>
      <c r="G9" s="13">
        <f>'[16]Rekapitulasi BaU Emisi GRK'!G95</f>
        <v>5327.6317069994675</v>
      </c>
      <c r="H9" s="5">
        <f t="shared" si="1"/>
        <v>117.47234084571301</v>
      </c>
      <c r="I9" s="8">
        <v>2016</v>
      </c>
      <c r="J9" s="11">
        <f t="shared" si="2"/>
        <v>23507.895054608434</v>
      </c>
      <c r="K9" s="13">
        <f t="shared" si="3"/>
        <v>23390.422713762724</v>
      </c>
      <c r="L9" s="5">
        <f t="shared" si="4"/>
        <v>117.47234084571028</v>
      </c>
    </row>
    <row r="10" spans="1:12" x14ac:dyDescent="0.25">
      <c r="A10" s="8">
        <v>2017</v>
      </c>
      <c r="B10" s="11">
        <f>'[15]Rekapitulasi BaU Emisi GRK'!J67</f>
        <v>18535.298486584525</v>
      </c>
      <c r="C10" s="13">
        <f>'[16]Rekapitulasi BaU Emisi GRK'!J67</f>
        <v>18095.864165928782</v>
      </c>
      <c r="D10" s="5">
        <f t="shared" si="0"/>
        <v>439.43432065574234</v>
      </c>
      <c r="E10" s="8">
        <v>2017</v>
      </c>
      <c r="F10" s="11">
        <f>'[15]Rekapitulasi BaU Emisi GRK'!G96</f>
        <v>5642.4314755013484</v>
      </c>
      <c r="G10" s="13">
        <f>'[16]Rekapitulasi BaU Emisi GRK'!G96</f>
        <v>5524.9591346556354</v>
      </c>
      <c r="H10" s="5">
        <f t="shared" si="1"/>
        <v>117.47234084571301</v>
      </c>
      <c r="I10" s="8">
        <v>2017</v>
      </c>
      <c r="J10" s="11">
        <f t="shared" si="2"/>
        <v>24177.729962085872</v>
      </c>
      <c r="K10" s="13">
        <f t="shared" si="3"/>
        <v>23620.823300584416</v>
      </c>
      <c r="L10" s="5">
        <f t="shared" si="4"/>
        <v>556.90666150145626</v>
      </c>
    </row>
    <row r="11" spans="1:12" x14ac:dyDescent="0.25">
      <c r="A11" s="8">
        <v>2018</v>
      </c>
      <c r="B11" s="11">
        <f>'[15]Rekapitulasi BaU Emisi GRK'!J68</f>
        <v>19080.324230700906</v>
      </c>
      <c r="C11" s="13">
        <f>'[16]Rekapitulasi BaU Emisi GRK'!J68</f>
        <v>18341.962742914904</v>
      </c>
      <c r="D11" s="5">
        <f t="shared" si="0"/>
        <v>738.36148778600182</v>
      </c>
      <c r="E11" s="8">
        <v>2018</v>
      </c>
      <c r="F11" s="11">
        <f>'[15]Rekapitulasi BaU Emisi GRK'!G97</f>
        <v>5782.2529291929586</v>
      </c>
      <c r="G11" s="13">
        <f>'[16]Rekapitulasi BaU Emisi GRK'!G97</f>
        <v>5664.7805883472447</v>
      </c>
      <c r="H11" s="5">
        <f t="shared" si="1"/>
        <v>117.47234084571392</v>
      </c>
      <c r="I11" s="8">
        <v>2018</v>
      </c>
      <c r="J11" s="11">
        <f t="shared" si="2"/>
        <v>24862.577159893866</v>
      </c>
      <c r="K11" s="13">
        <f t="shared" si="3"/>
        <v>24006.743331262151</v>
      </c>
      <c r="L11" s="5">
        <f t="shared" si="4"/>
        <v>855.83382863171573</v>
      </c>
    </row>
    <row r="12" spans="1:12" x14ac:dyDescent="0.25">
      <c r="A12" s="8">
        <v>2019</v>
      </c>
      <c r="B12" s="11">
        <f>'[15]Rekapitulasi BaU Emisi GRK'!J69</f>
        <v>19627.150173021044</v>
      </c>
      <c r="C12" s="13">
        <f>'[16]Rekapitulasi BaU Emisi GRK'!J69</f>
        <v>18671.564245710964</v>
      </c>
      <c r="D12" s="5">
        <f t="shared" si="0"/>
        <v>955.58592731007957</v>
      </c>
      <c r="E12" s="8">
        <v>2019</v>
      </c>
      <c r="F12" s="11">
        <f>'[15]Rekapitulasi BaU Emisi GRK'!G98</f>
        <v>5922.0743828845707</v>
      </c>
      <c r="G12" s="13">
        <f>'[16]Rekapitulasi BaU Emisi GRK'!G98</f>
        <v>5804.6020420388568</v>
      </c>
      <c r="H12" s="5">
        <f t="shared" si="1"/>
        <v>117.47234084571392</v>
      </c>
      <c r="I12" s="8">
        <v>2019</v>
      </c>
      <c r="J12" s="11">
        <f t="shared" si="2"/>
        <v>25549.224555905614</v>
      </c>
      <c r="K12" s="13">
        <f t="shared" si="3"/>
        <v>24476.16628774982</v>
      </c>
      <c r="L12" s="5">
        <f t="shared" si="4"/>
        <v>1073.0582681557935</v>
      </c>
    </row>
    <row r="13" spans="1:12" x14ac:dyDescent="0.25">
      <c r="A13" s="8">
        <v>2020</v>
      </c>
      <c r="B13" s="11">
        <f>'[15]Rekapitulasi BaU Emisi GRK'!J70</f>
        <v>20174.941520735691</v>
      </c>
      <c r="C13" s="13">
        <f>'[16]Rekapitulasi BaU Emisi GRK'!J70</f>
        <v>19060.030804996368</v>
      </c>
      <c r="D13" s="5">
        <f t="shared" si="0"/>
        <v>1114.9107157393228</v>
      </c>
      <c r="E13" s="8">
        <v>2020</v>
      </c>
      <c r="F13" s="11">
        <f>'[15]Rekapitulasi BaU Emisi GRK'!G99</f>
        <v>6061.8958365761837</v>
      </c>
      <c r="G13" s="13">
        <f>'[16]Rekapitulasi BaU Emisi GRK'!G99</f>
        <v>5944.4234957304698</v>
      </c>
      <c r="H13" s="5">
        <f t="shared" si="1"/>
        <v>117.47234084571392</v>
      </c>
      <c r="I13" s="8">
        <v>2020</v>
      </c>
      <c r="J13" s="11">
        <f t="shared" si="2"/>
        <v>26236.837357311873</v>
      </c>
      <c r="K13" s="13">
        <f t="shared" si="3"/>
        <v>25004.454300726837</v>
      </c>
      <c r="L13" s="5">
        <f t="shared" si="4"/>
        <v>1232.3830565850367</v>
      </c>
    </row>
    <row r="14" spans="1:12" x14ac:dyDescent="0.25">
      <c r="A14" s="8">
        <v>2021</v>
      </c>
      <c r="B14" s="11">
        <f>'[15]Rekapitulasi BaU Emisi GRK'!J71</f>
        <v>20723.159295586069</v>
      </c>
      <c r="C14" s="13">
        <f>'[16]Rekapitulasi BaU Emisi GRK'!J71</f>
        <v>19490.778607541644</v>
      </c>
      <c r="D14" s="5">
        <f t="shared" si="0"/>
        <v>1232.3806880444245</v>
      </c>
      <c r="E14" s="8">
        <v>2021</v>
      </c>
      <c r="F14" s="11">
        <f>'[15]Rekapitulasi BaU Emisi GRK'!G100</f>
        <v>6201.7172902677939</v>
      </c>
      <c r="G14" s="13">
        <f>'[16]Rekapitulasi BaU Emisi GRK'!G100</f>
        <v>6084.2449494220791</v>
      </c>
      <c r="H14" s="5">
        <f t="shared" si="1"/>
        <v>117.47234084571483</v>
      </c>
      <c r="I14" s="8">
        <v>2021</v>
      </c>
      <c r="J14" s="11">
        <f t="shared" si="2"/>
        <v>26924.876585853861</v>
      </c>
      <c r="K14" s="13">
        <f t="shared" si="3"/>
        <v>25575.023556963723</v>
      </c>
      <c r="L14" s="5">
        <f t="shared" si="4"/>
        <v>1349.8530288901384</v>
      </c>
    </row>
    <row r="15" spans="1:12" x14ac:dyDescent="0.25">
      <c r="A15" s="8">
        <v>2022</v>
      </c>
      <c r="B15" s="11">
        <f>'[15]Rekapitulasi BaU Emisi GRK'!J72</f>
        <v>21271.460746914399</v>
      </c>
      <c r="C15" s="13">
        <f>'[16]Rekapitulasi BaU Emisi GRK'!J72</f>
        <v>19952.621901120372</v>
      </c>
      <c r="D15" s="5">
        <f t="shared" si="0"/>
        <v>1318.8388457940273</v>
      </c>
      <c r="E15" s="8">
        <v>2022</v>
      </c>
      <c r="F15" s="11">
        <f>'[15]Rekapitulasi BaU Emisi GRK'!G101</f>
        <v>6341.538743959406</v>
      </c>
      <c r="G15" s="13">
        <f>'[16]Rekapitulasi BaU Emisi GRK'!G101</f>
        <v>6224.0664031136921</v>
      </c>
      <c r="H15" s="5">
        <f t="shared" si="1"/>
        <v>117.47234084571392</v>
      </c>
      <c r="I15" s="8">
        <v>2022</v>
      </c>
      <c r="J15" s="11">
        <f t="shared" si="2"/>
        <v>27612.999490873804</v>
      </c>
      <c r="K15" s="13">
        <f t="shared" si="3"/>
        <v>26176.688304234063</v>
      </c>
      <c r="L15" s="5">
        <f t="shared" si="4"/>
        <v>1436.3111866397412</v>
      </c>
    </row>
    <row r="16" spans="1:12" x14ac:dyDescent="0.25">
      <c r="A16" s="8">
        <v>2023</v>
      </c>
      <c r="B16" s="11">
        <f>'[15]Rekapitulasi BaU Emisi GRK'!J73</f>
        <v>21819.632840759481</v>
      </c>
      <c r="C16" s="13">
        <f>'[16]Rekapitulasi BaU Emisi GRK'!J73</f>
        <v>20437.987977769615</v>
      </c>
      <c r="D16" s="5">
        <f t="shared" si="0"/>
        <v>1381.6448629898659</v>
      </c>
      <c r="E16" s="8">
        <v>2023</v>
      </c>
      <c r="F16" s="11">
        <f>'[15]Rekapitulasi BaU Emisi GRK'!G102</f>
        <v>6481.3601976510181</v>
      </c>
      <c r="G16" s="13">
        <f>'[16]Rekapitulasi BaU Emisi GRK'!G102</f>
        <v>6363.8878568053024</v>
      </c>
      <c r="H16" s="5">
        <f t="shared" si="1"/>
        <v>117.47234084571573</v>
      </c>
      <c r="I16" s="8">
        <v>2023</v>
      </c>
      <c r="J16" s="11">
        <f t="shared" si="2"/>
        <v>28300.993038410499</v>
      </c>
      <c r="K16" s="13">
        <f t="shared" si="3"/>
        <v>26801.875834574916</v>
      </c>
      <c r="L16" s="5">
        <f t="shared" si="4"/>
        <v>1499.1172038355835</v>
      </c>
    </row>
    <row r="17" spans="1:12" x14ac:dyDescent="0.25">
      <c r="A17" s="8">
        <v>2024</v>
      </c>
      <c r="B17" s="11">
        <f>'[15]Rekapitulasi BaU Emisi GRK'!J74</f>
        <v>22367.547887598899</v>
      </c>
      <c r="C17" s="13">
        <f>'[16]Rekapitulasi BaU Emisi GRK'!J74</f>
        <v>20941.716281688376</v>
      </c>
      <c r="D17" s="5">
        <f t="shared" si="0"/>
        <v>1425.8316059105236</v>
      </c>
      <c r="E17" s="8">
        <v>2024</v>
      </c>
      <c r="F17" s="11">
        <f>'[15]Rekapitulasi BaU Emisi GRK'!G103</f>
        <v>6621.1816513426274</v>
      </c>
      <c r="G17" s="13">
        <f>'[16]Rekapitulasi BaU Emisi GRK'!G103</f>
        <v>6503.7093104969144</v>
      </c>
      <c r="H17" s="5">
        <f t="shared" si="1"/>
        <v>117.47234084571301</v>
      </c>
      <c r="I17" s="8">
        <v>2024</v>
      </c>
      <c r="J17" s="11">
        <f t="shared" si="2"/>
        <v>28988.729538941527</v>
      </c>
      <c r="K17" s="13">
        <f t="shared" si="3"/>
        <v>27445.425592185289</v>
      </c>
      <c r="L17" s="5">
        <f t="shared" si="4"/>
        <v>1543.3039467562376</v>
      </c>
    </row>
    <row r="18" spans="1:12" x14ac:dyDescent="0.25">
      <c r="A18" s="8">
        <v>2025</v>
      </c>
      <c r="B18" s="11">
        <f>'[15]Rekapitulasi BaU Emisi GRK'!J75</f>
        <v>22915.133981964424</v>
      </c>
      <c r="C18" s="13">
        <f>'[16]Rekapitulasi BaU Emisi GRK'!J75</f>
        <v>21460.24927329001</v>
      </c>
      <c r="D18" s="5">
        <f t="shared" si="0"/>
        <v>1454.8847086744136</v>
      </c>
      <c r="E18" s="8">
        <v>2025</v>
      </c>
      <c r="F18" s="11">
        <f>'[15]Rekapitulasi BaU Emisi GRK'!G104</f>
        <v>6761.0031050342395</v>
      </c>
      <c r="G18" s="13">
        <f>'[16]Rekapitulasi BaU Emisi GRK'!G104</f>
        <v>6643.5307641885238</v>
      </c>
      <c r="H18" s="5">
        <f t="shared" si="1"/>
        <v>117.47234084571573</v>
      </c>
      <c r="I18" s="8">
        <v>2025</v>
      </c>
      <c r="J18" s="11">
        <f t="shared" si="2"/>
        <v>29676.137086998664</v>
      </c>
      <c r="K18" s="13">
        <f t="shared" si="3"/>
        <v>28103.780037478533</v>
      </c>
      <c r="L18" s="5">
        <f t="shared" si="4"/>
        <v>1572.3570495201311</v>
      </c>
    </row>
    <row r="19" spans="1:12" x14ac:dyDescent="0.25">
      <c r="A19" s="8">
        <v>2026</v>
      </c>
      <c r="B19" s="11">
        <f>'[15]Rekapitulasi BaU Emisi GRK'!J76</f>
        <v>23462.355346707838</v>
      </c>
      <c r="C19" s="13">
        <f>'[16]Rekapitulasi BaU Emisi GRK'!J76</f>
        <v>21991.086026262728</v>
      </c>
      <c r="D19" s="5">
        <f t="shared" si="0"/>
        <v>1471.2693204451098</v>
      </c>
      <c r="E19" s="8">
        <v>2026</v>
      </c>
      <c r="F19" s="11">
        <f>'[15]Rekapitulasi BaU Emisi GRK'!G105</f>
        <v>6900.8245587258516</v>
      </c>
      <c r="G19" s="13">
        <f>'[16]Rekapitulasi BaU Emisi GRK'!G105</f>
        <v>6783.3522178801377</v>
      </c>
      <c r="H19" s="5">
        <f t="shared" si="1"/>
        <v>117.47234084571392</v>
      </c>
      <c r="I19" s="8">
        <v>2026</v>
      </c>
      <c r="J19" s="11">
        <f t="shared" si="2"/>
        <v>30363.179905433688</v>
      </c>
      <c r="K19" s="13">
        <f t="shared" si="3"/>
        <v>28774.438244142868</v>
      </c>
      <c r="L19" s="5">
        <f t="shared" si="4"/>
        <v>1588.74166129082</v>
      </c>
    </row>
    <row r="20" spans="1:12" x14ac:dyDescent="0.25">
      <c r="A20" s="8">
        <v>2027</v>
      </c>
      <c r="B20" s="11">
        <f>'[15]Rekapitulasi BaU Emisi GRK'!J77</f>
        <v>24009.199295955503</v>
      </c>
      <c r="C20" s="13">
        <f>'[16]Rekapitulasi BaU Emisi GRK'!J77</f>
        <v>22532.412004314589</v>
      </c>
      <c r="D20" s="5">
        <f t="shared" si="0"/>
        <v>1476.7872916409142</v>
      </c>
      <c r="E20" s="8">
        <v>2027</v>
      </c>
      <c r="F20" s="11">
        <f>'[15]Rekapitulasi BaU Emisi GRK'!G106</f>
        <v>7040.6460124174637</v>
      </c>
      <c r="G20" s="13">
        <f>'[16]Rekapitulasi BaU Emisi GRK'!G106</f>
        <v>6923.1736715717479</v>
      </c>
      <c r="H20" s="5">
        <f t="shared" si="1"/>
        <v>117.47234084571573</v>
      </c>
      <c r="I20" s="8">
        <v>2027</v>
      </c>
      <c r="J20" s="11">
        <f t="shared" si="2"/>
        <v>31049.845308372966</v>
      </c>
      <c r="K20" s="13">
        <f t="shared" si="3"/>
        <v>29455.585675886337</v>
      </c>
      <c r="L20" s="5">
        <f t="shared" si="4"/>
        <v>1594.2596324866281</v>
      </c>
    </row>
    <row r="21" spans="1:12" x14ac:dyDescent="0.25">
      <c r="A21" s="8">
        <v>2028</v>
      </c>
      <c r="B21" s="11">
        <f>'[15]Rekapitulasi BaU Emisi GRK'!J78</f>
        <v>24555.667617035739</v>
      </c>
      <c r="C21" s="13">
        <f>'[16]Rekapitulasi BaU Emisi GRK'!J78</f>
        <v>23082.846939264407</v>
      </c>
      <c r="D21" s="5">
        <f t="shared" si="0"/>
        <v>1472.8206777713312</v>
      </c>
      <c r="E21" s="8">
        <v>2028</v>
      </c>
      <c r="F21" s="11">
        <f>'[15]Rekapitulasi BaU Emisi GRK'!G107</f>
        <v>7180.467466109073</v>
      </c>
      <c r="G21" s="13">
        <f>'[16]Rekapitulasi BaU Emisi GRK'!G107</f>
        <v>7062.99512526336</v>
      </c>
      <c r="H21" s="5">
        <f t="shared" si="1"/>
        <v>117.47234084571301</v>
      </c>
      <c r="I21" s="8">
        <v>2028</v>
      </c>
      <c r="J21" s="11">
        <f t="shared" si="2"/>
        <v>31736.135083144811</v>
      </c>
      <c r="K21" s="13">
        <f t="shared" si="3"/>
        <v>30145.842064527766</v>
      </c>
      <c r="L21" s="5">
        <f t="shared" si="4"/>
        <v>1590.2930186170452</v>
      </c>
    </row>
    <row r="22" spans="1:12" x14ac:dyDescent="0.25">
      <c r="A22" s="8">
        <v>2029</v>
      </c>
      <c r="B22" s="11">
        <f>'[15]Rekapitulasi BaU Emisi GRK'!J79</f>
        <v>25101.770899356932</v>
      </c>
      <c r="C22" s="13">
        <f>'[16]Rekapitulasi BaU Emisi GRK'!J79</f>
        <v>23641.271824765299</v>
      </c>
      <c r="D22" s="5">
        <f t="shared" si="0"/>
        <v>1460.499074591633</v>
      </c>
      <c r="E22" s="8">
        <v>2029</v>
      </c>
      <c r="F22" s="11">
        <f>'[15]Rekapitulasi BaU Emisi GRK'!G108</f>
        <v>7320.2889198006851</v>
      </c>
      <c r="G22" s="13">
        <f>'[16]Rekapitulasi BaU Emisi GRK'!G108</f>
        <v>7202.8165789549721</v>
      </c>
      <c r="H22" s="5">
        <f t="shared" si="1"/>
        <v>117.47234084571301</v>
      </c>
      <c r="I22" s="8">
        <v>2029</v>
      </c>
      <c r="J22" s="11">
        <f t="shared" si="2"/>
        <v>32422.059819157617</v>
      </c>
      <c r="K22" s="13">
        <f t="shared" si="3"/>
        <v>30844.08840372027</v>
      </c>
      <c r="L22" s="5">
        <f t="shared" si="4"/>
        <v>1577.9714154373469</v>
      </c>
    </row>
    <row r="23" spans="1:12" x14ac:dyDescent="0.25">
      <c r="A23" s="8">
        <v>2030</v>
      </c>
      <c r="B23" s="11">
        <f>'[15]Rekapitulasi BaU Emisi GRK'!J80</f>
        <v>25647.524825630844</v>
      </c>
      <c r="C23" s="13">
        <f>'[16]Rekapitulasi BaU Emisi GRK'!J80</f>
        <v>24206.105185621058</v>
      </c>
      <c r="D23" s="5">
        <f t="shared" si="0"/>
        <v>1441.4196400097862</v>
      </c>
      <c r="E23" s="8">
        <v>2030</v>
      </c>
      <c r="F23" s="11">
        <f>'[15]Rekapitulasi BaU Emisi GRK'!G109</f>
        <v>7460.1103734922972</v>
      </c>
      <c r="G23" s="13">
        <f>'[16]Rekapitulasi BaU Emisi GRK'!G109</f>
        <v>7342.6380326465833</v>
      </c>
      <c r="H23" s="5">
        <f t="shared" si="1"/>
        <v>117.47234084571392</v>
      </c>
      <c r="I23" s="8">
        <v>2030</v>
      </c>
      <c r="J23" s="11">
        <f t="shared" si="2"/>
        <v>33107.635199123142</v>
      </c>
      <c r="K23" s="13">
        <f t="shared" si="3"/>
        <v>31548.743218267642</v>
      </c>
      <c r="L23" s="5">
        <f t="shared" si="4"/>
        <v>1558.8919808555002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16101.270944879388</v>
      </c>
      <c r="C27" s="13">
        <f>C4</f>
        <v>16101.270944879388</v>
      </c>
      <c r="D27" s="5">
        <f>B27-C27</f>
        <v>0</v>
      </c>
      <c r="E27" s="8">
        <v>2011</v>
      </c>
      <c r="F27" s="13">
        <f>F4</f>
        <v>4889.4857779684571</v>
      </c>
      <c r="G27" s="13">
        <f>G4</f>
        <v>4770.8817068370281</v>
      </c>
      <c r="H27" s="5">
        <f>F27-G27</f>
        <v>118.60407113142901</v>
      </c>
      <c r="I27" s="8">
        <v>2011</v>
      </c>
      <c r="J27" s="13">
        <f>J4</f>
        <v>20990.756722847844</v>
      </c>
      <c r="K27" s="13">
        <f>K4</f>
        <v>20872.152651716417</v>
      </c>
      <c r="L27" s="5">
        <f>J27-K27</f>
        <v>118.60407113142719</v>
      </c>
    </row>
    <row r="28" spans="1:12" x14ac:dyDescent="0.25">
      <c r="A28" s="8">
        <v>2012</v>
      </c>
      <c r="B28" s="13">
        <f>B27+B5</f>
        <v>32494.981474931286</v>
      </c>
      <c r="C28" s="13">
        <f>C27+C5</f>
        <v>32494.981474931286</v>
      </c>
      <c r="D28" s="5">
        <f t="shared" ref="D28:D46" si="5">B28-C28</f>
        <v>0</v>
      </c>
      <c r="E28" s="8">
        <v>2012</v>
      </c>
      <c r="F28" s="13">
        <f>F27+F5</f>
        <v>9839.8368789628585</v>
      </c>
      <c r="G28" s="13">
        <f>G27+G5</f>
        <v>9604.056260128571</v>
      </c>
      <c r="H28" s="5">
        <f t="shared" ref="H28:H46" si="6">F28-G28</f>
        <v>235.78061883428745</v>
      </c>
      <c r="I28" s="8">
        <v>2012</v>
      </c>
      <c r="J28" s="13">
        <f>J27+J5</f>
        <v>42334.818353894145</v>
      </c>
      <c r="K28" s="13">
        <f>K27+K5</f>
        <v>42099.037735059857</v>
      </c>
      <c r="L28" s="5">
        <f t="shared" ref="L28:L46" si="7">J28-K28</f>
        <v>235.78061883428745</v>
      </c>
    </row>
    <row r="29" spans="1:12" x14ac:dyDescent="0.25">
      <c r="A29" s="8">
        <v>2013</v>
      </c>
      <c r="B29" s="13">
        <f t="shared" ref="B29:C44" si="8">B28+B6</f>
        <v>49250.433172845522</v>
      </c>
      <c r="C29" s="13">
        <f t="shared" si="8"/>
        <v>49250.433172845522</v>
      </c>
      <c r="D29" s="5">
        <f t="shared" si="5"/>
        <v>0</v>
      </c>
      <c r="E29" s="8">
        <v>2013</v>
      </c>
      <c r="F29" s="13">
        <f t="shared" ref="F29:G44" si="9">F28+F6</f>
        <v>14890.193159296574</v>
      </c>
      <c r="G29" s="13">
        <f t="shared" si="9"/>
        <v>14537.776136759428</v>
      </c>
      <c r="H29" s="5">
        <f t="shared" si="6"/>
        <v>352.41702253714539</v>
      </c>
      <c r="I29" s="8">
        <v>2013</v>
      </c>
      <c r="J29" s="13">
        <f t="shared" ref="J29:K44" si="10">J28+J6</f>
        <v>64140.626332142099</v>
      </c>
      <c r="K29" s="13">
        <f t="shared" si="10"/>
        <v>63788.20930960495</v>
      </c>
      <c r="L29" s="5">
        <f t="shared" si="7"/>
        <v>352.41702253714902</v>
      </c>
    </row>
    <row r="30" spans="1:12" x14ac:dyDescent="0.25">
      <c r="A30" s="8">
        <v>2014</v>
      </c>
      <c r="B30" s="13">
        <f t="shared" si="8"/>
        <v>66415.852398605159</v>
      </c>
      <c r="C30" s="13">
        <f t="shared" si="8"/>
        <v>66415.852398605159</v>
      </c>
      <c r="D30" s="5">
        <f t="shared" si="5"/>
        <v>0</v>
      </c>
      <c r="E30" s="8">
        <v>2014</v>
      </c>
      <c r="F30" s="13">
        <f t="shared" si="9"/>
        <v>20098.590440337641</v>
      </c>
      <c r="G30" s="13">
        <f t="shared" si="9"/>
        <v>19628.701076954781</v>
      </c>
      <c r="H30" s="5">
        <f t="shared" si="6"/>
        <v>469.8893633828593</v>
      </c>
      <c r="I30" s="8">
        <v>2014</v>
      </c>
      <c r="J30" s="13">
        <f t="shared" si="10"/>
        <v>86514.442838942807</v>
      </c>
      <c r="K30" s="13">
        <f t="shared" si="10"/>
        <v>86044.553475559936</v>
      </c>
      <c r="L30" s="5">
        <f t="shared" si="7"/>
        <v>469.88936338287021</v>
      </c>
    </row>
    <row r="31" spans="1:12" x14ac:dyDescent="0.25">
      <c r="A31" s="8">
        <v>2015</v>
      </c>
      <c r="B31" s="13">
        <f t="shared" si="8"/>
        <v>84021.00620481043</v>
      </c>
      <c r="C31" s="13">
        <f t="shared" si="8"/>
        <v>84021.00620481043</v>
      </c>
      <c r="D31" s="5">
        <f t="shared" si="5"/>
        <v>0</v>
      </c>
      <c r="E31" s="8">
        <v>2015</v>
      </c>
      <c r="F31" s="13">
        <f t="shared" si="9"/>
        <v>25428.114757272953</v>
      </c>
      <c r="G31" s="13">
        <f t="shared" si="9"/>
        <v>24840.753053044384</v>
      </c>
      <c r="H31" s="5">
        <f t="shared" si="6"/>
        <v>587.36170422856958</v>
      </c>
      <c r="I31" s="8">
        <v>2015</v>
      </c>
      <c r="J31" s="13">
        <f t="shared" si="10"/>
        <v>109449.12096208338</v>
      </c>
      <c r="K31" s="13">
        <f t="shared" si="10"/>
        <v>108861.75925785481</v>
      </c>
      <c r="L31" s="5">
        <f t="shared" si="7"/>
        <v>587.36170422857685</v>
      </c>
    </row>
    <row r="32" spans="1:12" x14ac:dyDescent="0.25">
      <c r="A32" s="8">
        <v>2016</v>
      </c>
      <c r="B32" s="13">
        <f t="shared" si="8"/>
        <v>102083.79721157369</v>
      </c>
      <c r="C32" s="13">
        <f t="shared" si="8"/>
        <v>102083.79721157369</v>
      </c>
      <c r="D32" s="5">
        <f t="shared" si="5"/>
        <v>0</v>
      </c>
      <c r="E32" s="8">
        <v>2016</v>
      </c>
      <c r="F32" s="13">
        <f t="shared" si="9"/>
        <v>30873.218805118133</v>
      </c>
      <c r="G32" s="13">
        <f t="shared" si="9"/>
        <v>30168.384760043853</v>
      </c>
      <c r="H32" s="5">
        <f t="shared" si="6"/>
        <v>704.83404507427986</v>
      </c>
      <c r="I32" s="8">
        <v>2016</v>
      </c>
      <c r="J32" s="13">
        <f t="shared" si="10"/>
        <v>132957.01601669181</v>
      </c>
      <c r="K32" s="13">
        <f t="shared" si="10"/>
        <v>132252.18197161754</v>
      </c>
      <c r="L32" s="5">
        <f t="shared" si="7"/>
        <v>704.83404507426894</v>
      </c>
    </row>
    <row r="33" spans="1:12" x14ac:dyDescent="0.25">
      <c r="A33" s="8">
        <v>2017</v>
      </c>
      <c r="B33" s="13">
        <f t="shared" si="8"/>
        <v>120619.09569815821</v>
      </c>
      <c r="C33" s="13">
        <f t="shared" si="8"/>
        <v>120179.66137750247</v>
      </c>
      <c r="D33" s="5">
        <f t="shared" si="5"/>
        <v>439.4343206557387</v>
      </c>
      <c r="E33" s="8">
        <v>2017</v>
      </c>
      <c r="F33" s="13">
        <f t="shared" si="9"/>
        <v>36515.650280619484</v>
      </c>
      <c r="G33" s="13">
        <f t="shared" si="9"/>
        <v>35693.343894699487</v>
      </c>
      <c r="H33" s="5">
        <f t="shared" si="6"/>
        <v>822.30638591999741</v>
      </c>
      <c r="I33" s="8">
        <v>2017</v>
      </c>
      <c r="J33" s="13">
        <f t="shared" si="10"/>
        <v>157134.74597877768</v>
      </c>
      <c r="K33" s="13">
        <f t="shared" si="10"/>
        <v>155873.00527220196</v>
      </c>
      <c r="L33" s="5">
        <f t="shared" si="7"/>
        <v>1261.7407065757143</v>
      </c>
    </row>
    <row r="34" spans="1:12" x14ac:dyDescent="0.25">
      <c r="A34" s="8">
        <v>2018</v>
      </c>
      <c r="B34" s="13">
        <f t="shared" si="8"/>
        <v>139699.4199288591</v>
      </c>
      <c r="C34" s="13">
        <f t="shared" si="8"/>
        <v>138521.62412041737</v>
      </c>
      <c r="D34" s="5">
        <f t="shared" si="5"/>
        <v>1177.7958084417332</v>
      </c>
      <c r="E34" s="8">
        <v>2018</v>
      </c>
      <c r="F34" s="13">
        <f t="shared" si="9"/>
        <v>42297.903209812444</v>
      </c>
      <c r="G34" s="13">
        <f t="shared" si="9"/>
        <v>41358.124483046733</v>
      </c>
      <c r="H34" s="5">
        <f t="shared" si="6"/>
        <v>939.77872676571133</v>
      </c>
      <c r="I34" s="8">
        <v>2018</v>
      </c>
      <c r="J34" s="13">
        <f t="shared" si="10"/>
        <v>181997.32313867155</v>
      </c>
      <c r="K34" s="13">
        <f t="shared" si="10"/>
        <v>179879.7486034641</v>
      </c>
      <c r="L34" s="5">
        <f t="shared" si="7"/>
        <v>2117.5745352074446</v>
      </c>
    </row>
    <row r="35" spans="1:12" x14ac:dyDescent="0.25">
      <c r="A35" s="8">
        <v>2019</v>
      </c>
      <c r="B35" s="13">
        <f t="shared" si="8"/>
        <v>159326.57010188015</v>
      </c>
      <c r="C35" s="13">
        <f t="shared" si="8"/>
        <v>157193.18836612834</v>
      </c>
      <c r="D35" s="5">
        <f t="shared" si="5"/>
        <v>2133.3817357518128</v>
      </c>
      <c r="E35" s="8">
        <v>2019</v>
      </c>
      <c r="F35" s="13">
        <f t="shared" si="9"/>
        <v>48219.977592697018</v>
      </c>
      <c r="G35" s="13">
        <f t="shared" si="9"/>
        <v>47162.726525085593</v>
      </c>
      <c r="H35" s="5">
        <f t="shared" si="6"/>
        <v>1057.2510676114252</v>
      </c>
      <c r="I35" s="8">
        <v>2019</v>
      </c>
      <c r="J35" s="13">
        <f t="shared" si="10"/>
        <v>207546.54769457717</v>
      </c>
      <c r="K35" s="13">
        <f t="shared" si="10"/>
        <v>204355.91489121394</v>
      </c>
      <c r="L35" s="5">
        <f t="shared" si="7"/>
        <v>3190.6328033632308</v>
      </c>
    </row>
    <row r="36" spans="1:12" x14ac:dyDescent="0.25">
      <c r="A36" s="8">
        <v>2020</v>
      </c>
      <c r="B36" s="13">
        <f t="shared" si="8"/>
        <v>179501.51162261583</v>
      </c>
      <c r="C36" s="13">
        <f t="shared" si="8"/>
        <v>176253.21917112471</v>
      </c>
      <c r="D36" s="5">
        <f t="shared" si="5"/>
        <v>3248.2924514911138</v>
      </c>
      <c r="E36" s="8">
        <v>2020</v>
      </c>
      <c r="F36" s="13">
        <f t="shared" si="9"/>
        <v>54281.873429273204</v>
      </c>
      <c r="G36" s="13">
        <f t="shared" si="9"/>
        <v>53107.150020816065</v>
      </c>
      <c r="H36" s="5">
        <f t="shared" si="6"/>
        <v>1174.7234084571392</v>
      </c>
      <c r="I36" s="8">
        <v>2020</v>
      </c>
      <c r="J36" s="13">
        <f t="shared" si="10"/>
        <v>233783.38505188905</v>
      </c>
      <c r="K36" s="13">
        <f t="shared" si="10"/>
        <v>229360.36919194076</v>
      </c>
      <c r="L36" s="5">
        <f t="shared" si="7"/>
        <v>4423.0158599482966</v>
      </c>
    </row>
    <row r="37" spans="1:12" x14ac:dyDescent="0.25">
      <c r="A37" s="8">
        <v>2021</v>
      </c>
      <c r="B37" s="13">
        <f t="shared" si="8"/>
        <v>200224.67091820191</v>
      </c>
      <c r="C37" s="13">
        <f t="shared" si="8"/>
        <v>195743.99777866635</v>
      </c>
      <c r="D37" s="5">
        <f t="shared" si="5"/>
        <v>4480.67313953556</v>
      </c>
      <c r="E37" s="8">
        <v>2021</v>
      </c>
      <c r="F37" s="13">
        <f t="shared" si="9"/>
        <v>60483.590719540996</v>
      </c>
      <c r="G37" s="13">
        <f t="shared" si="9"/>
        <v>59191.394970238143</v>
      </c>
      <c r="H37" s="5">
        <f t="shared" si="6"/>
        <v>1292.1957493028531</v>
      </c>
      <c r="I37" s="8">
        <v>2021</v>
      </c>
      <c r="J37" s="13">
        <f t="shared" si="10"/>
        <v>260708.26163774292</v>
      </c>
      <c r="K37" s="13">
        <f t="shared" si="10"/>
        <v>254935.39274890447</v>
      </c>
      <c r="L37" s="5">
        <f t="shared" si="7"/>
        <v>5772.8688888384495</v>
      </c>
    </row>
    <row r="38" spans="1:12" x14ac:dyDescent="0.25">
      <c r="A38" s="8">
        <v>2022</v>
      </c>
      <c r="B38" s="13">
        <f t="shared" si="8"/>
        <v>221496.13166511632</v>
      </c>
      <c r="C38" s="13">
        <f t="shared" si="8"/>
        <v>215696.61967978673</v>
      </c>
      <c r="D38" s="5">
        <f t="shared" si="5"/>
        <v>5799.511985329591</v>
      </c>
      <c r="E38" s="8">
        <v>2022</v>
      </c>
      <c r="F38" s="13">
        <f t="shared" si="9"/>
        <v>66825.129463500401</v>
      </c>
      <c r="G38" s="13">
        <f t="shared" si="9"/>
        <v>65415.461373351834</v>
      </c>
      <c r="H38" s="5">
        <f t="shared" si="6"/>
        <v>1409.668090148567</v>
      </c>
      <c r="I38" s="8">
        <v>2022</v>
      </c>
      <c r="J38" s="13">
        <f t="shared" si="10"/>
        <v>288321.26112861675</v>
      </c>
      <c r="K38" s="13">
        <f t="shared" si="10"/>
        <v>281112.08105313854</v>
      </c>
      <c r="L38" s="5">
        <f t="shared" si="7"/>
        <v>7209.1800754782162</v>
      </c>
    </row>
    <row r="39" spans="1:12" x14ac:dyDescent="0.25">
      <c r="A39" s="8">
        <v>2023</v>
      </c>
      <c r="B39" s="13">
        <f t="shared" si="8"/>
        <v>243315.76450587579</v>
      </c>
      <c r="C39" s="13">
        <f t="shared" si="8"/>
        <v>236134.60765755633</v>
      </c>
      <c r="D39" s="5">
        <f t="shared" si="5"/>
        <v>7181.1568483194569</v>
      </c>
      <c r="E39" s="8">
        <v>2023</v>
      </c>
      <c r="F39" s="13">
        <f t="shared" si="9"/>
        <v>73306.489661151427</v>
      </c>
      <c r="G39" s="13">
        <f t="shared" si="9"/>
        <v>71779.349230157139</v>
      </c>
      <c r="H39" s="5">
        <f t="shared" si="6"/>
        <v>1527.1404309942882</v>
      </c>
      <c r="I39" s="8">
        <v>2023</v>
      </c>
      <c r="J39" s="13">
        <f t="shared" si="10"/>
        <v>316622.25416702725</v>
      </c>
      <c r="K39" s="13">
        <f t="shared" si="10"/>
        <v>307913.95688771346</v>
      </c>
      <c r="L39" s="5">
        <f t="shared" si="7"/>
        <v>8708.2972793137887</v>
      </c>
    </row>
    <row r="40" spans="1:12" x14ac:dyDescent="0.25">
      <c r="A40" s="8">
        <v>2024</v>
      </c>
      <c r="B40" s="13">
        <f t="shared" si="8"/>
        <v>265683.31239347468</v>
      </c>
      <c r="C40" s="13">
        <f t="shared" si="8"/>
        <v>257076.3239392447</v>
      </c>
      <c r="D40" s="5">
        <f t="shared" si="5"/>
        <v>8606.9884542299842</v>
      </c>
      <c r="E40" s="8">
        <v>2024</v>
      </c>
      <c r="F40" s="13">
        <f t="shared" si="9"/>
        <v>79927.671312494058</v>
      </c>
      <c r="G40" s="13">
        <f t="shared" si="9"/>
        <v>78283.058540654049</v>
      </c>
      <c r="H40" s="5">
        <f t="shared" si="6"/>
        <v>1644.6127718400094</v>
      </c>
      <c r="I40" s="8">
        <v>2024</v>
      </c>
      <c r="J40" s="13">
        <f t="shared" si="10"/>
        <v>345610.98370596877</v>
      </c>
      <c r="K40" s="13">
        <f t="shared" si="10"/>
        <v>335359.38247989875</v>
      </c>
      <c r="L40" s="5">
        <f t="shared" si="7"/>
        <v>10251.601226070023</v>
      </c>
    </row>
    <row r="41" spans="1:12" x14ac:dyDescent="0.25">
      <c r="A41" s="8">
        <v>2025</v>
      </c>
      <c r="B41" s="13">
        <f t="shared" si="8"/>
        <v>288598.44637543912</v>
      </c>
      <c r="C41" s="13">
        <f t="shared" si="8"/>
        <v>278536.57321253471</v>
      </c>
      <c r="D41" s="5">
        <f t="shared" si="5"/>
        <v>10061.873162904405</v>
      </c>
      <c r="E41" s="8">
        <v>2025</v>
      </c>
      <c r="F41" s="13">
        <f t="shared" si="9"/>
        <v>86688.674417528295</v>
      </c>
      <c r="G41" s="13">
        <f t="shared" si="9"/>
        <v>84926.589304842579</v>
      </c>
      <c r="H41" s="5">
        <f t="shared" si="6"/>
        <v>1762.085112685716</v>
      </c>
      <c r="I41" s="8">
        <v>2025</v>
      </c>
      <c r="J41" s="13">
        <f t="shared" si="10"/>
        <v>375287.12079296744</v>
      </c>
      <c r="K41" s="13">
        <f t="shared" si="10"/>
        <v>363463.16251737729</v>
      </c>
      <c r="L41" s="5">
        <f t="shared" si="7"/>
        <v>11823.95827559015</v>
      </c>
    </row>
    <row r="42" spans="1:12" x14ac:dyDescent="0.25">
      <c r="A42" s="8">
        <v>2026</v>
      </c>
      <c r="B42" s="13">
        <f t="shared" si="8"/>
        <v>312060.80172214698</v>
      </c>
      <c r="C42" s="13">
        <f t="shared" si="8"/>
        <v>300527.65923879744</v>
      </c>
      <c r="D42" s="5">
        <f t="shared" si="5"/>
        <v>11533.14248334954</v>
      </c>
      <c r="E42" s="8">
        <v>2026</v>
      </c>
      <c r="F42" s="13">
        <f t="shared" si="9"/>
        <v>93589.498976254152</v>
      </c>
      <c r="G42" s="13">
        <f t="shared" si="9"/>
        <v>91709.941522722715</v>
      </c>
      <c r="H42" s="5">
        <f t="shared" si="6"/>
        <v>1879.5574535314372</v>
      </c>
      <c r="I42" s="8">
        <v>2026</v>
      </c>
      <c r="J42" s="13">
        <f t="shared" si="10"/>
        <v>405650.30069840112</v>
      </c>
      <c r="K42" s="13">
        <f t="shared" si="10"/>
        <v>392237.60076152015</v>
      </c>
      <c r="L42" s="5">
        <f t="shared" si="7"/>
        <v>13412.699936880963</v>
      </c>
    </row>
    <row r="43" spans="1:12" x14ac:dyDescent="0.25">
      <c r="A43" s="8">
        <v>2027</v>
      </c>
      <c r="B43" s="13">
        <f t="shared" si="8"/>
        <v>336070.00101810246</v>
      </c>
      <c r="C43" s="13">
        <f t="shared" si="8"/>
        <v>323060.07124311203</v>
      </c>
      <c r="D43" s="5">
        <f t="shared" si="5"/>
        <v>13009.929774990422</v>
      </c>
      <c r="E43" s="8">
        <v>2027</v>
      </c>
      <c r="F43" s="13">
        <f t="shared" si="9"/>
        <v>100630.14498867161</v>
      </c>
      <c r="G43" s="13">
        <f t="shared" si="9"/>
        <v>98633.115194294456</v>
      </c>
      <c r="H43" s="5">
        <f t="shared" si="6"/>
        <v>1997.0297943771584</v>
      </c>
      <c r="I43" s="8">
        <v>2027</v>
      </c>
      <c r="J43" s="13">
        <f t="shared" si="10"/>
        <v>436700.1460067741</v>
      </c>
      <c r="K43" s="13">
        <f t="shared" si="10"/>
        <v>421693.18643740646</v>
      </c>
      <c r="L43" s="5">
        <f t="shared" si="7"/>
        <v>15006.959569367638</v>
      </c>
    </row>
    <row r="44" spans="1:12" x14ac:dyDescent="0.25">
      <c r="A44" s="8">
        <v>2028</v>
      </c>
      <c r="B44" s="13">
        <f t="shared" si="8"/>
        <v>360625.66863513819</v>
      </c>
      <c r="C44" s="13">
        <f t="shared" si="8"/>
        <v>346142.91818237642</v>
      </c>
      <c r="D44" s="5">
        <f t="shared" si="5"/>
        <v>14482.750452761771</v>
      </c>
      <c r="E44" s="8">
        <v>2028</v>
      </c>
      <c r="F44" s="13">
        <f t="shared" si="9"/>
        <v>107810.61245478068</v>
      </c>
      <c r="G44" s="13">
        <f t="shared" si="9"/>
        <v>105696.11031955782</v>
      </c>
      <c r="H44" s="5">
        <f t="shared" si="6"/>
        <v>2114.502135222865</v>
      </c>
      <c r="I44" s="8">
        <v>2028</v>
      </c>
      <c r="J44" s="13">
        <f t="shared" si="10"/>
        <v>468436.28108991892</v>
      </c>
      <c r="K44" s="13">
        <f t="shared" si="10"/>
        <v>451839.02850193426</v>
      </c>
      <c r="L44" s="5">
        <f t="shared" si="7"/>
        <v>16597.252587984665</v>
      </c>
    </row>
    <row r="45" spans="1:12" x14ac:dyDescent="0.25">
      <c r="A45" s="8">
        <v>2029</v>
      </c>
      <c r="B45" s="13">
        <f t="shared" ref="B45:C46" si="11">B44+B22</f>
        <v>385727.43953449512</v>
      </c>
      <c r="C45" s="13">
        <f t="shared" si="11"/>
        <v>369784.19000714173</v>
      </c>
      <c r="D45" s="5">
        <f t="shared" si="5"/>
        <v>15943.249527353386</v>
      </c>
      <c r="E45" s="8">
        <v>2029</v>
      </c>
      <c r="F45" s="13">
        <f t="shared" ref="F45:G46" si="12">F44+F22</f>
        <v>115130.90137458137</v>
      </c>
      <c r="G45" s="13">
        <f t="shared" si="12"/>
        <v>112898.92689851279</v>
      </c>
      <c r="H45" s="5">
        <f t="shared" si="6"/>
        <v>2231.9744760685862</v>
      </c>
      <c r="I45" s="8">
        <v>2029</v>
      </c>
      <c r="J45" s="13">
        <f t="shared" ref="J45:K46" si="13">J44+J22</f>
        <v>500858.34090907656</v>
      </c>
      <c r="K45" s="13">
        <f t="shared" si="13"/>
        <v>482683.11690565455</v>
      </c>
      <c r="L45" s="5">
        <f t="shared" si="7"/>
        <v>18175.224003422016</v>
      </c>
    </row>
    <row r="46" spans="1:12" x14ac:dyDescent="0.25">
      <c r="A46" s="8">
        <v>2030</v>
      </c>
      <c r="B46" s="13">
        <f t="shared" si="11"/>
        <v>411374.96436012594</v>
      </c>
      <c r="C46" s="13">
        <f t="shared" si="11"/>
        <v>393990.2951927628</v>
      </c>
      <c r="D46" s="5">
        <f t="shared" si="5"/>
        <v>17384.669167363143</v>
      </c>
      <c r="E46" s="8">
        <v>2030</v>
      </c>
      <c r="F46" s="13">
        <f t="shared" si="12"/>
        <v>122591.01174807367</v>
      </c>
      <c r="G46" s="13">
        <f t="shared" si="12"/>
        <v>120241.56493115937</v>
      </c>
      <c r="H46" s="5">
        <f t="shared" si="6"/>
        <v>2349.4468169142929</v>
      </c>
      <c r="I46" s="8">
        <v>2030</v>
      </c>
      <c r="J46" s="13">
        <f t="shared" si="13"/>
        <v>533965.97610819968</v>
      </c>
      <c r="K46" s="13">
        <f t="shared" si="13"/>
        <v>514231.86012392218</v>
      </c>
      <c r="L46" s="5">
        <f t="shared" si="7"/>
        <v>19734.115984277509</v>
      </c>
    </row>
    <row r="47" spans="1:12" x14ac:dyDescent="0.25">
      <c r="D47" s="14">
        <f>D46/B46</f>
        <v>4.225991047949202E-2</v>
      </c>
      <c r="H47" s="14">
        <f>H46/F46</f>
        <v>1.9164919054118264E-2</v>
      </c>
      <c r="L47" s="14">
        <f>L46/J46</f>
        <v>3.6957628139735077E-2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7"/>
  <sheetViews>
    <sheetView topLeftCell="A34" zoomScale="85" zoomScaleNormal="85" workbookViewId="0">
      <selection activeCell="L47" sqref="L47"/>
    </sheetView>
  </sheetViews>
  <sheetFormatPr defaultRowHeight="15" x14ac:dyDescent="0.25"/>
  <cols>
    <col min="1" max="1" width="9.140625" style="10"/>
    <col min="2" max="2" width="13" style="1" customWidth="1"/>
    <col min="3" max="3" width="13.7109375" style="1" customWidth="1"/>
    <col min="6" max="6" width="11.5703125" customWidth="1"/>
    <col min="7" max="7" width="13.85546875" customWidth="1"/>
    <col min="10" max="10" width="11.42578125" customWidth="1"/>
    <col min="11" max="11" width="12.5703125" customWidth="1"/>
  </cols>
  <sheetData>
    <row r="1" spans="1:12" x14ac:dyDescent="0.25">
      <c r="A1" s="10" t="s">
        <v>22</v>
      </c>
    </row>
    <row r="2" spans="1:12" x14ac:dyDescent="0.25">
      <c r="A2" s="9" t="s">
        <v>8</v>
      </c>
      <c r="E2" s="9" t="s">
        <v>13</v>
      </c>
      <c r="I2" s="9" t="s">
        <v>14</v>
      </c>
    </row>
    <row r="3" spans="1:12" x14ac:dyDescent="0.25">
      <c r="A3" s="7" t="s">
        <v>12</v>
      </c>
      <c r="B3" s="6" t="s">
        <v>9</v>
      </c>
      <c r="C3" s="6" t="s">
        <v>10</v>
      </c>
      <c r="E3" s="7" t="s">
        <v>12</v>
      </c>
      <c r="F3" s="6" t="s">
        <v>9</v>
      </c>
      <c r="G3" s="6" t="s">
        <v>10</v>
      </c>
      <c r="I3" s="7" t="s">
        <v>12</v>
      </c>
      <c r="J3" s="6" t="s">
        <v>9</v>
      </c>
      <c r="K3" s="6" t="s">
        <v>10</v>
      </c>
    </row>
    <row r="4" spans="1:12" x14ac:dyDescent="0.25">
      <c r="A4" s="8">
        <v>2011</v>
      </c>
      <c r="B4" s="11">
        <f>'[17]Rekapitulasi BaU Emisi GRK'!J61</f>
        <v>74.185400579744993</v>
      </c>
      <c r="C4" s="11">
        <f>'[18]Rekapitulasi BaU Emisi GRK'!J61</f>
        <v>67.726774211250003</v>
      </c>
      <c r="D4" s="5">
        <f>B4-C4</f>
        <v>6.4586263684949898</v>
      </c>
      <c r="E4" s="8">
        <v>2011</v>
      </c>
      <c r="F4" s="11">
        <f>'[17]Rekapitulasi BaU Emisi GRK'!G90</f>
        <v>834.14902138240006</v>
      </c>
      <c r="G4" s="11">
        <f>'[18]Rekapitulasi BaU Emisi GRK'!G90</f>
        <v>834.14902138240006</v>
      </c>
      <c r="H4" s="5">
        <f>F4-G4</f>
        <v>0</v>
      </c>
      <c r="I4" s="8">
        <v>2011</v>
      </c>
      <c r="J4" s="11">
        <f>B4+F4</f>
        <v>908.33442196214503</v>
      </c>
      <c r="K4" s="13">
        <f>C4+G4</f>
        <v>901.87579559365008</v>
      </c>
      <c r="L4" s="5">
        <f>J4-K4</f>
        <v>6.4586263684949472</v>
      </c>
    </row>
    <row r="5" spans="1:12" x14ac:dyDescent="0.25">
      <c r="A5" s="8">
        <v>2012</v>
      </c>
      <c r="B5" s="11">
        <f>'[17]Rekapitulasi BaU Emisi GRK'!J62</f>
        <v>794.5812375298915</v>
      </c>
      <c r="C5" s="11">
        <f>'[18]Rekapitulasi BaU Emisi GRK'!J62</f>
        <v>788.07082787008153</v>
      </c>
      <c r="D5" s="5">
        <f t="shared" ref="D5:D23" si="0">B5-C5</f>
        <v>6.5104096598099659</v>
      </c>
      <c r="E5" s="8">
        <v>2012</v>
      </c>
      <c r="F5" s="11">
        <f>'[17]Rekapitulasi BaU Emisi GRK'!G91</f>
        <v>830.7166251312002</v>
      </c>
      <c r="G5" s="11">
        <f>'[18]Rekapitulasi BaU Emisi GRK'!G91</f>
        <v>830.7166251312002</v>
      </c>
      <c r="H5" s="5">
        <f t="shared" ref="H5:H23" si="1">F5-G5</f>
        <v>0</v>
      </c>
      <c r="I5" s="8">
        <v>2012</v>
      </c>
      <c r="J5" s="11">
        <f t="shared" ref="J5:J23" si="2">B5+F5</f>
        <v>1625.2978626610916</v>
      </c>
      <c r="K5" s="13">
        <f t="shared" ref="K5:K23" si="3">C5+G5</f>
        <v>1618.7874530012818</v>
      </c>
      <c r="L5" s="5">
        <f t="shared" ref="L5:L23" si="4">J5-K5</f>
        <v>6.5104096598097385</v>
      </c>
    </row>
    <row r="6" spans="1:12" x14ac:dyDescent="0.25">
      <c r="A6" s="8">
        <v>2013</v>
      </c>
      <c r="B6" s="11">
        <f>'[17]Rekapitulasi BaU Emisi GRK'!J63</f>
        <v>1310.0531453782282</v>
      </c>
      <c r="C6" s="11">
        <f>'[18]Rekapitulasi BaU Emisi GRK'!J63</f>
        <v>1303.5029416620382</v>
      </c>
      <c r="D6" s="5">
        <f t="shared" si="0"/>
        <v>6.5502037161900262</v>
      </c>
      <c r="E6" s="8">
        <v>2013</v>
      </c>
      <c r="F6" s="11">
        <f>'[17]Rekapitulasi BaU Emisi GRK'!G92</f>
        <v>831.9415484116571</v>
      </c>
      <c r="G6" s="11">
        <f>'[18]Rekapitulasi BaU Emisi GRK'!G92</f>
        <v>831.9415484116571</v>
      </c>
      <c r="H6" s="5">
        <f t="shared" si="1"/>
        <v>0</v>
      </c>
      <c r="I6" s="8">
        <v>2013</v>
      </c>
      <c r="J6" s="11">
        <f t="shared" si="2"/>
        <v>2141.9946937898853</v>
      </c>
      <c r="K6" s="13">
        <f t="shared" si="3"/>
        <v>2135.4444900736953</v>
      </c>
      <c r="L6" s="5">
        <f t="shared" si="4"/>
        <v>6.5502037161900262</v>
      </c>
    </row>
    <row r="7" spans="1:12" x14ac:dyDescent="0.25">
      <c r="A7" s="8">
        <v>2014</v>
      </c>
      <c r="B7" s="11">
        <f>'[17]Rekapitulasi BaU Emisi GRK'!J64</f>
        <v>1684.0087824812006</v>
      </c>
      <c r="C7" s="11">
        <f>'[18]Rekapitulasi BaU Emisi GRK'!J64</f>
        <v>1677.4034793023307</v>
      </c>
      <c r="D7" s="5">
        <f t="shared" si="0"/>
        <v>6.6053031788699172</v>
      </c>
      <c r="E7" s="8">
        <v>2014</v>
      </c>
      <c r="F7" s="11">
        <f>'[17]Rekapitulasi BaU Emisi GRK'!G93</f>
        <v>844.95244273859055</v>
      </c>
      <c r="G7" s="11">
        <f>'[18]Rekapitulasi BaU Emisi GRK'!G93</f>
        <v>844.95244273859055</v>
      </c>
      <c r="H7" s="5">
        <f t="shared" si="1"/>
        <v>0</v>
      </c>
      <c r="I7" s="8">
        <v>2014</v>
      </c>
      <c r="J7" s="11">
        <f t="shared" si="2"/>
        <v>2528.9612252197912</v>
      </c>
      <c r="K7" s="13">
        <f t="shared" si="3"/>
        <v>2522.3559220409211</v>
      </c>
      <c r="L7" s="5">
        <f t="shared" si="4"/>
        <v>6.6053031788701446</v>
      </c>
    </row>
    <row r="8" spans="1:12" x14ac:dyDescent="0.25">
      <c r="A8" s="8">
        <v>2015</v>
      </c>
      <c r="B8" s="11">
        <f>'[17]Rekapitulasi BaU Emisi GRK'!J65</f>
        <v>1961.5771296747985</v>
      </c>
      <c r="C8" s="11">
        <f>'[18]Rekapitulasi BaU Emisi GRK'!J65</f>
        <v>1954.9524396479485</v>
      </c>
      <c r="D8" s="5">
        <f t="shared" si="0"/>
        <v>6.6246900268499758</v>
      </c>
      <c r="E8" s="8">
        <v>2015</v>
      </c>
      <c r="F8" s="11">
        <f>'[17]Rekapitulasi BaU Emisi GRK'!G94</f>
        <v>847.43241437866675</v>
      </c>
      <c r="G8" s="11">
        <f>'[18]Rekapitulasi BaU Emisi GRK'!G94</f>
        <v>847.43241437866675</v>
      </c>
      <c r="H8" s="5">
        <f t="shared" si="1"/>
        <v>0</v>
      </c>
      <c r="I8" s="8">
        <v>2015</v>
      </c>
      <c r="J8" s="11">
        <f t="shared" si="2"/>
        <v>2809.0095440534651</v>
      </c>
      <c r="K8" s="13">
        <f t="shared" si="3"/>
        <v>2802.3848540266154</v>
      </c>
      <c r="L8" s="5">
        <f t="shared" si="4"/>
        <v>6.6246900268497484</v>
      </c>
    </row>
    <row r="9" spans="1:12" x14ac:dyDescent="0.25">
      <c r="A9" s="8">
        <v>2016</v>
      </c>
      <c r="B9" s="11">
        <f>'[17]Rekapitulasi BaU Emisi GRK'!J66</f>
        <v>2168.6875589576985</v>
      </c>
      <c r="C9" s="11">
        <f>'[18]Rekapitulasi BaU Emisi GRK'!J66</f>
        <v>2162.0325132083535</v>
      </c>
      <c r="D9" s="5">
        <f t="shared" si="0"/>
        <v>6.6550457493449358</v>
      </c>
      <c r="E9" s="8">
        <v>2016</v>
      </c>
      <c r="F9" s="11">
        <f>'[17]Rekapitulasi BaU Emisi GRK'!G95</f>
        <v>851.31552786773318</v>
      </c>
      <c r="G9" s="11">
        <f>'[18]Rekapitulasi BaU Emisi GRK'!G95</f>
        <v>851.31552786773318</v>
      </c>
      <c r="H9" s="5">
        <f t="shared" si="1"/>
        <v>0</v>
      </c>
      <c r="I9" s="8">
        <v>2016</v>
      </c>
      <c r="J9" s="11">
        <f t="shared" si="2"/>
        <v>3020.0030868254316</v>
      </c>
      <c r="K9" s="13">
        <f t="shared" si="3"/>
        <v>3013.3480410760867</v>
      </c>
      <c r="L9" s="5">
        <f t="shared" si="4"/>
        <v>6.6550457493449358</v>
      </c>
    </row>
    <row r="10" spans="1:12" x14ac:dyDescent="0.25">
      <c r="A10" s="8">
        <v>2017</v>
      </c>
      <c r="B10" s="11">
        <f>'[17]Rekapitulasi BaU Emisi GRK'!J67</f>
        <v>2327.8282511914358</v>
      </c>
      <c r="C10" s="11">
        <f>'[18]Rekapitulasi BaU Emisi GRK'!J67</f>
        <v>2321.4630734126704</v>
      </c>
      <c r="D10" s="5">
        <f t="shared" si="0"/>
        <v>6.3651777787654282</v>
      </c>
      <c r="E10" s="8">
        <v>2017</v>
      </c>
      <c r="F10" s="11">
        <f>'[17]Rekapitulasi BaU Emisi GRK'!G96</f>
        <v>857.74354909639931</v>
      </c>
      <c r="G10" s="11">
        <f>'[18]Rekapitulasi BaU Emisi GRK'!G96</f>
        <v>857.74354909639931</v>
      </c>
      <c r="H10" s="5">
        <f t="shared" si="1"/>
        <v>0</v>
      </c>
      <c r="I10" s="8">
        <v>2017</v>
      </c>
      <c r="J10" s="11">
        <f t="shared" si="2"/>
        <v>3185.5718002878352</v>
      </c>
      <c r="K10" s="13">
        <f t="shared" si="3"/>
        <v>3179.2066225090698</v>
      </c>
      <c r="L10" s="5">
        <f t="shared" si="4"/>
        <v>6.3651777787654282</v>
      </c>
    </row>
    <row r="11" spans="1:12" x14ac:dyDescent="0.25">
      <c r="A11" s="8">
        <v>2018</v>
      </c>
      <c r="B11" s="11">
        <f>'[17]Rekapitulasi BaU Emisi GRK'!J68</f>
        <v>2454.9744774538235</v>
      </c>
      <c r="C11" s="11">
        <f>'[18]Rekapitulasi BaU Emisi GRK'!J68</f>
        <v>2408.4310787581576</v>
      </c>
      <c r="D11" s="5">
        <f t="shared" si="0"/>
        <v>46.543398695665928</v>
      </c>
      <c r="E11" s="8">
        <v>2018</v>
      </c>
      <c r="F11" s="11">
        <f>'[17]Rekapitulasi BaU Emisi GRK'!G97</f>
        <v>862.78735457543348</v>
      </c>
      <c r="G11" s="11">
        <f>'[18]Rekapitulasi BaU Emisi GRK'!G97</f>
        <v>862.78735457543348</v>
      </c>
      <c r="H11" s="5">
        <f t="shared" si="1"/>
        <v>0</v>
      </c>
      <c r="I11" s="8">
        <v>2018</v>
      </c>
      <c r="J11" s="11">
        <f t="shared" si="2"/>
        <v>3317.7618320292568</v>
      </c>
      <c r="K11" s="13">
        <f t="shared" si="3"/>
        <v>3271.2184333335908</v>
      </c>
      <c r="L11" s="5">
        <f t="shared" si="4"/>
        <v>46.543398695665928</v>
      </c>
    </row>
    <row r="12" spans="1:12" x14ac:dyDescent="0.25">
      <c r="A12" s="8">
        <v>2019</v>
      </c>
      <c r="B12" s="11">
        <f>'[17]Rekapitulasi BaU Emisi GRK'!J69</f>
        <v>2558.0905743650351</v>
      </c>
      <c r="C12" s="11">
        <f>'[18]Rekapitulasi BaU Emisi GRK'!J69</f>
        <v>2483.9946551975963</v>
      </c>
      <c r="D12" s="5">
        <f t="shared" si="0"/>
        <v>74.095919167438751</v>
      </c>
      <c r="E12" s="8">
        <v>2019</v>
      </c>
      <c r="F12" s="11">
        <f>'[17]Rekapitulasi BaU Emisi GRK'!G98</f>
        <v>867.83116005446709</v>
      </c>
      <c r="G12" s="11">
        <f>'[18]Rekapitulasi BaU Emisi GRK'!G98</f>
        <v>867.83116005446709</v>
      </c>
      <c r="H12" s="5">
        <f t="shared" si="1"/>
        <v>0</v>
      </c>
      <c r="I12" s="8">
        <v>2019</v>
      </c>
      <c r="J12" s="11">
        <f t="shared" si="2"/>
        <v>3425.9217344195022</v>
      </c>
      <c r="K12" s="13">
        <f t="shared" si="3"/>
        <v>3351.8258152520634</v>
      </c>
      <c r="L12" s="5">
        <f t="shared" si="4"/>
        <v>74.095919167438751</v>
      </c>
    </row>
    <row r="13" spans="1:12" x14ac:dyDescent="0.25">
      <c r="A13" s="8">
        <v>2020</v>
      </c>
      <c r="B13" s="11">
        <f>'[17]Rekapitulasi BaU Emisi GRK'!J70</f>
        <v>2643.7846720244611</v>
      </c>
      <c r="C13" s="11">
        <f>'[18]Rekapitulasi BaU Emisi GRK'!J70</f>
        <v>2551.0602059909429</v>
      </c>
      <c r="D13" s="5">
        <f t="shared" si="0"/>
        <v>92.724466033518183</v>
      </c>
      <c r="E13" s="8">
        <v>2020</v>
      </c>
      <c r="F13" s="11">
        <f>'[17]Rekapitulasi BaU Emisi GRK'!G99</f>
        <v>872.87496553350104</v>
      </c>
      <c r="G13" s="11">
        <f>'[18]Rekapitulasi BaU Emisi GRK'!G99</f>
        <v>872.87496553350104</v>
      </c>
      <c r="H13" s="5">
        <f t="shared" si="1"/>
        <v>0</v>
      </c>
      <c r="I13" s="8">
        <v>2020</v>
      </c>
      <c r="J13" s="11">
        <f t="shared" si="2"/>
        <v>3516.659637557962</v>
      </c>
      <c r="K13" s="13">
        <f t="shared" si="3"/>
        <v>3423.9351715244438</v>
      </c>
      <c r="L13" s="5">
        <f t="shared" si="4"/>
        <v>92.724466033518183</v>
      </c>
    </row>
    <row r="14" spans="1:12" x14ac:dyDescent="0.25">
      <c r="A14" s="8">
        <v>2021</v>
      </c>
      <c r="B14" s="11">
        <f>'[17]Rekapitulasi BaU Emisi GRK'!J71</f>
        <v>2716.6560172183445</v>
      </c>
      <c r="C14" s="11">
        <f>'[18]Rekapitulasi BaU Emisi GRK'!J71</f>
        <v>2611.7155202506765</v>
      </c>
      <c r="D14" s="5">
        <f t="shared" si="0"/>
        <v>104.94049696766797</v>
      </c>
      <c r="E14" s="8">
        <v>2021</v>
      </c>
      <c r="F14" s="11">
        <f>'[17]Rekapitulasi BaU Emisi GRK'!G100</f>
        <v>877.91877101253488</v>
      </c>
      <c r="G14" s="11">
        <f>'[18]Rekapitulasi BaU Emisi GRK'!G100</f>
        <v>877.91877101253488</v>
      </c>
      <c r="H14" s="5">
        <f t="shared" si="1"/>
        <v>0</v>
      </c>
      <c r="I14" s="8">
        <v>2021</v>
      </c>
      <c r="J14" s="11">
        <f t="shared" si="2"/>
        <v>3594.5747882308792</v>
      </c>
      <c r="K14" s="13">
        <f t="shared" si="3"/>
        <v>3489.6342912632113</v>
      </c>
      <c r="L14" s="5">
        <f t="shared" si="4"/>
        <v>104.94049696766797</v>
      </c>
    </row>
    <row r="15" spans="1:12" x14ac:dyDescent="0.25">
      <c r="A15" s="8">
        <v>2022</v>
      </c>
      <c r="B15" s="11">
        <f>'[17]Rekapitulasi BaU Emisi GRK'!J72</f>
        <v>2779.9331518006202</v>
      </c>
      <c r="C15" s="11">
        <f>'[18]Rekapitulasi BaU Emisi GRK'!J72</f>
        <v>2667.4770150977138</v>
      </c>
      <c r="D15" s="5">
        <f t="shared" si="0"/>
        <v>112.45613670290641</v>
      </c>
      <c r="E15" s="8">
        <v>2022</v>
      </c>
      <c r="F15" s="11">
        <f>'[17]Rekapitulasi BaU Emisi GRK'!G101</f>
        <v>882.96257649156894</v>
      </c>
      <c r="G15" s="11">
        <f>'[18]Rekapitulasi BaU Emisi GRK'!G101</f>
        <v>882.96257649156894</v>
      </c>
      <c r="H15" s="5">
        <f t="shared" si="1"/>
        <v>0</v>
      </c>
      <c r="I15" s="8">
        <v>2022</v>
      </c>
      <c r="J15" s="11">
        <f t="shared" si="2"/>
        <v>3662.8957282921892</v>
      </c>
      <c r="K15" s="13">
        <f t="shared" si="3"/>
        <v>3550.4395915892828</v>
      </c>
      <c r="L15" s="5">
        <f t="shared" si="4"/>
        <v>112.45613670290641</v>
      </c>
    </row>
    <row r="16" spans="1:12" x14ac:dyDescent="0.25">
      <c r="A16" s="8">
        <v>2023</v>
      </c>
      <c r="B16" s="11">
        <f>'[17]Rekapitulasi BaU Emisi GRK'!J73</f>
        <v>2835.9053022846915</v>
      </c>
      <c r="C16" s="11">
        <f>'[18]Rekapitulasi BaU Emisi GRK'!J73</f>
        <v>2719.458455378377</v>
      </c>
      <c r="D16" s="5">
        <f t="shared" si="0"/>
        <v>116.44684690631448</v>
      </c>
      <c r="E16" s="8">
        <v>2023</v>
      </c>
      <c r="F16" s="11">
        <f>'[17]Rekapitulasi BaU Emisi GRK'!G102</f>
        <v>888.00638197060277</v>
      </c>
      <c r="G16" s="11">
        <f>'[18]Rekapitulasi BaU Emisi GRK'!G102</f>
        <v>888.00638197060277</v>
      </c>
      <c r="H16" s="5">
        <f t="shared" si="1"/>
        <v>0</v>
      </c>
      <c r="I16" s="8">
        <v>2023</v>
      </c>
      <c r="J16" s="11">
        <f t="shared" si="2"/>
        <v>3723.9116842552944</v>
      </c>
      <c r="K16" s="13">
        <f t="shared" si="3"/>
        <v>3607.4648373489799</v>
      </c>
      <c r="L16" s="5">
        <f t="shared" si="4"/>
        <v>116.44684690631448</v>
      </c>
    </row>
    <row r="17" spans="1:12" x14ac:dyDescent="0.25">
      <c r="A17" s="8">
        <v>2024</v>
      </c>
      <c r="B17" s="11">
        <f>'[17]Rekapitulasi BaU Emisi GRK'!J74</f>
        <v>2886.2146020959458</v>
      </c>
      <c r="C17" s="11">
        <f>'[18]Rekapitulasi BaU Emisi GRK'!J74</f>
        <v>2768.4865481673137</v>
      </c>
      <c r="D17" s="5">
        <f t="shared" si="0"/>
        <v>117.72805392863211</v>
      </c>
      <c r="E17" s="8">
        <v>2024</v>
      </c>
      <c r="F17" s="11">
        <f>'[17]Rekapitulasi BaU Emisi GRK'!G103</f>
        <v>893.0501874496365</v>
      </c>
      <c r="G17" s="11">
        <f>'[18]Rekapitulasi BaU Emisi GRK'!G103</f>
        <v>893.0501874496365</v>
      </c>
      <c r="H17" s="5">
        <f t="shared" si="1"/>
        <v>0</v>
      </c>
      <c r="I17" s="8">
        <v>2024</v>
      </c>
      <c r="J17" s="11">
        <f t="shared" si="2"/>
        <v>3779.2647895455821</v>
      </c>
      <c r="K17" s="13">
        <f t="shared" si="3"/>
        <v>3661.53673561695</v>
      </c>
      <c r="L17" s="5">
        <f t="shared" si="4"/>
        <v>117.72805392863211</v>
      </c>
    </row>
    <row r="18" spans="1:12" x14ac:dyDescent="0.25">
      <c r="A18" s="8">
        <v>2025</v>
      </c>
      <c r="B18" s="11">
        <f>'[17]Rekapitulasi BaU Emisi GRK'!J75</f>
        <v>2932.0545601529257</v>
      </c>
      <c r="C18" s="11">
        <f>'[18]Rekapitulasi BaU Emisi GRK'!J75</f>
        <v>2815.1805094035476</v>
      </c>
      <c r="D18" s="5">
        <f t="shared" si="0"/>
        <v>116.87405074937806</v>
      </c>
      <c r="E18" s="8">
        <v>2025</v>
      </c>
      <c r="F18" s="11">
        <f>'[17]Rekapitulasi BaU Emisi GRK'!G104</f>
        <v>898.09399292867056</v>
      </c>
      <c r="G18" s="11">
        <f>'[18]Rekapitulasi BaU Emisi GRK'!G104</f>
        <v>898.09399292867056</v>
      </c>
      <c r="H18" s="5">
        <f t="shared" si="1"/>
        <v>0</v>
      </c>
      <c r="I18" s="8">
        <v>2025</v>
      </c>
      <c r="J18" s="11">
        <f t="shared" si="2"/>
        <v>3830.1485530815962</v>
      </c>
      <c r="K18" s="13">
        <f t="shared" si="3"/>
        <v>3713.2745023322182</v>
      </c>
      <c r="L18" s="5">
        <f t="shared" si="4"/>
        <v>116.87405074937806</v>
      </c>
    </row>
    <row r="19" spans="1:12" x14ac:dyDescent="0.25">
      <c r="A19" s="8">
        <v>2026</v>
      </c>
      <c r="B19" s="11">
        <f>'[17]Rekapitulasi BaU Emisi GRK'!J76</f>
        <v>2974.3052897833236</v>
      </c>
      <c r="C19" s="11">
        <f>'[18]Rekapitulasi BaU Emisi GRK'!J76</f>
        <v>2860.0071248425515</v>
      </c>
      <c r="D19" s="5">
        <f t="shared" si="0"/>
        <v>114.29816494077204</v>
      </c>
      <c r="E19" s="8">
        <v>2026</v>
      </c>
      <c r="F19" s="11">
        <f>'[17]Rekapitulasi BaU Emisi GRK'!G105</f>
        <v>903.13779840770451</v>
      </c>
      <c r="G19" s="11">
        <f>'[18]Rekapitulasi BaU Emisi GRK'!G105</f>
        <v>903.13779840770451</v>
      </c>
      <c r="H19" s="5">
        <f t="shared" si="1"/>
        <v>0</v>
      </c>
      <c r="I19" s="8">
        <v>2026</v>
      </c>
      <c r="J19" s="11">
        <f t="shared" si="2"/>
        <v>3877.443088191028</v>
      </c>
      <c r="K19" s="13">
        <f t="shared" si="3"/>
        <v>3763.1449232502559</v>
      </c>
      <c r="L19" s="5">
        <f t="shared" si="4"/>
        <v>114.29816494077204</v>
      </c>
    </row>
    <row r="20" spans="1:12" x14ac:dyDescent="0.25">
      <c r="A20" s="8">
        <v>2027</v>
      </c>
      <c r="B20" s="11">
        <f>'[17]Rekapitulasi BaU Emisi GRK'!J77</f>
        <v>3013.6260131808826</v>
      </c>
      <c r="C20" s="11">
        <f>'[18]Rekapitulasi BaU Emisi GRK'!J77</f>
        <v>2903.3190805643326</v>
      </c>
      <c r="D20" s="5">
        <f t="shared" si="0"/>
        <v>110.30693261655006</v>
      </c>
      <c r="E20" s="8">
        <v>2027</v>
      </c>
      <c r="F20" s="11">
        <f>'[17]Rekapitulasi BaU Emisi GRK'!G106</f>
        <v>908.18160388673857</v>
      </c>
      <c r="G20" s="11">
        <f>'[18]Rekapitulasi BaU Emisi GRK'!G106</f>
        <v>908.18160388673857</v>
      </c>
      <c r="H20" s="5">
        <f t="shared" si="1"/>
        <v>0</v>
      </c>
      <c r="I20" s="8">
        <v>2027</v>
      </c>
      <c r="J20" s="11">
        <f t="shared" si="2"/>
        <v>3921.8076170676213</v>
      </c>
      <c r="K20" s="13">
        <f t="shared" si="3"/>
        <v>3811.5006844510713</v>
      </c>
      <c r="L20" s="5">
        <f t="shared" si="4"/>
        <v>110.30693261655006</v>
      </c>
    </row>
    <row r="21" spans="1:12" x14ac:dyDescent="0.25">
      <c r="A21" s="8">
        <v>2028</v>
      </c>
      <c r="B21" s="11">
        <f>'[17]Rekapitulasi BaU Emisi GRK'!J78</f>
        <v>3050.5186447118504</v>
      </c>
      <c r="C21" s="11">
        <f>'[18]Rekapitulasi BaU Emisi GRK'!J78</f>
        <v>2945.3818183388926</v>
      </c>
      <c r="D21" s="5">
        <f t="shared" si="0"/>
        <v>105.13682637295778</v>
      </c>
      <c r="E21" s="8">
        <v>2028</v>
      </c>
      <c r="F21" s="11">
        <f>'[17]Rekapitulasi BaU Emisi GRK'!G107</f>
        <v>913.22540936577207</v>
      </c>
      <c r="G21" s="11">
        <f>'[18]Rekapitulasi BaU Emisi GRK'!G107</f>
        <v>913.22540936577207</v>
      </c>
      <c r="H21" s="5">
        <f t="shared" si="1"/>
        <v>0</v>
      </c>
      <c r="I21" s="8">
        <v>2028</v>
      </c>
      <c r="J21" s="11">
        <f t="shared" si="2"/>
        <v>3963.7440540776224</v>
      </c>
      <c r="K21" s="13">
        <f t="shared" si="3"/>
        <v>3858.6072277046646</v>
      </c>
      <c r="L21" s="5">
        <f t="shared" si="4"/>
        <v>105.13682637295778</v>
      </c>
    </row>
    <row r="22" spans="1:12" x14ac:dyDescent="0.25">
      <c r="A22" s="8">
        <v>2029</v>
      </c>
      <c r="B22" s="11">
        <f>'[17]Rekapitulasi BaU Emisi GRK'!J79</f>
        <v>3085.371749241323</v>
      </c>
      <c r="C22" s="11">
        <f>'[18]Rekapitulasi BaU Emisi GRK'!J79</f>
        <v>2986.3924749702878</v>
      </c>
      <c r="D22" s="5">
        <f t="shared" si="0"/>
        <v>98.979274271035138</v>
      </c>
      <c r="E22" s="8">
        <v>2029</v>
      </c>
      <c r="F22" s="11">
        <f>'[17]Rekapitulasi BaU Emisi GRK'!G108</f>
        <v>918.26921484480636</v>
      </c>
      <c r="G22" s="11">
        <f>'[18]Rekapitulasi BaU Emisi GRK'!G108</f>
        <v>918.26921484480636</v>
      </c>
      <c r="H22" s="5">
        <f t="shared" si="1"/>
        <v>0</v>
      </c>
      <c r="I22" s="8">
        <v>2029</v>
      </c>
      <c r="J22" s="11">
        <f t="shared" si="2"/>
        <v>4003.6409640861293</v>
      </c>
      <c r="K22" s="13">
        <f t="shared" si="3"/>
        <v>3904.6616898150942</v>
      </c>
      <c r="L22" s="5">
        <f t="shared" si="4"/>
        <v>98.979274271035138</v>
      </c>
    </row>
    <row r="23" spans="1:12" x14ac:dyDescent="0.25">
      <c r="A23" s="8">
        <v>2030</v>
      </c>
      <c r="B23" s="11">
        <f>'[17]Rekapitulasi BaU Emisi GRK'!J80</f>
        <v>3118.4911436566681</v>
      </c>
      <c r="C23" s="11">
        <f>'[18]Rekapitulasi BaU Emisi GRK'!J80</f>
        <v>3026.4861373402755</v>
      </c>
      <c r="D23" s="5">
        <f t="shared" si="0"/>
        <v>92.00500631639261</v>
      </c>
      <c r="E23" s="8">
        <v>2030</v>
      </c>
      <c r="F23" s="11">
        <f>'[17]Rekapitulasi BaU Emisi GRK'!G109</f>
        <v>923.31302032384019</v>
      </c>
      <c r="G23" s="11">
        <f>'[18]Rekapitulasi BaU Emisi GRK'!G109</f>
        <v>923.31302032384019</v>
      </c>
      <c r="H23" s="5">
        <f t="shared" si="1"/>
        <v>0</v>
      </c>
      <c r="I23" s="8">
        <v>2030</v>
      </c>
      <c r="J23" s="11">
        <f t="shared" si="2"/>
        <v>4041.8041639805083</v>
      </c>
      <c r="K23" s="13">
        <f t="shared" si="3"/>
        <v>3949.7991576641157</v>
      </c>
      <c r="L23" s="5">
        <f t="shared" si="4"/>
        <v>92.00500631639261</v>
      </c>
    </row>
    <row r="25" spans="1:12" x14ac:dyDescent="0.25">
      <c r="A25" s="10" t="s">
        <v>4</v>
      </c>
    </row>
    <row r="26" spans="1:12" x14ac:dyDescent="0.25">
      <c r="A26" s="7" t="s">
        <v>12</v>
      </c>
      <c r="B26" s="6" t="s">
        <v>9</v>
      </c>
      <c r="C26" s="6" t="s">
        <v>10</v>
      </c>
      <c r="E26" s="7" t="s">
        <v>12</v>
      </c>
      <c r="F26" s="6" t="s">
        <v>9</v>
      </c>
      <c r="G26" s="6" t="s">
        <v>10</v>
      </c>
      <c r="I26" s="7" t="s">
        <v>12</v>
      </c>
      <c r="J26" s="6" t="s">
        <v>9</v>
      </c>
      <c r="K26" s="6" t="s">
        <v>10</v>
      </c>
    </row>
    <row r="27" spans="1:12" x14ac:dyDescent="0.25">
      <c r="A27" s="8">
        <v>2011</v>
      </c>
      <c r="B27" s="13">
        <f>B4</f>
        <v>74.185400579744993</v>
      </c>
      <c r="C27" s="13">
        <f>C4</f>
        <v>67.726774211250003</v>
      </c>
      <c r="D27" s="5">
        <f>B27-C27</f>
        <v>6.4586263684949898</v>
      </c>
      <c r="E27" s="8">
        <v>2011</v>
      </c>
      <c r="F27" s="13">
        <f>F4</f>
        <v>834.14902138240006</v>
      </c>
      <c r="G27" s="13">
        <f>G4</f>
        <v>834.14902138240006</v>
      </c>
      <c r="H27" s="5">
        <f>F27-G27</f>
        <v>0</v>
      </c>
      <c r="I27" s="8">
        <v>2011</v>
      </c>
      <c r="J27" s="13">
        <f>J4</f>
        <v>908.33442196214503</v>
      </c>
      <c r="K27" s="13">
        <f>K4</f>
        <v>901.87579559365008</v>
      </c>
      <c r="L27" s="5">
        <f>J27-K27</f>
        <v>6.4586263684949472</v>
      </c>
    </row>
    <row r="28" spans="1:12" x14ac:dyDescent="0.25">
      <c r="A28" s="8">
        <v>2012</v>
      </c>
      <c r="B28" s="13">
        <f>B27+B5</f>
        <v>868.76663810963646</v>
      </c>
      <c r="C28" s="13">
        <f>C27+C5</f>
        <v>855.79760208133155</v>
      </c>
      <c r="D28" s="5">
        <f t="shared" ref="D28:D46" si="5">B28-C28</f>
        <v>12.969036028304913</v>
      </c>
      <c r="E28" s="8">
        <v>2012</v>
      </c>
      <c r="F28" s="13">
        <f>F27+F5</f>
        <v>1664.8656465136003</v>
      </c>
      <c r="G28" s="13">
        <f>G27+G5</f>
        <v>1664.8656465136003</v>
      </c>
      <c r="H28" s="5">
        <f t="shared" ref="H28:H46" si="6">F28-G28</f>
        <v>0</v>
      </c>
      <c r="I28" s="8">
        <v>2012</v>
      </c>
      <c r="J28" s="13">
        <f>J27+J5</f>
        <v>2533.6322846232365</v>
      </c>
      <c r="K28" s="13">
        <f>K27+K5</f>
        <v>2520.6632485949322</v>
      </c>
      <c r="L28" s="5">
        <f t="shared" ref="L28:L46" si="7">J28-K28</f>
        <v>12.969036028304345</v>
      </c>
    </row>
    <row r="29" spans="1:12" x14ac:dyDescent="0.25">
      <c r="A29" s="8">
        <v>2013</v>
      </c>
      <c r="B29" s="13">
        <f t="shared" ref="B29:C44" si="8">B28+B6</f>
        <v>2178.8197834878647</v>
      </c>
      <c r="C29" s="13">
        <f t="shared" si="8"/>
        <v>2159.3005437433699</v>
      </c>
      <c r="D29" s="5">
        <f t="shared" si="5"/>
        <v>19.519239744494826</v>
      </c>
      <c r="E29" s="8">
        <v>2013</v>
      </c>
      <c r="F29" s="13">
        <f t="shared" ref="F29:G44" si="9">F28+F6</f>
        <v>2496.8071949252571</v>
      </c>
      <c r="G29" s="13">
        <f t="shared" si="9"/>
        <v>2496.8071949252571</v>
      </c>
      <c r="H29" s="5">
        <f t="shared" si="6"/>
        <v>0</v>
      </c>
      <c r="I29" s="8">
        <v>2013</v>
      </c>
      <c r="J29" s="13">
        <f t="shared" ref="J29:K44" si="10">J28+J6</f>
        <v>4675.6269784131218</v>
      </c>
      <c r="K29" s="13">
        <f t="shared" si="10"/>
        <v>4656.1077386686275</v>
      </c>
      <c r="L29" s="5">
        <f t="shared" si="7"/>
        <v>19.519239744494371</v>
      </c>
    </row>
    <row r="30" spans="1:12" x14ac:dyDescent="0.25">
      <c r="A30" s="8">
        <v>2014</v>
      </c>
      <c r="B30" s="13">
        <f t="shared" si="8"/>
        <v>3862.8285659690655</v>
      </c>
      <c r="C30" s="13">
        <f t="shared" si="8"/>
        <v>3836.7040230457005</v>
      </c>
      <c r="D30" s="5">
        <f t="shared" si="5"/>
        <v>26.12454292336497</v>
      </c>
      <c r="E30" s="8">
        <v>2014</v>
      </c>
      <c r="F30" s="13">
        <f t="shared" si="9"/>
        <v>3341.7596376638476</v>
      </c>
      <c r="G30" s="13">
        <f t="shared" si="9"/>
        <v>3341.7596376638476</v>
      </c>
      <c r="H30" s="5">
        <f t="shared" si="6"/>
        <v>0</v>
      </c>
      <c r="I30" s="8">
        <v>2014</v>
      </c>
      <c r="J30" s="13">
        <f t="shared" si="10"/>
        <v>7204.5882036329131</v>
      </c>
      <c r="K30" s="13">
        <f t="shared" si="10"/>
        <v>7178.463660709549</v>
      </c>
      <c r="L30" s="5">
        <f t="shared" si="7"/>
        <v>26.124542923364061</v>
      </c>
    </row>
    <row r="31" spans="1:12" x14ac:dyDescent="0.25">
      <c r="A31" s="8">
        <v>2015</v>
      </c>
      <c r="B31" s="13">
        <f t="shared" si="8"/>
        <v>5824.4056956438635</v>
      </c>
      <c r="C31" s="13">
        <f t="shared" si="8"/>
        <v>5791.6564626936488</v>
      </c>
      <c r="D31" s="5">
        <f t="shared" si="5"/>
        <v>32.749232950214719</v>
      </c>
      <c r="E31" s="8">
        <v>2015</v>
      </c>
      <c r="F31" s="13">
        <f t="shared" si="9"/>
        <v>4189.1920520425147</v>
      </c>
      <c r="G31" s="13">
        <f t="shared" si="9"/>
        <v>4189.1920520425147</v>
      </c>
      <c r="H31" s="5">
        <f t="shared" si="6"/>
        <v>0</v>
      </c>
      <c r="I31" s="8">
        <v>2015</v>
      </c>
      <c r="J31" s="13">
        <f t="shared" si="10"/>
        <v>10013.597747686377</v>
      </c>
      <c r="K31" s="13">
        <f t="shared" si="10"/>
        <v>9980.8485147361644</v>
      </c>
      <c r="L31" s="5">
        <f t="shared" si="7"/>
        <v>32.7492329502129</v>
      </c>
    </row>
    <row r="32" spans="1:12" x14ac:dyDescent="0.25">
      <c r="A32" s="8">
        <v>2016</v>
      </c>
      <c r="B32" s="13">
        <f t="shared" si="8"/>
        <v>7993.093254601562</v>
      </c>
      <c r="C32" s="13">
        <f t="shared" si="8"/>
        <v>7953.6889759020023</v>
      </c>
      <c r="D32" s="5">
        <f t="shared" si="5"/>
        <v>39.404278699559654</v>
      </c>
      <c r="E32" s="8">
        <v>2016</v>
      </c>
      <c r="F32" s="13">
        <f t="shared" si="9"/>
        <v>5040.5075799102478</v>
      </c>
      <c r="G32" s="13">
        <f t="shared" si="9"/>
        <v>5040.5075799102478</v>
      </c>
      <c r="H32" s="5">
        <f t="shared" si="6"/>
        <v>0</v>
      </c>
      <c r="I32" s="8">
        <v>2016</v>
      </c>
      <c r="J32" s="13">
        <f t="shared" si="10"/>
        <v>13033.60083451181</v>
      </c>
      <c r="K32" s="13">
        <f t="shared" si="10"/>
        <v>12994.19655581225</v>
      </c>
      <c r="L32" s="5">
        <f t="shared" si="7"/>
        <v>39.404278699559654</v>
      </c>
    </row>
    <row r="33" spans="1:12" x14ac:dyDescent="0.25">
      <c r="A33" s="8">
        <v>2017</v>
      </c>
      <c r="B33" s="13">
        <f t="shared" si="8"/>
        <v>10320.921505792998</v>
      </c>
      <c r="C33" s="13">
        <f t="shared" si="8"/>
        <v>10275.152049314673</v>
      </c>
      <c r="D33" s="5">
        <f t="shared" si="5"/>
        <v>45.769456478325083</v>
      </c>
      <c r="E33" s="8">
        <v>2017</v>
      </c>
      <c r="F33" s="13">
        <f t="shared" si="9"/>
        <v>5898.2511290066468</v>
      </c>
      <c r="G33" s="13">
        <f t="shared" si="9"/>
        <v>5898.2511290066468</v>
      </c>
      <c r="H33" s="5">
        <f t="shared" si="6"/>
        <v>0</v>
      </c>
      <c r="I33" s="8">
        <v>2017</v>
      </c>
      <c r="J33" s="13">
        <f t="shared" si="10"/>
        <v>16219.172634799645</v>
      </c>
      <c r="K33" s="13">
        <f t="shared" si="10"/>
        <v>16173.40317832132</v>
      </c>
      <c r="L33" s="5">
        <f t="shared" si="7"/>
        <v>45.769456478325083</v>
      </c>
    </row>
    <row r="34" spans="1:12" x14ac:dyDescent="0.25">
      <c r="A34" s="8">
        <v>2018</v>
      </c>
      <c r="B34" s="13">
        <f t="shared" si="8"/>
        <v>12775.895983246821</v>
      </c>
      <c r="C34" s="13">
        <f t="shared" si="8"/>
        <v>12683.583128072831</v>
      </c>
      <c r="D34" s="5">
        <f t="shared" si="5"/>
        <v>92.312855173990101</v>
      </c>
      <c r="E34" s="8">
        <v>2018</v>
      </c>
      <c r="F34" s="13">
        <f t="shared" si="9"/>
        <v>6761.0384835820805</v>
      </c>
      <c r="G34" s="13">
        <f t="shared" si="9"/>
        <v>6761.0384835820805</v>
      </c>
      <c r="H34" s="5">
        <f t="shared" si="6"/>
        <v>0</v>
      </c>
      <c r="I34" s="8">
        <v>2018</v>
      </c>
      <c r="J34" s="13">
        <f t="shared" si="10"/>
        <v>19536.934466828901</v>
      </c>
      <c r="K34" s="13">
        <f t="shared" si="10"/>
        <v>19444.621611654911</v>
      </c>
      <c r="L34" s="5">
        <f t="shared" si="7"/>
        <v>92.312855173990101</v>
      </c>
    </row>
    <row r="35" spans="1:12" x14ac:dyDescent="0.25">
      <c r="A35" s="8">
        <v>2019</v>
      </c>
      <c r="B35" s="13">
        <f t="shared" si="8"/>
        <v>15333.986557611855</v>
      </c>
      <c r="C35" s="13">
        <f t="shared" si="8"/>
        <v>15167.577783270426</v>
      </c>
      <c r="D35" s="5">
        <f t="shared" si="5"/>
        <v>166.40877434142931</v>
      </c>
      <c r="E35" s="8">
        <v>2019</v>
      </c>
      <c r="F35" s="13">
        <f t="shared" si="9"/>
        <v>7628.8696436365481</v>
      </c>
      <c r="G35" s="13">
        <f t="shared" si="9"/>
        <v>7628.8696436365481</v>
      </c>
      <c r="H35" s="5">
        <f t="shared" si="6"/>
        <v>0</v>
      </c>
      <c r="I35" s="8">
        <v>2019</v>
      </c>
      <c r="J35" s="13">
        <f t="shared" si="10"/>
        <v>22962.856201248404</v>
      </c>
      <c r="K35" s="13">
        <f t="shared" si="10"/>
        <v>22796.447426906976</v>
      </c>
      <c r="L35" s="5">
        <f t="shared" si="7"/>
        <v>166.40877434142749</v>
      </c>
    </row>
    <row r="36" spans="1:12" x14ac:dyDescent="0.25">
      <c r="A36" s="8">
        <v>2020</v>
      </c>
      <c r="B36" s="13">
        <f t="shared" si="8"/>
        <v>17977.771229636317</v>
      </c>
      <c r="C36" s="13">
        <f t="shared" si="8"/>
        <v>17718.63798926137</v>
      </c>
      <c r="D36" s="5">
        <f t="shared" si="5"/>
        <v>259.13324037494749</v>
      </c>
      <c r="E36" s="8">
        <v>2020</v>
      </c>
      <c r="F36" s="13">
        <f t="shared" si="9"/>
        <v>8501.7446091700494</v>
      </c>
      <c r="G36" s="13">
        <f t="shared" si="9"/>
        <v>8501.7446091700494</v>
      </c>
      <c r="H36" s="5">
        <f t="shared" si="6"/>
        <v>0</v>
      </c>
      <c r="I36" s="8">
        <v>2020</v>
      </c>
      <c r="J36" s="13">
        <f t="shared" si="10"/>
        <v>26479.515838806365</v>
      </c>
      <c r="K36" s="13">
        <f t="shared" si="10"/>
        <v>26220.382598431421</v>
      </c>
      <c r="L36" s="5">
        <f t="shared" si="7"/>
        <v>259.13324037494385</v>
      </c>
    </row>
    <row r="37" spans="1:12" x14ac:dyDescent="0.25">
      <c r="A37" s="8">
        <v>2021</v>
      </c>
      <c r="B37" s="13">
        <f t="shared" si="8"/>
        <v>20694.427246854662</v>
      </c>
      <c r="C37" s="13">
        <f t="shared" si="8"/>
        <v>20330.353509512046</v>
      </c>
      <c r="D37" s="5">
        <f t="shared" si="5"/>
        <v>364.07373734261637</v>
      </c>
      <c r="E37" s="8">
        <v>2021</v>
      </c>
      <c r="F37" s="13">
        <f t="shared" si="9"/>
        <v>9379.6633801825847</v>
      </c>
      <c r="G37" s="13">
        <f t="shared" si="9"/>
        <v>9379.6633801825847</v>
      </c>
      <c r="H37" s="5">
        <f t="shared" si="6"/>
        <v>0</v>
      </c>
      <c r="I37" s="8">
        <v>2021</v>
      </c>
      <c r="J37" s="13">
        <f t="shared" si="10"/>
        <v>30074.090627037243</v>
      </c>
      <c r="K37" s="13">
        <f t="shared" si="10"/>
        <v>29710.016889694631</v>
      </c>
      <c r="L37" s="5">
        <f t="shared" si="7"/>
        <v>364.07373734261273</v>
      </c>
    </row>
    <row r="38" spans="1:12" x14ac:dyDescent="0.25">
      <c r="A38" s="8">
        <v>2022</v>
      </c>
      <c r="B38" s="13">
        <f t="shared" si="8"/>
        <v>23474.360398655284</v>
      </c>
      <c r="C38" s="13">
        <f t="shared" si="8"/>
        <v>22997.830524609759</v>
      </c>
      <c r="D38" s="5">
        <f t="shared" si="5"/>
        <v>476.5298740455255</v>
      </c>
      <c r="E38" s="8">
        <v>2022</v>
      </c>
      <c r="F38" s="13">
        <f t="shared" si="9"/>
        <v>10262.625956674154</v>
      </c>
      <c r="G38" s="13">
        <f t="shared" si="9"/>
        <v>10262.625956674154</v>
      </c>
      <c r="H38" s="5">
        <f t="shared" si="6"/>
        <v>0</v>
      </c>
      <c r="I38" s="8">
        <v>2022</v>
      </c>
      <c r="J38" s="13">
        <f t="shared" si="10"/>
        <v>33736.986355329434</v>
      </c>
      <c r="K38" s="13">
        <f t="shared" si="10"/>
        <v>33260.456481283916</v>
      </c>
      <c r="L38" s="5">
        <f t="shared" si="7"/>
        <v>476.52987404551823</v>
      </c>
    </row>
    <row r="39" spans="1:12" x14ac:dyDescent="0.25">
      <c r="A39" s="8">
        <v>2023</v>
      </c>
      <c r="B39" s="13">
        <f t="shared" si="8"/>
        <v>26310.265700939977</v>
      </c>
      <c r="C39" s="13">
        <f t="shared" si="8"/>
        <v>25717.288979988138</v>
      </c>
      <c r="D39" s="5">
        <f t="shared" si="5"/>
        <v>592.97672095183952</v>
      </c>
      <c r="E39" s="8">
        <v>2023</v>
      </c>
      <c r="F39" s="13">
        <f t="shared" si="9"/>
        <v>11150.632338644757</v>
      </c>
      <c r="G39" s="13">
        <f t="shared" si="9"/>
        <v>11150.632338644757</v>
      </c>
      <c r="H39" s="5">
        <f t="shared" si="6"/>
        <v>0</v>
      </c>
      <c r="I39" s="8">
        <v>2023</v>
      </c>
      <c r="J39" s="13">
        <f t="shared" si="10"/>
        <v>37460.898039584732</v>
      </c>
      <c r="K39" s="13">
        <f t="shared" si="10"/>
        <v>36867.9213186329</v>
      </c>
      <c r="L39" s="5">
        <f t="shared" si="7"/>
        <v>592.97672095183225</v>
      </c>
    </row>
    <row r="40" spans="1:12" x14ac:dyDescent="0.25">
      <c r="A40" s="8">
        <v>2024</v>
      </c>
      <c r="B40" s="13">
        <f t="shared" si="8"/>
        <v>29196.480303035922</v>
      </c>
      <c r="C40" s="13">
        <f t="shared" si="8"/>
        <v>28485.775528155453</v>
      </c>
      <c r="D40" s="5">
        <f t="shared" si="5"/>
        <v>710.7047748804689</v>
      </c>
      <c r="E40" s="8">
        <v>2024</v>
      </c>
      <c r="F40" s="13">
        <f t="shared" si="9"/>
        <v>12043.682526094393</v>
      </c>
      <c r="G40" s="13">
        <f t="shared" si="9"/>
        <v>12043.682526094393</v>
      </c>
      <c r="H40" s="5">
        <f t="shared" si="6"/>
        <v>0</v>
      </c>
      <c r="I40" s="8">
        <v>2024</v>
      </c>
      <c r="J40" s="13">
        <f t="shared" si="10"/>
        <v>41240.162829130313</v>
      </c>
      <c r="K40" s="13">
        <f t="shared" si="10"/>
        <v>40529.458054249852</v>
      </c>
      <c r="L40" s="5">
        <f t="shared" si="7"/>
        <v>710.70477488046163</v>
      </c>
    </row>
    <row r="41" spans="1:12" x14ac:dyDescent="0.25">
      <c r="A41" s="8">
        <v>2025</v>
      </c>
      <c r="B41" s="13">
        <f t="shared" si="8"/>
        <v>32128.534863188848</v>
      </c>
      <c r="C41" s="13">
        <f t="shared" si="8"/>
        <v>31300.956037559001</v>
      </c>
      <c r="D41" s="5">
        <f t="shared" si="5"/>
        <v>827.57882562984742</v>
      </c>
      <c r="E41" s="8">
        <v>2025</v>
      </c>
      <c r="F41" s="13">
        <f t="shared" si="9"/>
        <v>12941.776519023064</v>
      </c>
      <c r="G41" s="13">
        <f t="shared" si="9"/>
        <v>12941.776519023064</v>
      </c>
      <c r="H41" s="5">
        <f t="shared" si="6"/>
        <v>0</v>
      </c>
      <c r="I41" s="8">
        <v>2025</v>
      </c>
      <c r="J41" s="13">
        <f t="shared" si="10"/>
        <v>45070.311382211912</v>
      </c>
      <c r="K41" s="13">
        <f t="shared" si="10"/>
        <v>44242.732556582072</v>
      </c>
      <c r="L41" s="5">
        <f t="shared" si="7"/>
        <v>827.57882562984014</v>
      </c>
    </row>
    <row r="42" spans="1:12" x14ac:dyDescent="0.25">
      <c r="A42" s="8">
        <v>2026</v>
      </c>
      <c r="B42" s="13">
        <f t="shared" si="8"/>
        <v>35102.840152972174</v>
      </c>
      <c r="C42" s="13">
        <f t="shared" si="8"/>
        <v>34160.963162401553</v>
      </c>
      <c r="D42" s="5">
        <f t="shared" si="5"/>
        <v>941.87699057062127</v>
      </c>
      <c r="E42" s="8">
        <v>2026</v>
      </c>
      <c r="F42" s="13">
        <f t="shared" si="9"/>
        <v>13844.914317430768</v>
      </c>
      <c r="G42" s="13">
        <f t="shared" si="9"/>
        <v>13844.914317430768</v>
      </c>
      <c r="H42" s="5">
        <f t="shared" si="6"/>
        <v>0</v>
      </c>
      <c r="I42" s="8">
        <v>2026</v>
      </c>
      <c r="J42" s="13">
        <f t="shared" si="10"/>
        <v>48947.754470402942</v>
      </c>
      <c r="K42" s="13">
        <f t="shared" si="10"/>
        <v>48005.877479832328</v>
      </c>
      <c r="L42" s="5">
        <f t="shared" si="7"/>
        <v>941.876990570614</v>
      </c>
    </row>
    <row r="43" spans="1:12" x14ac:dyDescent="0.25">
      <c r="A43" s="8">
        <v>2027</v>
      </c>
      <c r="B43" s="13">
        <f t="shared" si="8"/>
        <v>38116.466166153055</v>
      </c>
      <c r="C43" s="13">
        <f t="shared" si="8"/>
        <v>37064.282242965885</v>
      </c>
      <c r="D43" s="5">
        <f t="shared" si="5"/>
        <v>1052.1839231871709</v>
      </c>
      <c r="E43" s="8">
        <v>2027</v>
      </c>
      <c r="F43" s="13">
        <f t="shared" si="9"/>
        <v>14753.095921317507</v>
      </c>
      <c r="G43" s="13">
        <f t="shared" si="9"/>
        <v>14753.095921317507</v>
      </c>
      <c r="H43" s="5">
        <f t="shared" si="6"/>
        <v>0</v>
      </c>
      <c r="I43" s="8">
        <v>2027</v>
      </c>
      <c r="J43" s="13">
        <f t="shared" si="10"/>
        <v>52869.562087470564</v>
      </c>
      <c r="K43" s="13">
        <f t="shared" si="10"/>
        <v>51817.3781642834</v>
      </c>
      <c r="L43" s="5">
        <f t="shared" si="7"/>
        <v>1052.1839231871636</v>
      </c>
    </row>
    <row r="44" spans="1:12" x14ac:dyDescent="0.25">
      <c r="A44" s="8">
        <v>2028</v>
      </c>
      <c r="B44" s="13">
        <f t="shared" si="8"/>
        <v>41166.984810864902</v>
      </c>
      <c r="C44" s="13">
        <f t="shared" si="8"/>
        <v>40009.664061304778</v>
      </c>
      <c r="D44" s="5">
        <f t="shared" si="5"/>
        <v>1157.3207495601237</v>
      </c>
      <c r="E44" s="8">
        <v>2028</v>
      </c>
      <c r="F44" s="13">
        <f t="shared" si="9"/>
        <v>15666.321330683279</v>
      </c>
      <c r="G44" s="13">
        <f t="shared" si="9"/>
        <v>15666.321330683279</v>
      </c>
      <c r="H44" s="5">
        <f t="shared" si="6"/>
        <v>0</v>
      </c>
      <c r="I44" s="8">
        <v>2028</v>
      </c>
      <c r="J44" s="13">
        <f t="shared" si="10"/>
        <v>56833.306141548186</v>
      </c>
      <c r="K44" s="13">
        <f t="shared" si="10"/>
        <v>55675.985391988062</v>
      </c>
      <c r="L44" s="5">
        <f t="shared" si="7"/>
        <v>1157.3207495601237</v>
      </c>
    </row>
    <row r="45" spans="1:12" x14ac:dyDescent="0.25">
      <c r="A45" s="8">
        <v>2029</v>
      </c>
      <c r="B45" s="13">
        <f t="shared" ref="B45:C46" si="11">B44+B22</f>
        <v>44252.356560106222</v>
      </c>
      <c r="C45" s="13">
        <f t="shared" si="11"/>
        <v>42996.056536275064</v>
      </c>
      <c r="D45" s="5">
        <f t="shared" si="5"/>
        <v>1256.3000238311579</v>
      </c>
      <c r="E45" s="8">
        <v>2029</v>
      </c>
      <c r="F45" s="13">
        <f t="shared" ref="F45:G46" si="12">F44+F22</f>
        <v>16584.590545528084</v>
      </c>
      <c r="G45" s="13">
        <f t="shared" si="12"/>
        <v>16584.590545528084</v>
      </c>
      <c r="H45" s="5">
        <f t="shared" si="6"/>
        <v>0</v>
      </c>
      <c r="I45" s="8">
        <v>2029</v>
      </c>
      <c r="J45" s="13">
        <f t="shared" ref="J45:K46" si="13">J44+J22</f>
        <v>60836.947105634317</v>
      </c>
      <c r="K45" s="13">
        <f t="shared" si="13"/>
        <v>59580.647081803159</v>
      </c>
      <c r="L45" s="5">
        <f t="shared" si="7"/>
        <v>1256.3000238311579</v>
      </c>
    </row>
    <row r="46" spans="1:12" x14ac:dyDescent="0.25">
      <c r="A46" s="8">
        <v>2030</v>
      </c>
      <c r="B46" s="13">
        <f t="shared" si="11"/>
        <v>47370.847703762891</v>
      </c>
      <c r="C46" s="13">
        <f t="shared" si="11"/>
        <v>46022.542673615339</v>
      </c>
      <c r="D46" s="5">
        <f t="shared" si="5"/>
        <v>1348.3050301475523</v>
      </c>
      <c r="E46" s="8">
        <v>2030</v>
      </c>
      <c r="F46" s="13">
        <f t="shared" si="12"/>
        <v>17507.903565851924</v>
      </c>
      <c r="G46" s="13">
        <f t="shared" si="12"/>
        <v>17507.903565851924</v>
      </c>
      <c r="H46" s="5">
        <f t="shared" si="6"/>
        <v>0</v>
      </c>
      <c r="I46" s="8">
        <v>2030</v>
      </c>
      <c r="J46" s="13">
        <f t="shared" si="13"/>
        <v>64878.751269614826</v>
      </c>
      <c r="K46" s="13">
        <f t="shared" si="13"/>
        <v>63530.446239467274</v>
      </c>
      <c r="L46" s="5">
        <f t="shared" si="7"/>
        <v>1348.3050301475523</v>
      </c>
    </row>
    <row r="47" spans="1:12" x14ac:dyDescent="0.25">
      <c r="D47" s="14">
        <f>D46/B46</f>
        <v>2.846275917583907E-2</v>
      </c>
      <c r="H47" s="14">
        <f>H46/F46</f>
        <v>0</v>
      </c>
      <c r="L47" s="14">
        <f>L46/J46</f>
        <v>2.0781920178217343E-2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Paser</vt:lpstr>
      <vt:lpstr>PPU</vt:lpstr>
      <vt:lpstr>BPP</vt:lpstr>
      <vt:lpstr>SMD</vt:lpstr>
      <vt:lpstr>KUTIM</vt:lpstr>
      <vt:lpstr>KUKAR</vt:lpstr>
      <vt:lpstr>KUBAR</vt:lpstr>
      <vt:lpstr>BONTANG</vt:lpstr>
      <vt:lpstr>MAHULU</vt:lpstr>
      <vt:lpstr>BERAU</vt:lpstr>
      <vt:lpstr>DOMESTIK</vt:lpstr>
      <vt:lpstr>INDUSTRI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2017-09-11T15:31:56Z</dcterms:created>
  <dcterms:modified xsi:type="dcterms:W3CDTF">2017-12-13T14:42:26Z</dcterms:modified>
</cp:coreProperties>
</file>