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ontang\"/>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2" s="1"/>
  <c r="G81" i="7"/>
  <c r="P86" i="34" s="1"/>
  <c r="G89" i="7"/>
  <c r="P94" i="34" s="1"/>
  <c r="G26" i="7"/>
  <c r="P31" i="34" s="1"/>
  <c r="O24" i="7"/>
  <c r="P29" i="37" s="1"/>
  <c r="H56" i="7"/>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O88" i="6"/>
  <c r="M89" i="7" s="1"/>
  <c r="O50" i="6"/>
  <c r="P50" i="6" s="1"/>
  <c r="O20" i="6"/>
  <c r="M21" i="7" s="1"/>
  <c r="O14" i="6"/>
  <c r="M15" i="7" s="1"/>
  <c r="C97" i="31"/>
  <c r="O64" i="6"/>
  <c r="M65" i="7" s="1"/>
  <c r="O31" i="6"/>
  <c r="M32" i="7" s="1"/>
  <c r="O49" i="6"/>
  <c r="M50" i="7" s="1"/>
  <c r="P62" i="18"/>
  <c r="P78" i="18"/>
  <c r="C78" i="18"/>
  <c r="P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77" i="18"/>
  <c r="P82" i="18"/>
  <c r="P31" i="31"/>
  <c r="P90" i="32"/>
  <c r="C94" i="31"/>
  <c r="C63" i="37"/>
  <c r="P78" i="31"/>
  <c r="P68" i="32"/>
  <c r="C82" i="35"/>
  <c r="P94" i="31"/>
  <c r="P41" i="31"/>
  <c r="C41" i="35"/>
  <c r="P63" i="32"/>
  <c r="C63" i="32"/>
  <c r="P54" i="18" l="1"/>
  <c r="P72" i="6"/>
  <c r="C82" i="31"/>
  <c r="P51" i="33"/>
  <c r="C89" i="33"/>
  <c r="C85" i="34"/>
  <c r="P85" i="32"/>
  <c r="C90" i="34"/>
  <c r="C58" i="33"/>
  <c r="M37" i="7"/>
  <c r="P23" i="6"/>
  <c r="P48" i="18"/>
  <c r="P42" i="31"/>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H51" i="39"/>
  <c r="C83" i="37"/>
  <c r="P83" i="37"/>
  <c r="C28" i="31"/>
  <c r="C28" i="35"/>
  <c r="R82" i="37"/>
  <c r="P98" i="32"/>
  <c r="P49" i="33"/>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R48" i="18" l="1"/>
  <c r="G68" i="34"/>
  <c r="H68" i="34"/>
  <c r="F53" i="34"/>
  <c r="H53" i="34" s="1"/>
  <c r="S64" i="33"/>
  <c r="F39" i="32"/>
  <c r="G52" i="34"/>
  <c r="F62" i="34"/>
  <c r="H62" i="34" s="1"/>
  <c r="F50" i="34"/>
  <c r="H50" i="34" s="1"/>
  <c r="F45" i="32"/>
  <c r="F41" i="32"/>
  <c r="R49" i="33"/>
  <c r="S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H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S59" i="31"/>
  <c r="H81" i="34"/>
  <c r="H57" i="35"/>
  <c r="G57" i="35"/>
  <c r="H85" i="34"/>
  <c r="G85" i="34"/>
  <c r="T49" i="33"/>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86" i="36"/>
  <c r="H86" i="36"/>
  <c r="H19" i="36"/>
  <c r="J19" i="36" s="1"/>
  <c r="K19" i="36" s="1"/>
  <c r="I17" i="17" s="1"/>
  <c r="S43" i="35"/>
  <c r="T43" i="35"/>
  <c r="T97" i="35"/>
  <c r="S97" i="35"/>
  <c r="T40" i="35"/>
  <c r="S40" i="35"/>
  <c r="G52" i="18"/>
  <c r="H52" i="18"/>
  <c r="G83"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1" i="33" l="1"/>
  <c r="T21" i="37"/>
  <c r="G62" i="34"/>
  <c r="H24" i="36"/>
  <c r="G53" i="36"/>
  <c r="H44" i="36"/>
  <c r="H94" i="36"/>
  <c r="G59" i="36"/>
  <c r="G55" i="18"/>
  <c r="H58" i="18"/>
  <c r="G45" i="34"/>
  <c r="S45" i="31"/>
  <c r="H48" i="34"/>
  <c r="T90" i="31"/>
  <c r="T81" i="31"/>
  <c r="G69" i="34"/>
  <c r="G66" i="35"/>
  <c r="G98" i="18"/>
  <c r="S98" i="18"/>
  <c r="T68" i="31"/>
  <c r="G50" i="34"/>
  <c r="D59" i="38"/>
  <c r="G45" i="35"/>
  <c r="S22" i="31"/>
  <c r="T47" i="37"/>
  <c r="G25" i="34"/>
  <c r="T47" i="33"/>
  <c r="H40" i="34"/>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J22" i="31"/>
  <c r="K15" i="38" s="1"/>
  <c r="I20" i="34"/>
  <c r="J21" i="34" s="1"/>
  <c r="L14"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I21" i="34"/>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<sst xmlns="http://schemas.openxmlformats.org/spreadsheetml/2006/main" count="1446" uniqueCount="343">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</sst>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424"/>
      <c r="K7" s="424"/>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24" t="str">
        <f>city</f>
        <v>Bontang</v>
      </c>
      <c r="E2" s="825"/>
      <c r="F2" s="826"/>
    </row>
    <row r="3" spans="2:15" ht="13.5" thickBot="1">
      <c r="C3" s="580" t="s">
        <v>276</v>
      </c>
      <c r="D3" s="824" t="str">
        <f>province</f>
        <v>Kalimantan Timur</v>
      </c>
      <c r="E3" s="825"/>
      <c r="F3" s="826"/>
    </row>
    <row r="4" spans="2:15" ht="13.5" thickBot="1">
      <c r="B4" s="579"/>
      <c r="C4" s="580" t="s">
        <v>30</v>
      </c>
      <c r="D4" s="824">
        <f>country</f>
        <v>0</v>
      </c>
      <c r="E4" s="825"/>
      <c r="F4" s="826"/>
      <c r="H4" s="827"/>
      <c r="I4" s="827"/>
      <c r="J4" s="827"/>
      <c r="K4" s="827"/>
    </row>
    <row r="5" spans="2:15">
      <c r="B5" s="579"/>
      <c r="H5" s="828"/>
      <c r="I5" s="828"/>
      <c r="J5" s="828"/>
      <c r="K5" s="828"/>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f>year</f>
        <v>1950</v>
      </c>
      <c r="C18" s="623">
        <f>Amnt_Deposited!O14*$D$10*(1-DOCF)*MSW!E19</f>
        <v>0</v>
      </c>
      <c r="D18" s="624">
        <f>Amnt_Deposited!C14*$F$10*(1-DOCF)*Food!E19</f>
        <v>0</v>
      </c>
      <c r="E18" s="625">
        <f>Amnt_Deposited!F14*$F$11*(1-DOCF)*Garden!E19</f>
        <v>0</v>
      </c>
      <c r="F18" s="625">
        <f>Amnt_Deposited!D14*$D$11*(1-DOCF)*Paper!E19</f>
        <v>0</v>
      </c>
      <c r="G18" s="625">
        <f>Amnt_Deposited!G14*$D$12*(1-DOCF)*Wood!E19</f>
        <v>0</v>
      </c>
      <c r="H18" s="625">
        <f>Amnt_Deposited!H14*$F$12*(1-DOCF)*Textiles!E19</f>
        <v>0</v>
      </c>
      <c r="I18" s="626">
        <f>Amnt_Deposited!E14*$H$10*(1-DOCF)*Nappies!E19</f>
        <v>0</v>
      </c>
      <c r="J18" s="627">
        <f>Amnt_Deposited!N14*$H$11*(1-DOCF)*Sludge!E19</f>
        <v>0</v>
      </c>
      <c r="K18" s="628">
        <f>Amnt_Deposited!P14*$H$12*(1-DOCF)*Industry!E19</f>
        <v>0</v>
      </c>
      <c r="L18" s="625">
        <f>Amnt_Deposited!P14*Parameters!$E$58*$D$11*(1-DOCF)*Industry!E19</f>
        <v>0</v>
      </c>
      <c r="M18" s="626">
        <f>Amnt_Deposited!P14*Parameters!$E$59*$D$12*(1-DOCF)*Industry!E19</f>
        <v>0</v>
      </c>
      <c r="N18" s="561">
        <f t="shared" ref="N18:N49" si="0">IF(Select2=2,C18+J18+K18, D18+E18+F18+G18+H18+I18+J18+K18)</f>
        <v>0</v>
      </c>
      <c r="O18" s="563">
        <f t="shared" ref="O18:O81" si="1">O17+N18</f>
        <v>0</v>
      </c>
    </row>
    <row r="19" spans="2:15">
      <c r="B19" s="560">
        <f>B18+1</f>
        <v>1951</v>
      </c>
      <c r="C19" s="623">
        <f>Amnt_Deposited!O15*$D$10*(1-DOCF)*MSW!E20</f>
        <v>0</v>
      </c>
      <c r="D19" s="624">
        <f>Amnt_Deposited!C15*$F$10*(1-DOCF)*Food!E20</f>
        <v>0</v>
      </c>
      <c r="E19" s="625">
        <f>Amnt_Deposited!F15*$F$11*(1-DOCF)*Garden!E20</f>
        <v>0</v>
      </c>
      <c r="F19" s="625">
        <f>Amnt_Deposited!D15*$D$11*(1-DOCF)*Paper!E20</f>
        <v>0</v>
      </c>
      <c r="G19" s="625">
        <f>Amnt_Deposited!G15*$D$12*(1-DOCF)*Wood!E20</f>
        <v>0</v>
      </c>
      <c r="H19" s="625">
        <f>Amnt_Deposited!H15*$F$12*(1-DOCF)*Textiles!E20</f>
        <v>0</v>
      </c>
      <c r="I19" s="626">
        <f>Amnt_Deposited!E15*$H$10*(1-DOCF)*Nappies!E20</f>
        <v>0</v>
      </c>
      <c r="J19" s="627">
        <f>Amnt_Deposited!N15*$H$11*(1-DOCF)*Sludge!E20</f>
        <v>0</v>
      </c>
      <c r="K19" s="628">
        <f>Amnt_Deposited!P15*$H$12*(1-DOCF)*Industry!D20</f>
        <v>0</v>
      </c>
      <c r="L19" s="625">
        <f>Amnt_Deposited!P15*Parameters!$E$58*$D$11*(1-DOCF)*Industry!E20</f>
        <v>0</v>
      </c>
      <c r="M19" s="626">
        <f>Amnt_Deposited!P15*Parameters!$E$59*$D$12*(1-DOCF)*Industry!E20</f>
        <v>0</v>
      </c>
      <c r="N19" s="561">
        <f t="shared" si="0"/>
        <v>0</v>
      </c>
      <c r="O19" s="563">
        <f t="shared" si="1"/>
        <v>0</v>
      </c>
    </row>
    <row r="20" spans="2:15">
      <c r="B20" s="560">
        <f t="shared" ref="B20:B83" si="2">B19+1</f>
        <v>1952</v>
      </c>
      <c r="C20" s="623">
        <f>Amnt_Deposited!O16*$D$10*(1-DOCF)*MSW!E21</f>
        <v>0</v>
      </c>
      <c r="D20" s="624">
        <f>Amnt_Deposited!C16*$F$10*(1-DOCF)*Food!E21</f>
        <v>0</v>
      </c>
      <c r="E20" s="625">
        <f>Amnt_Deposited!F16*$F$11*(1-DOCF)*Garden!E21</f>
        <v>0</v>
      </c>
      <c r="F20" s="625">
        <f>Amnt_Deposited!D16*$D$11*(1-DOCF)*Paper!E21</f>
        <v>0</v>
      </c>
      <c r="G20" s="625">
        <f>Amnt_Deposited!G16*$D$12*(1-DOCF)*Wood!E21</f>
        <v>0</v>
      </c>
      <c r="H20" s="625">
        <f>Amnt_Deposited!H16*$F$12*(1-DOCF)*Textiles!E21</f>
        <v>0</v>
      </c>
      <c r="I20" s="626">
        <f>Amnt_Deposited!E16*$H$10*(1-DOCF)*Nappies!E21</f>
        <v>0</v>
      </c>
      <c r="J20" s="627">
        <f>Amnt_Deposited!N16*$H$11*(1-DOCF)*Sludge!E21</f>
        <v>0</v>
      </c>
      <c r="K20" s="628">
        <f>Amnt_Deposited!P16*$H$12*(1-DOCF)*Industry!D21</f>
        <v>0</v>
      </c>
      <c r="L20" s="625">
        <f>Amnt_Deposited!P16*Parameters!$E$58*$D$11*(1-DOCF)*Industry!E21</f>
        <v>0</v>
      </c>
      <c r="M20" s="626">
        <f>Amnt_Deposited!P16*Parameters!$E$59*$D$12*(1-DOCF)*Industry!E21</f>
        <v>0</v>
      </c>
      <c r="N20" s="561">
        <f t="shared" si="0"/>
        <v>0</v>
      </c>
      <c r="O20" s="563">
        <f t="shared" si="1"/>
        <v>0</v>
      </c>
    </row>
    <row r="21" spans="2:15">
      <c r="B21" s="560">
        <f t="shared" si="2"/>
        <v>1953</v>
      </c>
      <c r="C21" s="623">
        <f>Amnt_Deposited!O17*$D$10*(1-DOCF)*MSW!E22</f>
        <v>0</v>
      </c>
      <c r="D21" s="624">
        <f>Amnt_Deposited!C17*$F$10*(1-DOCF)*Food!E22</f>
        <v>0</v>
      </c>
      <c r="E21" s="625">
        <f>Amnt_Deposited!F17*$F$11*(1-DOCF)*Garden!E22</f>
        <v>0</v>
      </c>
      <c r="F21" s="625">
        <f>Amnt_Deposited!D17*$D$11*(1-DOCF)*Paper!E22</f>
        <v>0</v>
      </c>
      <c r="G21" s="625">
        <f>Amnt_Deposited!G17*$D$12*(1-DOCF)*Wood!E22</f>
        <v>0</v>
      </c>
      <c r="H21" s="625">
        <f>Amnt_Deposited!H17*$F$12*(1-DOCF)*Textiles!E22</f>
        <v>0</v>
      </c>
      <c r="I21" s="626">
        <f>Amnt_Deposited!E17*$H$10*(1-DOCF)*Nappies!E22</f>
        <v>0</v>
      </c>
      <c r="J21" s="627">
        <f>Amnt_Deposited!N17*$H$11*(1-DOCF)*Sludge!E22</f>
        <v>0</v>
      </c>
      <c r="K21" s="628">
        <f>Amnt_Deposited!P17*$H$12*(1-DOCF)*Industry!D22</f>
        <v>0</v>
      </c>
      <c r="L21" s="625">
        <f>Amnt_Deposited!P17*Parameters!$E$58*$D$11*(1-DOCF)*Industry!E22</f>
        <v>0</v>
      </c>
      <c r="M21" s="626">
        <f>Amnt_Deposited!P17*Parameters!$E$59*$D$12*(1-DOCF)*Industry!E22</f>
        <v>0</v>
      </c>
      <c r="N21" s="561">
        <f t="shared" si="0"/>
        <v>0</v>
      </c>
      <c r="O21" s="563">
        <f t="shared" si="1"/>
        <v>0</v>
      </c>
    </row>
    <row r="22" spans="2:15">
      <c r="B22" s="560">
        <f t="shared" si="2"/>
        <v>1954</v>
      </c>
      <c r="C22" s="623">
        <f>Amnt_Deposited!O18*$D$10*(1-DOCF)*MSW!E23</f>
        <v>0</v>
      </c>
      <c r="D22" s="624">
        <f>Amnt_Deposited!C18*$F$10*(1-DOCF)*Food!E23</f>
        <v>0</v>
      </c>
      <c r="E22" s="625">
        <f>Amnt_Deposited!F18*$F$11*(1-DOCF)*Garden!E23</f>
        <v>0</v>
      </c>
      <c r="F22" s="625">
        <f>Amnt_Deposited!D18*$D$11*(1-DOCF)*Paper!E23</f>
        <v>0</v>
      </c>
      <c r="G22" s="625">
        <f>Amnt_Deposited!G18*$D$12*(1-DOCF)*Wood!E23</f>
        <v>0</v>
      </c>
      <c r="H22" s="625">
        <f>Amnt_Deposited!H18*$F$12*(1-DOCF)*Textiles!E23</f>
        <v>0</v>
      </c>
      <c r="I22" s="626">
        <f>Amnt_Deposited!E18*$H$10*(1-DOCF)*Nappies!E23</f>
        <v>0</v>
      </c>
      <c r="J22" s="627">
        <f>Amnt_Deposited!N18*$H$11*(1-DOCF)*Sludge!E23</f>
        <v>0</v>
      </c>
      <c r="K22" s="628">
        <f>Amnt_Deposited!P18*$H$12*(1-DOCF)*Industry!D23</f>
        <v>0</v>
      </c>
      <c r="L22" s="625">
        <f>Amnt_Deposited!P18*Parameters!$E$58*$D$11*(1-DOCF)*Industry!E23</f>
        <v>0</v>
      </c>
      <c r="M22" s="626">
        <f>Amnt_Deposited!P18*Parameters!$E$59*$D$12*(1-DOCF)*Industry!E23</f>
        <v>0</v>
      </c>
      <c r="N22" s="561">
        <f t="shared" si="0"/>
        <v>0</v>
      </c>
      <c r="O22" s="563">
        <f t="shared" si="1"/>
        <v>0</v>
      </c>
    </row>
    <row r="23" spans="2:15">
      <c r="B23" s="560">
        <f t="shared" si="2"/>
        <v>1955</v>
      </c>
      <c r="C23" s="623">
        <f>Amnt_Deposited!O19*$D$10*(1-DOCF)*MSW!E24</f>
        <v>0</v>
      </c>
      <c r="D23" s="624">
        <f>Amnt_Deposited!C19*$F$10*(1-DOCF)*Food!E24</f>
        <v>0</v>
      </c>
      <c r="E23" s="625">
        <f>Amnt_Deposited!F19*$F$11*(1-DOCF)*Garden!E24</f>
        <v>0</v>
      </c>
      <c r="F23" s="625">
        <f>Amnt_Deposited!D19*$D$11*(1-DOCF)*Paper!E24</f>
        <v>0</v>
      </c>
      <c r="G23" s="625">
        <f>Amnt_Deposited!G19*$D$12*(1-DOCF)*Wood!E24</f>
        <v>0</v>
      </c>
      <c r="H23" s="625">
        <f>Amnt_Deposited!H19*$F$12*(1-DOCF)*Textiles!E24</f>
        <v>0</v>
      </c>
      <c r="I23" s="626">
        <f>Amnt_Deposited!E19*$H$10*(1-DOCF)*Nappies!E24</f>
        <v>0</v>
      </c>
      <c r="J23" s="627">
        <f>Amnt_Deposited!N19*$H$11*(1-DOCF)*Sludge!E24</f>
        <v>0</v>
      </c>
      <c r="K23" s="628">
        <f>Amnt_Deposited!P19*$H$12*(1-DOCF)*Industry!D24</f>
        <v>0</v>
      </c>
      <c r="L23" s="625">
        <f>Amnt_Deposited!P19*Parameters!$E$58*$D$11*(1-DOCF)*Industry!E24</f>
        <v>0</v>
      </c>
      <c r="M23" s="626">
        <f>Amnt_Deposited!P19*Parameters!$E$59*$D$12*(1-DOCF)*Industry!E24</f>
        <v>0</v>
      </c>
      <c r="N23" s="561">
        <f t="shared" si="0"/>
        <v>0</v>
      </c>
      <c r="O23" s="563">
        <f t="shared" si="1"/>
        <v>0</v>
      </c>
    </row>
    <row r="24" spans="2:15">
      <c r="B24" s="560">
        <f t="shared" si="2"/>
        <v>1956</v>
      </c>
      <c r="C24" s="623">
        <f>Amnt_Deposited!O20*$D$10*(1-DOCF)*MSW!E25</f>
        <v>0</v>
      </c>
      <c r="D24" s="624">
        <f>Amnt_Deposited!C20*$F$10*(1-DOCF)*Food!E25</f>
        <v>0</v>
      </c>
      <c r="E24" s="625">
        <f>Amnt_Deposited!F20*$F$11*(1-DOCF)*Garden!E25</f>
        <v>0</v>
      </c>
      <c r="F24" s="625">
        <f>Amnt_Deposited!D20*$D$11*(1-DOCF)*Paper!E25</f>
        <v>0</v>
      </c>
      <c r="G24" s="625">
        <f>Amnt_Deposited!G20*$D$12*(1-DOCF)*Wood!E25</f>
        <v>0</v>
      </c>
      <c r="H24" s="625">
        <f>Amnt_Deposited!H20*$F$12*(1-DOCF)*Textiles!E25</f>
        <v>0</v>
      </c>
      <c r="I24" s="626">
        <f>Amnt_Deposited!E20*$H$10*(1-DOCF)*Nappies!E25</f>
        <v>0</v>
      </c>
      <c r="J24" s="627">
        <f>Amnt_Deposited!N20*$H$11*(1-DOCF)*Sludge!E25</f>
        <v>0</v>
      </c>
      <c r="K24" s="628">
        <f>Amnt_Deposited!P20*$H$12*(1-DOCF)*Industry!D25</f>
        <v>0</v>
      </c>
      <c r="L24" s="625">
        <f>Amnt_Deposited!P20*Parameters!$E$58*$D$11*(1-DOCF)*Industry!E25</f>
        <v>0</v>
      </c>
      <c r="M24" s="626">
        <f>Amnt_Deposited!P20*Parameters!$E$59*$D$12*(1-DOCF)*Industry!E25</f>
        <v>0</v>
      </c>
      <c r="N24" s="561">
        <f t="shared" si="0"/>
        <v>0</v>
      </c>
      <c r="O24" s="563">
        <f t="shared" si="1"/>
        <v>0</v>
      </c>
    </row>
    <row r="25" spans="2:15">
      <c r="B25" s="560">
        <f t="shared" si="2"/>
        <v>1957</v>
      </c>
      <c r="C25" s="623">
        <f>Amnt_Deposited!O21*$D$10*(1-DOCF)*MSW!E26</f>
        <v>0</v>
      </c>
      <c r="D25" s="624">
        <f>Amnt_Deposited!C21*$F$10*(1-DOCF)*Food!E26</f>
        <v>0</v>
      </c>
      <c r="E25" s="625">
        <f>Amnt_Deposited!F21*$F$11*(1-DOCF)*Garden!E26</f>
        <v>0</v>
      </c>
      <c r="F25" s="625">
        <f>Amnt_Deposited!D21*$D$11*(1-DOCF)*Paper!E26</f>
        <v>0</v>
      </c>
      <c r="G25" s="625">
        <f>Amnt_Deposited!G21*$D$12*(1-DOCF)*Wood!E26</f>
        <v>0</v>
      </c>
      <c r="H25" s="625">
        <f>Amnt_Deposited!H21*$F$12*(1-DOCF)*Textiles!E26</f>
        <v>0</v>
      </c>
      <c r="I25" s="626">
        <f>Amnt_Deposited!E21*$H$10*(1-DOCF)*Nappies!E26</f>
        <v>0</v>
      </c>
      <c r="J25" s="627">
        <f>Amnt_Deposited!N21*$H$11*(1-DOCF)*Sludge!E26</f>
        <v>0</v>
      </c>
      <c r="K25" s="628">
        <f>Amnt_Deposited!P21*$H$12*(1-DOCF)*Industry!D26</f>
        <v>0</v>
      </c>
      <c r="L25" s="625">
        <f>Amnt_Deposited!P21*Parameters!$E$58*$D$11*(1-DOCF)*Industry!E26</f>
        <v>0</v>
      </c>
      <c r="M25" s="626">
        <f>Amnt_Deposited!P21*Parameters!$E$59*$D$12*(1-DOCF)*Industry!E26</f>
        <v>0</v>
      </c>
      <c r="N25" s="561">
        <f t="shared" si="0"/>
        <v>0</v>
      </c>
      <c r="O25" s="563">
        <f t="shared" si="1"/>
        <v>0</v>
      </c>
    </row>
    <row r="26" spans="2:15">
      <c r="B26" s="560">
        <f t="shared" si="2"/>
        <v>1958</v>
      </c>
      <c r="C26" s="623">
        <f>Amnt_Deposited!O22*$D$10*(1-DOCF)*MSW!E27</f>
        <v>0</v>
      </c>
      <c r="D26" s="624">
        <f>Amnt_Deposited!C22*$F$10*(1-DOCF)*Food!E27</f>
        <v>0</v>
      </c>
      <c r="E26" s="625">
        <f>Amnt_Deposited!F22*$F$11*(1-DOCF)*Garden!E27</f>
        <v>0</v>
      </c>
      <c r="F26" s="625">
        <f>Amnt_Deposited!D22*$D$11*(1-DOCF)*Paper!E27</f>
        <v>0</v>
      </c>
      <c r="G26" s="625">
        <f>Amnt_Deposited!G22*$D$12*(1-DOCF)*Wood!E27</f>
        <v>0</v>
      </c>
      <c r="H26" s="625">
        <f>Amnt_Deposited!H22*$F$12*(1-DOCF)*Textiles!E27</f>
        <v>0</v>
      </c>
      <c r="I26" s="626">
        <f>Amnt_Deposited!E22*$H$10*(1-DOCF)*Nappies!E27</f>
        <v>0</v>
      </c>
      <c r="J26" s="627">
        <f>Amnt_Deposited!N22*$H$11*(1-DOCF)*Sludge!E27</f>
        <v>0</v>
      </c>
      <c r="K26" s="628">
        <f>Amnt_Deposited!P22*$H$12*(1-DOCF)*Industry!D27</f>
        <v>0</v>
      </c>
      <c r="L26" s="625">
        <f>Amnt_Deposited!P22*Parameters!$E$58*$D$11*(1-DOCF)*Industry!E27</f>
        <v>0</v>
      </c>
      <c r="M26" s="626">
        <f>Amnt_Deposited!P22*Parameters!$E$59*$D$12*(1-DOCF)*Industry!E27</f>
        <v>0</v>
      </c>
      <c r="N26" s="561">
        <f t="shared" si="0"/>
        <v>0</v>
      </c>
      <c r="O26" s="563">
        <f t="shared" si="1"/>
        <v>0</v>
      </c>
    </row>
    <row r="27" spans="2:15">
      <c r="B27" s="560">
        <f t="shared" si="2"/>
        <v>1959</v>
      </c>
      <c r="C27" s="623">
        <f>Amnt_Deposited!O23*$D$10*(1-DOCF)*MSW!E28</f>
        <v>0</v>
      </c>
      <c r="D27" s="624">
        <f>Amnt_Deposited!C23*$F$10*(1-DOCF)*Food!E28</f>
        <v>0</v>
      </c>
      <c r="E27" s="625">
        <f>Amnt_Deposited!F23*$F$11*(1-DOCF)*Garden!E28</f>
        <v>0</v>
      </c>
      <c r="F27" s="625">
        <f>Amnt_Deposited!D23*$D$11*(1-DOCF)*Paper!E28</f>
        <v>0</v>
      </c>
      <c r="G27" s="625">
        <f>Amnt_Deposited!G23*$D$12*(1-DOCF)*Wood!E28</f>
        <v>0</v>
      </c>
      <c r="H27" s="625">
        <f>Amnt_Deposited!H23*$F$12*(1-DOCF)*Textiles!E28</f>
        <v>0</v>
      </c>
      <c r="I27" s="626">
        <f>Amnt_Deposited!E23*$H$10*(1-DOCF)*Nappies!E28</f>
        <v>0</v>
      </c>
      <c r="J27" s="627">
        <f>Amnt_Deposited!N23*$H$11*(1-DOCF)*Sludge!E28</f>
        <v>0</v>
      </c>
      <c r="K27" s="628">
        <f>Amnt_Deposited!P23*$H$12*(1-DOCF)*Industry!D28</f>
        <v>0</v>
      </c>
      <c r="L27" s="625">
        <f>Amnt_Deposited!P23*Parameters!$E$58*$D$11*(1-DOCF)*Industry!E28</f>
        <v>0</v>
      </c>
      <c r="M27" s="626">
        <f>Amnt_Deposited!P23*Parameters!$E$59*$D$12*(1-DOCF)*Industry!E28</f>
        <v>0</v>
      </c>
      <c r="N27" s="561">
        <f t="shared" si="0"/>
        <v>0</v>
      </c>
      <c r="O27" s="563">
        <f t="shared" si="1"/>
        <v>0</v>
      </c>
    </row>
    <row r="28" spans="2:15">
      <c r="B28" s="560">
        <f t="shared" si="2"/>
        <v>1960</v>
      </c>
      <c r="C28" s="623">
        <f>Amnt_Deposited!O24*$D$10*(1-DOCF)*MSW!E29</f>
        <v>0</v>
      </c>
      <c r="D28" s="624">
        <f>Amnt_Deposited!C24*$F$10*(1-DOCF)*Food!E29</f>
        <v>0</v>
      </c>
      <c r="E28" s="625">
        <f>Amnt_Deposited!F24*$F$11*(1-DOCF)*Garden!E29</f>
        <v>0</v>
      </c>
      <c r="F28" s="625">
        <f>Amnt_Deposited!D24*$D$11*(1-DOCF)*Paper!E29</f>
        <v>0</v>
      </c>
      <c r="G28" s="625">
        <f>Amnt_Deposited!G24*$D$12*(1-DOCF)*Wood!E29</f>
        <v>0</v>
      </c>
      <c r="H28" s="625">
        <f>Amnt_Deposited!H24*$F$12*(1-DOCF)*Textiles!E29</f>
        <v>0</v>
      </c>
      <c r="I28" s="626">
        <f>Amnt_Deposited!E24*$H$10*(1-DOCF)*Nappies!E29</f>
        <v>0</v>
      </c>
      <c r="J28" s="627">
        <f>Amnt_Deposited!N24*$H$11*(1-DOCF)*Sludge!E29</f>
        <v>0</v>
      </c>
      <c r="K28" s="628">
        <f>Amnt_Deposited!P24*$H$12*(1-DOCF)*Industry!D29</f>
        <v>0</v>
      </c>
      <c r="L28" s="625">
        <f>Amnt_Deposited!P24*Parameters!$E$58*$D$11*(1-DOCF)*Industry!E29</f>
        <v>0</v>
      </c>
      <c r="M28" s="626">
        <f>Amnt_Deposited!P24*Parameters!$E$59*$D$12*(1-DOCF)*Industry!E29</f>
        <v>0</v>
      </c>
      <c r="N28" s="561">
        <f t="shared" si="0"/>
        <v>0</v>
      </c>
      <c r="O28" s="563">
        <f t="shared" si="1"/>
        <v>0</v>
      </c>
    </row>
    <row r="29" spans="2:15">
      <c r="B29" s="560">
        <f t="shared" si="2"/>
        <v>1961</v>
      </c>
      <c r="C29" s="623">
        <f>Amnt_Deposited!O25*$D$10*(1-DOCF)*MSW!E30</f>
        <v>0</v>
      </c>
      <c r="D29" s="624">
        <f>Amnt_Deposited!C25*$F$10*(1-DOCF)*Food!E30</f>
        <v>0</v>
      </c>
      <c r="E29" s="625">
        <f>Amnt_Deposited!F25*$F$11*(1-DOCF)*Garden!E30</f>
        <v>0</v>
      </c>
      <c r="F29" s="625">
        <f>Amnt_Deposited!D25*$D$11*(1-DOCF)*Paper!E30</f>
        <v>0</v>
      </c>
      <c r="G29" s="625">
        <f>Amnt_Deposited!G25*$D$12*(1-DOCF)*Wood!E30</f>
        <v>0</v>
      </c>
      <c r="H29" s="625">
        <f>Amnt_Deposited!H25*$F$12*(1-DOCF)*Textiles!E30</f>
        <v>0</v>
      </c>
      <c r="I29" s="626">
        <f>Amnt_Deposited!E25*$H$10*(1-DOCF)*Nappies!E30</f>
        <v>0</v>
      </c>
      <c r="J29" s="627">
        <f>Amnt_Deposited!N25*$H$11*(1-DOCF)*Sludge!E30</f>
        <v>0</v>
      </c>
      <c r="K29" s="628">
        <f>Amnt_Deposited!P25*$H$12*(1-DOCF)*Industry!D30</f>
        <v>0</v>
      </c>
      <c r="L29" s="625">
        <f>Amnt_Deposited!P25*Parameters!$E$58*$D$11*(1-DOCF)*Industry!E30</f>
        <v>0</v>
      </c>
      <c r="M29" s="626">
        <f>Amnt_Deposited!P25*Parameters!$E$59*$D$12*(1-DOCF)*Industry!E30</f>
        <v>0</v>
      </c>
      <c r="N29" s="561">
        <f t="shared" si="0"/>
        <v>0</v>
      </c>
      <c r="O29" s="563">
        <f t="shared" si="1"/>
        <v>0</v>
      </c>
    </row>
    <row r="30" spans="2:15">
      <c r="B30" s="560">
        <f t="shared" si="2"/>
        <v>1962</v>
      </c>
      <c r="C30" s="623">
        <f>Amnt_Deposited!O26*$D$10*(1-DOCF)*MSW!E31</f>
        <v>0</v>
      </c>
      <c r="D30" s="624">
        <f>Amnt_Deposited!C26*$F$10*(1-DOCF)*Food!E31</f>
        <v>0</v>
      </c>
      <c r="E30" s="625">
        <f>Amnt_Deposited!F26*$F$11*(1-DOCF)*Garden!E31</f>
        <v>0</v>
      </c>
      <c r="F30" s="625">
        <f>Amnt_Deposited!D26*$D$11*(1-DOCF)*Paper!E31</f>
        <v>0</v>
      </c>
      <c r="G30" s="625">
        <f>Amnt_Deposited!G26*$D$12*(1-DOCF)*Wood!E31</f>
        <v>0</v>
      </c>
      <c r="H30" s="625">
        <f>Amnt_Deposited!H26*$F$12*(1-DOCF)*Textiles!E31</f>
        <v>0</v>
      </c>
      <c r="I30" s="626">
        <f>Amnt_Deposited!E26*$H$10*(1-DOCF)*Nappies!E31</f>
        <v>0</v>
      </c>
      <c r="J30" s="627">
        <f>Amnt_Deposited!N26*$H$11*(1-DOCF)*Sludge!E31</f>
        <v>0</v>
      </c>
      <c r="K30" s="628">
        <f>Amnt_Deposited!P26*$H$12*(1-DOCF)*Industry!D31</f>
        <v>0</v>
      </c>
      <c r="L30" s="625">
        <f>Amnt_Deposited!P26*Parameters!$E$58*$D$11*(1-DOCF)*Industry!E31</f>
        <v>0</v>
      </c>
      <c r="M30" s="626">
        <f>Amnt_Deposited!P26*Parameters!$E$59*$D$12*(1-DOCF)*Industry!E31</f>
        <v>0</v>
      </c>
      <c r="N30" s="561">
        <f t="shared" si="0"/>
        <v>0</v>
      </c>
      <c r="O30" s="563">
        <f t="shared" si="1"/>
        <v>0</v>
      </c>
    </row>
    <row r="31" spans="2:15">
      <c r="B31" s="560">
        <f t="shared" si="2"/>
        <v>1963</v>
      </c>
      <c r="C31" s="623">
        <f>Amnt_Deposited!O27*$D$10*(1-DOCF)*MSW!E32</f>
        <v>0</v>
      </c>
      <c r="D31" s="624">
        <f>Amnt_Deposited!C27*$F$10*(1-DOCF)*Food!E32</f>
        <v>0</v>
      </c>
      <c r="E31" s="625">
        <f>Amnt_Deposited!F27*$F$11*(1-DOCF)*Garden!E32</f>
        <v>0</v>
      </c>
      <c r="F31" s="625">
        <f>Amnt_Deposited!D27*$D$11*(1-DOCF)*Paper!E32</f>
        <v>0</v>
      </c>
      <c r="G31" s="625">
        <f>Amnt_Deposited!G27*$D$12*(1-DOCF)*Wood!E32</f>
        <v>0</v>
      </c>
      <c r="H31" s="625">
        <f>Amnt_Deposited!H27*$F$12*(1-DOCF)*Textiles!E32</f>
        <v>0</v>
      </c>
      <c r="I31" s="626">
        <f>Amnt_Deposited!E27*$H$10*(1-DOCF)*Nappies!E32</f>
        <v>0</v>
      </c>
      <c r="J31" s="627">
        <f>Amnt_Deposited!N27*$H$11*(1-DOCF)*Sludge!E32</f>
        <v>0</v>
      </c>
      <c r="K31" s="628">
        <f>Amnt_Deposited!P27*$H$12*(1-DOCF)*Industry!D32</f>
        <v>0</v>
      </c>
      <c r="L31" s="625">
        <f>Amnt_Deposited!P27*Parameters!$E$58*$D$11*(1-DOCF)*Industry!E32</f>
        <v>0</v>
      </c>
      <c r="M31" s="626">
        <f>Amnt_Deposited!P27*Parameters!$E$59*$D$12*(1-DOCF)*Industry!E32</f>
        <v>0</v>
      </c>
      <c r="N31" s="561">
        <f t="shared" si="0"/>
        <v>0</v>
      </c>
      <c r="O31" s="563">
        <f t="shared" si="1"/>
        <v>0</v>
      </c>
    </row>
    <row r="32" spans="2:15">
      <c r="B32" s="560">
        <f t="shared" si="2"/>
        <v>1964</v>
      </c>
      <c r="C32" s="623">
        <f>Amnt_Deposited!O28*$D$10*(1-DOCF)*MSW!E33</f>
        <v>0</v>
      </c>
      <c r="D32" s="624">
        <f>Amnt_Deposited!C28*$F$10*(1-DOCF)*Food!E33</f>
        <v>0</v>
      </c>
      <c r="E32" s="625">
        <f>Amnt_Deposited!F28*$F$11*(1-DOCF)*Garden!E33</f>
        <v>0</v>
      </c>
      <c r="F32" s="625">
        <f>Amnt_Deposited!D28*$D$11*(1-DOCF)*Paper!E33</f>
        <v>0</v>
      </c>
      <c r="G32" s="625">
        <f>Amnt_Deposited!G28*$D$12*(1-DOCF)*Wood!E33</f>
        <v>0</v>
      </c>
      <c r="H32" s="625">
        <f>Amnt_Deposited!H28*$F$12*(1-DOCF)*Textiles!E33</f>
        <v>0</v>
      </c>
      <c r="I32" s="626">
        <f>Amnt_Deposited!E28*$H$10*(1-DOCF)*Nappies!E33</f>
        <v>0</v>
      </c>
      <c r="J32" s="627">
        <f>Amnt_Deposited!N28*$H$11*(1-DOCF)*Sludge!E33</f>
        <v>0</v>
      </c>
      <c r="K32" s="628">
        <f>Amnt_Deposited!P28*$H$12*(1-DOCF)*Industry!D33</f>
        <v>0</v>
      </c>
      <c r="L32" s="625">
        <f>Amnt_Deposited!P28*Parameters!$E$58*$D$11*(1-DOCF)*Industry!E33</f>
        <v>0</v>
      </c>
      <c r="M32" s="626">
        <f>Amnt_Deposited!P28*Parameters!$E$59*$D$12*(1-DOCF)*Industry!E33</f>
        <v>0</v>
      </c>
      <c r="N32" s="561">
        <f t="shared" si="0"/>
        <v>0</v>
      </c>
      <c r="O32" s="563">
        <f t="shared" si="1"/>
        <v>0</v>
      </c>
    </row>
    <row r="33" spans="2:15">
      <c r="B33" s="560">
        <f t="shared" si="2"/>
        <v>1965</v>
      </c>
      <c r="C33" s="623">
        <f>Amnt_Deposited!O29*$D$10*(1-DOCF)*MSW!E34</f>
        <v>0</v>
      </c>
      <c r="D33" s="624">
        <f>Amnt_Deposited!C29*$F$10*(1-DOCF)*Food!E34</f>
        <v>0</v>
      </c>
      <c r="E33" s="625">
        <f>Amnt_Deposited!F29*$F$11*(1-DOCF)*Garden!E34</f>
        <v>0</v>
      </c>
      <c r="F33" s="625">
        <f>Amnt_Deposited!D29*$D$11*(1-DOCF)*Paper!E34</f>
        <v>0</v>
      </c>
      <c r="G33" s="625">
        <f>Amnt_Deposited!G29*$D$12*(1-DOCF)*Wood!E34</f>
        <v>0</v>
      </c>
      <c r="H33" s="625">
        <f>Amnt_Deposited!H29*$F$12*(1-DOCF)*Textiles!E34</f>
        <v>0</v>
      </c>
      <c r="I33" s="626">
        <f>Amnt_Deposited!E29*$H$10*(1-DOCF)*Nappies!E34</f>
        <v>0</v>
      </c>
      <c r="J33" s="627">
        <f>Amnt_Deposited!N29*$H$11*(1-DOCF)*Sludge!E34</f>
        <v>0</v>
      </c>
      <c r="K33" s="628">
        <f>Amnt_Deposited!P29*$H$12*(1-DOCF)*Industry!D34</f>
        <v>0</v>
      </c>
      <c r="L33" s="625">
        <f>Amnt_Deposited!P29*Parameters!$E$58*$D$11*(1-DOCF)*Industry!E34</f>
        <v>0</v>
      </c>
      <c r="M33" s="626">
        <f>Amnt_Deposited!P29*Parameters!$E$59*$D$12*(1-DOCF)*Industry!E34</f>
        <v>0</v>
      </c>
      <c r="N33" s="561">
        <f t="shared" si="0"/>
        <v>0</v>
      </c>
      <c r="O33" s="563">
        <f t="shared" si="1"/>
        <v>0</v>
      </c>
    </row>
    <row r="34" spans="2:15">
      <c r="B34" s="560">
        <f t="shared" si="2"/>
        <v>1966</v>
      </c>
      <c r="C34" s="623">
        <f>Amnt_Deposited!O30*$D$10*(1-DOCF)*MSW!E35</f>
        <v>0</v>
      </c>
      <c r="D34" s="624">
        <f>Amnt_Deposited!C30*$F$10*(1-DOCF)*Food!E35</f>
        <v>0</v>
      </c>
      <c r="E34" s="625">
        <f>Amnt_Deposited!F30*$F$11*(1-DOCF)*Garden!E35</f>
        <v>0</v>
      </c>
      <c r="F34" s="625">
        <f>Amnt_Deposited!D30*$D$11*(1-DOCF)*Paper!E35</f>
        <v>0</v>
      </c>
      <c r="G34" s="625">
        <f>Amnt_Deposited!G30*$D$12*(1-DOCF)*Wood!E35</f>
        <v>0</v>
      </c>
      <c r="H34" s="625">
        <f>Amnt_Deposited!H30*$F$12*(1-DOCF)*Textiles!E35</f>
        <v>0</v>
      </c>
      <c r="I34" s="626">
        <f>Amnt_Deposited!E30*$H$10*(1-DOCF)*Nappies!E35</f>
        <v>0</v>
      </c>
      <c r="J34" s="627">
        <f>Amnt_Deposited!N30*$H$11*(1-DOCF)*Sludge!E35</f>
        <v>0</v>
      </c>
      <c r="K34" s="628">
        <f>Amnt_Deposited!P30*$H$12*(1-DOCF)*Industry!D35</f>
        <v>0</v>
      </c>
      <c r="L34" s="625">
        <f>Amnt_Deposited!P30*Parameters!$E$58*$D$11*(1-DOCF)*Industry!E35</f>
        <v>0</v>
      </c>
      <c r="M34" s="626">
        <f>Amnt_Deposited!P30*Parameters!$E$59*$D$12*(1-DOCF)*Industry!E35</f>
        <v>0</v>
      </c>
      <c r="N34" s="561">
        <f t="shared" si="0"/>
        <v>0</v>
      </c>
      <c r="O34" s="563">
        <f t="shared" si="1"/>
        <v>0</v>
      </c>
    </row>
    <row r="35" spans="2:15">
      <c r="B35" s="560">
        <f t="shared" si="2"/>
        <v>1967</v>
      </c>
      <c r="C35" s="623">
        <f>Amnt_Deposited!O31*$D$10*(1-DOCF)*MSW!E36</f>
        <v>0</v>
      </c>
      <c r="D35" s="624">
        <f>Amnt_Deposited!C31*$F$10*(1-DOCF)*Food!E36</f>
        <v>0</v>
      </c>
      <c r="E35" s="625">
        <f>Amnt_Deposited!F31*$F$11*(1-DOCF)*Garden!E36</f>
        <v>0</v>
      </c>
      <c r="F35" s="625">
        <f>Amnt_Deposited!D31*$D$11*(1-DOCF)*Paper!E36</f>
        <v>0</v>
      </c>
      <c r="G35" s="625">
        <f>Amnt_Deposited!G31*$D$12*(1-DOCF)*Wood!E36</f>
        <v>0</v>
      </c>
      <c r="H35" s="625">
        <f>Amnt_Deposited!H31*$F$12*(1-DOCF)*Textiles!E36</f>
        <v>0</v>
      </c>
      <c r="I35" s="626">
        <f>Amnt_Deposited!E31*$H$10*(1-DOCF)*Nappies!E36</f>
        <v>0</v>
      </c>
      <c r="J35" s="627">
        <f>Amnt_Deposited!N31*$H$11*(1-DOCF)*Sludge!E36</f>
        <v>0</v>
      </c>
      <c r="K35" s="628">
        <f>Amnt_Deposited!P31*$H$12*(1-DOCF)*Industry!D36</f>
        <v>0</v>
      </c>
      <c r="L35" s="625">
        <f>Amnt_Deposited!P31*Parameters!$E$58*$D$11*(1-DOCF)*Industry!E36</f>
        <v>0</v>
      </c>
      <c r="M35" s="626">
        <f>Amnt_Deposited!P31*Parameters!$E$59*$D$12*(1-DOCF)*Industry!E36</f>
        <v>0</v>
      </c>
      <c r="N35" s="561">
        <f t="shared" si="0"/>
        <v>0</v>
      </c>
      <c r="O35" s="563">
        <f t="shared" si="1"/>
        <v>0</v>
      </c>
    </row>
    <row r="36" spans="2:15">
      <c r="B36" s="560">
        <f t="shared" si="2"/>
        <v>1968</v>
      </c>
      <c r="C36" s="623">
        <f>Amnt_Deposited!O32*$D$10*(1-DOCF)*MSW!E37</f>
        <v>0</v>
      </c>
      <c r="D36" s="624">
        <f>Amnt_Deposited!C32*$F$10*(1-DOCF)*Food!E37</f>
        <v>0</v>
      </c>
      <c r="E36" s="625">
        <f>Amnt_Deposited!F32*$F$11*(1-DOCF)*Garden!E37</f>
        <v>0</v>
      </c>
      <c r="F36" s="625">
        <f>Amnt_Deposited!D32*$D$11*(1-DOCF)*Paper!E37</f>
        <v>0</v>
      </c>
      <c r="G36" s="625">
        <f>Amnt_Deposited!G32*$D$12*(1-DOCF)*Wood!E37</f>
        <v>0</v>
      </c>
      <c r="H36" s="625">
        <f>Amnt_Deposited!H32*$F$12*(1-DOCF)*Textiles!E37</f>
        <v>0</v>
      </c>
      <c r="I36" s="626">
        <f>Amnt_Deposited!E32*$H$10*(1-DOCF)*Nappies!E37</f>
        <v>0</v>
      </c>
      <c r="J36" s="627">
        <f>Amnt_Deposited!N32*$H$11*(1-DOCF)*Sludge!E37</f>
        <v>0</v>
      </c>
      <c r="K36" s="628">
        <f>Amnt_Deposited!P32*$H$12*(1-DOCF)*Industry!D37</f>
        <v>0</v>
      </c>
      <c r="L36" s="625">
        <f>Amnt_Deposited!P32*Parameters!$E$58*$D$11*(1-DOCF)*Industry!E37</f>
        <v>0</v>
      </c>
      <c r="M36" s="626">
        <f>Amnt_Deposited!P32*Parameters!$E$59*$D$12*(1-DOCF)*Industry!E37</f>
        <v>0</v>
      </c>
      <c r="N36" s="561">
        <f t="shared" si="0"/>
        <v>0</v>
      </c>
      <c r="O36" s="563">
        <f t="shared" si="1"/>
        <v>0</v>
      </c>
    </row>
    <row r="37" spans="2:15">
      <c r="B37" s="560">
        <f t="shared" si="2"/>
        <v>1969</v>
      </c>
      <c r="C37" s="623">
        <f>Amnt_Deposited!O33*$D$10*(1-DOCF)*MSW!E38</f>
        <v>0</v>
      </c>
      <c r="D37" s="624">
        <f>Amnt_Deposited!C33*$F$10*(1-DOCF)*Food!E38</f>
        <v>0</v>
      </c>
      <c r="E37" s="625">
        <f>Amnt_Deposited!F33*$F$11*(1-DOCF)*Garden!E38</f>
        <v>0</v>
      </c>
      <c r="F37" s="625">
        <f>Amnt_Deposited!D33*$D$11*(1-DOCF)*Paper!E38</f>
        <v>0</v>
      </c>
      <c r="G37" s="625">
        <f>Amnt_Deposited!G33*$D$12*(1-DOCF)*Wood!E38</f>
        <v>0</v>
      </c>
      <c r="H37" s="625">
        <f>Amnt_Deposited!H33*$F$12*(1-DOCF)*Textiles!E38</f>
        <v>0</v>
      </c>
      <c r="I37" s="626">
        <f>Amnt_Deposited!E33*$H$10*(1-DOCF)*Nappies!E38</f>
        <v>0</v>
      </c>
      <c r="J37" s="627">
        <f>Amnt_Deposited!N33*$H$11*(1-DOCF)*Sludge!E38</f>
        <v>0</v>
      </c>
      <c r="K37" s="628">
        <f>Amnt_Deposited!P33*$H$12*(1-DOCF)*Industry!D38</f>
        <v>0</v>
      </c>
      <c r="L37" s="625">
        <f>Amnt_Deposited!P33*Parameters!$E$58*$D$11*(1-DOCF)*Industry!E38</f>
        <v>0</v>
      </c>
      <c r="M37" s="626">
        <f>Amnt_Deposited!P33*Parameters!$E$59*$D$12*(1-DOCF)*Industry!E38</f>
        <v>0</v>
      </c>
      <c r="N37" s="561">
        <f t="shared" si="0"/>
        <v>0</v>
      </c>
      <c r="O37" s="563">
        <f t="shared" si="1"/>
        <v>0</v>
      </c>
    </row>
    <row r="38" spans="2:15">
      <c r="B38" s="560">
        <f t="shared" si="2"/>
        <v>1970</v>
      </c>
      <c r="C38" s="623">
        <f>Amnt_Deposited!O34*$D$10*(1-DOCF)*MSW!E39</f>
        <v>0</v>
      </c>
      <c r="D38" s="624">
        <f>Amnt_Deposited!C34*$F$10*(1-DOCF)*Food!E39</f>
        <v>0</v>
      </c>
      <c r="E38" s="625">
        <f>Amnt_Deposited!F34*$F$11*(1-DOCF)*Garden!E39</f>
        <v>0</v>
      </c>
      <c r="F38" s="625">
        <f>Amnt_Deposited!D34*$D$11*(1-DOCF)*Paper!E39</f>
        <v>0</v>
      </c>
      <c r="G38" s="625">
        <f>Amnt_Deposited!G34*$D$12*(1-DOCF)*Wood!E39</f>
        <v>0</v>
      </c>
      <c r="H38" s="625">
        <f>Amnt_Deposited!H34*$F$12*(1-DOCF)*Textiles!E39</f>
        <v>0</v>
      </c>
      <c r="I38" s="626">
        <f>Amnt_Deposited!E34*$H$10*(1-DOCF)*Nappies!E39</f>
        <v>0</v>
      </c>
      <c r="J38" s="627">
        <f>Amnt_Deposited!N34*$H$11*(1-DOCF)*Sludge!E39</f>
        <v>0</v>
      </c>
      <c r="K38" s="628">
        <f>Amnt_Deposited!P34*$H$12*(1-DOCF)*Industry!D39</f>
        <v>0</v>
      </c>
      <c r="L38" s="625">
        <f>Amnt_Deposited!P34*Parameters!$E$58*$D$11*(1-DOCF)*Industry!E39</f>
        <v>0</v>
      </c>
      <c r="M38" s="626">
        <f>Amnt_Deposited!P34*Parameters!$E$59*$D$12*(1-DOCF)*Industry!E39</f>
        <v>0</v>
      </c>
      <c r="N38" s="561">
        <f t="shared" si="0"/>
        <v>0</v>
      </c>
      <c r="O38" s="563">
        <f t="shared" si="1"/>
        <v>0</v>
      </c>
    </row>
    <row r="39" spans="2:15">
      <c r="B39" s="560">
        <f t="shared" si="2"/>
        <v>1971</v>
      </c>
      <c r="C39" s="623">
        <f>Amnt_Deposited!O35*$D$10*(1-DOCF)*MSW!E40</f>
        <v>0</v>
      </c>
      <c r="D39" s="624">
        <f>Amnt_Deposited!C35*$F$10*(1-DOCF)*Food!E40</f>
        <v>0</v>
      </c>
      <c r="E39" s="625">
        <f>Amnt_Deposited!F35*$F$11*(1-DOCF)*Garden!E40</f>
        <v>0</v>
      </c>
      <c r="F39" s="625">
        <f>Amnt_Deposited!D35*$D$11*(1-DOCF)*Paper!E40</f>
        <v>0</v>
      </c>
      <c r="G39" s="625">
        <f>Amnt_Deposited!G35*$D$12*(1-DOCF)*Wood!E40</f>
        <v>0</v>
      </c>
      <c r="H39" s="625">
        <f>Amnt_Deposited!H35*$F$12*(1-DOCF)*Textiles!E40</f>
        <v>0</v>
      </c>
      <c r="I39" s="626">
        <f>Amnt_Deposited!E35*$H$10*(1-DOCF)*Nappies!E40</f>
        <v>0</v>
      </c>
      <c r="J39" s="627">
        <f>Amnt_Deposited!N35*$H$11*(1-DOCF)*Sludge!E40</f>
        <v>0</v>
      </c>
      <c r="K39" s="628">
        <f>Amnt_Deposited!P35*$H$12*(1-DOCF)*Industry!D40</f>
        <v>0</v>
      </c>
      <c r="L39" s="625">
        <f>Amnt_Deposited!P35*Parameters!$E$58*$D$11*(1-DOCF)*Industry!E40</f>
        <v>0</v>
      </c>
      <c r="M39" s="626">
        <f>Amnt_Deposited!P35*Parameters!$E$59*$D$12*(1-DOCF)*Industry!E40</f>
        <v>0</v>
      </c>
      <c r="N39" s="561">
        <f t="shared" si="0"/>
        <v>0</v>
      </c>
      <c r="O39" s="563">
        <f t="shared" si="1"/>
        <v>0</v>
      </c>
    </row>
    <row r="40" spans="2:15">
      <c r="B40" s="560">
        <f t="shared" si="2"/>
        <v>1972</v>
      </c>
      <c r="C40" s="623">
        <f>Amnt_Deposited!O36*$D$10*(1-DOCF)*MSW!E41</f>
        <v>0</v>
      </c>
      <c r="D40" s="624">
        <f>Amnt_Deposited!C36*$F$10*(1-DOCF)*Food!E41</f>
        <v>0</v>
      </c>
      <c r="E40" s="625">
        <f>Amnt_Deposited!F36*$F$11*(1-DOCF)*Garden!E41</f>
        <v>0</v>
      </c>
      <c r="F40" s="625">
        <f>Amnt_Deposited!D36*$D$11*(1-DOCF)*Paper!E41</f>
        <v>0</v>
      </c>
      <c r="G40" s="625">
        <f>Amnt_Deposited!G36*$D$12*(1-DOCF)*Wood!E41</f>
        <v>0</v>
      </c>
      <c r="H40" s="625">
        <f>Amnt_Deposited!H36*$F$12*(1-DOCF)*Textiles!E41</f>
        <v>0</v>
      </c>
      <c r="I40" s="626">
        <f>Amnt_Deposited!E36*$H$10*(1-DOCF)*Nappies!E41</f>
        <v>0</v>
      </c>
      <c r="J40" s="627">
        <f>Amnt_Deposited!N36*$H$11*(1-DOCF)*Sludge!E41</f>
        <v>0</v>
      </c>
      <c r="K40" s="628">
        <f>Amnt_Deposited!P36*$H$12*(1-DOCF)*Industry!D41</f>
        <v>0</v>
      </c>
      <c r="L40" s="625">
        <f>Amnt_Deposited!P36*Parameters!$E$58*$D$11*(1-DOCF)*Industry!E41</f>
        <v>0</v>
      </c>
      <c r="M40" s="626">
        <f>Amnt_Deposited!P36*Parameters!$E$59*$D$12*(1-DOCF)*Industry!E41</f>
        <v>0</v>
      </c>
      <c r="N40" s="561">
        <f t="shared" si="0"/>
        <v>0</v>
      </c>
      <c r="O40" s="563">
        <f t="shared" si="1"/>
        <v>0</v>
      </c>
    </row>
    <row r="41" spans="2:15">
      <c r="B41" s="560">
        <f t="shared" si="2"/>
        <v>1973</v>
      </c>
      <c r="C41" s="623">
        <f>Amnt_Deposited!O37*$D$10*(1-DOCF)*MSW!E42</f>
        <v>0</v>
      </c>
      <c r="D41" s="624">
        <f>Amnt_Deposited!C37*$F$10*(1-DOCF)*Food!E42</f>
        <v>0</v>
      </c>
      <c r="E41" s="625">
        <f>Amnt_Deposited!F37*$F$11*(1-DOCF)*Garden!E42</f>
        <v>0</v>
      </c>
      <c r="F41" s="625">
        <f>Amnt_Deposited!D37*$D$11*(1-DOCF)*Paper!E42</f>
        <v>0</v>
      </c>
      <c r="G41" s="625">
        <f>Amnt_Deposited!G37*$D$12*(1-DOCF)*Wood!E42</f>
        <v>0</v>
      </c>
      <c r="H41" s="625">
        <f>Amnt_Deposited!H37*$F$12*(1-DOCF)*Textiles!E42</f>
        <v>0</v>
      </c>
      <c r="I41" s="626">
        <f>Amnt_Deposited!E37*$H$10*(1-DOCF)*Nappies!E42</f>
        <v>0</v>
      </c>
      <c r="J41" s="627">
        <f>Amnt_Deposited!N37*$H$11*(1-DOCF)*Sludge!E42</f>
        <v>0</v>
      </c>
      <c r="K41" s="628">
        <f>Amnt_Deposited!P37*$H$12*(1-DOCF)*Industry!D42</f>
        <v>0</v>
      </c>
      <c r="L41" s="625">
        <f>Amnt_Deposited!P37*Parameters!$E$58*$D$11*(1-DOCF)*Industry!E42</f>
        <v>0</v>
      </c>
      <c r="M41" s="626">
        <f>Amnt_Deposited!P37*Parameters!$E$59*$D$12*(1-DOCF)*Industry!E42</f>
        <v>0</v>
      </c>
      <c r="N41" s="561">
        <f t="shared" si="0"/>
        <v>0</v>
      </c>
      <c r="O41" s="563">
        <f t="shared" si="1"/>
        <v>0</v>
      </c>
    </row>
    <row r="42" spans="2:15">
      <c r="B42" s="560">
        <f t="shared" si="2"/>
        <v>1974</v>
      </c>
      <c r="C42" s="623">
        <f>Amnt_Deposited!O38*$D$10*(1-DOCF)*MSW!E43</f>
        <v>0</v>
      </c>
      <c r="D42" s="624">
        <f>Amnt_Deposited!C38*$F$10*(1-DOCF)*Food!E43</f>
        <v>0</v>
      </c>
      <c r="E42" s="625">
        <f>Amnt_Deposited!F38*$F$11*(1-DOCF)*Garden!E43</f>
        <v>0</v>
      </c>
      <c r="F42" s="625">
        <f>Amnt_Deposited!D38*$D$11*(1-DOCF)*Paper!E43</f>
        <v>0</v>
      </c>
      <c r="G42" s="625">
        <f>Amnt_Deposited!G38*$D$12*(1-DOCF)*Wood!E43</f>
        <v>0</v>
      </c>
      <c r="H42" s="625">
        <f>Amnt_Deposited!H38*$F$12*(1-DOCF)*Textiles!E43</f>
        <v>0</v>
      </c>
      <c r="I42" s="626">
        <f>Amnt_Deposited!E38*$H$10*(1-DOCF)*Nappies!E43</f>
        <v>0</v>
      </c>
      <c r="J42" s="627">
        <f>Amnt_Deposited!N38*$H$11*(1-DOCF)*Sludge!E43</f>
        <v>0</v>
      </c>
      <c r="K42" s="628">
        <f>Amnt_Deposited!P38*$H$12*(1-DOCF)*Industry!D43</f>
        <v>0</v>
      </c>
      <c r="L42" s="625">
        <f>Amnt_Deposited!P38*Parameters!$E$58*$D$11*(1-DOCF)*Industry!E43</f>
        <v>0</v>
      </c>
      <c r="M42" s="626">
        <f>Amnt_Deposited!P38*Parameters!$E$59*$D$12*(1-DOCF)*Industry!E43</f>
        <v>0</v>
      </c>
      <c r="N42" s="561">
        <f t="shared" si="0"/>
        <v>0</v>
      </c>
      <c r="O42" s="563">
        <f t="shared" si="1"/>
        <v>0</v>
      </c>
    </row>
    <row r="43" spans="2:15">
      <c r="B43" s="560">
        <f t="shared" si="2"/>
        <v>1975</v>
      </c>
      <c r="C43" s="623">
        <f>Amnt_Deposited!O39*$D$10*(1-DOCF)*MSW!E44</f>
        <v>0</v>
      </c>
      <c r="D43" s="624">
        <f>Amnt_Deposited!C39*$F$10*(1-DOCF)*Food!E44</f>
        <v>0</v>
      </c>
      <c r="E43" s="625">
        <f>Amnt_Deposited!F39*$F$11*(1-DOCF)*Garden!E44</f>
        <v>0</v>
      </c>
      <c r="F43" s="625">
        <f>Amnt_Deposited!D39*$D$11*(1-DOCF)*Paper!E44</f>
        <v>0</v>
      </c>
      <c r="G43" s="625">
        <f>Amnt_Deposited!G39*$D$12*(1-DOCF)*Wood!E44</f>
        <v>0</v>
      </c>
      <c r="H43" s="625">
        <f>Amnt_Deposited!H39*$F$12*(1-DOCF)*Textiles!E44</f>
        <v>0</v>
      </c>
      <c r="I43" s="626">
        <f>Amnt_Deposited!E39*$H$10*(1-DOCF)*Nappies!E44</f>
        <v>0</v>
      </c>
      <c r="J43" s="627">
        <f>Amnt_Deposited!N39*$H$11*(1-DOCF)*Sludge!E44</f>
        <v>0</v>
      </c>
      <c r="K43" s="628">
        <f>Amnt_Deposited!P39*$H$12*(1-DOCF)*Industry!D44</f>
        <v>0</v>
      </c>
      <c r="L43" s="625">
        <f>Amnt_Deposited!P39*Parameters!$E$58*$D$11*(1-DOCF)*Industry!E44</f>
        <v>0</v>
      </c>
      <c r="M43" s="626">
        <f>Amnt_Deposited!P39*Parameters!$E$59*$D$12*(1-DOCF)*Industry!E44</f>
        <v>0</v>
      </c>
      <c r="N43" s="561">
        <f t="shared" si="0"/>
        <v>0</v>
      </c>
      <c r="O43" s="563">
        <f t="shared" si="1"/>
        <v>0</v>
      </c>
    </row>
    <row r="44" spans="2:15">
      <c r="B44" s="560">
        <f t="shared" si="2"/>
        <v>1976</v>
      </c>
      <c r="C44" s="623">
        <f>Amnt_Deposited!O40*$D$10*(1-DOCF)*MSW!E45</f>
        <v>0</v>
      </c>
      <c r="D44" s="624">
        <f>Amnt_Deposited!C40*$F$10*(1-DOCF)*Food!E45</f>
        <v>0</v>
      </c>
      <c r="E44" s="625">
        <f>Amnt_Deposited!F40*$F$11*(1-DOCF)*Garden!E45</f>
        <v>0</v>
      </c>
      <c r="F44" s="625">
        <f>Amnt_Deposited!D40*$D$11*(1-DOCF)*Paper!E45</f>
        <v>0</v>
      </c>
      <c r="G44" s="625">
        <f>Amnt_Deposited!G40*$D$12*(1-DOCF)*Wood!E45</f>
        <v>0</v>
      </c>
      <c r="H44" s="625">
        <f>Amnt_Deposited!H40*$F$12*(1-DOCF)*Textiles!E45</f>
        <v>0</v>
      </c>
      <c r="I44" s="626">
        <f>Amnt_Deposited!E40*$H$10*(1-DOCF)*Nappies!E45</f>
        <v>0</v>
      </c>
      <c r="J44" s="627">
        <f>Amnt_Deposited!N40*$H$11*(1-DOCF)*Sludge!E45</f>
        <v>0</v>
      </c>
      <c r="K44" s="628">
        <f>Amnt_Deposited!P40*$H$12*(1-DOCF)*Industry!D45</f>
        <v>0</v>
      </c>
      <c r="L44" s="625">
        <f>Amnt_Deposited!P40*Parameters!$E$58*$D$11*(1-DOCF)*Industry!E45</f>
        <v>0</v>
      </c>
      <c r="M44" s="626">
        <f>Amnt_Deposited!P40*Parameters!$E$59*$D$12*(1-DOCF)*Industry!E45</f>
        <v>0</v>
      </c>
      <c r="N44" s="561">
        <f t="shared" si="0"/>
        <v>0</v>
      </c>
      <c r="O44" s="563">
        <f t="shared" si="1"/>
        <v>0</v>
      </c>
    </row>
    <row r="45" spans="2:15">
      <c r="B45" s="560">
        <f t="shared" si="2"/>
        <v>1977</v>
      </c>
      <c r="C45" s="623">
        <f>Amnt_Deposited!O41*$D$10*(1-DOCF)*MSW!E46</f>
        <v>0</v>
      </c>
      <c r="D45" s="624">
        <f>Amnt_Deposited!C41*$F$10*(1-DOCF)*Food!E46</f>
        <v>0</v>
      </c>
      <c r="E45" s="625">
        <f>Amnt_Deposited!F41*$F$11*(1-DOCF)*Garden!E46</f>
        <v>0</v>
      </c>
      <c r="F45" s="625">
        <f>Amnt_Deposited!D41*$D$11*(1-DOCF)*Paper!E46</f>
        <v>0</v>
      </c>
      <c r="G45" s="625">
        <f>Amnt_Deposited!G41*$D$12*(1-DOCF)*Wood!E46</f>
        <v>0</v>
      </c>
      <c r="H45" s="625">
        <f>Amnt_Deposited!H41*$F$12*(1-DOCF)*Textiles!E46</f>
        <v>0</v>
      </c>
      <c r="I45" s="626">
        <f>Amnt_Deposited!E41*$H$10*(1-DOCF)*Nappies!E46</f>
        <v>0</v>
      </c>
      <c r="J45" s="627">
        <f>Amnt_Deposited!N41*$H$11*(1-DOCF)*Sludge!E46</f>
        <v>0</v>
      </c>
      <c r="K45" s="628">
        <f>Amnt_Deposited!P41*$H$12*(1-DOCF)*Industry!D46</f>
        <v>0</v>
      </c>
      <c r="L45" s="625">
        <f>Amnt_Deposited!P41*Parameters!$E$58*$D$11*(1-DOCF)*Industry!E46</f>
        <v>0</v>
      </c>
      <c r="M45" s="626">
        <f>Amnt_Deposited!P41*Parameters!$E$59*$D$12*(1-DOCF)*Industry!E46</f>
        <v>0</v>
      </c>
      <c r="N45" s="561">
        <f t="shared" si="0"/>
        <v>0</v>
      </c>
      <c r="O45" s="563">
        <f t="shared" si="1"/>
        <v>0</v>
      </c>
    </row>
    <row r="46" spans="2:15">
      <c r="B46" s="560">
        <f t="shared" si="2"/>
        <v>1978</v>
      </c>
      <c r="C46" s="623">
        <f>Amnt_Deposited!O42*$D$10*(1-DOCF)*MSW!E47</f>
        <v>0</v>
      </c>
      <c r="D46" s="624">
        <f>Amnt_Deposited!C42*$F$10*(1-DOCF)*Food!E47</f>
        <v>0</v>
      </c>
      <c r="E46" s="625">
        <f>Amnt_Deposited!F42*$F$11*(1-DOCF)*Garden!E47</f>
        <v>0</v>
      </c>
      <c r="F46" s="625">
        <f>Amnt_Deposited!D42*$D$11*(1-DOCF)*Paper!E47</f>
        <v>0</v>
      </c>
      <c r="G46" s="625">
        <f>Amnt_Deposited!G42*$D$12*(1-DOCF)*Wood!E47</f>
        <v>0</v>
      </c>
      <c r="H46" s="625">
        <f>Amnt_Deposited!H42*$F$12*(1-DOCF)*Textiles!E47</f>
        <v>0</v>
      </c>
      <c r="I46" s="626">
        <f>Amnt_Deposited!E42*$H$10*(1-DOCF)*Nappies!E47</f>
        <v>0</v>
      </c>
      <c r="J46" s="627">
        <f>Amnt_Deposited!N42*$H$11*(1-DOCF)*Sludge!E47</f>
        <v>0</v>
      </c>
      <c r="K46" s="628">
        <f>Amnt_Deposited!P42*$H$12*(1-DOCF)*Industry!D47</f>
        <v>0</v>
      </c>
      <c r="L46" s="625">
        <f>Amnt_Deposited!P42*Parameters!$E$58*$D$11*(1-DOCF)*Industry!E47</f>
        <v>0</v>
      </c>
      <c r="M46" s="626">
        <f>Amnt_Deposited!P42*Parameters!$E$59*$D$12*(1-DOCF)*Industry!E47</f>
        <v>0</v>
      </c>
      <c r="N46" s="561">
        <f t="shared" si="0"/>
        <v>0</v>
      </c>
      <c r="O46" s="563">
        <f t="shared" si="1"/>
        <v>0</v>
      </c>
    </row>
    <row r="47" spans="2:15">
      <c r="B47" s="560">
        <f t="shared" si="2"/>
        <v>1979</v>
      </c>
      <c r="C47" s="623">
        <f>Amnt_Deposited!O43*$D$10*(1-DOCF)*MSW!E48</f>
        <v>0</v>
      </c>
      <c r="D47" s="624">
        <f>Amnt_Deposited!C43*$F$10*(1-DOCF)*Food!E48</f>
        <v>0</v>
      </c>
      <c r="E47" s="625">
        <f>Amnt_Deposited!F43*$F$11*(1-DOCF)*Garden!E48</f>
        <v>0</v>
      </c>
      <c r="F47" s="625">
        <f>Amnt_Deposited!D43*$D$11*(1-DOCF)*Paper!E48</f>
        <v>0</v>
      </c>
      <c r="G47" s="625">
        <f>Amnt_Deposited!G43*$D$12*(1-DOCF)*Wood!E48</f>
        <v>0</v>
      </c>
      <c r="H47" s="625">
        <f>Amnt_Deposited!H43*$F$12*(1-DOCF)*Textiles!E48</f>
        <v>0</v>
      </c>
      <c r="I47" s="626">
        <f>Amnt_Deposited!E43*$H$10*(1-DOCF)*Nappies!E48</f>
        <v>0</v>
      </c>
      <c r="J47" s="627">
        <f>Amnt_Deposited!N43*$H$11*(1-DOCF)*Sludge!E48</f>
        <v>0</v>
      </c>
      <c r="K47" s="628">
        <f>Amnt_Deposited!P43*$H$12*(1-DOCF)*Industry!D48</f>
        <v>0</v>
      </c>
      <c r="L47" s="625">
        <f>Amnt_Deposited!P43*Parameters!$E$58*$D$11*(1-DOCF)*Industry!E48</f>
        <v>0</v>
      </c>
      <c r="M47" s="626">
        <f>Amnt_Deposited!P43*Parameters!$E$59*$D$12*(1-DOCF)*Industry!E48</f>
        <v>0</v>
      </c>
      <c r="N47" s="561">
        <f t="shared" si="0"/>
        <v>0</v>
      </c>
      <c r="O47" s="563">
        <f t="shared" si="1"/>
        <v>0</v>
      </c>
    </row>
    <row r="48" spans="2:15">
      <c r="B48" s="560">
        <f t="shared" si="2"/>
        <v>1980</v>
      </c>
      <c r="C48" s="623">
        <f>Amnt_Deposited!O44*$D$10*(1-DOCF)*MSW!E49</f>
        <v>0</v>
      </c>
      <c r="D48" s="624">
        <f>Amnt_Deposited!C44*$F$10*(1-DOCF)*Food!E49</f>
        <v>0</v>
      </c>
      <c r="E48" s="625">
        <f>Amnt_Deposited!F44*$F$11*(1-DOCF)*Garden!E49</f>
        <v>0</v>
      </c>
      <c r="F48" s="625">
        <f>Amnt_Deposited!D44*$D$11*(1-DOCF)*Paper!E49</f>
        <v>0</v>
      </c>
      <c r="G48" s="625">
        <f>Amnt_Deposited!G44*$D$12*(1-DOCF)*Wood!E49</f>
        <v>0</v>
      </c>
      <c r="H48" s="625">
        <f>Amnt_Deposited!H44*$F$12*(1-DOCF)*Textiles!E49</f>
        <v>0</v>
      </c>
      <c r="I48" s="626">
        <f>Amnt_Deposited!E44*$H$10*(1-DOCF)*Nappies!E49</f>
        <v>0</v>
      </c>
      <c r="J48" s="627">
        <f>Amnt_Deposited!N44*$H$11*(1-DOCF)*Sludge!E49</f>
        <v>0</v>
      </c>
      <c r="K48" s="628">
        <f>Amnt_Deposited!P44*$H$12*(1-DOCF)*Industry!D49</f>
        <v>0</v>
      </c>
      <c r="L48" s="625">
        <f>Amnt_Deposited!P44*Parameters!$E$58*$D$11*(1-DOCF)*Industry!E49</f>
        <v>0</v>
      </c>
      <c r="M48" s="626">
        <f>Amnt_Deposited!P44*Parameters!$E$59*$D$12*(1-DOCF)*Industry!E49</f>
        <v>0</v>
      </c>
      <c r="N48" s="561">
        <f t="shared" si="0"/>
        <v>0</v>
      </c>
      <c r="O48" s="563">
        <f t="shared" si="1"/>
        <v>0</v>
      </c>
    </row>
    <row r="49" spans="2:15">
      <c r="B49" s="560">
        <f t="shared" si="2"/>
        <v>1981</v>
      </c>
      <c r="C49" s="623">
        <f>Amnt_Deposited!O45*$D$10*(1-DOCF)*MSW!E50</f>
        <v>0</v>
      </c>
      <c r="D49" s="624">
        <f>Amnt_Deposited!C45*$F$10*(1-DOCF)*Food!E50</f>
        <v>0</v>
      </c>
      <c r="E49" s="625">
        <f>Amnt_Deposited!F45*$F$11*(1-DOCF)*Garden!E50</f>
        <v>0</v>
      </c>
      <c r="F49" s="625">
        <f>Amnt_Deposited!D45*$D$11*(1-DOCF)*Paper!E50</f>
        <v>0</v>
      </c>
      <c r="G49" s="625">
        <f>Amnt_Deposited!G45*$D$12*(1-DOCF)*Wood!E50</f>
        <v>0</v>
      </c>
      <c r="H49" s="625">
        <f>Amnt_Deposited!H45*$F$12*(1-DOCF)*Textiles!E50</f>
        <v>0</v>
      </c>
      <c r="I49" s="626">
        <f>Amnt_Deposited!E45*$H$10*(1-DOCF)*Nappies!E50</f>
        <v>0</v>
      </c>
      <c r="J49" s="627">
        <f>Amnt_Deposited!N45*$H$11*(1-DOCF)*Sludge!E50</f>
        <v>0</v>
      </c>
      <c r="K49" s="628">
        <f>Amnt_Deposited!P45*$H$12*(1-DOCF)*Industry!D50</f>
        <v>0</v>
      </c>
      <c r="L49" s="625">
        <f>Amnt_Deposited!P45*Parameters!$E$58*$D$11*(1-DOCF)*Industry!E50</f>
        <v>0</v>
      </c>
      <c r="M49" s="626">
        <f>Amnt_Deposited!P45*Parameters!$E$59*$D$12*(1-DOCF)*Industry!E50</f>
        <v>0</v>
      </c>
      <c r="N49" s="561">
        <f t="shared" si="0"/>
        <v>0</v>
      </c>
      <c r="O49" s="563">
        <f t="shared" si="1"/>
        <v>0</v>
      </c>
    </row>
    <row r="50" spans="2:15">
      <c r="B50" s="560">
        <f t="shared" si="2"/>
        <v>1982</v>
      </c>
      <c r="C50" s="623">
        <f>Amnt_Deposited!O46*$D$10*(1-DOCF)*MSW!E51</f>
        <v>0</v>
      </c>
      <c r="D50" s="624">
        <f>Amnt_Deposited!C46*$F$10*(1-DOCF)*Food!E51</f>
        <v>0</v>
      </c>
      <c r="E50" s="625">
        <f>Amnt_Deposited!F46*$F$11*(1-DOCF)*Garden!E51</f>
        <v>0</v>
      </c>
      <c r="F50" s="625">
        <f>Amnt_Deposited!D46*$D$11*(1-DOCF)*Paper!E51</f>
        <v>0</v>
      </c>
      <c r="G50" s="625">
        <f>Amnt_Deposited!G46*$D$12*(1-DOCF)*Wood!E51</f>
        <v>0</v>
      </c>
      <c r="H50" s="625">
        <f>Amnt_Deposited!H46*$F$12*(1-DOCF)*Textiles!E51</f>
        <v>0</v>
      </c>
      <c r="I50" s="626">
        <f>Amnt_Deposited!E46*$H$10*(1-DOCF)*Nappies!E51</f>
        <v>0</v>
      </c>
      <c r="J50" s="627">
        <f>Amnt_Deposited!N46*$H$11*(1-DOCF)*Sludge!E51</f>
        <v>0</v>
      </c>
      <c r="K50" s="628">
        <f>Amnt_Deposited!P46*$H$12*(1-DOCF)*Industry!D51</f>
        <v>0</v>
      </c>
      <c r="L50" s="625">
        <f>Amnt_Deposited!P46*Parameters!$E$58*$D$11*(1-DOCF)*Industry!E51</f>
        <v>0</v>
      </c>
      <c r="M50" s="626">
        <f>Amnt_Deposited!P46*Parameters!$E$59*$D$12*(1-DOCF)*Industry!E51</f>
        <v>0</v>
      </c>
      <c r="N50" s="561">
        <f t="shared" ref="N50:N81" si="3">IF(Select2=2,C50+J50+K50, D50+E50+F50+G50+H50+I50+J50+K50)</f>
        <v>0</v>
      </c>
      <c r="O50" s="563">
        <f t="shared" si="1"/>
        <v>0</v>
      </c>
    </row>
    <row r="51" spans="2:15">
      <c r="B51" s="560">
        <f t="shared" si="2"/>
        <v>1983</v>
      </c>
      <c r="C51" s="623">
        <f>Amnt_Deposited!O47*$D$10*(1-DOCF)*MSW!E52</f>
        <v>0</v>
      </c>
      <c r="D51" s="624">
        <f>Amnt_Deposited!C47*$F$10*(1-DOCF)*Food!E52</f>
        <v>0</v>
      </c>
      <c r="E51" s="625">
        <f>Amnt_Deposited!F47*$F$11*(1-DOCF)*Garden!E52</f>
        <v>0</v>
      </c>
      <c r="F51" s="625">
        <f>Amnt_Deposited!D47*$D$11*(1-DOCF)*Paper!E52</f>
        <v>0</v>
      </c>
      <c r="G51" s="625">
        <f>Amnt_Deposited!G47*$D$12*(1-DOCF)*Wood!E52</f>
        <v>0</v>
      </c>
      <c r="H51" s="625">
        <f>Amnt_Deposited!H47*$F$12*(1-DOCF)*Textiles!E52</f>
        <v>0</v>
      </c>
      <c r="I51" s="626">
        <f>Amnt_Deposited!E47*$H$10*(1-DOCF)*Nappies!E52</f>
        <v>0</v>
      </c>
      <c r="J51" s="627">
        <f>Amnt_Deposited!N47*$H$11*(1-DOCF)*Sludge!E52</f>
        <v>0</v>
      </c>
      <c r="K51" s="628">
        <f>Amnt_Deposited!P47*$H$12*(1-DOCF)*Industry!D52</f>
        <v>0</v>
      </c>
      <c r="L51" s="625">
        <f>Amnt_Deposited!P47*Parameters!$E$58*$D$11*(1-DOCF)*Industry!E52</f>
        <v>0</v>
      </c>
      <c r="M51" s="626">
        <f>Amnt_Deposited!P47*Parameters!$E$59*$D$12*(1-DOCF)*Industry!E52</f>
        <v>0</v>
      </c>
      <c r="N51" s="561">
        <f t="shared" si="3"/>
        <v>0</v>
      </c>
      <c r="O51" s="563">
        <f t="shared" si="1"/>
        <v>0</v>
      </c>
    </row>
    <row r="52" spans="2:15">
      <c r="B52" s="560">
        <f t="shared" si="2"/>
        <v>1984</v>
      </c>
      <c r="C52" s="623">
        <f>Amnt_Deposited!O48*$D$10*(1-DOCF)*MSW!E53</f>
        <v>0</v>
      </c>
      <c r="D52" s="624">
        <f>Amnt_Deposited!C48*$F$10*(1-DOCF)*Food!E53</f>
        <v>0</v>
      </c>
      <c r="E52" s="625">
        <f>Amnt_Deposited!F48*$F$11*(1-DOCF)*Garden!E53</f>
        <v>0</v>
      </c>
      <c r="F52" s="625">
        <f>Amnt_Deposited!D48*$D$11*(1-DOCF)*Paper!E53</f>
        <v>0</v>
      </c>
      <c r="G52" s="625">
        <f>Amnt_Deposited!G48*$D$12*(1-DOCF)*Wood!E53</f>
        <v>0</v>
      </c>
      <c r="H52" s="625">
        <f>Amnt_Deposited!H48*$F$12*(1-DOCF)*Textiles!E53</f>
        <v>0</v>
      </c>
      <c r="I52" s="626">
        <f>Amnt_Deposited!E48*$H$10*(1-DOCF)*Nappies!E53</f>
        <v>0</v>
      </c>
      <c r="J52" s="627">
        <f>Amnt_Deposited!N48*$H$11*(1-DOCF)*Sludge!E53</f>
        <v>0</v>
      </c>
      <c r="K52" s="628">
        <f>Amnt_Deposited!P48*$H$12*(1-DOCF)*Industry!D53</f>
        <v>0</v>
      </c>
      <c r="L52" s="625">
        <f>Amnt_Deposited!P48*Parameters!$E$58*$D$11*(1-DOCF)*Industry!E53</f>
        <v>0</v>
      </c>
      <c r="M52" s="626">
        <f>Amnt_Deposited!P48*Parameters!$E$59*$D$12*(1-DOCF)*Industry!E53</f>
        <v>0</v>
      </c>
      <c r="N52" s="561">
        <f t="shared" si="3"/>
        <v>0</v>
      </c>
      <c r="O52" s="563">
        <f t="shared" si="1"/>
        <v>0</v>
      </c>
    </row>
    <row r="53" spans="2:15">
      <c r="B53" s="560">
        <f t="shared" si="2"/>
        <v>1985</v>
      </c>
      <c r="C53" s="623">
        <f>Amnt_Deposited!O49*$D$10*(1-DOCF)*MSW!E54</f>
        <v>0</v>
      </c>
      <c r="D53" s="624">
        <f>Amnt_Deposited!C49*$F$10*(1-DOCF)*Food!E54</f>
        <v>0</v>
      </c>
      <c r="E53" s="625">
        <f>Amnt_Deposited!F49*$F$11*(1-DOCF)*Garden!E54</f>
        <v>0</v>
      </c>
      <c r="F53" s="625">
        <f>Amnt_Deposited!D49*$D$11*(1-DOCF)*Paper!E54</f>
        <v>0</v>
      </c>
      <c r="G53" s="625">
        <f>Amnt_Deposited!G49*$D$12*(1-DOCF)*Wood!E54</f>
        <v>0</v>
      </c>
      <c r="H53" s="625">
        <f>Amnt_Deposited!H49*$F$12*(1-DOCF)*Textiles!E54</f>
        <v>0</v>
      </c>
      <c r="I53" s="626">
        <f>Amnt_Deposited!E49*$H$10*(1-DOCF)*Nappies!E54</f>
        <v>0</v>
      </c>
      <c r="J53" s="627">
        <f>Amnt_Deposited!N49*$H$11*(1-DOCF)*Sludge!E54</f>
        <v>0</v>
      </c>
      <c r="K53" s="628">
        <f>Amnt_Deposited!P49*$H$12*(1-DOCF)*Industry!D54</f>
        <v>0</v>
      </c>
      <c r="L53" s="625">
        <f>Amnt_Deposited!P49*Parameters!$E$58*$D$11*(1-DOCF)*Industry!E54</f>
        <v>0</v>
      </c>
      <c r="M53" s="626">
        <f>Amnt_Deposited!P49*Parameters!$E$59*$D$12*(1-DOCF)*Industry!E54</f>
        <v>0</v>
      </c>
      <c r="N53" s="561">
        <f t="shared" si="3"/>
        <v>0</v>
      </c>
      <c r="O53" s="563">
        <f t="shared" si="1"/>
        <v>0</v>
      </c>
    </row>
    <row r="54" spans="2:15">
      <c r="B54" s="560">
        <f t="shared" si="2"/>
        <v>1986</v>
      </c>
      <c r="C54" s="623">
        <f>Amnt_Deposited!O50*$D$10*(1-DOCF)*MSW!E55</f>
        <v>0</v>
      </c>
      <c r="D54" s="624">
        <f>Amnt_Deposited!C50*$F$10*(1-DOCF)*Food!E55</f>
        <v>0</v>
      </c>
      <c r="E54" s="625">
        <f>Amnt_Deposited!F50*$F$11*(1-DOCF)*Garden!E55</f>
        <v>0</v>
      </c>
      <c r="F54" s="625">
        <f>Amnt_Deposited!D50*$D$11*(1-DOCF)*Paper!E55</f>
        <v>0</v>
      </c>
      <c r="G54" s="625">
        <f>Amnt_Deposited!G50*$D$12*(1-DOCF)*Wood!E55</f>
        <v>0</v>
      </c>
      <c r="H54" s="625">
        <f>Amnt_Deposited!H50*$F$12*(1-DOCF)*Textiles!E55</f>
        <v>0</v>
      </c>
      <c r="I54" s="626">
        <f>Amnt_Deposited!E50*$H$10*(1-DOCF)*Nappies!E55</f>
        <v>0</v>
      </c>
      <c r="J54" s="627">
        <f>Amnt_Deposited!N50*$H$11*(1-DOCF)*Sludge!E55</f>
        <v>0</v>
      </c>
      <c r="K54" s="628">
        <f>Amnt_Deposited!P50*$H$12*(1-DOCF)*Industry!D55</f>
        <v>0</v>
      </c>
      <c r="L54" s="625">
        <f>Amnt_Deposited!P50*Parameters!$E$58*$D$11*(1-DOCF)*Industry!E55</f>
        <v>0</v>
      </c>
      <c r="M54" s="626">
        <f>Amnt_Deposited!P50*Parameters!$E$59*$D$12*(1-DOCF)*Industry!E55</f>
        <v>0</v>
      </c>
      <c r="N54" s="561">
        <f t="shared" si="3"/>
        <v>0</v>
      </c>
      <c r="O54" s="563">
        <f t="shared" si="1"/>
        <v>0</v>
      </c>
    </row>
    <row r="55" spans="2:15">
      <c r="B55" s="560">
        <f t="shared" si="2"/>
        <v>1987</v>
      </c>
      <c r="C55" s="623">
        <f>Amnt_Deposited!O51*$D$10*(1-DOCF)*MSW!E56</f>
        <v>0</v>
      </c>
      <c r="D55" s="624">
        <f>Amnt_Deposited!C51*$F$10*(1-DOCF)*Food!E56</f>
        <v>0</v>
      </c>
      <c r="E55" s="625">
        <f>Amnt_Deposited!F51*$F$11*(1-DOCF)*Garden!E56</f>
        <v>0</v>
      </c>
      <c r="F55" s="625">
        <f>Amnt_Deposited!D51*$D$11*(1-DOCF)*Paper!E56</f>
        <v>0</v>
      </c>
      <c r="G55" s="625">
        <f>Amnt_Deposited!G51*$D$12*(1-DOCF)*Wood!E56</f>
        <v>0</v>
      </c>
      <c r="H55" s="625">
        <f>Amnt_Deposited!H51*$F$12*(1-DOCF)*Textiles!E56</f>
        <v>0</v>
      </c>
      <c r="I55" s="626">
        <f>Amnt_Deposited!E51*$H$10*(1-DOCF)*Nappies!E56</f>
        <v>0</v>
      </c>
      <c r="J55" s="627">
        <f>Amnt_Deposited!N51*$H$11*(1-DOCF)*Sludge!E56</f>
        <v>0</v>
      </c>
      <c r="K55" s="628">
        <f>Amnt_Deposited!P51*$H$12*(1-DOCF)*Industry!D56</f>
        <v>0</v>
      </c>
      <c r="L55" s="625">
        <f>Amnt_Deposited!P51*Parameters!$E$58*$D$11*(1-DOCF)*Industry!E56</f>
        <v>0</v>
      </c>
      <c r="M55" s="626">
        <f>Amnt_Deposited!P51*Parameters!$E$59*$D$12*(1-DOCF)*Industry!E56</f>
        <v>0</v>
      </c>
      <c r="N55" s="561">
        <f t="shared" si="3"/>
        <v>0</v>
      </c>
      <c r="O55" s="563">
        <f t="shared" si="1"/>
        <v>0</v>
      </c>
    </row>
    <row r="56" spans="2:15">
      <c r="B56" s="560">
        <f t="shared" si="2"/>
        <v>1988</v>
      </c>
      <c r="C56" s="623">
        <f>Amnt_Deposited!O52*$D$10*(1-DOCF)*MSW!E57</f>
        <v>0</v>
      </c>
      <c r="D56" s="624">
        <f>Amnt_Deposited!C52*$F$10*(1-DOCF)*Food!E57</f>
        <v>0</v>
      </c>
      <c r="E56" s="625">
        <f>Amnt_Deposited!F52*$F$11*(1-DOCF)*Garden!E57</f>
        <v>0</v>
      </c>
      <c r="F56" s="625">
        <f>Amnt_Deposited!D52*$D$11*(1-DOCF)*Paper!E57</f>
        <v>0</v>
      </c>
      <c r="G56" s="625">
        <f>Amnt_Deposited!G52*$D$12*(1-DOCF)*Wood!E57</f>
        <v>0</v>
      </c>
      <c r="H56" s="625">
        <f>Amnt_Deposited!H52*$F$12*(1-DOCF)*Textiles!E57</f>
        <v>0</v>
      </c>
      <c r="I56" s="626">
        <f>Amnt_Deposited!E52*$H$10*(1-DOCF)*Nappies!E57</f>
        <v>0</v>
      </c>
      <c r="J56" s="627">
        <f>Amnt_Deposited!N52*$H$11*(1-DOCF)*Sludge!E57</f>
        <v>0</v>
      </c>
      <c r="K56" s="628">
        <f>Amnt_Deposited!P52*$H$12*(1-DOCF)*Industry!D57</f>
        <v>0</v>
      </c>
      <c r="L56" s="625">
        <f>Amnt_Deposited!P52*Parameters!$E$58*$D$11*(1-DOCF)*Industry!E57</f>
        <v>0</v>
      </c>
      <c r="M56" s="626">
        <f>Amnt_Deposited!P52*Parameters!$E$59*$D$12*(1-DOCF)*Industry!E57</f>
        <v>0</v>
      </c>
      <c r="N56" s="561">
        <f t="shared" si="3"/>
        <v>0</v>
      </c>
      <c r="O56" s="563">
        <f t="shared" si="1"/>
        <v>0</v>
      </c>
    </row>
    <row r="57" spans="2:15">
      <c r="B57" s="560">
        <f t="shared" si="2"/>
        <v>1989</v>
      </c>
      <c r="C57" s="623">
        <f>Amnt_Deposited!O53*$D$10*(1-DOCF)*MSW!E58</f>
        <v>0</v>
      </c>
      <c r="D57" s="624">
        <f>Amnt_Deposited!C53*$F$10*(1-DOCF)*Food!E58</f>
        <v>0</v>
      </c>
      <c r="E57" s="625">
        <f>Amnt_Deposited!F53*$F$11*(1-DOCF)*Garden!E58</f>
        <v>0</v>
      </c>
      <c r="F57" s="625">
        <f>Amnt_Deposited!D53*$D$11*(1-DOCF)*Paper!E58</f>
        <v>0</v>
      </c>
      <c r="G57" s="625">
        <f>Amnt_Deposited!G53*$D$12*(1-DOCF)*Wood!E58</f>
        <v>0</v>
      </c>
      <c r="H57" s="625">
        <f>Amnt_Deposited!H53*$F$12*(1-DOCF)*Textiles!E58</f>
        <v>0</v>
      </c>
      <c r="I57" s="626">
        <f>Amnt_Deposited!E53*$H$10*(1-DOCF)*Nappies!E58</f>
        <v>0</v>
      </c>
      <c r="J57" s="627">
        <f>Amnt_Deposited!N53*$H$11*(1-DOCF)*Sludge!E58</f>
        <v>0</v>
      </c>
      <c r="K57" s="628">
        <f>Amnt_Deposited!P53*$H$12*(1-DOCF)*Industry!D58</f>
        <v>0</v>
      </c>
      <c r="L57" s="625">
        <f>Amnt_Deposited!P53*Parameters!$E$58*$D$11*(1-DOCF)*Industry!E58</f>
        <v>0</v>
      </c>
      <c r="M57" s="626">
        <f>Amnt_Deposited!P53*Parameters!$E$59*$D$12*(1-DOCF)*Industry!E58</f>
        <v>0</v>
      </c>
      <c r="N57" s="561">
        <f t="shared" si="3"/>
        <v>0</v>
      </c>
      <c r="O57" s="563">
        <f t="shared" si="1"/>
        <v>0</v>
      </c>
    </row>
    <row r="58" spans="2:15">
      <c r="B58" s="560">
        <f t="shared" si="2"/>
        <v>1990</v>
      </c>
      <c r="C58" s="623">
        <f>Amnt_Deposited!O54*$D$10*(1-DOCF)*MSW!E59</f>
        <v>0</v>
      </c>
      <c r="D58" s="624">
        <f>Amnt_Deposited!C54*$F$10*(1-DOCF)*Food!E59</f>
        <v>0</v>
      </c>
      <c r="E58" s="625">
        <f>Amnt_Deposited!F54*$F$11*(1-DOCF)*Garden!E59</f>
        <v>0</v>
      </c>
      <c r="F58" s="625">
        <f>Amnt_Deposited!D54*$D$11*(1-DOCF)*Paper!E59</f>
        <v>0</v>
      </c>
      <c r="G58" s="625">
        <f>Amnt_Deposited!G54*$D$12*(1-DOCF)*Wood!E59</f>
        <v>0</v>
      </c>
      <c r="H58" s="625">
        <f>Amnt_Deposited!H54*$F$12*(1-DOCF)*Textiles!E59</f>
        <v>0</v>
      </c>
      <c r="I58" s="626">
        <f>Amnt_Deposited!E54*$H$10*(1-DOCF)*Nappies!E59</f>
        <v>0</v>
      </c>
      <c r="J58" s="627">
        <f>Amnt_Deposited!N54*$H$11*(1-DOCF)*Sludge!E59</f>
        <v>0</v>
      </c>
      <c r="K58" s="628">
        <f>Amnt_Deposited!P54*$H$12*(1-DOCF)*Industry!D59</f>
        <v>0</v>
      </c>
      <c r="L58" s="625">
        <f>Amnt_Deposited!P54*Parameters!$E$58*$D$11*(1-DOCF)*Industry!E59</f>
        <v>0</v>
      </c>
      <c r="M58" s="626">
        <f>Amnt_Deposited!P54*Parameters!$E$59*$D$12*(1-DOCF)*Industry!E59</f>
        <v>0</v>
      </c>
      <c r="N58" s="561">
        <f t="shared" si="3"/>
        <v>0</v>
      </c>
      <c r="O58" s="563">
        <f t="shared" si="1"/>
        <v>0</v>
      </c>
    </row>
    <row r="59" spans="2:15">
      <c r="B59" s="560">
        <f t="shared" si="2"/>
        <v>1991</v>
      </c>
      <c r="C59" s="623">
        <f>Amnt_Deposited!O55*$D$10*(1-DOCF)*MSW!E60</f>
        <v>0</v>
      </c>
      <c r="D59" s="624">
        <f>Amnt_Deposited!C55*$F$10*(1-DOCF)*Food!E60</f>
        <v>0</v>
      </c>
      <c r="E59" s="625">
        <f>Amnt_Deposited!F55*$F$11*(1-DOCF)*Garden!E60</f>
        <v>0</v>
      </c>
      <c r="F59" s="625">
        <f>Amnt_Deposited!D55*$D$11*(1-DOCF)*Paper!E60</f>
        <v>0</v>
      </c>
      <c r="G59" s="625">
        <f>Amnt_Deposited!G55*$D$12*(1-DOCF)*Wood!E60</f>
        <v>0</v>
      </c>
      <c r="H59" s="625">
        <f>Amnt_Deposited!H55*$F$12*(1-DOCF)*Textiles!E60</f>
        <v>0</v>
      </c>
      <c r="I59" s="626">
        <f>Amnt_Deposited!E55*$H$10*(1-DOCF)*Nappies!E60</f>
        <v>0</v>
      </c>
      <c r="J59" s="627">
        <f>Amnt_Deposited!N55*$H$11*(1-DOCF)*Sludge!E60</f>
        <v>0</v>
      </c>
      <c r="K59" s="628">
        <f>Amnt_Deposited!P55*$H$12*(1-DOCF)*Industry!D60</f>
        <v>0</v>
      </c>
      <c r="L59" s="625">
        <f>Amnt_Deposited!P55*Parameters!$E$58*$D$11*(1-DOCF)*Industry!E60</f>
        <v>0</v>
      </c>
      <c r="M59" s="626">
        <f>Amnt_Deposited!P55*Parameters!$E$59*$D$12*(1-DOCF)*Industry!E60</f>
        <v>0</v>
      </c>
      <c r="N59" s="561">
        <f t="shared" si="3"/>
        <v>0</v>
      </c>
      <c r="O59" s="563">
        <f t="shared" si="1"/>
        <v>0</v>
      </c>
    </row>
    <row r="60" spans="2:15">
      <c r="B60" s="560">
        <f t="shared" si="2"/>
        <v>1992</v>
      </c>
      <c r="C60" s="623">
        <f>Amnt_Deposited!O56*$D$10*(1-DOCF)*MSW!E61</f>
        <v>0</v>
      </c>
      <c r="D60" s="624">
        <f>Amnt_Deposited!C56*$F$10*(1-DOCF)*Food!E61</f>
        <v>0</v>
      </c>
      <c r="E60" s="625">
        <f>Amnt_Deposited!F56*$F$11*(1-DOCF)*Garden!E61</f>
        <v>0</v>
      </c>
      <c r="F60" s="625">
        <f>Amnt_Deposited!D56*$D$11*(1-DOCF)*Paper!E61</f>
        <v>0</v>
      </c>
      <c r="G60" s="625">
        <f>Amnt_Deposited!G56*$D$12*(1-DOCF)*Wood!E61</f>
        <v>0</v>
      </c>
      <c r="H60" s="625">
        <f>Amnt_Deposited!H56*$F$12*(1-DOCF)*Textiles!E61</f>
        <v>0</v>
      </c>
      <c r="I60" s="626">
        <f>Amnt_Deposited!E56*$H$10*(1-DOCF)*Nappies!E61</f>
        <v>0</v>
      </c>
      <c r="J60" s="627">
        <f>Amnt_Deposited!N56*$H$11*(1-DOCF)*Sludge!E61</f>
        <v>0</v>
      </c>
      <c r="K60" s="628">
        <f>Amnt_Deposited!P56*$H$12*(1-DOCF)*Industry!D61</f>
        <v>0</v>
      </c>
      <c r="L60" s="625">
        <f>Amnt_Deposited!P56*Parameters!$E$58*$D$11*(1-DOCF)*Industry!E61</f>
        <v>0</v>
      </c>
      <c r="M60" s="626">
        <f>Amnt_Deposited!P56*Parameters!$E$59*$D$12*(1-DOCF)*Industry!E61</f>
        <v>0</v>
      </c>
      <c r="N60" s="561">
        <f t="shared" si="3"/>
        <v>0</v>
      </c>
      <c r="O60" s="563">
        <f t="shared" si="1"/>
        <v>0</v>
      </c>
    </row>
    <row r="61" spans="2:15">
      <c r="B61" s="560">
        <f t="shared" si="2"/>
        <v>1993</v>
      </c>
      <c r="C61" s="623">
        <f>Amnt_Deposited!O57*$D$10*(1-DOCF)*MSW!E62</f>
        <v>0</v>
      </c>
      <c r="D61" s="624">
        <f>Amnt_Deposited!C57*$F$10*(1-DOCF)*Food!E62</f>
        <v>0</v>
      </c>
      <c r="E61" s="625">
        <f>Amnt_Deposited!F57*$F$11*(1-DOCF)*Garden!E62</f>
        <v>0</v>
      </c>
      <c r="F61" s="625">
        <f>Amnt_Deposited!D57*$D$11*(1-DOCF)*Paper!E62</f>
        <v>0</v>
      </c>
      <c r="G61" s="625">
        <f>Amnt_Deposited!G57*$D$12*(1-DOCF)*Wood!E62</f>
        <v>0</v>
      </c>
      <c r="H61" s="625">
        <f>Amnt_Deposited!H57*$F$12*(1-DOCF)*Textiles!E62</f>
        <v>0</v>
      </c>
      <c r="I61" s="626">
        <f>Amnt_Deposited!E57*$H$10*(1-DOCF)*Nappies!E62</f>
        <v>0</v>
      </c>
      <c r="J61" s="627">
        <f>Amnt_Deposited!N57*$H$11*(1-DOCF)*Sludge!E62</f>
        <v>0</v>
      </c>
      <c r="K61" s="628">
        <f>Amnt_Deposited!P57*$H$12*(1-DOCF)*Industry!D62</f>
        <v>0</v>
      </c>
      <c r="L61" s="625">
        <f>Amnt_Deposited!P57*Parameters!$E$58*$D$11*(1-DOCF)*Industry!E62</f>
        <v>0</v>
      </c>
      <c r="M61" s="626">
        <f>Amnt_Deposited!P57*Parameters!$E$59*$D$12*(1-DOCF)*Industry!E62</f>
        <v>0</v>
      </c>
      <c r="N61" s="561">
        <f t="shared" si="3"/>
        <v>0</v>
      </c>
      <c r="O61" s="563">
        <f t="shared" si="1"/>
        <v>0</v>
      </c>
    </row>
    <row r="62" spans="2:15">
      <c r="B62" s="560">
        <f t="shared" si="2"/>
        <v>1994</v>
      </c>
      <c r="C62" s="623">
        <f>Amnt_Deposited!O58*$D$10*(1-DOCF)*MSW!E63</f>
        <v>0</v>
      </c>
      <c r="D62" s="624">
        <f>Amnt_Deposited!C58*$F$10*(1-DOCF)*Food!E63</f>
        <v>0</v>
      </c>
      <c r="E62" s="625">
        <f>Amnt_Deposited!F58*$F$11*(1-DOCF)*Garden!E63</f>
        <v>0</v>
      </c>
      <c r="F62" s="625">
        <f>Amnt_Deposited!D58*$D$11*(1-DOCF)*Paper!E63</f>
        <v>0</v>
      </c>
      <c r="G62" s="625">
        <f>Amnt_Deposited!G58*$D$12*(1-DOCF)*Wood!E63</f>
        <v>0</v>
      </c>
      <c r="H62" s="625">
        <f>Amnt_Deposited!H58*$F$12*(1-DOCF)*Textiles!E63</f>
        <v>0</v>
      </c>
      <c r="I62" s="626">
        <f>Amnt_Deposited!E58*$H$10*(1-DOCF)*Nappies!E63</f>
        <v>0</v>
      </c>
      <c r="J62" s="627">
        <f>Amnt_Deposited!N58*$H$11*(1-DOCF)*Sludge!E63</f>
        <v>0</v>
      </c>
      <c r="K62" s="628">
        <f>Amnt_Deposited!P58*$H$12*(1-DOCF)*Industry!D63</f>
        <v>0</v>
      </c>
      <c r="L62" s="625">
        <f>Amnt_Deposited!P58*Parameters!$E$58*$D$11*(1-DOCF)*Industry!E63</f>
        <v>0</v>
      </c>
      <c r="M62" s="626">
        <f>Amnt_Deposited!P58*Parameters!$E$59*$D$12*(1-DOCF)*Industry!E63</f>
        <v>0</v>
      </c>
      <c r="N62" s="561">
        <f t="shared" si="3"/>
        <v>0</v>
      </c>
      <c r="O62" s="563">
        <f t="shared" si="1"/>
        <v>0</v>
      </c>
    </row>
    <row r="63" spans="2:15">
      <c r="B63" s="560">
        <f t="shared" si="2"/>
        <v>1995</v>
      </c>
      <c r="C63" s="623">
        <f>Amnt_Deposited!O59*$D$10*(1-DOCF)*MSW!E64</f>
        <v>0</v>
      </c>
      <c r="D63" s="624">
        <f>Amnt_Deposited!C59*$F$10*(1-DOCF)*Food!E64</f>
        <v>0</v>
      </c>
      <c r="E63" s="625">
        <f>Amnt_Deposited!F59*$F$11*(1-DOCF)*Garden!E64</f>
        <v>0</v>
      </c>
      <c r="F63" s="625">
        <f>Amnt_Deposited!D59*$D$11*(1-DOCF)*Paper!E64</f>
        <v>0</v>
      </c>
      <c r="G63" s="625">
        <f>Amnt_Deposited!G59*$D$12*(1-DOCF)*Wood!E64</f>
        <v>0</v>
      </c>
      <c r="H63" s="625">
        <f>Amnt_Deposited!H59*$F$12*(1-DOCF)*Textiles!E64</f>
        <v>0</v>
      </c>
      <c r="I63" s="626">
        <f>Amnt_Deposited!E59*$H$10*(1-DOCF)*Nappies!E64</f>
        <v>0</v>
      </c>
      <c r="J63" s="627">
        <f>Amnt_Deposited!N59*$H$11*(1-DOCF)*Sludge!E64</f>
        <v>0</v>
      </c>
      <c r="K63" s="628">
        <f>Amnt_Deposited!P59*$H$12*(1-DOCF)*Industry!D64</f>
        <v>0</v>
      </c>
      <c r="L63" s="625">
        <f>Amnt_Deposited!P59*Parameters!$E$58*$D$11*(1-DOCF)*Industry!E64</f>
        <v>0</v>
      </c>
      <c r="M63" s="626">
        <f>Amnt_Deposited!P59*Parameters!$E$59*$D$12*(1-DOCF)*Industry!E64</f>
        <v>0</v>
      </c>
      <c r="N63" s="561">
        <f t="shared" si="3"/>
        <v>0</v>
      </c>
      <c r="O63" s="563">
        <f t="shared" si="1"/>
        <v>0</v>
      </c>
    </row>
    <row r="64" spans="2:15">
      <c r="B64" s="560">
        <f t="shared" si="2"/>
        <v>1996</v>
      </c>
      <c r="C64" s="623">
        <f>Amnt_Deposited!O60*$D$10*(1-DOCF)*MSW!E65</f>
        <v>0</v>
      </c>
      <c r="D64" s="624">
        <f>Amnt_Deposited!C60*$F$10*(1-DOCF)*Food!E65</f>
        <v>0</v>
      </c>
      <c r="E64" s="625">
        <f>Amnt_Deposited!F60*$F$11*(1-DOCF)*Garden!E65</f>
        <v>0</v>
      </c>
      <c r="F64" s="625">
        <f>Amnt_Deposited!D60*$D$11*(1-DOCF)*Paper!E65</f>
        <v>0</v>
      </c>
      <c r="G64" s="625">
        <f>Amnt_Deposited!G60*$D$12*(1-DOCF)*Wood!E65</f>
        <v>0</v>
      </c>
      <c r="H64" s="625">
        <f>Amnt_Deposited!H60*$F$12*(1-DOCF)*Textiles!E65</f>
        <v>0</v>
      </c>
      <c r="I64" s="626">
        <f>Amnt_Deposited!E60*$H$10*(1-DOCF)*Nappies!E65</f>
        <v>0</v>
      </c>
      <c r="J64" s="627">
        <f>Amnt_Deposited!N60*$H$11*(1-DOCF)*Sludge!E65</f>
        <v>0</v>
      </c>
      <c r="K64" s="628">
        <f>Amnt_Deposited!P60*$H$12*(1-DOCF)*Industry!D65</f>
        <v>0</v>
      </c>
      <c r="L64" s="625">
        <f>Amnt_Deposited!P60*Parameters!$E$58*$D$11*(1-DOCF)*Industry!E65</f>
        <v>0</v>
      </c>
      <c r="M64" s="626">
        <f>Amnt_Deposited!P60*Parameters!$E$59*$D$12*(1-DOCF)*Industry!E65</f>
        <v>0</v>
      </c>
      <c r="N64" s="561">
        <f t="shared" si="3"/>
        <v>0</v>
      </c>
      <c r="O64" s="563">
        <f t="shared" si="1"/>
        <v>0</v>
      </c>
    </row>
    <row r="65" spans="2:15">
      <c r="B65" s="560">
        <f t="shared" si="2"/>
        <v>1997</v>
      </c>
      <c r="C65" s="623">
        <f>Amnt_Deposited!O61*$D$10*(1-DOCF)*MSW!E66</f>
        <v>0</v>
      </c>
      <c r="D65" s="624">
        <f>Amnt_Deposited!C61*$F$10*(1-DOCF)*Food!E66</f>
        <v>0</v>
      </c>
      <c r="E65" s="625">
        <f>Amnt_Deposited!F61*$F$11*(1-DOCF)*Garden!E66</f>
        <v>0</v>
      </c>
      <c r="F65" s="625">
        <f>Amnt_Deposited!D61*$D$11*(1-DOCF)*Paper!E66</f>
        <v>0</v>
      </c>
      <c r="G65" s="625">
        <f>Amnt_Deposited!G61*$D$12*(1-DOCF)*Wood!E66</f>
        <v>0</v>
      </c>
      <c r="H65" s="625">
        <f>Amnt_Deposited!H61*$F$12*(1-DOCF)*Textiles!E66</f>
        <v>0</v>
      </c>
      <c r="I65" s="626">
        <f>Amnt_Deposited!E61*$H$10*(1-DOCF)*Nappies!E66</f>
        <v>0</v>
      </c>
      <c r="J65" s="627">
        <f>Amnt_Deposited!N61*$H$11*(1-DOCF)*Sludge!E66</f>
        <v>0</v>
      </c>
      <c r="K65" s="628">
        <f>Amnt_Deposited!P61*$H$12*(1-DOCF)*Industry!D66</f>
        <v>0</v>
      </c>
      <c r="L65" s="625">
        <f>Amnt_Deposited!P61*Parameters!$E$58*$D$11*(1-DOCF)*Industry!E66</f>
        <v>0</v>
      </c>
      <c r="M65" s="626">
        <f>Amnt_Deposited!P61*Parameters!$E$59*$D$12*(1-DOCF)*Industry!E66</f>
        <v>0</v>
      </c>
      <c r="N65" s="561">
        <f t="shared" si="3"/>
        <v>0</v>
      </c>
      <c r="O65" s="563">
        <f t="shared" si="1"/>
        <v>0</v>
      </c>
    </row>
    <row r="66" spans="2:15">
      <c r="B66" s="560">
        <f t="shared" si="2"/>
        <v>1998</v>
      </c>
      <c r="C66" s="623">
        <f>Amnt_Deposited!O62*$D$10*(1-DOCF)*MSW!E67</f>
        <v>0</v>
      </c>
      <c r="D66" s="624">
        <f>Amnt_Deposited!C62*$F$10*(1-DOCF)*Food!E67</f>
        <v>0</v>
      </c>
      <c r="E66" s="625">
        <f>Amnt_Deposited!F62*$F$11*(1-DOCF)*Garden!E67</f>
        <v>0</v>
      </c>
      <c r="F66" s="625">
        <f>Amnt_Deposited!D62*$D$11*(1-DOCF)*Paper!E67</f>
        <v>0</v>
      </c>
      <c r="G66" s="625">
        <f>Amnt_Deposited!G62*$D$12*(1-DOCF)*Wood!E67</f>
        <v>0</v>
      </c>
      <c r="H66" s="625">
        <f>Amnt_Deposited!H62*$F$12*(1-DOCF)*Textiles!E67</f>
        <v>0</v>
      </c>
      <c r="I66" s="626">
        <f>Amnt_Deposited!E62*$H$10*(1-DOCF)*Nappies!E67</f>
        <v>0</v>
      </c>
      <c r="J66" s="627">
        <f>Amnt_Deposited!N62*$H$11*(1-DOCF)*Sludge!E67</f>
        <v>0</v>
      </c>
      <c r="K66" s="628">
        <f>Amnt_Deposited!P62*$H$12*(1-DOCF)*Industry!D67</f>
        <v>0</v>
      </c>
      <c r="L66" s="625">
        <f>Amnt_Deposited!P62*Parameters!$E$58*$D$11*(1-DOCF)*Industry!E67</f>
        <v>0</v>
      </c>
      <c r="M66" s="626">
        <f>Amnt_Deposited!P62*Parameters!$E$59*$D$12*(1-DOCF)*Industry!E67</f>
        <v>0</v>
      </c>
      <c r="N66" s="561">
        <f t="shared" si="3"/>
        <v>0</v>
      </c>
      <c r="O66" s="563">
        <f t="shared" si="1"/>
        <v>0</v>
      </c>
    </row>
    <row r="67" spans="2:15">
      <c r="B67" s="560">
        <f t="shared" si="2"/>
        <v>1999</v>
      </c>
      <c r="C67" s="623">
        <f>Amnt_Deposited!O63*$D$10*(1-DOCF)*MSW!E68</f>
        <v>0</v>
      </c>
      <c r="D67" s="624">
        <f>Amnt_Deposited!C63*$F$10*(1-DOCF)*Food!E68</f>
        <v>0</v>
      </c>
      <c r="E67" s="625">
        <f>Amnt_Deposited!F63*$F$11*(1-DOCF)*Garden!E68</f>
        <v>0</v>
      </c>
      <c r="F67" s="625">
        <f>Amnt_Deposited!D63*$D$11*(1-DOCF)*Paper!E68</f>
        <v>0</v>
      </c>
      <c r="G67" s="625">
        <f>Amnt_Deposited!G63*$D$12*(1-DOCF)*Wood!E68</f>
        <v>0</v>
      </c>
      <c r="H67" s="625">
        <f>Amnt_Deposited!H63*$F$12*(1-DOCF)*Textiles!E68</f>
        <v>0</v>
      </c>
      <c r="I67" s="626">
        <f>Amnt_Deposited!E63*$H$10*(1-DOCF)*Nappies!E68</f>
        <v>0</v>
      </c>
      <c r="J67" s="627">
        <f>Amnt_Deposited!N63*$H$11*(1-DOCF)*Sludge!E68</f>
        <v>0</v>
      </c>
      <c r="K67" s="628">
        <f>Amnt_Deposited!P63*$H$12*(1-DOCF)*Industry!D68</f>
        <v>0</v>
      </c>
      <c r="L67" s="625">
        <f>Amnt_Deposited!P63*Parameters!$E$58*$D$11*(1-DOCF)*Industry!E68</f>
        <v>0</v>
      </c>
      <c r="M67" s="626">
        <f>Amnt_Deposited!P63*Parameters!$E$59*$D$12*(1-DOCF)*Industry!E68</f>
        <v>0</v>
      </c>
      <c r="N67" s="561">
        <f t="shared" si="3"/>
        <v>0</v>
      </c>
      <c r="O67" s="563">
        <f t="shared" si="1"/>
        <v>0</v>
      </c>
    </row>
    <row r="68" spans="2:15">
      <c r="B68" s="560">
        <f t="shared" si="2"/>
        <v>2000</v>
      </c>
      <c r="C68" s="623">
        <f>Amnt_Deposited!O64*$D$10*(1-DOCF)*MSW!E69</f>
        <v>0</v>
      </c>
      <c r="D68" s="624">
        <f>Amnt_Deposited!C64*$F$10*(1-DOCF)*Food!E69</f>
        <v>0</v>
      </c>
      <c r="E68" s="625">
        <f>Amnt_Deposited!F64*$F$11*(1-DOCF)*Garden!E69</f>
        <v>0</v>
      </c>
      <c r="F68" s="625">
        <f>Amnt_Deposited!D64*$D$11*(1-DOCF)*Paper!E69</f>
        <v>0</v>
      </c>
      <c r="G68" s="625">
        <f>Amnt_Deposited!G64*$D$12*(1-DOCF)*Wood!E69</f>
        <v>0</v>
      </c>
      <c r="H68" s="625">
        <f>Amnt_Deposited!H64*$F$12*(1-DOCF)*Textiles!E69</f>
        <v>0</v>
      </c>
      <c r="I68" s="626">
        <f>Amnt_Deposited!E64*$H$10*(1-DOCF)*Nappies!E69</f>
        <v>0</v>
      </c>
      <c r="J68" s="627">
        <f>Amnt_Deposited!N64*$H$11*(1-DOCF)*Sludge!E69</f>
        <v>0</v>
      </c>
      <c r="K68" s="628">
        <f>Amnt_Deposited!P64*$H$12*(1-DOCF)*Industry!D69</f>
        <v>0</v>
      </c>
      <c r="L68" s="625">
        <f>Amnt_Deposited!P64*Parameters!$E$58*$D$11*(1-DOCF)*Industry!E69</f>
        <v>0</v>
      </c>
      <c r="M68" s="626">
        <f>Amnt_Deposited!P64*Parameters!$E$59*$D$12*(1-DOCF)*Industry!E69</f>
        <v>0</v>
      </c>
      <c r="N68" s="561">
        <f t="shared" si="3"/>
        <v>0</v>
      </c>
      <c r="O68" s="563">
        <f t="shared" si="1"/>
        <v>0</v>
      </c>
    </row>
    <row r="69" spans="2:15">
      <c r="B69" s="560">
        <f t="shared" si="2"/>
        <v>2001</v>
      </c>
      <c r="C69" s="623">
        <f>Amnt_Deposited!O65*$D$10*(1-DOCF)*MSW!E70</f>
        <v>0</v>
      </c>
      <c r="D69" s="624">
        <f>Amnt_Deposited!C65*$F$10*(1-DOCF)*Food!E70</f>
        <v>0</v>
      </c>
      <c r="E69" s="625">
        <f>Amnt_Deposited!F65*$F$11*(1-DOCF)*Garden!E70</f>
        <v>0</v>
      </c>
      <c r="F69" s="625">
        <f>Amnt_Deposited!D65*$D$11*(1-DOCF)*Paper!E70</f>
        <v>0</v>
      </c>
      <c r="G69" s="625">
        <f>Amnt_Deposited!G65*$D$12*(1-DOCF)*Wood!E70</f>
        <v>0</v>
      </c>
      <c r="H69" s="625">
        <f>Amnt_Deposited!H65*$F$12*(1-DOCF)*Textiles!E70</f>
        <v>0</v>
      </c>
      <c r="I69" s="626">
        <f>Amnt_Deposited!E65*$H$10*(1-DOCF)*Nappies!E70</f>
        <v>0</v>
      </c>
      <c r="J69" s="627">
        <f>Amnt_Deposited!N65*$H$11*(1-DOCF)*Sludge!E70</f>
        <v>0</v>
      </c>
      <c r="K69" s="628">
        <f>Amnt_Deposited!P65*$H$12*(1-DOCF)*Industry!D70</f>
        <v>0</v>
      </c>
      <c r="L69" s="625">
        <f>Amnt_Deposited!P65*Parameters!$E$58*$D$11*(1-DOCF)*Industry!E70</f>
        <v>0</v>
      </c>
      <c r="M69" s="626">
        <f>Amnt_Deposited!P65*Parameters!$E$59*$D$12*(1-DOCF)*Industry!E70</f>
        <v>0</v>
      </c>
      <c r="N69" s="561">
        <f t="shared" si="3"/>
        <v>0</v>
      </c>
      <c r="O69" s="563">
        <f t="shared" si="1"/>
        <v>0</v>
      </c>
    </row>
    <row r="70" spans="2:15">
      <c r="B70" s="560">
        <f t="shared" si="2"/>
        <v>2002</v>
      </c>
      <c r="C70" s="623">
        <f>Amnt_Deposited!O66*$D$10*(1-DOCF)*MSW!E71</f>
        <v>0</v>
      </c>
      <c r="D70" s="624">
        <f>Amnt_Deposited!C66*$F$10*(1-DOCF)*Food!E71</f>
        <v>0</v>
      </c>
      <c r="E70" s="625">
        <f>Amnt_Deposited!F66*$F$11*(1-DOCF)*Garden!E71</f>
        <v>0</v>
      </c>
      <c r="F70" s="625">
        <f>Amnt_Deposited!D66*$D$11*(1-DOCF)*Paper!E71</f>
        <v>0</v>
      </c>
      <c r="G70" s="625">
        <f>Amnt_Deposited!G66*$D$12*(1-DOCF)*Wood!E71</f>
        <v>0</v>
      </c>
      <c r="H70" s="625">
        <f>Amnt_Deposited!H66*$F$12*(1-DOCF)*Textiles!E71</f>
        <v>0</v>
      </c>
      <c r="I70" s="626">
        <f>Amnt_Deposited!E66*$H$10*(1-DOCF)*Nappies!E71</f>
        <v>0</v>
      </c>
      <c r="J70" s="627">
        <f>Amnt_Deposited!N66*$H$11*(1-DOCF)*Sludge!E71</f>
        <v>0</v>
      </c>
      <c r="K70" s="628">
        <f>Amnt_Deposited!P66*$H$12*(1-DOCF)*Industry!D71</f>
        <v>0</v>
      </c>
      <c r="L70" s="625">
        <f>Amnt_Deposited!P66*Parameters!$E$58*$D$11*(1-DOCF)*Industry!E71</f>
        <v>0</v>
      </c>
      <c r="M70" s="626">
        <f>Amnt_Deposited!P66*Parameters!$E$59*$D$12*(1-DOCF)*Industry!E71</f>
        <v>0</v>
      </c>
      <c r="N70" s="561">
        <f t="shared" si="3"/>
        <v>0</v>
      </c>
      <c r="O70" s="563">
        <f t="shared" si="1"/>
        <v>0</v>
      </c>
    </row>
    <row r="71" spans="2:15">
      <c r="B71" s="560">
        <f t="shared" si="2"/>
        <v>2003</v>
      </c>
      <c r="C71" s="623">
        <f>Amnt_Deposited!O67*$D$10*(1-DOCF)*MSW!E72</f>
        <v>0</v>
      </c>
      <c r="D71" s="624">
        <f>Amnt_Deposited!C67*$F$10*(1-DOCF)*Food!E72</f>
        <v>0</v>
      </c>
      <c r="E71" s="625">
        <f>Amnt_Deposited!F67*$F$11*(1-DOCF)*Garden!E72</f>
        <v>0</v>
      </c>
      <c r="F71" s="625">
        <f>Amnt_Deposited!D67*$D$11*(1-DOCF)*Paper!E72</f>
        <v>0</v>
      </c>
      <c r="G71" s="625">
        <f>Amnt_Deposited!G67*$D$12*(1-DOCF)*Wood!E72</f>
        <v>0</v>
      </c>
      <c r="H71" s="625">
        <f>Amnt_Deposited!H67*$F$12*(1-DOCF)*Textiles!E72</f>
        <v>0</v>
      </c>
      <c r="I71" s="626">
        <f>Amnt_Deposited!E67*$H$10*(1-DOCF)*Nappies!E72</f>
        <v>0</v>
      </c>
      <c r="J71" s="627">
        <f>Amnt_Deposited!N67*$H$11*(1-DOCF)*Sludge!E72</f>
        <v>0</v>
      </c>
      <c r="K71" s="628">
        <f>Amnt_Deposited!P67*$H$12*(1-DOCF)*Industry!D72</f>
        <v>0</v>
      </c>
      <c r="L71" s="625">
        <f>Amnt_Deposited!P67*Parameters!$E$58*$D$11*(1-DOCF)*Industry!E72</f>
        <v>0</v>
      </c>
      <c r="M71" s="626">
        <f>Amnt_Deposited!P67*Parameters!$E$59*$D$12*(1-DOCF)*Industry!E72</f>
        <v>0</v>
      </c>
      <c r="N71" s="561">
        <f t="shared" si="3"/>
        <v>0</v>
      </c>
      <c r="O71" s="563">
        <f t="shared" si="1"/>
        <v>0</v>
      </c>
    </row>
    <row r="72" spans="2:15">
      <c r="B72" s="560">
        <f t="shared" si="2"/>
        <v>2004</v>
      </c>
      <c r="C72" s="623">
        <f>Amnt_Deposited!O68*$D$10*(1-DOCF)*MSW!E73</f>
        <v>0</v>
      </c>
      <c r="D72" s="624">
        <f>Amnt_Deposited!C68*$F$10*(1-DOCF)*Food!E73</f>
        <v>0</v>
      </c>
      <c r="E72" s="625">
        <f>Amnt_Deposited!F68*$F$11*(1-DOCF)*Garden!E73</f>
        <v>0</v>
      </c>
      <c r="F72" s="625">
        <f>Amnt_Deposited!D68*$D$11*(1-DOCF)*Paper!E73</f>
        <v>0</v>
      </c>
      <c r="G72" s="625">
        <f>Amnt_Deposited!G68*$D$12*(1-DOCF)*Wood!E73</f>
        <v>0</v>
      </c>
      <c r="H72" s="625">
        <f>Amnt_Deposited!H68*$F$12*(1-DOCF)*Textiles!E73</f>
        <v>0</v>
      </c>
      <c r="I72" s="626">
        <f>Amnt_Deposited!E68*$H$10*(1-DOCF)*Nappies!E73</f>
        <v>0</v>
      </c>
      <c r="J72" s="627">
        <f>Amnt_Deposited!N68*$H$11*(1-DOCF)*Sludge!E73</f>
        <v>0</v>
      </c>
      <c r="K72" s="628">
        <f>Amnt_Deposited!P68*$H$12*(1-DOCF)*Industry!D73</f>
        <v>0</v>
      </c>
      <c r="L72" s="625">
        <f>Amnt_Deposited!P68*Parameters!$E$58*$D$11*(1-DOCF)*Industry!E73</f>
        <v>0</v>
      </c>
      <c r="M72" s="626">
        <f>Amnt_Deposited!P68*Parameters!$E$59*$D$12*(1-DOCF)*Industry!E73</f>
        <v>0</v>
      </c>
      <c r="N72" s="561">
        <f t="shared" si="3"/>
        <v>0</v>
      </c>
      <c r="O72" s="563">
        <f t="shared" si="1"/>
        <v>0</v>
      </c>
    </row>
    <row r="73" spans="2:15">
      <c r="B73" s="560">
        <f t="shared" si="2"/>
        <v>2005</v>
      </c>
      <c r="C73" s="623">
        <f>Amnt_Deposited!O69*$D$10*(1-DOCF)*MSW!E74</f>
        <v>0</v>
      </c>
      <c r="D73" s="624">
        <f>Amnt_Deposited!C69*$F$10*(1-DOCF)*Food!E74</f>
        <v>0</v>
      </c>
      <c r="E73" s="625">
        <f>Amnt_Deposited!F69*$F$11*(1-DOCF)*Garden!E74</f>
        <v>0</v>
      </c>
      <c r="F73" s="625">
        <f>Amnt_Deposited!D69*$D$11*(1-DOCF)*Paper!E74</f>
        <v>0</v>
      </c>
      <c r="G73" s="625">
        <f>Amnt_Deposited!G69*$D$12*(1-DOCF)*Wood!E74</f>
        <v>0</v>
      </c>
      <c r="H73" s="625">
        <f>Amnt_Deposited!H69*$F$12*(1-DOCF)*Textiles!E74</f>
        <v>0</v>
      </c>
      <c r="I73" s="626">
        <f>Amnt_Deposited!E69*$H$10*(1-DOCF)*Nappies!E74</f>
        <v>0</v>
      </c>
      <c r="J73" s="627">
        <f>Amnt_Deposited!N69*$H$11*(1-DOCF)*Sludge!E74</f>
        <v>0</v>
      </c>
      <c r="K73" s="628">
        <f>Amnt_Deposited!P69*$H$12*(1-DOCF)*Industry!D74</f>
        <v>0</v>
      </c>
      <c r="L73" s="625">
        <f>Amnt_Deposited!P69*Parameters!$E$58*$D$11*(1-DOCF)*Industry!E74</f>
        <v>0</v>
      </c>
      <c r="M73" s="626">
        <f>Amnt_Deposited!P69*Parameters!$E$59*$D$12*(1-DOCF)*Industry!E74</f>
        <v>0</v>
      </c>
      <c r="N73" s="561">
        <f t="shared" si="3"/>
        <v>0</v>
      </c>
      <c r="O73" s="563">
        <f t="shared" si="1"/>
        <v>0</v>
      </c>
    </row>
    <row r="74" spans="2:15">
      <c r="B74" s="560">
        <f t="shared" si="2"/>
        <v>2006</v>
      </c>
      <c r="C74" s="623">
        <f>Amnt_Deposited!O70*$D$10*(1-DOCF)*MSW!E75</f>
        <v>0</v>
      </c>
      <c r="D74" s="624">
        <f>Amnt_Deposited!C70*$F$10*(1-DOCF)*Food!E75</f>
        <v>0</v>
      </c>
      <c r="E74" s="625">
        <f>Amnt_Deposited!F70*$F$11*(1-DOCF)*Garden!E75</f>
        <v>0</v>
      </c>
      <c r="F74" s="625">
        <f>Amnt_Deposited!D70*$D$11*(1-DOCF)*Paper!E75</f>
        <v>0</v>
      </c>
      <c r="G74" s="625">
        <f>Amnt_Deposited!G70*$D$12*(1-DOCF)*Wood!E75</f>
        <v>0</v>
      </c>
      <c r="H74" s="625">
        <f>Amnt_Deposited!H70*$F$12*(1-DOCF)*Textiles!E75</f>
        <v>0</v>
      </c>
      <c r="I74" s="626">
        <f>Amnt_Deposited!E70*$H$10*(1-DOCF)*Nappies!E75</f>
        <v>0</v>
      </c>
      <c r="J74" s="627">
        <f>Amnt_Deposited!N70*$H$11*(1-DOCF)*Sludge!E75</f>
        <v>0</v>
      </c>
      <c r="K74" s="628">
        <f>Amnt_Deposited!P70*$H$12*(1-DOCF)*Industry!D75</f>
        <v>0</v>
      </c>
      <c r="L74" s="625">
        <f>Amnt_Deposited!P70*Parameters!$E$58*$D$11*(1-DOCF)*Industry!E75</f>
        <v>0</v>
      </c>
      <c r="M74" s="626">
        <f>Amnt_Deposited!P70*Parameters!$E$59*$D$12*(1-DOCF)*Industry!E75</f>
        <v>0</v>
      </c>
      <c r="N74" s="561">
        <f t="shared" si="3"/>
        <v>0</v>
      </c>
      <c r="O74" s="563">
        <f t="shared" si="1"/>
        <v>0</v>
      </c>
    </row>
    <row r="75" spans="2:15">
      <c r="B75" s="560">
        <f t="shared" si="2"/>
        <v>2007</v>
      </c>
      <c r="C75" s="623">
        <f>Amnt_Deposited!O71*$D$10*(1-DOCF)*MSW!E76</f>
        <v>0</v>
      </c>
      <c r="D75" s="624">
        <f>Amnt_Deposited!C71*$F$10*(1-DOCF)*Food!E76</f>
        <v>0</v>
      </c>
      <c r="E75" s="625">
        <f>Amnt_Deposited!F71*$F$11*(1-DOCF)*Garden!E76</f>
        <v>0</v>
      </c>
      <c r="F75" s="625">
        <f>Amnt_Deposited!D71*$D$11*(1-DOCF)*Paper!E76</f>
        <v>0</v>
      </c>
      <c r="G75" s="625">
        <f>Amnt_Deposited!G71*$D$12*(1-DOCF)*Wood!E76</f>
        <v>0</v>
      </c>
      <c r="H75" s="625">
        <f>Amnt_Deposited!H71*$F$12*(1-DOCF)*Textiles!E76</f>
        <v>0</v>
      </c>
      <c r="I75" s="626">
        <f>Amnt_Deposited!E71*$H$10*(1-DOCF)*Nappies!E76</f>
        <v>0</v>
      </c>
      <c r="J75" s="627">
        <f>Amnt_Deposited!N71*$H$11*(1-DOCF)*Sludge!E76</f>
        <v>0</v>
      </c>
      <c r="K75" s="628">
        <f>Amnt_Deposited!P71*$H$12*(1-DOCF)*Industry!D76</f>
        <v>0</v>
      </c>
      <c r="L75" s="625">
        <f>Amnt_Deposited!P71*Parameters!$E$58*$D$11*(1-DOCF)*Industry!E76</f>
        <v>0</v>
      </c>
      <c r="M75" s="626">
        <f>Amnt_Deposited!P71*Parameters!$E$59*$D$12*(1-DOCF)*Industry!E76</f>
        <v>0</v>
      </c>
      <c r="N75" s="561">
        <f t="shared" si="3"/>
        <v>0</v>
      </c>
      <c r="O75" s="563">
        <f t="shared" si="1"/>
        <v>0</v>
      </c>
    </row>
    <row r="76" spans="2:15">
      <c r="B76" s="560">
        <f t="shared" si="2"/>
        <v>2008</v>
      </c>
      <c r="C76" s="623">
        <f>Amnt_Deposited!O72*$D$10*(1-DOCF)*MSW!E77</f>
        <v>0</v>
      </c>
      <c r="D76" s="624">
        <f>Amnt_Deposited!C72*$F$10*(1-DOCF)*Food!E77</f>
        <v>0</v>
      </c>
      <c r="E76" s="625">
        <f>Amnt_Deposited!F72*$F$11*(1-DOCF)*Garden!E77</f>
        <v>0</v>
      </c>
      <c r="F76" s="625">
        <f>Amnt_Deposited!D72*$D$11*(1-DOCF)*Paper!E77</f>
        <v>0</v>
      </c>
      <c r="G76" s="625">
        <f>Amnt_Deposited!G72*$D$12*(1-DOCF)*Wood!E77</f>
        <v>0</v>
      </c>
      <c r="H76" s="625">
        <f>Amnt_Deposited!H72*$F$12*(1-DOCF)*Textiles!E77</f>
        <v>0</v>
      </c>
      <c r="I76" s="626">
        <f>Amnt_Deposited!E72*$H$10*(1-DOCF)*Nappies!E77</f>
        <v>0</v>
      </c>
      <c r="J76" s="627">
        <f>Amnt_Deposited!N72*$H$11*(1-DOCF)*Sludge!E77</f>
        <v>0</v>
      </c>
      <c r="K76" s="628">
        <f>Amnt_Deposited!P72*$H$12*(1-DOCF)*Industry!D77</f>
        <v>0</v>
      </c>
      <c r="L76" s="625">
        <f>Amnt_Deposited!P72*Parameters!$E$58*$D$11*(1-DOCF)*Industry!E77</f>
        <v>0</v>
      </c>
      <c r="M76" s="626">
        <f>Amnt_Deposited!P72*Parameters!$E$59*$D$12*(1-DOCF)*Industry!E77</f>
        <v>0</v>
      </c>
      <c r="N76" s="561">
        <f t="shared" si="3"/>
        <v>0</v>
      </c>
      <c r="O76" s="563">
        <f t="shared" si="1"/>
        <v>0</v>
      </c>
    </row>
    <row r="77" spans="2:15">
      <c r="B77" s="560">
        <f t="shared" si="2"/>
        <v>2009</v>
      </c>
      <c r="C77" s="623">
        <f>Amnt_Deposited!O73*$D$10*(1-DOCF)*MSW!E78</f>
        <v>0</v>
      </c>
      <c r="D77" s="624">
        <f>Amnt_Deposited!C73*$F$10*(1-DOCF)*Food!E78</f>
        <v>0</v>
      </c>
      <c r="E77" s="625">
        <f>Amnt_Deposited!F73*$F$11*(1-DOCF)*Garden!E78</f>
        <v>0</v>
      </c>
      <c r="F77" s="625">
        <f>Amnt_Deposited!D73*$D$11*(1-DOCF)*Paper!E78</f>
        <v>0</v>
      </c>
      <c r="G77" s="625">
        <f>Amnt_Deposited!G73*$D$12*(1-DOCF)*Wood!E78</f>
        <v>0</v>
      </c>
      <c r="H77" s="625">
        <f>Amnt_Deposited!H73*$F$12*(1-DOCF)*Textiles!E78</f>
        <v>0</v>
      </c>
      <c r="I77" s="626">
        <f>Amnt_Deposited!E73*$H$10*(1-DOCF)*Nappies!E78</f>
        <v>0</v>
      </c>
      <c r="J77" s="627">
        <f>Amnt_Deposited!N73*$H$11*(1-DOCF)*Sludge!E78</f>
        <v>0</v>
      </c>
      <c r="K77" s="628">
        <f>Amnt_Deposited!P73*$H$12*(1-DOCF)*Industry!D78</f>
        <v>0</v>
      </c>
      <c r="L77" s="625">
        <f>Amnt_Deposited!P73*Parameters!$E$58*$D$11*(1-DOCF)*Industry!E78</f>
        <v>0</v>
      </c>
      <c r="M77" s="626">
        <f>Amnt_Deposited!P73*Parameters!$E$59*$D$12*(1-DOCF)*Industry!E78</f>
        <v>0</v>
      </c>
      <c r="N77" s="561">
        <f t="shared" si="3"/>
        <v>0</v>
      </c>
      <c r="O77" s="563">
        <f t="shared" si="1"/>
        <v>0</v>
      </c>
    </row>
    <row r="78" spans="2:15">
      <c r="B78" s="560">
        <f t="shared" si="2"/>
        <v>2010</v>
      </c>
      <c r="C78" s="623">
        <f>Amnt_Deposited!O74*$D$10*(1-DOCF)*MSW!E79</f>
        <v>0</v>
      </c>
      <c r="D78" s="624">
        <f>Amnt_Deposited!C74*$F$10*(1-DOCF)*Food!E79</f>
        <v>0</v>
      </c>
      <c r="E78" s="625">
        <f>Amnt_Deposited!F74*$F$11*(1-DOCF)*Garden!E79</f>
        <v>0</v>
      </c>
      <c r="F78" s="625">
        <f>Amnt_Deposited!D74*$D$11*(1-DOCF)*Paper!E79</f>
        <v>0</v>
      </c>
      <c r="G78" s="625">
        <f>Amnt_Deposited!G74*$D$12*(1-DOCF)*Wood!E79</f>
        <v>0</v>
      </c>
      <c r="H78" s="625">
        <f>Amnt_Deposited!H74*$F$12*(1-DOCF)*Textiles!E79</f>
        <v>0</v>
      </c>
      <c r="I78" s="626">
        <f>Amnt_Deposited!E74*$H$10*(1-DOCF)*Nappies!E79</f>
        <v>0</v>
      </c>
      <c r="J78" s="627">
        <f>Amnt_Deposited!N74*$H$11*(1-DOCF)*Sludge!E79</f>
        <v>0</v>
      </c>
      <c r="K78" s="628">
        <f>Amnt_Deposited!P74*$H$12*(1-DOCF)*Industry!D79</f>
        <v>0</v>
      </c>
      <c r="L78" s="625">
        <f>Amnt_Deposited!P74*Parameters!$E$58*$D$11*(1-DOCF)*Industry!E79</f>
        <v>0</v>
      </c>
      <c r="M78" s="626">
        <f>Amnt_Deposited!P74*Parameters!$E$59*$D$12*(1-DOCF)*Industry!E79</f>
        <v>0</v>
      </c>
      <c r="N78" s="561">
        <f t="shared" si="3"/>
        <v>0</v>
      </c>
      <c r="O78" s="563">
        <f t="shared" si="1"/>
        <v>0</v>
      </c>
    </row>
    <row r="79" spans="2:15">
      <c r="B79" s="560">
        <f t="shared" si="2"/>
        <v>2011</v>
      </c>
      <c r="C79" s="623">
        <f>Amnt_Deposited!O75*$D$10*(1-DOCF)*MSW!E80</f>
        <v>0</v>
      </c>
      <c r="D79" s="624">
        <f>Amnt_Deposited!C75*$F$10*(1-DOCF)*Food!E80</f>
        <v>0</v>
      </c>
      <c r="E79" s="625">
        <f>Amnt_Deposited!F75*$F$11*(1-DOCF)*Garden!E80</f>
        <v>0</v>
      </c>
      <c r="F79" s="625">
        <f>Amnt_Deposited!D75*$D$11*(1-DOCF)*Paper!E80</f>
        <v>0</v>
      </c>
      <c r="G79" s="625">
        <f>Amnt_Deposited!G75*$D$12*(1-DOCF)*Wood!E80</f>
        <v>0</v>
      </c>
      <c r="H79" s="625">
        <f>Amnt_Deposited!H75*$F$12*(1-DOCF)*Textiles!E80</f>
        <v>0</v>
      </c>
      <c r="I79" s="626">
        <f>Amnt_Deposited!E75*$H$10*(1-DOCF)*Nappies!E80</f>
        <v>0</v>
      </c>
      <c r="J79" s="627">
        <f>Amnt_Deposited!N75*$H$11*(1-DOCF)*Sludge!E80</f>
        <v>0</v>
      </c>
      <c r="K79" s="628">
        <f>Amnt_Deposited!P75*$H$12*(1-DOCF)*Industry!D80</f>
        <v>0</v>
      </c>
      <c r="L79" s="625">
        <f>Amnt_Deposited!P75*Parameters!$E$58*$D$11*(1-DOCF)*Industry!E80</f>
        <v>0</v>
      </c>
      <c r="M79" s="626">
        <f>Amnt_Deposited!P75*Parameters!$E$59*$D$12*(1-DOCF)*Industry!E80</f>
        <v>0</v>
      </c>
      <c r="N79" s="561">
        <f t="shared" si="3"/>
        <v>0</v>
      </c>
      <c r="O79" s="563">
        <f t="shared" si="1"/>
        <v>0</v>
      </c>
    </row>
    <row r="80" spans="2:15">
      <c r="B80" s="560">
        <f t="shared" si="2"/>
        <v>2012</v>
      </c>
      <c r="C80" s="623">
        <f>Amnt_Deposited!O76*$D$10*(1-DOCF)*MSW!E81</f>
        <v>0</v>
      </c>
      <c r="D80" s="624">
        <f>Amnt_Deposited!C76*$F$10*(1-DOCF)*Food!E81</f>
        <v>0</v>
      </c>
      <c r="E80" s="625">
        <f>Amnt_Deposited!F76*$F$11*(1-DOCF)*Garden!E81</f>
        <v>0</v>
      </c>
      <c r="F80" s="625">
        <f>Amnt_Deposited!D76*$D$11*(1-DOCF)*Paper!E81</f>
        <v>0</v>
      </c>
      <c r="G80" s="625">
        <f>Amnt_Deposited!G76*$D$12*(1-DOCF)*Wood!E81</f>
        <v>0</v>
      </c>
      <c r="H80" s="625">
        <f>Amnt_Deposited!H76*$F$12*(1-DOCF)*Textiles!E81</f>
        <v>0</v>
      </c>
      <c r="I80" s="626">
        <f>Amnt_Deposited!E76*$H$10*(1-DOCF)*Nappies!E81</f>
        <v>0</v>
      </c>
      <c r="J80" s="627">
        <f>Amnt_Deposited!N76*$H$11*(1-DOCF)*Sludge!E81</f>
        <v>0</v>
      </c>
      <c r="K80" s="628">
        <f>Amnt_Deposited!P76*$H$12*(1-DOCF)*Industry!D81</f>
        <v>0</v>
      </c>
      <c r="L80" s="625">
        <f>Amnt_Deposited!P76*Parameters!$E$58*$D$11*(1-DOCF)*Industry!E81</f>
        <v>0</v>
      </c>
      <c r="M80" s="626">
        <f>Amnt_Deposited!P76*Parameters!$E$59*$D$12*(1-DOCF)*Industry!E81</f>
        <v>0</v>
      </c>
      <c r="N80" s="561">
        <f t="shared" si="3"/>
        <v>0</v>
      </c>
      <c r="O80" s="563">
        <f t="shared" si="1"/>
        <v>0</v>
      </c>
    </row>
    <row r="81" spans="2:15">
      <c r="B81" s="560">
        <f t="shared" si="2"/>
        <v>2013</v>
      </c>
      <c r="C81" s="623">
        <f>Amnt_Deposited!O77*$D$10*(1-DOCF)*MSW!E82</f>
        <v>0</v>
      </c>
      <c r="D81" s="624">
        <f>Amnt_Deposited!C77*$F$10*(1-DOCF)*Food!E82</f>
        <v>0</v>
      </c>
      <c r="E81" s="625">
        <f>Amnt_Deposited!F77*$F$11*(1-DOCF)*Garden!E82</f>
        <v>0</v>
      </c>
      <c r="F81" s="625">
        <f>Amnt_Deposited!D77*$D$11*(1-DOCF)*Paper!E82</f>
        <v>0</v>
      </c>
      <c r="G81" s="625">
        <f>Amnt_Deposited!G77*$D$12*(1-DOCF)*Wood!E82</f>
        <v>0</v>
      </c>
      <c r="H81" s="625">
        <f>Amnt_Deposited!H77*$F$12*(1-DOCF)*Textiles!E82</f>
        <v>0</v>
      </c>
      <c r="I81" s="626">
        <f>Amnt_Deposited!E77*$H$10*(1-DOCF)*Nappies!E82</f>
        <v>0</v>
      </c>
      <c r="J81" s="627">
        <f>Amnt_Deposited!N77*$H$11*(1-DOCF)*Sludge!E82</f>
        <v>0</v>
      </c>
      <c r="K81" s="628">
        <f>Amnt_Deposited!P77*$H$12*(1-DOCF)*Industry!D82</f>
        <v>0</v>
      </c>
      <c r="L81" s="625">
        <f>Amnt_Deposited!P77*Parameters!$E$58*$D$11*(1-DOCF)*Industry!E82</f>
        <v>0</v>
      </c>
      <c r="M81" s="626">
        <f>Amnt_Deposited!P77*Parameters!$E$59*$D$12*(1-DOCF)*Industry!E82</f>
        <v>0</v>
      </c>
      <c r="N81" s="561">
        <f t="shared" si="3"/>
        <v>0</v>
      </c>
      <c r="O81" s="563">
        <f t="shared" si="1"/>
        <v>0</v>
      </c>
    </row>
    <row r="82" spans="2:15">
      <c r="B82" s="560">
        <f t="shared" si="2"/>
        <v>2014</v>
      </c>
      <c r="C82" s="623">
        <f>Amnt_Deposited!O78*$D$10*(1-DOCF)*MSW!E83</f>
        <v>0</v>
      </c>
      <c r="D82" s="624">
        <f>Amnt_Deposited!C78*$F$10*(1-DOCF)*Food!E83</f>
        <v>0</v>
      </c>
      <c r="E82" s="625">
        <f>Amnt_Deposited!F78*$F$11*(1-DOCF)*Garden!E83</f>
        <v>0</v>
      </c>
      <c r="F82" s="625">
        <f>Amnt_Deposited!D78*$D$11*(1-DOCF)*Paper!E83</f>
        <v>0</v>
      </c>
      <c r="G82" s="625">
        <f>Amnt_Deposited!G78*$D$12*(1-DOCF)*Wood!E83</f>
        <v>0</v>
      </c>
      <c r="H82" s="625">
        <f>Amnt_Deposited!H78*$F$12*(1-DOCF)*Textiles!E83</f>
        <v>0</v>
      </c>
      <c r="I82" s="626">
        <f>Amnt_Deposited!E78*$H$10*(1-DOCF)*Nappies!E83</f>
        <v>0</v>
      </c>
      <c r="J82" s="627">
        <f>Amnt_Deposited!N78*$H$11*(1-DOCF)*Sludge!E83</f>
        <v>0</v>
      </c>
      <c r="K82" s="628">
        <f>Amnt_Deposited!P78*$H$12*(1-DOCF)*Industry!D83</f>
        <v>0</v>
      </c>
      <c r="L82" s="625">
        <f>Amnt_Deposited!P78*Parameters!$E$58*$D$11*(1-DOCF)*Industry!E83</f>
        <v>0</v>
      </c>
      <c r="M82" s="626">
        <f>Amnt_Deposited!P78*Parameters!$E$59*$D$12*(1-DOCF)*Industry!E83</f>
        <v>0</v>
      </c>
      <c r="N82" s="561">
        <f t="shared" ref="N82:N98" si="4">IF(Select2=2,C82+J82+K82, D82+E82+F82+G82+H82+I82+J82+K82)</f>
        <v>0</v>
      </c>
      <c r="O82" s="563">
        <f t="shared" ref="O82:O98" si="5">O81+N82</f>
        <v>0</v>
      </c>
    </row>
    <row r="83" spans="2:15">
      <c r="B83" s="560">
        <f t="shared" si="2"/>
        <v>2015</v>
      </c>
      <c r="C83" s="623">
        <f>Amnt_Deposited!O79*$D$10*(1-DOCF)*MSW!E84</f>
        <v>0</v>
      </c>
      <c r="D83" s="624">
        <f>Amnt_Deposited!C79*$F$10*(1-DOCF)*Food!E84</f>
        <v>0</v>
      </c>
      <c r="E83" s="625">
        <f>Amnt_Deposited!F79*$F$11*(1-DOCF)*Garden!E84</f>
        <v>0</v>
      </c>
      <c r="F83" s="625">
        <f>Amnt_Deposited!D79*$D$11*(1-DOCF)*Paper!E84</f>
        <v>0</v>
      </c>
      <c r="G83" s="625">
        <f>Amnt_Deposited!G79*$D$12*(1-DOCF)*Wood!E84</f>
        <v>0</v>
      </c>
      <c r="H83" s="625">
        <f>Amnt_Deposited!H79*$F$12*(1-DOCF)*Textiles!E84</f>
        <v>0</v>
      </c>
      <c r="I83" s="626">
        <f>Amnt_Deposited!E79*$H$10*(1-DOCF)*Nappies!E84</f>
        <v>0</v>
      </c>
      <c r="J83" s="627">
        <f>Amnt_Deposited!N79*$H$11*(1-DOCF)*Sludge!E84</f>
        <v>0</v>
      </c>
      <c r="K83" s="628">
        <f>Amnt_Deposited!P79*$H$12*(1-DOCF)*Industry!D84</f>
        <v>0</v>
      </c>
      <c r="L83" s="625">
        <f>Amnt_Deposited!P79*Parameters!$E$58*$D$11*(1-DOCF)*Industry!E84</f>
        <v>0</v>
      </c>
      <c r="M83" s="626">
        <f>Amnt_Deposited!P79*Parameters!$E$59*$D$12*(1-DOCF)*Industry!E84</f>
        <v>0</v>
      </c>
      <c r="N83" s="561">
        <f t="shared" si="4"/>
        <v>0</v>
      </c>
      <c r="O83" s="563">
        <f t="shared" si="5"/>
        <v>0</v>
      </c>
    </row>
    <row r="84" spans="2:15">
      <c r="B84" s="560">
        <f t="shared" ref="B84:B98" si="6">B83+1</f>
        <v>2016</v>
      </c>
      <c r="C84" s="623">
        <f>Amnt_Deposited!O80*$D$10*(1-DOCF)*MSW!E85</f>
        <v>0</v>
      </c>
      <c r="D84" s="624">
        <f>Amnt_Deposited!C80*$F$10*(1-DOCF)*Food!E85</f>
        <v>0</v>
      </c>
      <c r="E84" s="625">
        <f>Amnt_Deposited!F80*$F$11*(1-DOCF)*Garden!E85</f>
        <v>0</v>
      </c>
      <c r="F84" s="625">
        <f>Amnt_Deposited!D80*$D$11*(1-DOCF)*Paper!E85</f>
        <v>0</v>
      </c>
      <c r="G84" s="625">
        <f>Amnt_Deposited!G80*$D$12*(1-DOCF)*Wood!E85</f>
        <v>0</v>
      </c>
      <c r="H84" s="625">
        <f>Amnt_Deposited!H80*$F$12*(1-DOCF)*Textiles!E85</f>
        <v>0</v>
      </c>
      <c r="I84" s="626">
        <f>Amnt_Deposited!E80*$H$10*(1-DOCF)*Nappies!E85</f>
        <v>0</v>
      </c>
      <c r="J84" s="627">
        <f>Amnt_Deposited!N80*$H$11*(1-DOCF)*Sludge!E85</f>
        <v>0</v>
      </c>
      <c r="K84" s="628">
        <f>Amnt_Deposited!P80*$H$12*(1-DOCF)*Industry!D85</f>
        <v>0</v>
      </c>
      <c r="L84" s="625">
        <f>Amnt_Deposited!P80*Parameters!$E$58*$D$11*(1-DOCF)*Industry!E85</f>
        <v>0</v>
      </c>
      <c r="M84" s="626">
        <f>Amnt_Deposited!P80*Parameters!$E$59*$D$12*(1-DOCF)*Industry!E85</f>
        <v>0</v>
      </c>
      <c r="N84" s="561">
        <f t="shared" si="4"/>
        <v>0</v>
      </c>
      <c r="O84" s="563">
        <f t="shared" si="5"/>
        <v>0</v>
      </c>
    </row>
    <row r="85" spans="2:15">
      <c r="B85" s="560">
        <f t="shared" si="6"/>
        <v>2017</v>
      </c>
      <c r="C85" s="623">
        <f>Amnt_Deposited!O81*$D$10*(1-DOCF)*MSW!E86</f>
        <v>0</v>
      </c>
      <c r="D85" s="624">
        <f>Amnt_Deposited!C81*$F$10*(1-DOCF)*Food!E86</f>
        <v>0</v>
      </c>
      <c r="E85" s="625">
        <f>Amnt_Deposited!F81*$F$11*(1-DOCF)*Garden!E86</f>
        <v>0</v>
      </c>
      <c r="F85" s="625">
        <f>Amnt_Deposited!D81*$D$11*(1-DOCF)*Paper!E86</f>
        <v>0</v>
      </c>
      <c r="G85" s="625">
        <f>Amnt_Deposited!G81*$D$12*(1-DOCF)*Wood!E86</f>
        <v>0</v>
      </c>
      <c r="H85" s="625">
        <f>Amnt_Deposited!H81*$F$12*(1-DOCF)*Textiles!E86</f>
        <v>0</v>
      </c>
      <c r="I85" s="626">
        <f>Amnt_Deposited!E81*$H$10*(1-DOCF)*Nappies!E86</f>
        <v>0</v>
      </c>
      <c r="J85" s="627">
        <f>Amnt_Deposited!N81*$H$11*(1-DOCF)*Sludge!E86</f>
        <v>0</v>
      </c>
      <c r="K85" s="628">
        <f>Amnt_Deposited!P81*$H$12*(1-DOCF)*Industry!D86</f>
        <v>0</v>
      </c>
      <c r="L85" s="625">
        <f>Amnt_Deposited!P81*Parameters!$E$58*$D$11*(1-DOCF)*Industry!E86</f>
        <v>0</v>
      </c>
      <c r="M85" s="626">
        <f>Amnt_Deposited!P81*Parameters!$E$59*$D$12*(1-DOCF)*Industry!E86</f>
        <v>0</v>
      </c>
      <c r="N85" s="561">
        <f t="shared" si="4"/>
        <v>0</v>
      </c>
      <c r="O85" s="563">
        <f t="shared" si="5"/>
        <v>0</v>
      </c>
    </row>
    <row r="86" spans="2:15">
      <c r="B86" s="560">
        <f t="shared" si="6"/>
        <v>2018</v>
      </c>
      <c r="C86" s="623">
        <f>Amnt_Deposited!O82*$D$10*(1-DOCF)*MSW!E87</f>
        <v>0</v>
      </c>
      <c r="D86" s="624">
        <f>Amnt_Deposited!C82*$F$10*(1-DOCF)*Food!E87</f>
        <v>0</v>
      </c>
      <c r="E86" s="625">
        <f>Amnt_Deposited!F82*$F$11*(1-DOCF)*Garden!E87</f>
        <v>0</v>
      </c>
      <c r="F86" s="625">
        <f>Amnt_Deposited!D82*$D$11*(1-DOCF)*Paper!E87</f>
        <v>0</v>
      </c>
      <c r="G86" s="625">
        <f>Amnt_Deposited!G82*$D$12*(1-DOCF)*Wood!E87</f>
        <v>0</v>
      </c>
      <c r="H86" s="625">
        <f>Amnt_Deposited!H82*$F$12*(1-DOCF)*Textiles!E87</f>
        <v>0</v>
      </c>
      <c r="I86" s="626">
        <f>Amnt_Deposited!E82*$H$10*(1-DOCF)*Nappies!E87</f>
        <v>0</v>
      </c>
      <c r="J86" s="627">
        <f>Amnt_Deposited!N82*$H$11*(1-DOCF)*Sludge!E87</f>
        <v>0</v>
      </c>
      <c r="K86" s="628">
        <f>Amnt_Deposited!P82*$H$12*(1-DOCF)*Industry!D87</f>
        <v>0</v>
      </c>
      <c r="L86" s="625">
        <f>Amnt_Deposited!P82*Parameters!$E$58*$D$11*(1-DOCF)*Industry!E87</f>
        <v>0</v>
      </c>
      <c r="M86" s="626">
        <f>Amnt_Deposited!P82*Parameters!$E$59*$D$12*(1-DOCF)*Industry!E87</f>
        <v>0</v>
      </c>
      <c r="N86" s="561">
        <f t="shared" si="4"/>
        <v>0</v>
      </c>
      <c r="O86" s="563">
        <f t="shared" si="5"/>
        <v>0</v>
      </c>
    </row>
    <row r="87" spans="2:15">
      <c r="B87" s="560">
        <f t="shared" si="6"/>
        <v>2019</v>
      </c>
      <c r="C87" s="623">
        <f>Amnt_Deposited!O83*$D$10*(1-DOCF)*MSW!E88</f>
        <v>0</v>
      </c>
      <c r="D87" s="624">
        <f>Amnt_Deposited!C83*$F$10*(1-DOCF)*Food!E88</f>
        <v>0</v>
      </c>
      <c r="E87" s="625">
        <f>Amnt_Deposited!F83*$F$11*(1-DOCF)*Garden!E88</f>
        <v>0</v>
      </c>
      <c r="F87" s="625">
        <f>Amnt_Deposited!D83*$D$11*(1-DOCF)*Paper!E88</f>
        <v>0</v>
      </c>
      <c r="G87" s="625">
        <f>Amnt_Deposited!G83*$D$12*(1-DOCF)*Wood!E88</f>
        <v>0</v>
      </c>
      <c r="H87" s="625">
        <f>Amnt_Deposited!H83*$F$12*(1-DOCF)*Textiles!E88</f>
        <v>0</v>
      </c>
      <c r="I87" s="626">
        <f>Amnt_Deposited!E83*$H$10*(1-DOCF)*Nappies!E88</f>
        <v>0</v>
      </c>
      <c r="J87" s="627">
        <f>Amnt_Deposited!N83*$H$11*(1-DOCF)*Sludge!E88</f>
        <v>0</v>
      </c>
      <c r="K87" s="628">
        <f>Amnt_Deposited!P83*$H$12*(1-DOCF)*Industry!D88</f>
        <v>0</v>
      </c>
      <c r="L87" s="625">
        <f>Amnt_Deposited!P83*Parameters!$E$58*$D$11*(1-DOCF)*Industry!E88</f>
        <v>0</v>
      </c>
      <c r="M87" s="626">
        <f>Amnt_Deposited!P83*Parameters!$E$59*$D$12*(1-DOCF)*Industry!E88</f>
        <v>0</v>
      </c>
      <c r="N87" s="561">
        <f t="shared" si="4"/>
        <v>0</v>
      </c>
      <c r="O87" s="563">
        <f t="shared" si="5"/>
        <v>0</v>
      </c>
    </row>
    <row r="88" spans="2:15">
      <c r="B88" s="560">
        <f t="shared" si="6"/>
        <v>2020</v>
      </c>
      <c r="C88" s="623">
        <f>Amnt_Deposited!O84*$D$10*(1-DOCF)*MSW!E89</f>
        <v>0</v>
      </c>
      <c r="D88" s="624">
        <f>Amnt_Deposited!C84*$F$10*(1-DOCF)*Food!E89</f>
        <v>0</v>
      </c>
      <c r="E88" s="625">
        <f>Amnt_Deposited!F84*$F$11*(1-DOCF)*Garden!E89</f>
        <v>0</v>
      </c>
      <c r="F88" s="625">
        <f>Amnt_Deposited!D84*$D$11*(1-DOCF)*Paper!E89</f>
        <v>0</v>
      </c>
      <c r="G88" s="625">
        <f>Amnt_Deposited!G84*$D$12*(1-DOCF)*Wood!E89</f>
        <v>0</v>
      </c>
      <c r="H88" s="625">
        <f>Amnt_Deposited!H84*$F$12*(1-DOCF)*Textiles!E89</f>
        <v>0</v>
      </c>
      <c r="I88" s="626">
        <f>Amnt_Deposited!E84*$H$10*(1-DOCF)*Nappies!E89</f>
        <v>0</v>
      </c>
      <c r="J88" s="627">
        <f>Amnt_Deposited!N84*$H$11*(1-DOCF)*Sludge!E89</f>
        <v>0</v>
      </c>
      <c r="K88" s="628">
        <f>Amnt_Deposited!P84*$H$12*(1-DOCF)*Industry!D89</f>
        <v>0</v>
      </c>
      <c r="L88" s="625">
        <f>Amnt_Deposited!P84*Parameters!$E$58*$D$11*(1-DOCF)*Industry!E89</f>
        <v>0</v>
      </c>
      <c r="M88" s="626">
        <f>Amnt_Deposited!P84*Parameters!$E$59*$D$12*(1-DOCF)*Industry!E89</f>
        <v>0</v>
      </c>
      <c r="N88" s="561">
        <f t="shared" si="4"/>
        <v>0</v>
      </c>
      <c r="O88" s="563">
        <f t="shared" si="5"/>
        <v>0</v>
      </c>
    </row>
    <row r="89" spans="2:15">
      <c r="B89" s="560">
        <f t="shared" si="6"/>
        <v>2021</v>
      </c>
      <c r="C89" s="623">
        <f>Amnt_Deposited!O85*$D$10*(1-DOCF)*MSW!E90</f>
        <v>0</v>
      </c>
      <c r="D89" s="624">
        <f>Amnt_Deposited!C85*$F$10*(1-DOCF)*Food!E90</f>
        <v>0</v>
      </c>
      <c r="E89" s="625">
        <f>Amnt_Deposited!F85*$F$11*(1-DOCF)*Garden!E90</f>
        <v>0</v>
      </c>
      <c r="F89" s="625">
        <f>Amnt_Deposited!D85*$D$11*(1-DOCF)*Paper!E90</f>
        <v>0</v>
      </c>
      <c r="G89" s="625">
        <f>Amnt_Deposited!G85*$D$12*(1-DOCF)*Wood!E90</f>
        <v>0</v>
      </c>
      <c r="H89" s="625">
        <f>Amnt_Deposited!H85*$F$12*(1-DOCF)*Textiles!E90</f>
        <v>0</v>
      </c>
      <c r="I89" s="626">
        <f>Amnt_Deposited!E85*$H$10*(1-DOCF)*Nappies!E90</f>
        <v>0</v>
      </c>
      <c r="J89" s="627">
        <f>Amnt_Deposited!N85*$H$11*(1-DOCF)*Sludge!E90</f>
        <v>0</v>
      </c>
      <c r="K89" s="628">
        <f>Amnt_Deposited!P85*$H$12*(1-DOCF)*Industry!D90</f>
        <v>0</v>
      </c>
      <c r="L89" s="625">
        <f>Amnt_Deposited!P85*Parameters!$E$58*$D$11*(1-DOCF)*Industry!E90</f>
        <v>0</v>
      </c>
      <c r="M89" s="626">
        <f>Amnt_Deposited!P85*Parameters!$E$59*$D$12*(1-DOCF)*Industry!E90</f>
        <v>0</v>
      </c>
      <c r="N89" s="561">
        <f t="shared" si="4"/>
        <v>0</v>
      </c>
      <c r="O89" s="563">
        <f t="shared" si="5"/>
        <v>0</v>
      </c>
    </row>
    <row r="90" spans="2:15">
      <c r="B90" s="560">
        <f t="shared" si="6"/>
        <v>2022</v>
      </c>
      <c r="C90" s="623">
        <f>Amnt_Deposited!O86*$D$10*(1-DOCF)*MSW!E91</f>
        <v>0</v>
      </c>
      <c r="D90" s="624">
        <f>Amnt_Deposited!C86*$F$10*(1-DOCF)*Food!E91</f>
        <v>0</v>
      </c>
      <c r="E90" s="625">
        <f>Amnt_Deposited!F86*$F$11*(1-DOCF)*Garden!E91</f>
        <v>0</v>
      </c>
      <c r="F90" s="625">
        <f>Amnt_Deposited!D86*$D$11*(1-DOCF)*Paper!E91</f>
        <v>0</v>
      </c>
      <c r="G90" s="625">
        <f>Amnt_Deposited!G86*$D$12*(1-DOCF)*Wood!E91</f>
        <v>0</v>
      </c>
      <c r="H90" s="625">
        <f>Amnt_Deposited!H86*$F$12*(1-DOCF)*Textiles!E91</f>
        <v>0</v>
      </c>
      <c r="I90" s="626">
        <f>Amnt_Deposited!E86*$H$10*(1-DOCF)*Nappies!E91</f>
        <v>0</v>
      </c>
      <c r="J90" s="627">
        <f>Amnt_Deposited!N86*$H$11*(1-DOCF)*Sludge!E91</f>
        <v>0</v>
      </c>
      <c r="K90" s="628">
        <f>Amnt_Deposited!P86*$H$12*(1-DOCF)*Industry!D91</f>
        <v>0</v>
      </c>
      <c r="L90" s="625">
        <f>Amnt_Deposited!P86*Parameters!$E$58*$D$11*(1-DOCF)*Industry!E91</f>
        <v>0</v>
      </c>
      <c r="M90" s="626">
        <f>Amnt_Deposited!P86*Parameters!$E$59*$D$12*(1-DOCF)*Industry!E91</f>
        <v>0</v>
      </c>
      <c r="N90" s="561">
        <f t="shared" si="4"/>
        <v>0</v>
      </c>
      <c r="O90" s="563">
        <f t="shared" si="5"/>
        <v>0</v>
      </c>
    </row>
    <row r="91" spans="2:15">
      <c r="B91" s="560">
        <f t="shared" si="6"/>
        <v>2023</v>
      </c>
      <c r="C91" s="623">
        <f>Amnt_Deposited!O87*$D$10*(1-DOCF)*MSW!E92</f>
        <v>0</v>
      </c>
      <c r="D91" s="624">
        <f>Amnt_Deposited!C87*$F$10*(1-DOCF)*Food!E92</f>
        <v>0</v>
      </c>
      <c r="E91" s="625">
        <f>Amnt_Deposited!F87*$F$11*(1-DOCF)*Garden!E92</f>
        <v>0</v>
      </c>
      <c r="F91" s="625">
        <f>Amnt_Deposited!D87*$D$11*(1-DOCF)*Paper!E92</f>
        <v>0</v>
      </c>
      <c r="G91" s="625">
        <f>Amnt_Deposited!G87*$D$12*(1-DOCF)*Wood!E92</f>
        <v>0</v>
      </c>
      <c r="H91" s="625">
        <f>Amnt_Deposited!H87*$F$12*(1-DOCF)*Textiles!E92</f>
        <v>0</v>
      </c>
      <c r="I91" s="626">
        <f>Amnt_Deposited!E87*$H$10*(1-DOCF)*Nappies!E92</f>
        <v>0</v>
      </c>
      <c r="J91" s="627">
        <f>Amnt_Deposited!N87*$H$11*(1-DOCF)*Sludge!E92</f>
        <v>0</v>
      </c>
      <c r="K91" s="628">
        <f>Amnt_Deposited!P87*$H$12*(1-DOCF)*Industry!D92</f>
        <v>0</v>
      </c>
      <c r="L91" s="625">
        <f>Amnt_Deposited!P87*Parameters!$E$58*$D$11*(1-DOCF)*Industry!E92</f>
        <v>0</v>
      </c>
      <c r="M91" s="626">
        <f>Amnt_Deposited!P87*Parameters!$E$59*$D$12*(1-DOCF)*Industry!E92</f>
        <v>0</v>
      </c>
      <c r="N91" s="561">
        <f t="shared" si="4"/>
        <v>0</v>
      </c>
      <c r="O91" s="563">
        <f t="shared" si="5"/>
        <v>0</v>
      </c>
    </row>
    <row r="92" spans="2:15">
      <c r="B92" s="560">
        <f t="shared" si="6"/>
        <v>2024</v>
      </c>
      <c r="C92" s="623">
        <f>Amnt_Deposited!O88*$D$10*(1-DOCF)*MSW!E93</f>
        <v>0</v>
      </c>
      <c r="D92" s="624">
        <f>Amnt_Deposited!C88*$F$10*(1-DOCF)*Food!E93</f>
        <v>0</v>
      </c>
      <c r="E92" s="625">
        <f>Amnt_Deposited!F88*$F$11*(1-DOCF)*Garden!E93</f>
        <v>0</v>
      </c>
      <c r="F92" s="625">
        <f>Amnt_Deposited!D88*$D$11*(1-DOCF)*Paper!E93</f>
        <v>0</v>
      </c>
      <c r="G92" s="625">
        <f>Amnt_Deposited!G88*$D$12*(1-DOCF)*Wood!E93</f>
        <v>0</v>
      </c>
      <c r="H92" s="625">
        <f>Amnt_Deposited!H88*$F$12*(1-DOCF)*Textiles!E93</f>
        <v>0</v>
      </c>
      <c r="I92" s="626">
        <f>Amnt_Deposited!E88*$H$10*(1-DOCF)*Nappies!E93</f>
        <v>0</v>
      </c>
      <c r="J92" s="627">
        <f>Amnt_Deposited!N88*$H$11*(1-DOCF)*Sludge!E93</f>
        <v>0</v>
      </c>
      <c r="K92" s="628">
        <f>Amnt_Deposited!P88*$H$12*(1-DOCF)*Industry!D93</f>
        <v>0</v>
      </c>
      <c r="L92" s="625">
        <f>Amnt_Deposited!P88*Parameters!$E$58*$D$11*(1-DOCF)*Industry!E93</f>
        <v>0</v>
      </c>
      <c r="M92" s="626">
        <f>Amnt_Deposited!P88*Parameters!$E$59*$D$12*(1-DOCF)*Industry!E93</f>
        <v>0</v>
      </c>
      <c r="N92" s="561">
        <f t="shared" si="4"/>
        <v>0</v>
      </c>
      <c r="O92" s="563">
        <f t="shared" si="5"/>
        <v>0</v>
      </c>
    </row>
    <row r="93" spans="2:15">
      <c r="B93" s="560">
        <f t="shared" si="6"/>
        <v>2025</v>
      </c>
      <c r="C93" s="623">
        <f>Amnt_Deposited!O89*$D$10*(1-DOCF)*MSW!E94</f>
        <v>0</v>
      </c>
      <c r="D93" s="624">
        <f>Amnt_Deposited!C89*$F$10*(1-DOCF)*Food!E94</f>
        <v>0</v>
      </c>
      <c r="E93" s="625">
        <f>Amnt_Deposited!F89*$F$11*(1-DOCF)*Garden!E94</f>
        <v>0</v>
      </c>
      <c r="F93" s="625">
        <f>Amnt_Deposited!D89*$D$11*(1-DOCF)*Paper!E94</f>
        <v>0</v>
      </c>
      <c r="G93" s="625">
        <f>Amnt_Deposited!G89*$D$12*(1-DOCF)*Wood!E94</f>
        <v>0</v>
      </c>
      <c r="H93" s="625">
        <f>Amnt_Deposited!H89*$F$12*(1-DOCF)*Textiles!E94</f>
        <v>0</v>
      </c>
      <c r="I93" s="626">
        <f>Amnt_Deposited!E89*$H$10*(1-DOCF)*Nappies!E94</f>
        <v>0</v>
      </c>
      <c r="J93" s="627">
        <f>Amnt_Deposited!N89*$H$11*(1-DOCF)*Sludge!E94</f>
        <v>0</v>
      </c>
      <c r="K93" s="628">
        <f>Amnt_Deposited!P89*$H$12*(1-DOCF)*Industry!D94</f>
        <v>0</v>
      </c>
      <c r="L93" s="625">
        <f>Amnt_Deposited!P89*Parameters!$E$58*$D$11*(1-DOCF)*Industry!E94</f>
        <v>0</v>
      </c>
      <c r="M93" s="626">
        <f>Amnt_Deposited!P89*Parameters!$E$59*$D$12*(1-DOCF)*Industry!E94</f>
        <v>0</v>
      </c>
      <c r="N93" s="561">
        <f t="shared" si="4"/>
        <v>0</v>
      </c>
      <c r="O93" s="563">
        <f t="shared" si="5"/>
        <v>0</v>
      </c>
    </row>
    <row r="94" spans="2:15">
      <c r="B94" s="560">
        <f t="shared" si="6"/>
        <v>2026</v>
      </c>
      <c r="C94" s="623">
        <f>Amnt_Deposited!O90*$D$10*(1-DOCF)*MSW!E95</f>
        <v>0</v>
      </c>
      <c r="D94" s="624">
        <f>Amnt_Deposited!C90*$F$10*(1-DOCF)*Food!E95</f>
        <v>0</v>
      </c>
      <c r="E94" s="625">
        <f>Amnt_Deposited!F90*$F$11*(1-DOCF)*Garden!E95</f>
        <v>0</v>
      </c>
      <c r="F94" s="625">
        <f>Amnt_Deposited!D90*$D$11*(1-DOCF)*Paper!E95</f>
        <v>0</v>
      </c>
      <c r="G94" s="625">
        <f>Amnt_Deposited!G90*$D$12*(1-DOCF)*Wood!E95</f>
        <v>0</v>
      </c>
      <c r="H94" s="625">
        <f>Amnt_Deposited!H90*$F$12*(1-DOCF)*Textiles!E95</f>
        <v>0</v>
      </c>
      <c r="I94" s="626">
        <f>Amnt_Deposited!E90*$H$10*(1-DOCF)*Nappies!E95</f>
        <v>0</v>
      </c>
      <c r="J94" s="627">
        <f>Amnt_Deposited!N90*$H$11*(1-DOCF)*Sludge!E95</f>
        <v>0</v>
      </c>
      <c r="K94" s="628">
        <f>Amnt_Deposited!P90*$H$12*(1-DOCF)*Industry!D95</f>
        <v>0</v>
      </c>
      <c r="L94" s="625">
        <f>Amnt_Deposited!P90*Parameters!$E$58*$D$11*(1-DOCF)*Industry!E95</f>
        <v>0</v>
      </c>
      <c r="M94" s="626">
        <f>Amnt_Deposited!P90*Parameters!$E$59*$D$12*(1-DOCF)*Industry!E95</f>
        <v>0</v>
      </c>
      <c r="N94" s="561">
        <f t="shared" si="4"/>
        <v>0</v>
      </c>
      <c r="O94" s="563">
        <f t="shared" si="5"/>
        <v>0</v>
      </c>
    </row>
    <row r="95" spans="2:15">
      <c r="B95" s="560">
        <f t="shared" si="6"/>
        <v>2027</v>
      </c>
      <c r="C95" s="623">
        <f>Amnt_Deposited!O91*$D$10*(1-DOCF)*MSW!E96</f>
        <v>0</v>
      </c>
      <c r="D95" s="624">
        <f>Amnt_Deposited!C91*$F$10*(1-DOCF)*Food!E96</f>
        <v>0</v>
      </c>
      <c r="E95" s="625">
        <f>Amnt_Deposited!F91*$F$11*(1-DOCF)*Garden!E96</f>
        <v>0</v>
      </c>
      <c r="F95" s="625">
        <f>Amnt_Deposited!D91*$D$11*(1-DOCF)*Paper!E96</f>
        <v>0</v>
      </c>
      <c r="G95" s="625">
        <f>Amnt_Deposited!G91*$D$12*(1-DOCF)*Wood!E96</f>
        <v>0</v>
      </c>
      <c r="H95" s="625">
        <f>Amnt_Deposited!H91*$F$12*(1-DOCF)*Textiles!E96</f>
        <v>0</v>
      </c>
      <c r="I95" s="626">
        <f>Amnt_Deposited!E91*$H$10*(1-DOCF)*Nappies!E96</f>
        <v>0</v>
      </c>
      <c r="J95" s="627">
        <f>Amnt_Deposited!N91*$H$11*(1-DOCF)*Sludge!E96</f>
        <v>0</v>
      </c>
      <c r="K95" s="628">
        <f>Amnt_Deposited!P91*$H$12*(1-DOCF)*Industry!D96</f>
        <v>0</v>
      </c>
      <c r="L95" s="625">
        <f>Amnt_Deposited!P91*Parameters!$E$58*$D$11*(1-DOCF)*Industry!E96</f>
        <v>0</v>
      </c>
      <c r="M95" s="626">
        <f>Amnt_Deposited!P91*Parameters!$E$59*$D$12*(1-DOCF)*Industry!E96</f>
        <v>0</v>
      </c>
      <c r="N95" s="561">
        <f t="shared" si="4"/>
        <v>0</v>
      </c>
      <c r="O95" s="563">
        <f t="shared" si="5"/>
        <v>0</v>
      </c>
    </row>
    <row r="96" spans="2:15">
      <c r="B96" s="560">
        <f t="shared" si="6"/>
        <v>2028</v>
      </c>
      <c r="C96" s="623">
        <f>Amnt_Deposited!O92*$D$10*(1-DOCF)*MSW!E97</f>
        <v>0</v>
      </c>
      <c r="D96" s="624">
        <f>Amnt_Deposited!C92*$F$10*(1-DOCF)*Food!E97</f>
        <v>0</v>
      </c>
      <c r="E96" s="625">
        <f>Amnt_Deposited!F92*$F$11*(1-DOCF)*Garden!E97</f>
        <v>0</v>
      </c>
      <c r="F96" s="625">
        <f>Amnt_Deposited!D92*$D$11*(1-DOCF)*Paper!E97</f>
        <v>0</v>
      </c>
      <c r="G96" s="625">
        <f>Amnt_Deposited!G92*$D$12*(1-DOCF)*Wood!E97</f>
        <v>0</v>
      </c>
      <c r="H96" s="625">
        <f>Amnt_Deposited!H92*$F$12*(1-DOCF)*Textiles!E97</f>
        <v>0</v>
      </c>
      <c r="I96" s="626">
        <f>Amnt_Deposited!E92*$H$10*(1-DOCF)*Nappies!E97</f>
        <v>0</v>
      </c>
      <c r="J96" s="627">
        <f>Amnt_Deposited!N92*$H$11*(1-DOCF)*Sludge!E97</f>
        <v>0</v>
      </c>
      <c r="K96" s="628">
        <f>Amnt_Deposited!P92*$H$12*(1-DOCF)*Industry!D97</f>
        <v>0</v>
      </c>
      <c r="L96" s="625">
        <f>Amnt_Deposited!P92*Parameters!$E$58*$D$11*(1-DOCF)*Industry!E97</f>
        <v>0</v>
      </c>
      <c r="M96" s="626">
        <f>Amnt_Deposited!P92*Parameters!$E$59*$D$12*(1-DOCF)*Industry!E97</f>
        <v>0</v>
      </c>
      <c r="N96" s="561">
        <f t="shared" si="4"/>
        <v>0</v>
      </c>
      <c r="O96" s="563">
        <f t="shared" si="5"/>
        <v>0</v>
      </c>
    </row>
    <row r="97" spans="2:15">
      <c r="B97" s="560">
        <f t="shared" si="6"/>
        <v>2029</v>
      </c>
      <c r="C97" s="623">
        <f>Amnt_Deposited!O93*$D$10*(1-DOCF)*MSW!E98</f>
        <v>0</v>
      </c>
      <c r="D97" s="624">
        <f>Amnt_Deposited!C93*$F$10*(1-DOCF)*Food!E98</f>
        <v>0</v>
      </c>
      <c r="E97" s="625">
        <f>Amnt_Deposited!F93*$F$11*(1-DOCF)*Garden!E98</f>
        <v>0</v>
      </c>
      <c r="F97" s="625">
        <f>Amnt_Deposited!D93*$D$11*(1-DOCF)*Paper!E98</f>
        <v>0</v>
      </c>
      <c r="G97" s="625">
        <f>Amnt_Deposited!G93*$D$12*(1-DOCF)*Wood!E98</f>
        <v>0</v>
      </c>
      <c r="H97" s="625">
        <f>Amnt_Deposited!H93*$F$12*(1-DOCF)*Textiles!E98</f>
        <v>0</v>
      </c>
      <c r="I97" s="626">
        <f>Amnt_Deposited!E93*$H$10*(1-DOCF)*Nappies!E98</f>
        <v>0</v>
      </c>
      <c r="J97" s="627">
        <f>Amnt_Deposited!N93*$H$11*(1-DOCF)*Sludge!E98</f>
        <v>0</v>
      </c>
      <c r="K97" s="628">
        <f>Amnt_Deposited!P93*$H$12*(1-DOCF)*Industry!D98</f>
        <v>0</v>
      </c>
      <c r="L97" s="625">
        <f>Amnt_Deposited!P93*Parameters!$E$58*$D$11*(1-DOCF)*Industry!E98</f>
        <v>0</v>
      </c>
      <c r="M97" s="626">
        <f>Amnt_Deposited!P93*Parameters!$E$59*$D$12*(1-DOCF)*Industry!E98</f>
        <v>0</v>
      </c>
      <c r="N97" s="561">
        <f t="shared" si="4"/>
        <v>0</v>
      </c>
      <c r="O97" s="563">
        <f t="shared" si="5"/>
        <v>0</v>
      </c>
    </row>
    <row r="98" spans="2:15" ht="13.5" thickBot="1">
      <c r="B98" s="569">
        <f t="shared" si="6"/>
        <v>2030</v>
      </c>
      <c r="C98" s="623">
        <f>Amnt_Deposited!O94*$D$10*(1-DOCF)*MSW!E99</f>
        <v>0</v>
      </c>
      <c r="D98" s="624">
        <f>Amnt_Deposited!C94*$F$10*(1-DOCF)*Food!E99</f>
        <v>0</v>
      </c>
      <c r="E98" s="625">
        <f>Amnt_Deposited!F94*$F$11*(1-DOCF)*Garden!E99</f>
        <v>0</v>
      </c>
      <c r="F98" s="625">
        <f>Amnt_Deposited!D94*$D$11*(1-DOCF)*Paper!E99</f>
        <v>0</v>
      </c>
      <c r="G98" s="625">
        <f>Amnt_Deposited!G94*$D$12*(1-DOCF)*Wood!E99</f>
        <v>0</v>
      </c>
      <c r="H98" s="625">
        <f>Amnt_Deposited!H94*$F$12*(1-DOCF)*Textiles!E99</f>
        <v>0</v>
      </c>
      <c r="I98" s="626">
        <f>Amnt_Deposited!E94*$H$10*(1-DOCF)*Nappies!E99</f>
        <v>0</v>
      </c>
      <c r="J98" s="627">
        <f>Amnt_Deposited!N94*$H$11*(1-DOCF)*Sludge!E99</f>
        <v>0</v>
      </c>
      <c r="K98" s="628">
        <f>Amnt_Deposited!P94*$H$12*(1-DOCF)*Industry!D99</f>
        <v>0</v>
      </c>
      <c r="L98" s="625">
        <f>Amnt_Deposited!P94*Parameters!$E$58*$D$11*(1-DOCF)*Industry!E99</f>
        <v>0</v>
      </c>
      <c r="M98" s="626">
        <f>Amnt_Deposited!P94*Parameters!$E$59*$D$12*(1-DOCF)*Industry!E99</f>
        <v>0</v>
      </c>
      <c r="N98" s="570">
        <f t="shared" si="4"/>
        <v>0</v>
      </c>
      <c r="O98" s="57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37" t="s">
        <v>52</v>
      </c>
      <c r="C2" s="837"/>
      <c r="D2" s="837"/>
      <c r="E2" s="837"/>
      <c r="F2" s="837"/>
      <c r="G2" s="837"/>
      <c r="H2" s="837"/>
    </row>
    <row r="3" spans="1:35" ht="13.5" thickBot="1">
      <c r="B3" s="837"/>
      <c r="C3" s="837"/>
      <c r="D3" s="837"/>
      <c r="E3" s="837"/>
      <c r="F3" s="837"/>
      <c r="G3" s="837"/>
      <c r="H3" s="837"/>
    </row>
    <row r="4" spans="1:35" ht="13.5" thickBot="1">
      <c r="P4" s="841" t="s">
        <v>242</v>
      </c>
      <c r="Q4" s="842"/>
      <c r="R4" s="843" t="s">
        <v>243</v>
      </c>
      <c r="S4" s="844"/>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38" t="s">
        <v>47</v>
      </c>
      <c r="E5" s="839"/>
      <c r="F5" s="839"/>
      <c r="G5" s="840"/>
      <c r="H5" s="839" t="s">
        <v>57</v>
      </c>
      <c r="I5" s="839"/>
      <c r="J5" s="839"/>
      <c r="K5" s="840"/>
      <c r="L5" s="142"/>
      <c r="M5" s="142"/>
      <c r="N5" s="142"/>
      <c r="O5" s="175"/>
      <c r="P5" s="221" t="s">
        <v>116</v>
      </c>
      <c r="Q5" s="222" t="s">
        <v>113</v>
      </c>
      <c r="R5" s="221" t="s">
        <v>116</v>
      </c>
      <c r="S5" s="222" t="s">
        <v>113</v>
      </c>
      <c r="V5" s="369" t="s">
        <v>118</v>
      </c>
      <c r="W5" s="370">
        <v>3</v>
      </c>
      <c r="AF5" s="829" t="s">
        <v>126</v>
      </c>
      <c r="AG5" s="829" t="s">
        <v>129</v>
      </c>
      <c r="AH5" s="829" t="s">
        <v>154</v>
      </c>
      <c r="AI5"/>
    </row>
    <row r="6" spans="1:35" ht="13.5" thickBot="1">
      <c r="B6" s="178"/>
      <c r="C6" s="164"/>
      <c r="D6" s="834" t="s">
        <v>45</v>
      </c>
      <c r="E6" s="834"/>
      <c r="F6" s="834" t="s">
        <v>46</v>
      </c>
      <c r="G6" s="834"/>
      <c r="H6" s="834" t="s">
        <v>45</v>
      </c>
      <c r="I6" s="834"/>
      <c r="J6" s="834" t="s">
        <v>99</v>
      </c>
      <c r="K6" s="834"/>
      <c r="L6" s="142"/>
      <c r="M6" s="142"/>
      <c r="N6" s="142"/>
      <c r="O6" s="217" t="s">
        <v>6</v>
      </c>
      <c r="P6" s="174">
        <v>0.38</v>
      </c>
      <c r="Q6" s="176" t="s">
        <v>234</v>
      </c>
      <c r="R6" s="174">
        <v>0.15</v>
      </c>
      <c r="S6" s="176" t="s">
        <v>244</v>
      </c>
      <c r="W6" s="801" t="s">
        <v>125</v>
      </c>
      <c r="X6" s="836"/>
      <c r="Y6" s="836"/>
      <c r="Z6" s="836"/>
      <c r="AA6" s="836"/>
      <c r="AB6" s="836"/>
      <c r="AC6" s="836"/>
      <c r="AD6" s="836"/>
      <c r="AE6" s="836"/>
      <c r="AF6" s="830"/>
      <c r="AG6" s="830"/>
      <c r="AH6" s="830"/>
      <c r="AI6"/>
    </row>
    <row r="7" spans="1:35" ht="26.25" thickBot="1">
      <c r="B7" s="801" t="s">
        <v>133</v>
      </c>
      <c r="C7" s="835"/>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31"/>
      <c r="AG7" s="831"/>
      <c r="AH7" s="831"/>
      <c r="AI7"/>
    </row>
    <row r="8" spans="1:35" ht="25.5" customHeight="1">
      <c r="B8" s="832"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33"/>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54" t="s">
        <v>264</v>
      </c>
      <c r="P13" s="855"/>
      <c r="Q13" s="855"/>
      <c r="R13" s="855"/>
      <c r="S13" s="856"/>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47" t="s">
        <v>70</v>
      </c>
      <c r="C26" s="847"/>
      <c r="D26" s="847"/>
      <c r="E26" s="847"/>
      <c r="F26" s="847"/>
      <c r="G26" s="847"/>
      <c r="H26" s="847"/>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48"/>
      <c r="C27" s="848"/>
      <c r="D27" s="848"/>
      <c r="E27" s="848"/>
      <c r="F27" s="848"/>
      <c r="G27" s="848"/>
      <c r="H27" s="848"/>
      <c r="O27" s="91"/>
      <c r="P27" s="481"/>
      <c r="Q27" s="91"/>
      <c r="R27" s="91"/>
      <c r="S27" s="91"/>
      <c r="U27" s="183"/>
      <c r="V27" s="185"/>
    </row>
    <row r="28" spans="1:35">
      <c r="B28" s="848"/>
      <c r="C28" s="848"/>
      <c r="D28" s="848"/>
      <c r="E28" s="848"/>
      <c r="F28" s="848"/>
      <c r="G28" s="848"/>
      <c r="H28" s="848"/>
      <c r="O28" s="91"/>
      <c r="P28" s="481"/>
      <c r="Q28" s="91"/>
      <c r="R28" s="91"/>
      <c r="S28" s="91"/>
      <c r="V28" s="185"/>
    </row>
    <row r="29" spans="1:35">
      <c r="B29" s="848"/>
      <c r="C29" s="848"/>
      <c r="D29" s="848"/>
      <c r="E29" s="848"/>
      <c r="F29" s="848"/>
      <c r="G29" s="848"/>
      <c r="H29" s="848"/>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48"/>
      <c r="C30" s="848"/>
      <c r="D30" s="848"/>
      <c r="E30" s="848"/>
      <c r="F30" s="848"/>
      <c r="G30" s="848"/>
      <c r="H30" s="848"/>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49" t="s">
        <v>75</v>
      </c>
      <c r="D38" s="840"/>
      <c r="O38" s="473"/>
      <c r="P38" s="474"/>
      <c r="Q38" s="475"/>
      <c r="R38" s="91"/>
    </row>
    <row r="39" spans="2:18">
      <c r="B39" s="149">
        <v>35</v>
      </c>
      <c r="C39" s="852">
        <f>LN(2)/B39</f>
        <v>1.980420515885558E-2</v>
      </c>
      <c r="D39" s="853"/>
    </row>
    <row r="40" spans="2:18" ht="27">
      <c r="B40" s="428" t="s">
        <v>76</v>
      </c>
      <c r="C40" s="850" t="s">
        <v>77</v>
      </c>
      <c r="D40" s="851"/>
    </row>
    <row r="41" spans="2:18" ht="13.5" thickBot="1">
      <c r="B41" s="150">
        <v>0.05</v>
      </c>
      <c r="C41" s="845">
        <f>LN(2)/B41</f>
        <v>13.862943611198904</v>
      </c>
      <c r="D41" s="84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21" t="s">
        <v>31</v>
      </c>
    </row>
    <row r="8" spans="1:18" ht="13.5" thickBot="1">
      <c r="B8" s="21"/>
    </row>
    <row r="9" spans="1:18" ht="12.75" customHeight="1">
      <c r="A9" s="1"/>
      <c r="C9" s="775" t="s">
        <v>18</v>
      </c>
      <c r="D9" s="776"/>
      <c r="E9" s="782" t="s">
        <v>100</v>
      </c>
      <c r="F9" s="783"/>
      <c r="H9" s="775" t="s">
        <v>18</v>
      </c>
      <c r="I9" s="776"/>
      <c r="J9" s="782" t="s">
        <v>100</v>
      </c>
      <c r="K9" s="783"/>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80" t="s">
        <v>250</v>
      </c>
      <c r="D12" s="781"/>
      <c r="E12" s="780" t="s">
        <v>250</v>
      </c>
      <c r="F12" s="781"/>
      <c r="H12" s="780" t="s">
        <v>251</v>
      </c>
      <c r="I12" s="781"/>
      <c r="J12" s="780" t="s">
        <v>251</v>
      </c>
      <c r="K12" s="781"/>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77" t="s">
        <v>250</v>
      </c>
      <c r="E61" s="778"/>
      <c r="F61" s="779"/>
      <c r="H61" s="44"/>
      <c r="I61" s="777" t="s">
        <v>251</v>
      </c>
      <c r="J61" s="778"/>
      <c r="K61" s="779"/>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64" t="s">
        <v>317</v>
      </c>
      <c r="C71" s="764"/>
      <c r="D71" s="765" t="s">
        <v>318</v>
      </c>
      <c r="E71" s="765"/>
      <c r="F71" s="765"/>
      <c r="G71" s="765"/>
      <c r="H71" s="765"/>
    </row>
    <row r="72" spans="2:8">
      <c r="B72" s="764" t="s">
        <v>319</v>
      </c>
      <c r="C72" s="764"/>
      <c r="D72" s="765" t="s">
        <v>320</v>
      </c>
      <c r="E72" s="765"/>
      <c r="F72" s="765"/>
      <c r="G72" s="765"/>
      <c r="H72" s="765"/>
    </row>
    <row r="73" spans="2:8">
      <c r="B73" s="764" t="s">
        <v>321</v>
      </c>
      <c r="C73" s="764"/>
      <c r="D73" s="765" t="s">
        <v>322</v>
      </c>
      <c r="E73" s="765"/>
      <c r="F73" s="765"/>
      <c r="G73" s="765"/>
      <c r="H73" s="765"/>
    </row>
    <row r="74" spans="2:8">
      <c r="B74" s="764" t="s">
        <v>323</v>
      </c>
      <c r="C74" s="764"/>
      <c r="D74" s="765" t="s">
        <v>324</v>
      </c>
      <c r="E74" s="765"/>
      <c r="F74" s="765"/>
      <c r="G74" s="765"/>
      <c r="H74" s="765"/>
    </row>
    <row r="75" spans="2:8">
      <c r="B75" s="660"/>
      <c r="C75" s="661"/>
      <c r="D75" s="661"/>
      <c r="E75" s="661"/>
      <c r="F75" s="661"/>
      <c r="G75" s="661"/>
      <c r="H75" s="661"/>
    </row>
    <row r="76" spans="2:8">
      <c r="B76" s="663"/>
      <c r="C76" s="664" t="s">
        <v>325</v>
      </c>
      <c r="D76" s="665" t="s">
        <v>87</v>
      </c>
      <c r="E76" s="665" t="s">
        <v>88</v>
      </c>
    </row>
    <row r="77" spans="2:8">
      <c r="B77" s="766" t="s">
        <v>133</v>
      </c>
      <c r="C77" s="666" t="s">
        <v>326</v>
      </c>
      <c r="D77" s="667" t="s">
        <v>327</v>
      </c>
      <c r="E77" s="667" t="s">
        <v>9</v>
      </c>
      <c r="F77" s="578"/>
      <c r="G77" s="646"/>
      <c r="H77" s="6"/>
    </row>
    <row r="78" spans="2:8">
      <c r="B78" s="767"/>
      <c r="C78" s="668"/>
      <c r="D78" s="669"/>
      <c r="E78" s="670"/>
      <c r="F78" s="6"/>
      <c r="G78" s="578"/>
      <c r="H78" s="6"/>
    </row>
    <row r="79" spans="2:8">
      <c r="B79" s="767"/>
      <c r="C79" s="668"/>
      <c r="D79" s="669"/>
      <c r="E79" s="670"/>
      <c r="F79" s="6"/>
      <c r="G79" s="578"/>
      <c r="H79" s="6"/>
    </row>
    <row r="80" spans="2:8">
      <c r="B80" s="767"/>
      <c r="C80" s="668"/>
      <c r="D80" s="669"/>
      <c r="E80" s="670"/>
      <c r="F80" s="6"/>
      <c r="G80" s="578"/>
      <c r="H80" s="6"/>
    </row>
    <row r="81" spans="2:8">
      <c r="B81" s="767"/>
      <c r="C81" s="668"/>
      <c r="D81" s="669"/>
      <c r="E81" s="670"/>
      <c r="F81" s="6"/>
      <c r="G81" s="578"/>
      <c r="H81" s="6"/>
    </row>
    <row r="82" spans="2:8">
      <c r="B82" s="767"/>
      <c r="C82" s="668"/>
      <c r="D82" s="669" t="s">
        <v>328</v>
      </c>
      <c r="E82" s="670"/>
      <c r="F82" s="6"/>
      <c r="G82" s="578"/>
      <c r="H82" s="6"/>
    </row>
    <row r="83" spans="2:8" ht="13.5" thickBot="1">
      <c r="B83" s="768"/>
      <c r="C83" s="671"/>
      <c r="D83" s="671"/>
      <c r="E83" s="672" t="s">
        <v>329</v>
      </c>
      <c r="F83" s="6"/>
      <c r="G83" s="6"/>
      <c r="H83" s="6"/>
    </row>
    <row r="84" spans="2:8" ht="13.5" thickTop="1">
      <c r="B84" s="663"/>
      <c r="C84" s="670"/>
      <c r="D84" s="663"/>
      <c r="E84" s="673"/>
      <c r="F84" s="6"/>
      <c r="G84" s="6"/>
      <c r="H84" s="6"/>
    </row>
    <row r="85" spans="2:8">
      <c r="B85" s="760" t="s">
        <v>330</v>
      </c>
      <c r="C85" s="761"/>
      <c r="D85" s="761"/>
      <c r="E85" s="762"/>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63" t="s">
        <v>333</v>
      </c>
      <c r="C95" s="763"/>
      <c r="D95" s="763"/>
      <c r="E95" s="677">
        <f>SUM(E86:E94)</f>
        <v>0.13702</v>
      </c>
    </row>
    <row r="96" spans="2:8">
      <c r="B96" s="760" t="s">
        <v>334</v>
      </c>
      <c r="C96" s="761"/>
      <c r="D96" s="761"/>
      <c r="E96" s="762"/>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63" t="s">
        <v>333</v>
      </c>
      <c r="C106" s="763"/>
      <c r="D106" s="763"/>
      <c r="E106" s="677">
        <f>SUM(E97:E105)</f>
        <v>0.15982100000000002</v>
      </c>
    </row>
    <row r="107" spans="2:5">
      <c r="B107" s="760" t="s">
        <v>335</v>
      </c>
      <c r="C107" s="761"/>
      <c r="D107" s="761"/>
      <c r="E107" s="762"/>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63" t="s">
        <v>333</v>
      </c>
      <c r="C117" s="763"/>
      <c r="D117" s="763"/>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I18" sqref="I18"/>
    </sheetView>
  </sheetViews>
  <sheetFormatPr defaultColWidth="11.42578125" defaultRowHeight="12.75"/>
  <cols>
    <col min="1" max="1" width="3.42578125" style="700" customWidth="1"/>
    <col min="2" max="2" width="15.28515625" style="700" customWidth="1"/>
    <col min="3" max="4" width="10.140625" style="700" bestFit="1" customWidth="1"/>
    <col min="5" max="5" width="9.42578125" style="700" customWidth="1"/>
    <col min="6" max="6" width="11.28515625" style="700" customWidth="1"/>
    <col min="7" max="7" width="9.42578125" style="700" customWidth="1"/>
    <col min="8" max="8" width="8.42578125" style="700" customWidth="1"/>
    <col min="9" max="10" width="10.85546875" style="700" customWidth="1"/>
    <col min="11" max="11" width="9.42578125" style="700" bestFit="1" customWidth="1"/>
    <col min="12" max="12" width="10.28515625" style="700" customWidth="1"/>
    <col min="13" max="13" width="10.140625" style="700" customWidth="1"/>
    <col min="14" max="14" width="8.42578125" style="700" customWidth="1"/>
    <col min="15" max="15" width="23.7109375" style="700" customWidth="1"/>
    <col min="16" max="16" width="9.28515625" style="700" customWidth="1"/>
    <col min="17" max="17" width="3.85546875" style="700" customWidth="1"/>
    <col min="18" max="19" width="13" style="700" customWidth="1"/>
    <col min="20" max="20" width="9.42578125" style="700" customWidth="1"/>
    <col min="21" max="16384" width="11.42578125" style="700"/>
  </cols>
  <sheetData>
    <row r="2" spans="2:20" ht="15.75">
      <c r="C2" s="701" t="s">
        <v>106</v>
      </c>
      <c r="Q2" s="787" t="s">
        <v>107</v>
      </c>
      <c r="R2" s="787"/>
      <c r="S2" s="787"/>
      <c r="T2" s="787"/>
    </row>
    <row r="4" spans="2:20">
      <c r="C4" s="700" t="s">
        <v>26</v>
      </c>
    </row>
    <row r="5" spans="2:20">
      <c r="C5" s="700" t="s">
        <v>281</v>
      </c>
    </row>
    <row r="6" spans="2:20">
      <c r="C6" s="700" t="s">
        <v>29</v>
      </c>
    </row>
    <row r="7" spans="2:20">
      <c r="C7" s="700" t="s">
        <v>109</v>
      </c>
    </row>
    <row r="8" spans="2:20" ht="13.5" thickBot="1"/>
    <row r="9" spans="2:20" ht="13.5" thickBot="1">
      <c r="C9" s="788" t="s">
        <v>95</v>
      </c>
      <c r="D9" s="789"/>
      <c r="E9" s="789"/>
      <c r="F9" s="789"/>
      <c r="G9" s="789"/>
      <c r="H9" s="790"/>
      <c r="I9" s="796" t="s">
        <v>308</v>
      </c>
      <c r="J9" s="797"/>
      <c r="K9" s="797"/>
      <c r="L9" s="797"/>
      <c r="M9" s="797"/>
      <c r="N9" s="798"/>
      <c r="R9" s="702" t="s">
        <v>95</v>
      </c>
      <c r="S9" s="703" t="s">
        <v>308</v>
      </c>
    </row>
    <row r="10" spans="2:20" s="710" customFormat="1" ht="38.25" customHeight="1">
      <c r="B10" s="704"/>
      <c r="C10" s="704" t="s">
        <v>341</v>
      </c>
      <c r="D10" s="705" t="s">
        <v>340</v>
      </c>
      <c r="E10" s="705" t="s">
        <v>339</v>
      </c>
      <c r="F10" s="705" t="s">
        <v>206</v>
      </c>
      <c r="G10" s="705" t="s">
        <v>338</v>
      </c>
      <c r="H10" s="706" t="s">
        <v>161</v>
      </c>
      <c r="I10" s="707" t="s">
        <v>104</v>
      </c>
      <c r="J10" s="708" t="s">
        <v>105</v>
      </c>
      <c r="K10" s="708" t="s">
        <v>0</v>
      </c>
      <c r="L10" s="708" t="s">
        <v>206</v>
      </c>
      <c r="M10" s="708" t="s">
        <v>103</v>
      </c>
      <c r="N10" s="709" t="s">
        <v>161</v>
      </c>
      <c r="O10" s="433" t="s">
        <v>28</v>
      </c>
      <c r="R10" s="791" t="s">
        <v>147</v>
      </c>
      <c r="S10" s="791" t="s">
        <v>315</v>
      </c>
    </row>
    <row r="11" spans="2:20" s="715" customFormat="1" ht="13.5" thickBot="1">
      <c r="B11" s="711"/>
      <c r="C11" s="711" t="s">
        <v>11</v>
      </c>
      <c r="D11" s="712" t="s">
        <v>11</v>
      </c>
      <c r="E11" s="712" t="s">
        <v>11</v>
      </c>
      <c r="F11" s="712" t="s">
        <v>11</v>
      </c>
      <c r="G11" s="712" t="s">
        <v>11</v>
      </c>
      <c r="H11" s="713"/>
      <c r="I11" s="711" t="s">
        <v>11</v>
      </c>
      <c r="J11" s="712" t="s">
        <v>11</v>
      </c>
      <c r="K11" s="712" t="s">
        <v>11</v>
      </c>
      <c r="L11" s="712" t="s">
        <v>11</v>
      </c>
      <c r="M11" s="712" t="s">
        <v>11</v>
      </c>
      <c r="N11" s="713"/>
      <c r="O11" s="714"/>
      <c r="R11" s="792"/>
      <c r="S11" s="792"/>
    </row>
    <row r="12" spans="2:20" s="715" customFormat="1" ht="13.5" thickBot="1">
      <c r="B12" s="716" t="s">
        <v>25</v>
      </c>
      <c r="C12" s="717">
        <v>0.4</v>
      </c>
      <c r="D12" s="718">
        <v>0.8</v>
      </c>
      <c r="E12" s="718">
        <v>1</v>
      </c>
      <c r="F12" s="718">
        <v>0.5</v>
      </c>
      <c r="G12" s="718">
        <v>0.6</v>
      </c>
      <c r="H12" s="719"/>
      <c r="I12" s="717">
        <v>0.4</v>
      </c>
      <c r="J12" s="718">
        <v>0.8</v>
      </c>
      <c r="K12" s="718">
        <v>1</v>
      </c>
      <c r="L12" s="718">
        <v>0.5</v>
      </c>
      <c r="M12" s="718">
        <v>0.6</v>
      </c>
      <c r="N12" s="719"/>
      <c r="O12" s="720"/>
      <c r="R12" s="792"/>
      <c r="S12" s="792"/>
    </row>
    <row r="13" spans="2:20" s="715" customFormat="1" ht="26.25" thickBot="1">
      <c r="B13" s="716" t="s">
        <v>159</v>
      </c>
      <c r="C13" s="721">
        <f>C12</f>
        <v>0.4</v>
      </c>
      <c r="D13" s="722">
        <f>D12</f>
        <v>0.8</v>
      </c>
      <c r="E13" s="722">
        <f>E12</f>
        <v>1</v>
      </c>
      <c r="F13" s="722">
        <f>F12</f>
        <v>0.5</v>
      </c>
      <c r="G13" s="722">
        <f>G12</f>
        <v>0.6</v>
      </c>
      <c r="H13" s="723"/>
      <c r="I13" s="721">
        <v>0.4</v>
      </c>
      <c r="J13" s="722">
        <v>0.8</v>
      </c>
      <c r="K13" s="722">
        <v>1</v>
      </c>
      <c r="L13" s="722">
        <v>0.5</v>
      </c>
      <c r="M13" s="722">
        <v>0.6</v>
      </c>
      <c r="N13" s="723"/>
      <c r="O13" s="724"/>
      <c r="R13" s="792"/>
      <c r="S13" s="792"/>
    </row>
    <row r="14" spans="2:20" s="715" customFormat="1" ht="13.5" thickBot="1">
      <c r="B14" s="725"/>
      <c r="C14" s="725"/>
      <c r="D14" s="726"/>
      <c r="E14" s="726"/>
      <c r="F14" s="726"/>
      <c r="G14" s="726"/>
      <c r="H14" s="727"/>
      <c r="I14" s="725"/>
      <c r="J14" s="726"/>
      <c r="K14" s="726"/>
      <c r="L14" s="726"/>
      <c r="M14" s="726"/>
      <c r="N14" s="727"/>
      <c r="O14" s="728"/>
      <c r="R14" s="792"/>
      <c r="S14" s="792"/>
    </row>
    <row r="15" spans="2:20" s="715" customFormat="1" ht="12.75" customHeight="1" thickBot="1">
      <c r="B15" s="729"/>
      <c r="C15" s="784" t="s">
        <v>158</v>
      </c>
      <c r="D15" s="785"/>
      <c r="E15" s="785"/>
      <c r="F15" s="785"/>
      <c r="G15" s="785"/>
      <c r="H15" s="786"/>
      <c r="I15" s="784" t="s">
        <v>158</v>
      </c>
      <c r="J15" s="785"/>
      <c r="K15" s="785"/>
      <c r="L15" s="785"/>
      <c r="M15" s="785"/>
      <c r="N15" s="786"/>
      <c r="O15" s="730"/>
      <c r="R15" s="792"/>
      <c r="S15" s="792"/>
    </row>
    <row r="16" spans="2:20" s="715" customFormat="1" ht="26.25" thickBot="1">
      <c r="B16" s="716" t="s">
        <v>160</v>
      </c>
      <c r="C16" s="731">
        <v>1</v>
      </c>
      <c r="D16" s="732">
        <v>0</v>
      </c>
      <c r="E16" s="732">
        <v>0</v>
      </c>
      <c r="F16" s="732">
        <v>0</v>
      </c>
      <c r="G16" s="732">
        <v>0</v>
      </c>
      <c r="H16" s="794" t="s">
        <v>36</v>
      </c>
      <c r="I16" s="733">
        <v>0.2</v>
      </c>
      <c r="J16" s="734">
        <v>0.3</v>
      </c>
      <c r="K16" s="734">
        <v>0.25</v>
      </c>
      <c r="L16" s="734">
        <v>0.05</v>
      </c>
      <c r="M16" s="734">
        <v>0.2</v>
      </c>
      <c r="N16" s="794" t="s">
        <v>36</v>
      </c>
      <c r="O16" s="735"/>
      <c r="R16" s="793"/>
      <c r="S16" s="793"/>
    </row>
    <row r="17" spans="2:19" s="715" customFormat="1" ht="13.5" thickBot="1">
      <c r="B17" s="736" t="s">
        <v>1</v>
      </c>
      <c r="C17" s="736" t="s">
        <v>24</v>
      </c>
      <c r="D17" s="737" t="s">
        <v>24</v>
      </c>
      <c r="E17" s="737" t="s">
        <v>24</v>
      </c>
      <c r="F17" s="737" t="s">
        <v>24</v>
      </c>
      <c r="G17" s="737" t="s">
        <v>24</v>
      </c>
      <c r="H17" s="795"/>
      <c r="I17" s="736" t="s">
        <v>24</v>
      </c>
      <c r="J17" s="737" t="s">
        <v>24</v>
      </c>
      <c r="K17" s="737" t="s">
        <v>24</v>
      </c>
      <c r="L17" s="737" t="s">
        <v>24</v>
      </c>
      <c r="M17" s="737" t="s">
        <v>24</v>
      </c>
      <c r="N17" s="795"/>
      <c r="O17" s="714"/>
      <c r="R17" s="716" t="s">
        <v>157</v>
      </c>
      <c r="S17" s="738" t="s">
        <v>157</v>
      </c>
    </row>
    <row r="18" spans="2:19">
      <c r="B18" s="739">
        <f>year</f>
        <v>2000</v>
      </c>
      <c r="C18" s="740">
        <f>C$16</f>
        <v>1</v>
      </c>
      <c r="D18" s="741">
        <f t="shared" ref="D18:G33" si="0">D$16</f>
        <v>0</v>
      </c>
      <c r="E18" s="741">
        <f t="shared" si="0"/>
        <v>0</v>
      </c>
      <c r="F18" s="741">
        <f t="shared" si="0"/>
        <v>0</v>
      </c>
      <c r="G18" s="741">
        <f t="shared" si="0"/>
        <v>0</v>
      </c>
      <c r="H18" s="742">
        <f>SUM(C18:G18)</f>
        <v>1</v>
      </c>
      <c r="I18" s="740">
        <f>I$16</f>
        <v>0.2</v>
      </c>
      <c r="J18" s="741">
        <f t="shared" ref="J18:M33" si="1">J$16</f>
        <v>0.3</v>
      </c>
      <c r="K18" s="741">
        <f t="shared" si="1"/>
        <v>0.25</v>
      </c>
      <c r="L18" s="741">
        <f t="shared" si="1"/>
        <v>0.05</v>
      </c>
      <c r="M18" s="741">
        <f t="shared" si="1"/>
        <v>0.2</v>
      </c>
      <c r="N18" s="742">
        <f>SUM(I18:M18)</f>
        <v>1</v>
      </c>
      <c r="O18" s="743"/>
      <c r="R18" s="744">
        <f>C18*C$13+D18*D$13+E18*E$13+F18*F$13+G18*G$13</f>
        <v>0.4</v>
      </c>
      <c r="S18" s="745">
        <f>I18*I$13+J18*J$13+K18*K$13+L18*L$13+M18*M$13</f>
        <v>0.71500000000000008</v>
      </c>
    </row>
    <row r="19" spans="2:19">
      <c r="B19" s="746">
        <f t="shared" ref="B19:B50" si="2">B18+1</f>
        <v>2001</v>
      </c>
      <c r="C19" s="747">
        <f t="shared" ref="C19:G50" si="3">C$16</f>
        <v>1</v>
      </c>
      <c r="D19" s="748">
        <f t="shared" si="0"/>
        <v>0</v>
      </c>
      <c r="E19" s="748">
        <f t="shared" si="0"/>
        <v>0</v>
      </c>
      <c r="F19" s="748">
        <f t="shared" si="0"/>
        <v>0</v>
      </c>
      <c r="G19" s="748">
        <f t="shared" si="0"/>
        <v>0</v>
      </c>
      <c r="H19" s="749">
        <f t="shared" ref="H19:H82" si="4">SUM(C19:G19)</f>
        <v>1</v>
      </c>
      <c r="I19" s="747">
        <f t="shared" ref="I19:M50" si="5">I$16</f>
        <v>0.2</v>
      </c>
      <c r="J19" s="748">
        <f t="shared" si="1"/>
        <v>0.3</v>
      </c>
      <c r="K19" s="748">
        <f t="shared" si="1"/>
        <v>0.25</v>
      </c>
      <c r="L19" s="748">
        <f t="shared" si="1"/>
        <v>0.05</v>
      </c>
      <c r="M19" s="748">
        <f t="shared" si="1"/>
        <v>0.2</v>
      </c>
      <c r="N19" s="749">
        <f t="shared" ref="N19:N82" si="6">SUM(I19:M19)</f>
        <v>1</v>
      </c>
      <c r="O19" s="750"/>
      <c r="R19" s="744">
        <f t="shared" ref="R19:R82" si="7">C19*C$13+D19*D$13+E19*E$13+F19*F$13+G19*G$13</f>
        <v>0.4</v>
      </c>
      <c r="S19" s="745">
        <f t="shared" ref="S19:S82" si="8">I19*I$13+J19*J$13+K19*K$13+L19*L$13+M19*M$13</f>
        <v>0.71500000000000008</v>
      </c>
    </row>
    <row r="20" spans="2:19">
      <c r="B20" s="746">
        <f t="shared" si="2"/>
        <v>2002</v>
      </c>
      <c r="C20" s="747">
        <f t="shared" si="3"/>
        <v>1</v>
      </c>
      <c r="D20" s="748">
        <f t="shared" si="0"/>
        <v>0</v>
      </c>
      <c r="E20" s="748">
        <f t="shared" si="0"/>
        <v>0</v>
      </c>
      <c r="F20" s="748">
        <f t="shared" si="0"/>
        <v>0</v>
      </c>
      <c r="G20" s="748">
        <f t="shared" si="0"/>
        <v>0</v>
      </c>
      <c r="H20" s="749">
        <f t="shared" si="4"/>
        <v>1</v>
      </c>
      <c r="I20" s="747">
        <f t="shared" si="5"/>
        <v>0.2</v>
      </c>
      <c r="J20" s="748">
        <f t="shared" si="1"/>
        <v>0.3</v>
      </c>
      <c r="K20" s="748">
        <f t="shared" si="1"/>
        <v>0.25</v>
      </c>
      <c r="L20" s="748">
        <f t="shared" si="1"/>
        <v>0.05</v>
      </c>
      <c r="M20" s="748">
        <f t="shared" si="1"/>
        <v>0.2</v>
      </c>
      <c r="N20" s="749">
        <f t="shared" si="6"/>
        <v>1</v>
      </c>
      <c r="O20" s="750"/>
      <c r="R20" s="744">
        <f t="shared" si="7"/>
        <v>0.4</v>
      </c>
      <c r="S20" s="745">
        <f t="shared" si="8"/>
        <v>0.71500000000000008</v>
      </c>
    </row>
    <row r="21" spans="2:19">
      <c r="B21" s="746">
        <f t="shared" si="2"/>
        <v>2003</v>
      </c>
      <c r="C21" s="747">
        <f t="shared" si="3"/>
        <v>1</v>
      </c>
      <c r="D21" s="748">
        <f t="shared" si="0"/>
        <v>0</v>
      </c>
      <c r="E21" s="748">
        <f t="shared" si="0"/>
        <v>0</v>
      </c>
      <c r="F21" s="748">
        <f t="shared" si="0"/>
        <v>0</v>
      </c>
      <c r="G21" s="748">
        <f t="shared" si="0"/>
        <v>0</v>
      </c>
      <c r="H21" s="749">
        <f t="shared" si="4"/>
        <v>1</v>
      </c>
      <c r="I21" s="747">
        <f t="shared" si="5"/>
        <v>0.2</v>
      </c>
      <c r="J21" s="748">
        <f t="shared" si="1"/>
        <v>0.3</v>
      </c>
      <c r="K21" s="748">
        <f t="shared" si="1"/>
        <v>0.25</v>
      </c>
      <c r="L21" s="748">
        <f t="shared" si="1"/>
        <v>0.05</v>
      </c>
      <c r="M21" s="748">
        <f t="shared" si="1"/>
        <v>0.2</v>
      </c>
      <c r="N21" s="749">
        <f t="shared" si="6"/>
        <v>1</v>
      </c>
      <c r="O21" s="750"/>
      <c r="R21" s="744">
        <f t="shared" si="7"/>
        <v>0.4</v>
      </c>
      <c r="S21" s="745">
        <f t="shared" si="8"/>
        <v>0.71500000000000008</v>
      </c>
    </row>
    <row r="22" spans="2:19">
      <c r="B22" s="746">
        <f t="shared" si="2"/>
        <v>2004</v>
      </c>
      <c r="C22" s="747">
        <f t="shared" si="3"/>
        <v>1</v>
      </c>
      <c r="D22" s="748">
        <f t="shared" si="0"/>
        <v>0</v>
      </c>
      <c r="E22" s="748">
        <f t="shared" si="0"/>
        <v>0</v>
      </c>
      <c r="F22" s="748">
        <f t="shared" si="0"/>
        <v>0</v>
      </c>
      <c r="G22" s="748">
        <f t="shared" si="0"/>
        <v>0</v>
      </c>
      <c r="H22" s="749">
        <f t="shared" si="4"/>
        <v>1</v>
      </c>
      <c r="I22" s="747">
        <f t="shared" si="5"/>
        <v>0.2</v>
      </c>
      <c r="J22" s="748">
        <f t="shared" si="1"/>
        <v>0.3</v>
      </c>
      <c r="K22" s="748">
        <f t="shared" si="1"/>
        <v>0.25</v>
      </c>
      <c r="L22" s="748">
        <f t="shared" si="1"/>
        <v>0.05</v>
      </c>
      <c r="M22" s="748">
        <f t="shared" si="1"/>
        <v>0.2</v>
      </c>
      <c r="N22" s="749">
        <f t="shared" si="6"/>
        <v>1</v>
      </c>
      <c r="O22" s="750"/>
      <c r="R22" s="744">
        <f t="shared" si="7"/>
        <v>0.4</v>
      </c>
      <c r="S22" s="745">
        <f t="shared" si="8"/>
        <v>0.71500000000000008</v>
      </c>
    </row>
    <row r="23" spans="2:19">
      <c r="B23" s="746">
        <f t="shared" si="2"/>
        <v>2005</v>
      </c>
      <c r="C23" s="747">
        <f t="shared" si="3"/>
        <v>1</v>
      </c>
      <c r="D23" s="748">
        <f t="shared" si="0"/>
        <v>0</v>
      </c>
      <c r="E23" s="748">
        <f t="shared" si="0"/>
        <v>0</v>
      </c>
      <c r="F23" s="748">
        <f t="shared" si="0"/>
        <v>0</v>
      </c>
      <c r="G23" s="748">
        <f t="shared" si="0"/>
        <v>0</v>
      </c>
      <c r="H23" s="749">
        <f t="shared" si="4"/>
        <v>1</v>
      </c>
      <c r="I23" s="747">
        <f t="shared" si="5"/>
        <v>0.2</v>
      </c>
      <c r="J23" s="748">
        <f t="shared" si="1"/>
        <v>0.3</v>
      </c>
      <c r="K23" s="748">
        <f t="shared" si="1"/>
        <v>0.25</v>
      </c>
      <c r="L23" s="748">
        <f t="shared" si="1"/>
        <v>0.05</v>
      </c>
      <c r="M23" s="748">
        <f t="shared" si="1"/>
        <v>0.2</v>
      </c>
      <c r="N23" s="749">
        <f t="shared" si="6"/>
        <v>1</v>
      </c>
      <c r="O23" s="750"/>
      <c r="R23" s="744">
        <f t="shared" si="7"/>
        <v>0.4</v>
      </c>
      <c r="S23" s="745">
        <f t="shared" si="8"/>
        <v>0.71500000000000008</v>
      </c>
    </row>
    <row r="24" spans="2:19">
      <c r="B24" s="746">
        <f t="shared" si="2"/>
        <v>2006</v>
      </c>
      <c r="C24" s="747">
        <f t="shared" si="3"/>
        <v>1</v>
      </c>
      <c r="D24" s="748">
        <f t="shared" si="0"/>
        <v>0</v>
      </c>
      <c r="E24" s="748">
        <f t="shared" si="0"/>
        <v>0</v>
      </c>
      <c r="F24" s="748">
        <f t="shared" si="0"/>
        <v>0</v>
      </c>
      <c r="G24" s="748">
        <f t="shared" si="0"/>
        <v>0</v>
      </c>
      <c r="H24" s="749">
        <f t="shared" si="4"/>
        <v>1</v>
      </c>
      <c r="I24" s="747">
        <f t="shared" si="5"/>
        <v>0.2</v>
      </c>
      <c r="J24" s="748">
        <f t="shared" si="1"/>
        <v>0.3</v>
      </c>
      <c r="K24" s="748">
        <f t="shared" si="1"/>
        <v>0.25</v>
      </c>
      <c r="L24" s="748">
        <f t="shared" si="1"/>
        <v>0.05</v>
      </c>
      <c r="M24" s="748">
        <f t="shared" si="1"/>
        <v>0.2</v>
      </c>
      <c r="N24" s="749">
        <f t="shared" si="6"/>
        <v>1</v>
      </c>
      <c r="O24" s="750"/>
      <c r="R24" s="744">
        <f t="shared" si="7"/>
        <v>0.4</v>
      </c>
      <c r="S24" s="745">
        <f t="shared" si="8"/>
        <v>0.71500000000000008</v>
      </c>
    </row>
    <row r="25" spans="2:19">
      <c r="B25" s="746">
        <f t="shared" si="2"/>
        <v>2007</v>
      </c>
      <c r="C25" s="747">
        <f t="shared" si="3"/>
        <v>1</v>
      </c>
      <c r="D25" s="748">
        <f t="shared" si="0"/>
        <v>0</v>
      </c>
      <c r="E25" s="748">
        <f t="shared" si="0"/>
        <v>0</v>
      </c>
      <c r="F25" s="748">
        <f t="shared" si="0"/>
        <v>0</v>
      </c>
      <c r="G25" s="748">
        <f t="shared" si="0"/>
        <v>0</v>
      </c>
      <c r="H25" s="749">
        <f t="shared" si="4"/>
        <v>1</v>
      </c>
      <c r="I25" s="747">
        <f t="shared" si="5"/>
        <v>0.2</v>
      </c>
      <c r="J25" s="748">
        <f t="shared" si="1"/>
        <v>0.3</v>
      </c>
      <c r="K25" s="748">
        <f t="shared" si="1"/>
        <v>0.25</v>
      </c>
      <c r="L25" s="748">
        <f t="shared" si="1"/>
        <v>0.05</v>
      </c>
      <c r="M25" s="748">
        <f t="shared" si="1"/>
        <v>0.2</v>
      </c>
      <c r="N25" s="749">
        <f t="shared" si="6"/>
        <v>1</v>
      </c>
      <c r="O25" s="750"/>
      <c r="R25" s="744">
        <f t="shared" si="7"/>
        <v>0.4</v>
      </c>
      <c r="S25" s="745">
        <f t="shared" si="8"/>
        <v>0.71500000000000008</v>
      </c>
    </row>
    <row r="26" spans="2:19">
      <c r="B26" s="746">
        <f t="shared" si="2"/>
        <v>2008</v>
      </c>
      <c r="C26" s="747">
        <f t="shared" si="3"/>
        <v>1</v>
      </c>
      <c r="D26" s="748">
        <f t="shared" si="0"/>
        <v>0</v>
      </c>
      <c r="E26" s="748">
        <f t="shared" si="0"/>
        <v>0</v>
      </c>
      <c r="F26" s="748">
        <f t="shared" si="0"/>
        <v>0</v>
      </c>
      <c r="G26" s="748">
        <f t="shared" si="0"/>
        <v>0</v>
      </c>
      <c r="H26" s="749">
        <f t="shared" si="4"/>
        <v>1</v>
      </c>
      <c r="I26" s="747">
        <f t="shared" si="5"/>
        <v>0.2</v>
      </c>
      <c r="J26" s="748">
        <f t="shared" si="1"/>
        <v>0.3</v>
      </c>
      <c r="K26" s="748">
        <f t="shared" si="1"/>
        <v>0.25</v>
      </c>
      <c r="L26" s="748">
        <f t="shared" si="1"/>
        <v>0.05</v>
      </c>
      <c r="M26" s="748">
        <f t="shared" si="1"/>
        <v>0.2</v>
      </c>
      <c r="N26" s="749">
        <f t="shared" si="6"/>
        <v>1</v>
      </c>
      <c r="O26" s="750"/>
      <c r="R26" s="744">
        <f t="shared" si="7"/>
        <v>0.4</v>
      </c>
      <c r="S26" s="745">
        <f t="shared" si="8"/>
        <v>0.71500000000000008</v>
      </c>
    </row>
    <row r="27" spans="2:19">
      <c r="B27" s="746">
        <f t="shared" si="2"/>
        <v>2009</v>
      </c>
      <c r="C27" s="747">
        <f t="shared" si="3"/>
        <v>1</v>
      </c>
      <c r="D27" s="748">
        <f t="shared" si="0"/>
        <v>0</v>
      </c>
      <c r="E27" s="748">
        <f t="shared" si="0"/>
        <v>0</v>
      </c>
      <c r="F27" s="748">
        <f t="shared" si="0"/>
        <v>0</v>
      </c>
      <c r="G27" s="748">
        <f t="shared" si="0"/>
        <v>0</v>
      </c>
      <c r="H27" s="749">
        <f t="shared" si="4"/>
        <v>1</v>
      </c>
      <c r="I27" s="747">
        <f t="shared" si="5"/>
        <v>0.2</v>
      </c>
      <c r="J27" s="748">
        <f t="shared" si="1"/>
        <v>0.3</v>
      </c>
      <c r="K27" s="748">
        <f t="shared" si="1"/>
        <v>0.25</v>
      </c>
      <c r="L27" s="748">
        <f t="shared" si="1"/>
        <v>0.05</v>
      </c>
      <c r="M27" s="748">
        <f t="shared" si="1"/>
        <v>0.2</v>
      </c>
      <c r="N27" s="749">
        <f t="shared" si="6"/>
        <v>1</v>
      </c>
      <c r="O27" s="750"/>
      <c r="R27" s="744">
        <f t="shared" si="7"/>
        <v>0.4</v>
      </c>
      <c r="S27" s="745">
        <f t="shared" si="8"/>
        <v>0.71500000000000008</v>
      </c>
    </row>
    <row r="28" spans="2:19">
      <c r="B28" s="746">
        <f t="shared" si="2"/>
        <v>2010</v>
      </c>
      <c r="C28" s="747">
        <f t="shared" si="3"/>
        <v>1</v>
      </c>
      <c r="D28" s="748">
        <f t="shared" si="0"/>
        <v>0</v>
      </c>
      <c r="E28" s="748">
        <f t="shared" si="0"/>
        <v>0</v>
      </c>
      <c r="F28" s="748">
        <f t="shared" si="0"/>
        <v>0</v>
      </c>
      <c r="G28" s="748">
        <f t="shared" si="0"/>
        <v>0</v>
      </c>
      <c r="H28" s="749">
        <f t="shared" si="4"/>
        <v>1</v>
      </c>
      <c r="I28" s="747">
        <f t="shared" si="5"/>
        <v>0.2</v>
      </c>
      <c r="J28" s="748">
        <f t="shared" si="1"/>
        <v>0.3</v>
      </c>
      <c r="K28" s="748">
        <f t="shared" si="1"/>
        <v>0.25</v>
      </c>
      <c r="L28" s="748">
        <f t="shared" si="1"/>
        <v>0.05</v>
      </c>
      <c r="M28" s="748">
        <f t="shared" si="1"/>
        <v>0.2</v>
      </c>
      <c r="N28" s="749">
        <f t="shared" si="6"/>
        <v>1</v>
      </c>
      <c r="O28" s="750"/>
      <c r="R28" s="744">
        <f t="shared" si="7"/>
        <v>0.4</v>
      </c>
      <c r="S28" s="745">
        <f t="shared" si="8"/>
        <v>0.71500000000000008</v>
      </c>
    </row>
    <row r="29" spans="2:19">
      <c r="B29" s="746">
        <f t="shared" si="2"/>
        <v>2011</v>
      </c>
      <c r="C29" s="747">
        <f t="shared" si="3"/>
        <v>1</v>
      </c>
      <c r="D29" s="748">
        <f t="shared" si="0"/>
        <v>0</v>
      </c>
      <c r="E29" s="748">
        <f t="shared" si="0"/>
        <v>0</v>
      </c>
      <c r="F29" s="748">
        <f t="shared" si="0"/>
        <v>0</v>
      </c>
      <c r="G29" s="748">
        <f t="shared" si="0"/>
        <v>0</v>
      </c>
      <c r="H29" s="749">
        <f t="shared" si="4"/>
        <v>1</v>
      </c>
      <c r="I29" s="747">
        <f t="shared" si="5"/>
        <v>0.2</v>
      </c>
      <c r="J29" s="748">
        <f t="shared" si="1"/>
        <v>0.3</v>
      </c>
      <c r="K29" s="748">
        <f t="shared" si="1"/>
        <v>0.25</v>
      </c>
      <c r="L29" s="748">
        <f t="shared" si="1"/>
        <v>0.05</v>
      </c>
      <c r="M29" s="748">
        <f t="shared" si="1"/>
        <v>0.2</v>
      </c>
      <c r="N29" s="749">
        <f t="shared" si="6"/>
        <v>1</v>
      </c>
      <c r="O29" s="750"/>
      <c r="R29" s="744">
        <f t="shared" si="7"/>
        <v>0.4</v>
      </c>
      <c r="S29" s="745">
        <f t="shared" si="8"/>
        <v>0.71500000000000008</v>
      </c>
    </row>
    <row r="30" spans="2:19">
      <c r="B30" s="746">
        <f t="shared" si="2"/>
        <v>2012</v>
      </c>
      <c r="C30" s="747">
        <f t="shared" si="3"/>
        <v>1</v>
      </c>
      <c r="D30" s="748">
        <f t="shared" si="0"/>
        <v>0</v>
      </c>
      <c r="E30" s="748">
        <f t="shared" si="0"/>
        <v>0</v>
      </c>
      <c r="F30" s="748">
        <f t="shared" si="0"/>
        <v>0</v>
      </c>
      <c r="G30" s="748">
        <f t="shared" si="0"/>
        <v>0</v>
      </c>
      <c r="H30" s="749">
        <f t="shared" si="4"/>
        <v>1</v>
      </c>
      <c r="I30" s="747">
        <f t="shared" si="5"/>
        <v>0.2</v>
      </c>
      <c r="J30" s="748">
        <f t="shared" si="1"/>
        <v>0.3</v>
      </c>
      <c r="K30" s="748">
        <f t="shared" si="1"/>
        <v>0.25</v>
      </c>
      <c r="L30" s="748">
        <f t="shared" si="1"/>
        <v>0.05</v>
      </c>
      <c r="M30" s="748">
        <f t="shared" si="1"/>
        <v>0.2</v>
      </c>
      <c r="N30" s="749">
        <f t="shared" si="6"/>
        <v>1</v>
      </c>
      <c r="O30" s="750"/>
      <c r="R30" s="744">
        <f t="shared" si="7"/>
        <v>0.4</v>
      </c>
      <c r="S30" s="745">
        <f t="shared" si="8"/>
        <v>0.71500000000000008</v>
      </c>
    </row>
    <row r="31" spans="2:19">
      <c r="B31" s="746">
        <f t="shared" si="2"/>
        <v>2013</v>
      </c>
      <c r="C31" s="747">
        <f t="shared" si="3"/>
        <v>1</v>
      </c>
      <c r="D31" s="748">
        <f t="shared" si="0"/>
        <v>0</v>
      </c>
      <c r="E31" s="748">
        <f t="shared" si="0"/>
        <v>0</v>
      </c>
      <c r="F31" s="748">
        <f t="shared" si="0"/>
        <v>0</v>
      </c>
      <c r="G31" s="748">
        <f t="shared" si="0"/>
        <v>0</v>
      </c>
      <c r="H31" s="749">
        <f t="shared" si="4"/>
        <v>1</v>
      </c>
      <c r="I31" s="747">
        <f t="shared" si="5"/>
        <v>0.2</v>
      </c>
      <c r="J31" s="748">
        <f t="shared" si="1"/>
        <v>0.3</v>
      </c>
      <c r="K31" s="748">
        <f t="shared" si="1"/>
        <v>0.25</v>
      </c>
      <c r="L31" s="748">
        <f t="shared" si="1"/>
        <v>0.05</v>
      </c>
      <c r="M31" s="748">
        <f t="shared" si="1"/>
        <v>0.2</v>
      </c>
      <c r="N31" s="749">
        <f t="shared" si="6"/>
        <v>1</v>
      </c>
      <c r="O31" s="750"/>
      <c r="R31" s="744">
        <f t="shared" si="7"/>
        <v>0.4</v>
      </c>
      <c r="S31" s="745">
        <f t="shared" si="8"/>
        <v>0.71500000000000008</v>
      </c>
    </row>
    <row r="32" spans="2:19">
      <c r="B32" s="746">
        <f t="shared" si="2"/>
        <v>2014</v>
      </c>
      <c r="C32" s="747">
        <f t="shared" si="3"/>
        <v>1</v>
      </c>
      <c r="D32" s="748">
        <f t="shared" si="0"/>
        <v>0</v>
      </c>
      <c r="E32" s="748">
        <f t="shared" si="0"/>
        <v>0</v>
      </c>
      <c r="F32" s="748">
        <f t="shared" si="0"/>
        <v>0</v>
      </c>
      <c r="G32" s="748">
        <f t="shared" si="0"/>
        <v>0</v>
      </c>
      <c r="H32" s="749">
        <f t="shared" si="4"/>
        <v>1</v>
      </c>
      <c r="I32" s="747">
        <f t="shared" si="5"/>
        <v>0.2</v>
      </c>
      <c r="J32" s="748">
        <f t="shared" si="1"/>
        <v>0.3</v>
      </c>
      <c r="K32" s="748">
        <f t="shared" si="1"/>
        <v>0.25</v>
      </c>
      <c r="L32" s="748">
        <f t="shared" si="1"/>
        <v>0.05</v>
      </c>
      <c r="M32" s="748">
        <f t="shared" si="1"/>
        <v>0.2</v>
      </c>
      <c r="N32" s="749">
        <f t="shared" si="6"/>
        <v>1</v>
      </c>
      <c r="O32" s="750"/>
      <c r="R32" s="744">
        <f t="shared" si="7"/>
        <v>0.4</v>
      </c>
      <c r="S32" s="745">
        <f t="shared" si="8"/>
        <v>0.71500000000000008</v>
      </c>
    </row>
    <row r="33" spans="2:19">
      <c r="B33" s="746">
        <f t="shared" si="2"/>
        <v>2015</v>
      </c>
      <c r="C33" s="747">
        <f t="shared" si="3"/>
        <v>1</v>
      </c>
      <c r="D33" s="748">
        <f t="shared" si="0"/>
        <v>0</v>
      </c>
      <c r="E33" s="748">
        <f t="shared" si="0"/>
        <v>0</v>
      </c>
      <c r="F33" s="748">
        <f t="shared" si="0"/>
        <v>0</v>
      </c>
      <c r="G33" s="748">
        <f t="shared" si="0"/>
        <v>0</v>
      </c>
      <c r="H33" s="749">
        <f t="shared" si="4"/>
        <v>1</v>
      </c>
      <c r="I33" s="747">
        <f t="shared" si="5"/>
        <v>0.2</v>
      </c>
      <c r="J33" s="748">
        <f t="shared" si="1"/>
        <v>0.3</v>
      </c>
      <c r="K33" s="748">
        <f t="shared" si="1"/>
        <v>0.25</v>
      </c>
      <c r="L33" s="748">
        <f t="shared" si="1"/>
        <v>0.05</v>
      </c>
      <c r="M33" s="748">
        <f t="shared" si="1"/>
        <v>0.2</v>
      </c>
      <c r="N33" s="749">
        <f t="shared" si="6"/>
        <v>1</v>
      </c>
      <c r="O33" s="750"/>
      <c r="R33" s="744">
        <f t="shared" si="7"/>
        <v>0.4</v>
      </c>
      <c r="S33" s="745">
        <f t="shared" si="8"/>
        <v>0.71500000000000008</v>
      </c>
    </row>
    <row r="34" spans="2:19">
      <c r="B34" s="746">
        <f t="shared" si="2"/>
        <v>2016</v>
      </c>
      <c r="C34" s="747">
        <f t="shared" si="3"/>
        <v>1</v>
      </c>
      <c r="D34" s="748">
        <f t="shared" si="3"/>
        <v>0</v>
      </c>
      <c r="E34" s="748">
        <f t="shared" si="3"/>
        <v>0</v>
      </c>
      <c r="F34" s="748">
        <f t="shared" si="3"/>
        <v>0</v>
      </c>
      <c r="G34" s="748">
        <f t="shared" si="3"/>
        <v>0</v>
      </c>
      <c r="H34" s="749">
        <f t="shared" si="4"/>
        <v>1</v>
      </c>
      <c r="I34" s="747">
        <f t="shared" si="5"/>
        <v>0.2</v>
      </c>
      <c r="J34" s="748">
        <f t="shared" si="5"/>
        <v>0.3</v>
      </c>
      <c r="K34" s="748">
        <f t="shared" si="5"/>
        <v>0.25</v>
      </c>
      <c r="L34" s="748">
        <f t="shared" si="5"/>
        <v>0.05</v>
      </c>
      <c r="M34" s="748">
        <f t="shared" si="5"/>
        <v>0.2</v>
      </c>
      <c r="N34" s="749">
        <f t="shared" si="6"/>
        <v>1</v>
      </c>
      <c r="O34" s="750"/>
      <c r="R34" s="744">
        <f t="shared" si="7"/>
        <v>0.4</v>
      </c>
      <c r="S34" s="745">
        <f t="shared" si="8"/>
        <v>0.71500000000000008</v>
      </c>
    </row>
    <row r="35" spans="2:19">
      <c r="B35" s="746">
        <f t="shared" si="2"/>
        <v>2017</v>
      </c>
      <c r="C35" s="747">
        <f t="shared" si="3"/>
        <v>1</v>
      </c>
      <c r="D35" s="748">
        <f t="shared" si="3"/>
        <v>0</v>
      </c>
      <c r="E35" s="748">
        <f t="shared" si="3"/>
        <v>0</v>
      </c>
      <c r="F35" s="748">
        <f t="shared" si="3"/>
        <v>0</v>
      </c>
      <c r="G35" s="748">
        <f t="shared" si="3"/>
        <v>0</v>
      </c>
      <c r="H35" s="749">
        <f t="shared" si="4"/>
        <v>1</v>
      </c>
      <c r="I35" s="747">
        <f t="shared" si="5"/>
        <v>0.2</v>
      </c>
      <c r="J35" s="748">
        <f t="shared" si="5"/>
        <v>0.3</v>
      </c>
      <c r="K35" s="748">
        <f t="shared" si="5"/>
        <v>0.25</v>
      </c>
      <c r="L35" s="748">
        <f t="shared" si="5"/>
        <v>0.05</v>
      </c>
      <c r="M35" s="748">
        <f t="shared" si="5"/>
        <v>0.2</v>
      </c>
      <c r="N35" s="749">
        <f t="shared" si="6"/>
        <v>1</v>
      </c>
      <c r="O35" s="750"/>
      <c r="R35" s="744">
        <f t="shared" si="7"/>
        <v>0.4</v>
      </c>
      <c r="S35" s="745">
        <f t="shared" si="8"/>
        <v>0.71500000000000008</v>
      </c>
    </row>
    <row r="36" spans="2:19">
      <c r="B36" s="746">
        <f t="shared" si="2"/>
        <v>2018</v>
      </c>
      <c r="C36" s="747">
        <f t="shared" si="3"/>
        <v>1</v>
      </c>
      <c r="D36" s="748">
        <f t="shared" si="3"/>
        <v>0</v>
      </c>
      <c r="E36" s="748">
        <f t="shared" si="3"/>
        <v>0</v>
      </c>
      <c r="F36" s="748">
        <f t="shared" si="3"/>
        <v>0</v>
      </c>
      <c r="G36" s="748">
        <f t="shared" si="3"/>
        <v>0</v>
      </c>
      <c r="H36" s="749">
        <f t="shared" si="4"/>
        <v>1</v>
      </c>
      <c r="I36" s="747">
        <f t="shared" si="5"/>
        <v>0.2</v>
      </c>
      <c r="J36" s="748">
        <f t="shared" si="5"/>
        <v>0.3</v>
      </c>
      <c r="K36" s="748">
        <f t="shared" si="5"/>
        <v>0.25</v>
      </c>
      <c r="L36" s="748">
        <f t="shared" si="5"/>
        <v>0.05</v>
      </c>
      <c r="M36" s="748">
        <f t="shared" si="5"/>
        <v>0.2</v>
      </c>
      <c r="N36" s="749">
        <f t="shared" si="6"/>
        <v>1</v>
      </c>
      <c r="O36" s="750"/>
      <c r="R36" s="744">
        <f t="shared" si="7"/>
        <v>0.4</v>
      </c>
      <c r="S36" s="745">
        <f t="shared" si="8"/>
        <v>0.71500000000000008</v>
      </c>
    </row>
    <row r="37" spans="2:19">
      <c r="B37" s="746">
        <f t="shared" si="2"/>
        <v>2019</v>
      </c>
      <c r="C37" s="747">
        <f t="shared" si="3"/>
        <v>1</v>
      </c>
      <c r="D37" s="748">
        <f t="shared" si="3"/>
        <v>0</v>
      </c>
      <c r="E37" s="748">
        <f t="shared" si="3"/>
        <v>0</v>
      </c>
      <c r="F37" s="748">
        <f t="shared" si="3"/>
        <v>0</v>
      </c>
      <c r="G37" s="748">
        <f t="shared" si="3"/>
        <v>0</v>
      </c>
      <c r="H37" s="749">
        <f t="shared" si="4"/>
        <v>1</v>
      </c>
      <c r="I37" s="747">
        <f t="shared" si="5"/>
        <v>0.2</v>
      </c>
      <c r="J37" s="748">
        <f t="shared" si="5"/>
        <v>0.3</v>
      </c>
      <c r="K37" s="748">
        <f t="shared" si="5"/>
        <v>0.25</v>
      </c>
      <c r="L37" s="748">
        <f t="shared" si="5"/>
        <v>0.05</v>
      </c>
      <c r="M37" s="748">
        <f t="shared" si="5"/>
        <v>0.2</v>
      </c>
      <c r="N37" s="749">
        <f t="shared" si="6"/>
        <v>1</v>
      </c>
      <c r="O37" s="750"/>
      <c r="R37" s="744">
        <f t="shared" si="7"/>
        <v>0.4</v>
      </c>
      <c r="S37" s="745">
        <f t="shared" si="8"/>
        <v>0.71500000000000008</v>
      </c>
    </row>
    <row r="38" spans="2:19">
      <c r="B38" s="746">
        <f t="shared" si="2"/>
        <v>2020</v>
      </c>
      <c r="C38" s="747">
        <f t="shared" si="3"/>
        <v>1</v>
      </c>
      <c r="D38" s="748">
        <f t="shared" si="3"/>
        <v>0</v>
      </c>
      <c r="E38" s="748">
        <f t="shared" si="3"/>
        <v>0</v>
      </c>
      <c r="F38" s="748">
        <f t="shared" si="3"/>
        <v>0</v>
      </c>
      <c r="G38" s="748">
        <f t="shared" si="3"/>
        <v>0</v>
      </c>
      <c r="H38" s="749">
        <f t="shared" si="4"/>
        <v>1</v>
      </c>
      <c r="I38" s="747">
        <f t="shared" si="5"/>
        <v>0.2</v>
      </c>
      <c r="J38" s="748">
        <f t="shared" si="5"/>
        <v>0.3</v>
      </c>
      <c r="K38" s="748">
        <f t="shared" si="5"/>
        <v>0.25</v>
      </c>
      <c r="L38" s="748">
        <f t="shared" si="5"/>
        <v>0.05</v>
      </c>
      <c r="M38" s="748">
        <f t="shared" si="5"/>
        <v>0.2</v>
      </c>
      <c r="N38" s="749">
        <f t="shared" si="6"/>
        <v>1</v>
      </c>
      <c r="O38" s="750"/>
      <c r="R38" s="744">
        <f t="shared" si="7"/>
        <v>0.4</v>
      </c>
      <c r="S38" s="745">
        <f t="shared" si="8"/>
        <v>0.71500000000000008</v>
      </c>
    </row>
    <row r="39" spans="2:19">
      <c r="B39" s="746">
        <f t="shared" si="2"/>
        <v>2021</v>
      </c>
      <c r="C39" s="747">
        <f t="shared" si="3"/>
        <v>1</v>
      </c>
      <c r="D39" s="748">
        <f t="shared" si="3"/>
        <v>0</v>
      </c>
      <c r="E39" s="748">
        <f t="shared" si="3"/>
        <v>0</v>
      </c>
      <c r="F39" s="748">
        <f t="shared" si="3"/>
        <v>0</v>
      </c>
      <c r="G39" s="748">
        <f t="shared" si="3"/>
        <v>0</v>
      </c>
      <c r="H39" s="749">
        <f t="shared" si="4"/>
        <v>1</v>
      </c>
      <c r="I39" s="747">
        <f t="shared" si="5"/>
        <v>0.2</v>
      </c>
      <c r="J39" s="748">
        <f t="shared" si="5"/>
        <v>0.3</v>
      </c>
      <c r="K39" s="748">
        <f t="shared" si="5"/>
        <v>0.25</v>
      </c>
      <c r="L39" s="748">
        <f t="shared" si="5"/>
        <v>0.05</v>
      </c>
      <c r="M39" s="748">
        <f t="shared" si="5"/>
        <v>0.2</v>
      </c>
      <c r="N39" s="749">
        <f t="shared" si="6"/>
        <v>1</v>
      </c>
      <c r="O39" s="750"/>
      <c r="R39" s="744">
        <f t="shared" si="7"/>
        <v>0.4</v>
      </c>
      <c r="S39" s="745">
        <f t="shared" si="8"/>
        <v>0.71500000000000008</v>
      </c>
    </row>
    <row r="40" spans="2:19">
      <c r="B40" s="746">
        <f t="shared" si="2"/>
        <v>2022</v>
      </c>
      <c r="C40" s="747">
        <f t="shared" si="3"/>
        <v>1</v>
      </c>
      <c r="D40" s="748">
        <f t="shared" si="3"/>
        <v>0</v>
      </c>
      <c r="E40" s="748">
        <f t="shared" si="3"/>
        <v>0</v>
      </c>
      <c r="F40" s="748">
        <f t="shared" si="3"/>
        <v>0</v>
      </c>
      <c r="G40" s="748">
        <f t="shared" si="3"/>
        <v>0</v>
      </c>
      <c r="H40" s="749">
        <f t="shared" si="4"/>
        <v>1</v>
      </c>
      <c r="I40" s="747">
        <f t="shared" si="5"/>
        <v>0.2</v>
      </c>
      <c r="J40" s="748">
        <f t="shared" si="5"/>
        <v>0.3</v>
      </c>
      <c r="K40" s="748">
        <f t="shared" si="5"/>
        <v>0.25</v>
      </c>
      <c r="L40" s="748">
        <f t="shared" si="5"/>
        <v>0.05</v>
      </c>
      <c r="M40" s="748">
        <f t="shared" si="5"/>
        <v>0.2</v>
      </c>
      <c r="N40" s="749">
        <f t="shared" si="6"/>
        <v>1</v>
      </c>
      <c r="O40" s="750"/>
      <c r="R40" s="744">
        <f t="shared" si="7"/>
        <v>0.4</v>
      </c>
      <c r="S40" s="745">
        <f t="shared" si="8"/>
        <v>0.71500000000000008</v>
      </c>
    </row>
    <row r="41" spans="2:19">
      <c r="B41" s="746">
        <f t="shared" si="2"/>
        <v>2023</v>
      </c>
      <c r="C41" s="747">
        <f t="shared" si="3"/>
        <v>1</v>
      </c>
      <c r="D41" s="748">
        <f t="shared" si="3"/>
        <v>0</v>
      </c>
      <c r="E41" s="748">
        <f t="shared" si="3"/>
        <v>0</v>
      </c>
      <c r="F41" s="748">
        <f t="shared" si="3"/>
        <v>0</v>
      </c>
      <c r="G41" s="748">
        <f t="shared" si="3"/>
        <v>0</v>
      </c>
      <c r="H41" s="749">
        <f t="shared" si="4"/>
        <v>1</v>
      </c>
      <c r="I41" s="747">
        <f t="shared" si="5"/>
        <v>0.2</v>
      </c>
      <c r="J41" s="748">
        <f t="shared" si="5"/>
        <v>0.3</v>
      </c>
      <c r="K41" s="748">
        <f t="shared" si="5"/>
        <v>0.25</v>
      </c>
      <c r="L41" s="748">
        <f t="shared" si="5"/>
        <v>0.05</v>
      </c>
      <c r="M41" s="748">
        <f t="shared" si="5"/>
        <v>0.2</v>
      </c>
      <c r="N41" s="749">
        <f t="shared" si="6"/>
        <v>1</v>
      </c>
      <c r="O41" s="750"/>
      <c r="R41" s="744">
        <f t="shared" si="7"/>
        <v>0.4</v>
      </c>
      <c r="S41" s="745">
        <f t="shared" si="8"/>
        <v>0.71500000000000008</v>
      </c>
    </row>
    <row r="42" spans="2:19">
      <c r="B42" s="746">
        <f t="shared" si="2"/>
        <v>2024</v>
      </c>
      <c r="C42" s="747">
        <f t="shared" si="3"/>
        <v>1</v>
      </c>
      <c r="D42" s="748">
        <f t="shared" si="3"/>
        <v>0</v>
      </c>
      <c r="E42" s="748">
        <f t="shared" si="3"/>
        <v>0</v>
      </c>
      <c r="F42" s="748">
        <f t="shared" si="3"/>
        <v>0</v>
      </c>
      <c r="G42" s="748">
        <f t="shared" si="3"/>
        <v>0</v>
      </c>
      <c r="H42" s="749">
        <f t="shared" si="4"/>
        <v>1</v>
      </c>
      <c r="I42" s="747">
        <f t="shared" si="5"/>
        <v>0.2</v>
      </c>
      <c r="J42" s="748">
        <f t="shared" si="5"/>
        <v>0.3</v>
      </c>
      <c r="K42" s="748">
        <f t="shared" si="5"/>
        <v>0.25</v>
      </c>
      <c r="L42" s="748">
        <f t="shared" si="5"/>
        <v>0.05</v>
      </c>
      <c r="M42" s="748">
        <f t="shared" si="5"/>
        <v>0.2</v>
      </c>
      <c r="N42" s="749">
        <f t="shared" si="6"/>
        <v>1</v>
      </c>
      <c r="O42" s="750"/>
      <c r="R42" s="744">
        <f t="shared" si="7"/>
        <v>0.4</v>
      </c>
      <c r="S42" s="745">
        <f t="shared" si="8"/>
        <v>0.71500000000000008</v>
      </c>
    </row>
    <row r="43" spans="2:19">
      <c r="B43" s="746">
        <f t="shared" si="2"/>
        <v>2025</v>
      </c>
      <c r="C43" s="747">
        <f t="shared" si="3"/>
        <v>1</v>
      </c>
      <c r="D43" s="748">
        <f t="shared" si="3"/>
        <v>0</v>
      </c>
      <c r="E43" s="748">
        <f t="shared" si="3"/>
        <v>0</v>
      </c>
      <c r="F43" s="748">
        <f t="shared" si="3"/>
        <v>0</v>
      </c>
      <c r="G43" s="748">
        <f t="shared" si="3"/>
        <v>0</v>
      </c>
      <c r="H43" s="749">
        <f t="shared" si="4"/>
        <v>1</v>
      </c>
      <c r="I43" s="747">
        <f t="shared" si="5"/>
        <v>0.2</v>
      </c>
      <c r="J43" s="748">
        <f t="shared" si="5"/>
        <v>0.3</v>
      </c>
      <c r="K43" s="748">
        <f t="shared" si="5"/>
        <v>0.25</v>
      </c>
      <c r="L43" s="748">
        <f t="shared" si="5"/>
        <v>0.05</v>
      </c>
      <c r="M43" s="748">
        <f t="shared" si="5"/>
        <v>0.2</v>
      </c>
      <c r="N43" s="749">
        <f t="shared" si="6"/>
        <v>1</v>
      </c>
      <c r="O43" s="750"/>
      <c r="R43" s="744">
        <f t="shared" si="7"/>
        <v>0.4</v>
      </c>
      <c r="S43" s="745">
        <f t="shared" si="8"/>
        <v>0.71500000000000008</v>
      </c>
    </row>
    <row r="44" spans="2:19">
      <c r="B44" s="746">
        <f t="shared" si="2"/>
        <v>2026</v>
      </c>
      <c r="C44" s="747">
        <f t="shared" si="3"/>
        <v>1</v>
      </c>
      <c r="D44" s="748">
        <f t="shared" si="3"/>
        <v>0</v>
      </c>
      <c r="E44" s="748">
        <f t="shared" si="3"/>
        <v>0</v>
      </c>
      <c r="F44" s="748">
        <f t="shared" si="3"/>
        <v>0</v>
      </c>
      <c r="G44" s="748">
        <f t="shared" si="3"/>
        <v>0</v>
      </c>
      <c r="H44" s="749">
        <f t="shared" si="4"/>
        <v>1</v>
      </c>
      <c r="I44" s="747">
        <f t="shared" si="5"/>
        <v>0.2</v>
      </c>
      <c r="J44" s="748">
        <f t="shared" si="5"/>
        <v>0.3</v>
      </c>
      <c r="K44" s="748">
        <f t="shared" si="5"/>
        <v>0.25</v>
      </c>
      <c r="L44" s="748">
        <f t="shared" si="5"/>
        <v>0.05</v>
      </c>
      <c r="M44" s="748">
        <f t="shared" si="5"/>
        <v>0.2</v>
      </c>
      <c r="N44" s="749">
        <f t="shared" si="6"/>
        <v>1</v>
      </c>
      <c r="O44" s="750"/>
      <c r="R44" s="744">
        <f t="shared" si="7"/>
        <v>0.4</v>
      </c>
      <c r="S44" s="745">
        <f t="shared" si="8"/>
        <v>0.71500000000000008</v>
      </c>
    </row>
    <row r="45" spans="2:19">
      <c r="B45" s="746">
        <f t="shared" si="2"/>
        <v>2027</v>
      </c>
      <c r="C45" s="747">
        <f t="shared" si="3"/>
        <v>1</v>
      </c>
      <c r="D45" s="748">
        <f t="shared" si="3"/>
        <v>0</v>
      </c>
      <c r="E45" s="748">
        <f t="shared" si="3"/>
        <v>0</v>
      </c>
      <c r="F45" s="748">
        <f t="shared" si="3"/>
        <v>0</v>
      </c>
      <c r="G45" s="748">
        <f t="shared" si="3"/>
        <v>0</v>
      </c>
      <c r="H45" s="749">
        <f t="shared" si="4"/>
        <v>1</v>
      </c>
      <c r="I45" s="747">
        <f t="shared" si="5"/>
        <v>0.2</v>
      </c>
      <c r="J45" s="748">
        <f t="shared" si="5"/>
        <v>0.3</v>
      </c>
      <c r="K45" s="748">
        <f t="shared" si="5"/>
        <v>0.25</v>
      </c>
      <c r="L45" s="748">
        <f t="shared" si="5"/>
        <v>0.05</v>
      </c>
      <c r="M45" s="748">
        <f t="shared" si="5"/>
        <v>0.2</v>
      </c>
      <c r="N45" s="749">
        <f t="shared" si="6"/>
        <v>1</v>
      </c>
      <c r="O45" s="750"/>
      <c r="R45" s="744">
        <f t="shared" si="7"/>
        <v>0.4</v>
      </c>
      <c r="S45" s="745">
        <f t="shared" si="8"/>
        <v>0.71500000000000008</v>
      </c>
    </row>
    <row r="46" spans="2:19">
      <c r="B46" s="746">
        <f t="shared" si="2"/>
        <v>2028</v>
      </c>
      <c r="C46" s="747">
        <f t="shared" si="3"/>
        <v>1</v>
      </c>
      <c r="D46" s="748">
        <f t="shared" si="3"/>
        <v>0</v>
      </c>
      <c r="E46" s="748">
        <f t="shared" si="3"/>
        <v>0</v>
      </c>
      <c r="F46" s="748">
        <f t="shared" si="3"/>
        <v>0</v>
      </c>
      <c r="G46" s="748">
        <f t="shared" si="3"/>
        <v>0</v>
      </c>
      <c r="H46" s="749">
        <f t="shared" si="4"/>
        <v>1</v>
      </c>
      <c r="I46" s="747">
        <f t="shared" si="5"/>
        <v>0.2</v>
      </c>
      <c r="J46" s="748">
        <f t="shared" si="5"/>
        <v>0.3</v>
      </c>
      <c r="K46" s="748">
        <f t="shared" si="5"/>
        <v>0.25</v>
      </c>
      <c r="L46" s="748">
        <f t="shared" si="5"/>
        <v>0.05</v>
      </c>
      <c r="M46" s="748">
        <f t="shared" si="5"/>
        <v>0.2</v>
      </c>
      <c r="N46" s="749">
        <f t="shared" si="6"/>
        <v>1</v>
      </c>
      <c r="O46" s="750"/>
      <c r="R46" s="744">
        <f t="shared" si="7"/>
        <v>0.4</v>
      </c>
      <c r="S46" s="745">
        <f t="shared" si="8"/>
        <v>0.71500000000000008</v>
      </c>
    </row>
    <row r="47" spans="2:19">
      <c r="B47" s="746">
        <f t="shared" si="2"/>
        <v>2029</v>
      </c>
      <c r="C47" s="747">
        <f t="shared" si="3"/>
        <v>1</v>
      </c>
      <c r="D47" s="748">
        <f t="shared" si="3"/>
        <v>0</v>
      </c>
      <c r="E47" s="748">
        <f t="shared" si="3"/>
        <v>0</v>
      </c>
      <c r="F47" s="748">
        <f t="shared" si="3"/>
        <v>0</v>
      </c>
      <c r="G47" s="748">
        <f t="shared" si="3"/>
        <v>0</v>
      </c>
      <c r="H47" s="749">
        <f t="shared" si="4"/>
        <v>1</v>
      </c>
      <c r="I47" s="747">
        <f t="shared" si="5"/>
        <v>0.2</v>
      </c>
      <c r="J47" s="748">
        <f t="shared" si="5"/>
        <v>0.3</v>
      </c>
      <c r="K47" s="748">
        <f t="shared" si="5"/>
        <v>0.25</v>
      </c>
      <c r="L47" s="748">
        <f t="shared" si="5"/>
        <v>0.05</v>
      </c>
      <c r="M47" s="748">
        <f t="shared" si="5"/>
        <v>0.2</v>
      </c>
      <c r="N47" s="749">
        <f t="shared" si="6"/>
        <v>1</v>
      </c>
      <c r="O47" s="750"/>
      <c r="R47" s="744">
        <f t="shared" si="7"/>
        <v>0.4</v>
      </c>
      <c r="S47" s="745">
        <f t="shared" si="8"/>
        <v>0.71500000000000008</v>
      </c>
    </row>
    <row r="48" spans="2:19">
      <c r="B48" s="746">
        <f t="shared" si="2"/>
        <v>2030</v>
      </c>
      <c r="C48" s="747">
        <f t="shared" si="3"/>
        <v>1</v>
      </c>
      <c r="D48" s="748">
        <f t="shared" si="3"/>
        <v>0</v>
      </c>
      <c r="E48" s="748">
        <f t="shared" si="3"/>
        <v>0</v>
      </c>
      <c r="F48" s="748">
        <f t="shared" si="3"/>
        <v>0</v>
      </c>
      <c r="G48" s="748">
        <f t="shared" si="3"/>
        <v>0</v>
      </c>
      <c r="H48" s="749">
        <f t="shared" si="4"/>
        <v>1</v>
      </c>
      <c r="I48" s="747">
        <f t="shared" si="5"/>
        <v>0.2</v>
      </c>
      <c r="J48" s="748">
        <f t="shared" si="5"/>
        <v>0.3</v>
      </c>
      <c r="K48" s="748">
        <f t="shared" si="5"/>
        <v>0.25</v>
      </c>
      <c r="L48" s="748">
        <f t="shared" si="5"/>
        <v>0.05</v>
      </c>
      <c r="M48" s="748">
        <f t="shared" si="5"/>
        <v>0.2</v>
      </c>
      <c r="N48" s="749">
        <f t="shared" si="6"/>
        <v>1</v>
      </c>
      <c r="O48" s="750"/>
      <c r="R48" s="744">
        <f t="shared" si="7"/>
        <v>0.4</v>
      </c>
      <c r="S48" s="745">
        <f t="shared" si="8"/>
        <v>0.71500000000000008</v>
      </c>
    </row>
    <row r="49" spans="2:19">
      <c r="B49" s="746">
        <f t="shared" si="2"/>
        <v>2031</v>
      </c>
      <c r="C49" s="747">
        <f t="shared" si="3"/>
        <v>1</v>
      </c>
      <c r="D49" s="748">
        <f t="shared" si="3"/>
        <v>0</v>
      </c>
      <c r="E49" s="748">
        <f t="shared" si="3"/>
        <v>0</v>
      </c>
      <c r="F49" s="748">
        <f t="shared" si="3"/>
        <v>0</v>
      </c>
      <c r="G49" s="748">
        <f t="shared" si="3"/>
        <v>0</v>
      </c>
      <c r="H49" s="749">
        <f t="shared" si="4"/>
        <v>1</v>
      </c>
      <c r="I49" s="747">
        <f t="shared" si="5"/>
        <v>0.2</v>
      </c>
      <c r="J49" s="748">
        <f t="shared" si="5"/>
        <v>0.3</v>
      </c>
      <c r="K49" s="748">
        <f t="shared" si="5"/>
        <v>0.25</v>
      </c>
      <c r="L49" s="748">
        <f t="shared" si="5"/>
        <v>0.05</v>
      </c>
      <c r="M49" s="748">
        <f t="shared" si="5"/>
        <v>0.2</v>
      </c>
      <c r="N49" s="749">
        <f t="shared" si="6"/>
        <v>1</v>
      </c>
      <c r="O49" s="750"/>
      <c r="R49" s="744">
        <f t="shared" si="7"/>
        <v>0.4</v>
      </c>
      <c r="S49" s="745">
        <f t="shared" si="8"/>
        <v>0.71500000000000008</v>
      </c>
    </row>
    <row r="50" spans="2:19">
      <c r="B50" s="746">
        <f t="shared" si="2"/>
        <v>2032</v>
      </c>
      <c r="C50" s="747">
        <f t="shared" si="3"/>
        <v>1</v>
      </c>
      <c r="D50" s="748">
        <f t="shared" si="3"/>
        <v>0</v>
      </c>
      <c r="E50" s="748">
        <f t="shared" si="3"/>
        <v>0</v>
      </c>
      <c r="F50" s="748">
        <f t="shared" si="3"/>
        <v>0</v>
      </c>
      <c r="G50" s="748">
        <f t="shared" si="3"/>
        <v>0</v>
      </c>
      <c r="H50" s="749">
        <f t="shared" si="4"/>
        <v>1</v>
      </c>
      <c r="I50" s="747">
        <f t="shared" si="5"/>
        <v>0.2</v>
      </c>
      <c r="J50" s="748">
        <f t="shared" si="5"/>
        <v>0.3</v>
      </c>
      <c r="K50" s="748">
        <f t="shared" si="5"/>
        <v>0.25</v>
      </c>
      <c r="L50" s="748">
        <f t="shared" si="5"/>
        <v>0.05</v>
      </c>
      <c r="M50" s="748">
        <f t="shared" si="5"/>
        <v>0.2</v>
      </c>
      <c r="N50" s="749">
        <f t="shared" si="6"/>
        <v>1</v>
      </c>
      <c r="O50" s="750"/>
      <c r="R50" s="744">
        <f t="shared" si="7"/>
        <v>0.4</v>
      </c>
      <c r="S50" s="745">
        <f t="shared" si="8"/>
        <v>0.71500000000000008</v>
      </c>
    </row>
    <row r="51" spans="2:19">
      <c r="B51" s="746">
        <f t="shared" ref="B51:B82" si="9">B50+1</f>
        <v>2033</v>
      </c>
      <c r="C51" s="747">
        <f t="shared" ref="C51:G98" si="10">C$16</f>
        <v>1</v>
      </c>
      <c r="D51" s="748">
        <f t="shared" si="10"/>
        <v>0</v>
      </c>
      <c r="E51" s="748">
        <f t="shared" si="10"/>
        <v>0</v>
      </c>
      <c r="F51" s="748">
        <f t="shared" si="10"/>
        <v>0</v>
      </c>
      <c r="G51" s="748">
        <f t="shared" si="10"/>
        <v>0</v>
      </c>
      <c r="H51" s="749">
        <f t="shared" si="4"/>
        <v>1</v>
      </c>
      <c r="I51" s="747">
        <f t="shared" ref="I51:M98" si="11">I$16</f>
        <v>0.2</v>
      </c>
      <c r="J51" s="748">
        <f t="shared" si="11"/>
        <v>0.3</v>
      </c>
      <c r="K51" s="748">
        <f t="shared" si="11"/>
        <v>0.25</v>
      </c>
      <c r="L51" s="748">
        <f t="shared" si="11"/>
        <v>0.05</v>
      </c>
      <c r="M51" s="748">
        <f t="shared" si="11"/>
        <v>0.2</v>
      </c>
      <c r="N51" s="749">
        <f t="shared" si="6"/>
        <v>1</v>
      </c>
      <c r="O51" s="750"/>
      <c r="R51" s="744">
        <f t="shared" si="7"/>
        <v>0.4</v>
      </c>
      <c r="S51" s="745">
        <f t="shared" si="8"/>
        <v>0.71500000000000008</v>
      </c>
    </row>
    <row r="52" spans="2:19">
      <c r="B52" s="746">
        <f t="shared" si="9"/>
        <v>2034</v>
      </c>
      <c r="C52" s="747">
        <f t="shared" si="10"/>
        <v>1</v>
      </c>
      <c r="D52" s="748">
        <f t="shared" si="10"/>
        <v>0</v>
      </c>
      <c r="E52" s="748">
        <f t="shared" si="10"/>
        <v>0</v>
      </c>
      <c r="F52" s="748">
        <f t="shared" si="10"/>
        <v>0</v>
      </c>
      <c r="G52" s="748">
        <f t="shared" si="10"/>
        <v>0</v>
      </c>
      <c r="H52" s="749">
        <f t="shared" si="4"/>
        <v>1</v>
      </c>
      <c r="I52" s="747">
        <f t="shared" si="11"/>
        <v>0.2</v>
      </c>
      <c r="J52" s="748">
        <f t="shared" si="11"/>
        <v>0.3</v>
      </c>
      <c r="K52" s="748">
        <f t="shared" si="11"/>
        <v>0.25</v>
      </c>
      <c r="L52" s="748">
        <f t="shared" si="11"/>
        <v>0.05</v>
      </c>
      <c r="M52" s="748">
        <f t="shared" si="11"/>
        <v>0.2</v>
      </c>
      <c r="N52" s="749">
        <f t="shared" si="6"/>
        <v>1</v>
      </c>
      <c r="O52" s="750"/>
      <c r="R52" s="744">
        <f t="shared" si="7"/>
        <v>0.4</v>
      </c>
      <c r="S52" s="745">
        <f t="shared" si="8"/>
        <v>0.71500000000000008</v>
      </c>
    </row>
    <row r="53" spans="2:19">
      <c r="B53" s="746">
        <f t="shared" si="9"/>
        <v>2035</v>
      </c>
      <c r="C53" s="747">
        <f t="shared" si="10"/>
        <v>1</v>
      </c>
      <c r="D53" s="748">
        <f t="shared" si="10"/>
        <v>0</v>
      </c>
      <c r="E53" s="748">
        <f t="shared" si="10"/>
        <v>0</v>
      </c>
      <c r="F53" s="748">
        <f t="shared" si="10"/>
        <v>0</v>
      </c>
      <c r="G53" s="748">
        <f t="shared" si="10"/>
        <v>0</v>
      </c>
      <c r="H53" s="749">
        <f t="shared" si="4"/>
        <v>1</v>
      </c>
      <c r="I53" s="747">
        <f t="shared" si="11"/>
        <v>0.2</v>
      </c>
      <c r="J53" s="748">
        <f t="shared" si="11"/>
        <v>0.3</v>
      </c>
      <c r="K53" s="748">
        <f t="shared" si="11"/>
        <v>0.25</v>
      </c>
      <c r="L53" s="748">
        <f t="shared" si="11"/>
        <v>0.05</v>
      </c>
      <c r="M53" s="748">
        <f t="shared" si="11"/>
        <v>0.2</v>
      </c>
      <c r="N53" s="749">
        <f t="shared" si="6"/>
        <v>1</v>
      </c>
      <c r="O53" s="750"/>
      <c r="R53" s="744">
        <f t="shared" si="7"/>
        <v>0.4</v>
      </c>
      <c r="S53" s="745">
        <f t="shared" si="8"/>
        <v>0.71500000000000008</v>
      </c>
    </row>
    <row r="54" spans="2:19">
      <c r="B54" s="746">
        <f t="shared" si="9"/>
        <v>2036</v>
      </c>
      <c r="C54" s="747">
        <f t="shared" si="10"/>
        <v>1</v>
      </c>
      <c r="D54" s="748">
        <f t="shared" si="10"/>
        <v>0</v>
      </c>
      <c r="E54" s="748">
        <f t="shared" si="10"/>
        <v>0</v>
      </c>
      <c r="F54" s="748">
        <f t="shared" si="10"/>
        <v>0</v>
      </c>
      <c r="G54" s="748">
        <f t="shared" si="10"/>
        <v>0</v>
      </c>
      <c r="H54" s="749">
        <f t="shared" si="4"/>
        <v>1</v>
      </c>
      <c r="I54" s="747">
        <f t="shared" si="11"/>
        <v>0.2</v>
      </c>
      <c r="J54" s="748">
        <f t="shared" si="11"/>
        <v>0.3</v>
      </c>
      <c r="K54" s="748">
        <f t="shared" si="11"/>
        <v>0.25</v>
      </c>
      <c r="L54" s="748">
        <f t="shared" si="11"/>
        <v>0.05</v>
      </c>
      <c r="M54" s="748">
        <f t="shared" si="11"/>
        <v>0.2</v>
      </c>
      <c r="N54" s="749">
        <f t="shared" si="6"/>
        <v>1</v>
      </c>
      <c r="O54" s="750"/>
      <c r="R54" s="744">
        <f t="shared" si="7"/>
        <v>0.4</v>
      </c>
      <c r="S54" s="745">
        <f t="shared" si="8"/>
        <v>0.71500000000000008</v>
      </c>
    </row>
    <row r="55" spans="2:19">
      <c r="B55" s="746">
        <f t="shared" si="9"/>
        <v>2037</v>
      </c>
      <c r="C55" s="747">
        <f t="shared" si="10"/>
        <v>1</v>
      </c>
      <c r="D55" s="748">
        <f t="shared" si="10"/>
        <v>0</v>
      </c>
      <c r="E55" s="748">
        <f t="shared" si="10"/>
        <v>0</v>
      </c>
      <c r="F55" s="748">
        <f t="shared" si="10"/>
        <v>0</v>
      </c>
      <c r="G55" s="748">
        <f t="shared" si="10"/>
        <v>0</v>
      </c>
      <c r="H55" s="749">
        <f t="shared" si="4"/>
        <v>1</v>
      </c>
      <c r="I55" s="747">
        <f t="shared" si="11"/>
        <v>0.2</v>
      </c>
      <c r="J55" s="748">
        <f t="shared" si="11"/>
        <v>0.3</v>
      </c>
      <c r="K55" s="748">
        <f t="shared" si="11"/>
        <v>0.25</v>
      </c>
      <c r="L55" s="748">
        <f t="shared" si="11"/>
        <v>0.05</v>
      </c>
      <c r="M55" s="748">
        <f t="shared" si="11"/>
        <v>0.2</v>
      </c>
      <c r="N55" s="749">
        <f t="shared" si="6"/>
        <v>1</v>
      </c>
      <c r="O55" s="750"/>
      <c r="R55" s="744">
        <f t="shared" si="7"/>
        <v>0.4</v>
      </c>
      <c r="S55" s="745">
        <f t="shared" si="8"/>
        <v>0.71500000000000008</v>
      </c>
    </row>
    <row r="56" spans="2:19">
      <c r="B56" s="746">
        <f t="shared" si="9"/>
        <v>2038</v>
      </c>
      <c r="C56" s="747">
        <f t="shared" si="10"/>
        <v>1</v>
      </c>
      <c r="D56" s="748">
        <f t="shared" si="10"/>
        <v>0</v>
      </c>
      <c r="E56" s="748">
        <f t="shared" si="10"/>
        <v>0</v>
      </c>
      <c r="F56" s="748">
        <f t="shared" si="10"/>
        <v>0</v>
      </c>
      <c r="G56" s="748">
        <f t="shared" si="10"/>
        <v>0</v>
      </c>
      <c r="H56" s="749">
        <f t="shared" si="4"/>
        <v>1</v>
      </c>
      <c r="I56" s="747">
        <f t="shared" si="11"/>
        <v>0.2</v>
      </c>
      <c r="J56" s="748">
        <f t="shared" si="11"/>
        <v>0.3</v>
      </c>
      <c r="K56" s="748">
        <f t="shared" si="11"/>
        <v>0.25</v>
      </c>
      <c r="L56" s="748">
        <f t="shared" si="11"/>
        <v>0.05</v>
      </c>
      <c r="M56" s="748">
        <f t="shared" si="11"/>
        <v>0.2</v>
      </c>
      <c r="N56" s="749">
        <f t="shared" si="6"/>
        <v>1</v>
      </c>
      <c r="O56" s="750"/>
      <c r="R56" s="744">
        <f t="shared" si="7"/>
        <v>0.4</v>
      </c>
      <c r="S56" s="745">
        <f t="shared" si="8"/>
        <v>0.71500000000000008</v>
      </c>
    </row>
    <row r="57" spans="2:19">
      <c r="B57" s="746">
        <f t="shared" si="9"/>
        <v>2039</v>
      </c>
      <c r="C57" s="747">
        <f t="shared" si="10"/>
        <v>1</v>
      </c>
      <c r="D57" s="748">
        <f t="shared" si="10"/>
        <v>0</v>
      </c>
      <c r="E57" s="748">
        <f t="shared" si="10"/>
        <v>0</v>
      </c>
      <c r="F57" s="748">
        <f t="shared" si="10"/>
        <v>0</v>
      </c>
      <c r="G57" s="748">
        <f t="shared" si="10"/>
        <v>0</v>
      </c>
      <c r="H57" s="749">
        <f t="shared" si="4"/>
        <v>1</v>
      </c>
      <c r="I57" s="747">
        <f t="shared" si="11"/>
        <v>0.2</v>
      </c>
      <c r="J57" s="748">
        <f t="shared" si="11"/>
        <v>0.3</v>
      </c>
      <c r="K57" s="748">
        <f t="shared" si="11"/>
        <v>0.25</v>
      </c>
      <c r="L57" s="748">
        <f t="shared" si="11"/>
        <v>0.05</v>
      </c>
      <c r="M57" s="748">
        <f t="shared" si="11"/>
        <v>0.2</v>
      </c>
      <c r="N57" s="749">
        <f t="shared" si="6"/>
        <v>1</v>
      </c>
      <c r="O57" s="750"/>
      <c r="R57" s="744">
        <f t="shared" si="7"/>
        <v>0.4</v>
      </c>
      <c r="S57" s="745">
        <f t="shared" si="8"/>
        <v>0.71500000000000008</v>
      </c>
    </row>
    <row r="58" spans="2:19">
      <c r="B58" s="746">
        <f t="shared" si="9"/>
        <v>2040</v>
      </c>
      <c r="C58" s="747">
        <f t="shared" si="10"/>
        <v>1</v>
      </c>
      <c r="D58" s="748">
        <f t="shared" si="10"/>
        <v>0</v>
      </c>
      <c r="E58" s="748">
        <f t="shared" si="10"/>
        <v>0</v>
      </c>
      <c r="F58" s="748">
        <f t="shared" si="10"/>
        <v>0</v>
      </c>
      <c r="G58" s="748">
        <f t="shared" si="10"/>
        <v>0</v>
      </c>
      <c r="H58" s="749">
        <f t="shared" si="4"/>
        <v>1</v>
      </c>
      <c r="I58" s="747">
        <f t="shared" si="11"/>
        <v>0.2</v>
      </c>
      <c r="J58" s="748">
        <f t="shared" si="11"/>
        <v>0.3</v>
      </c>
      <c r="K58" s="748">
        <f t="shared" si="11"/>
        <v>0.25</v>
      </c>
      <c r="L58" s="748">
        <f t="shared" si="11"/>
        <v>0.05</v>
      </c>
      <c r="M58" s="748">
        <f t="shared" si="11"/>
        <v>0.2</v>
      </c>
      <c r="N58" s="749">
        <f t="shared" si="6"/>
        <v>1</v>
      </c>
      <c r="O58" s="750"/>
      <c r="R58" s="744">
        <f t="shared" si="7"/>
        <v>0.4</v>
      </c>
      <c r="S58" s="745">
        <f t="shared" si="8"/>
        <v>0.71500000000000008</v>
      </c>
    </row>
    <row r="59" spans="2:19">
      <c r="B59" s="746">
        <f t="shared" si="9"/>
        <v>2041</v>
      </c>
      <c r="C59" s="747">
        <f t="shared" si="10"/>
        <v>1</v>
      </c>
      <c r="D59" s="748">
        <f t="shared" si="10"/>
        <v>0</v>
      </c>
      <c r="E59" s="748">
        <f t="shared" si="10"/>
        <v>0</v>
      </c>
      <c r="F59" s="748">
        <f t="shared" si="10"/>
        <v>0</v>
      </c>
      <c r="G59" s="748">
        <f t="shared" si="10"/>
        <v>0</v>
      </c>
      <c r="H59" s="749">
        <f t="shared" si="4"/>
        <v>1</v>
      </c>
      <c r="I59" s="747">
        <f t="shared" si="11"/>
        <v>0.2</v>
      </c>
      <c r="J59" s="748">
        <f t="shared" si="11"/>
        <v>0.3</v>
      </c>
      <c r="K59" s="748">
        <f t="shared" si="11"/>
        <v>0.25</v>
      </c>
      <c r="L59" s="748">
        <f t="shared" si="11"/>
        <v>0.05</v>
      </c>
      <c r="M59" s="748">
        <f t="shared" si="11"/>
        <v>0.2</v>
      </c>
      <c r="N59" s="749">
        <f t="shared" si="6"/>
        <v>1</v>
      </c>
      <c r="O59" s="750"/>
      <c r="R59" s="744">
        <f t="shared" si="7"/>
        <v>0.4</v>
      </c>
      <c r="S59" s="745">
        <f t="shared" si="8"/>
        <v>0.71500000000000008</v>
      </c>
    </row>
    <row r="60" spans="2:19">
      <c r="B60" s="746">
        <f t="shared" si="9"/>
        <v>2042</v>
      </c>
      <c r="C60" s="747">
        <f t="shared" si="10"/>
        <v>1</v>
      </c>
      <c r="D60" s="748">
        <f t="shared" si="10"/>
        <v>0</v>
      </c>
      <c r="E60" s="748">
        <f t="shared" si="10"/>
        <v>0</v>
      </c>
      <c r="F60" s="748">
        <f t="shared" si="10"/>
        <v>0</v>
      </c>
      <c r="G60" s="748">
        <f t="shared" si="10"/>
        <v>0</v>
      </c>
      <c r="H60" s="749">
        <f t="shared" si="4"/>
        <v>1</v>
      </c>
      <c r="I60" s="747">
        <f t="shared" si="11"/>
        <v>0.2</v>
      </c>
      <c r="J60" s="748">
        <f t="shared" si="11"/>
        <v>0.3</v>
      </c>
      <c r="K60" s="748">
        <f t="shared" si="11"/>
        <v>0.25</v>
      </c>
      <c r="L60" s="748">
        <f t="shared" si="11"/>
        <v>0.05</v>
      </c>
      <c r="M60" s="748">
        <f t="shared" si="11"/>
        <v>0.2</v>
      </c>
      <c r="N60" s="749">
        <f t="shared" si="6"/>
        <v>1</v>
      </c>
      <c r="O60" s="750"/>
      <c r="R60" s="744">
        <f t="shared" si="7"/>
        <v>0.4</v>
      </c>
      <c r="S60" s="745">
        <f t="shared" si="8"/>
        <v>0.71500000000000008</v>
      </c>
    </row>
    <row r="61" spans="2:19">
      <c r="B61" s="746">
        <f t="shared" si="9"/>
        <v>2043</v>
      </c>
      <c r="C61" s="747">
        <f t="shared" si="10"/>
        <v>1</v>
      </c>
      <c r="D61" s="748">
        <f t="shared" si="10"/>
        <v>0</v>
      </c>
      <c r="E61" s="748">
        <f t="shared" si="10"/>
        <v>0</v>
      </c>
      <c r="F61" s="748">
        <f t="shared" si="10"/>
        <v>0</v>
      </c>
      <c r="G61" s="748">
        <f t="shared" si="10"/>
        <v>0</v>
      </c>
      <c r="H61" s="749">
        <f t="shared" si="4"/>
        <v>1</v>
      </c>
      <c r="I61" s="747">
        <f t="shared" si="11"/>
        <v>0.2</v>
      </c>
      <c r="J61" s="748">
        <f t="shared" si="11"/>
        <v>0.3</v>
      </c>
      <c r="K61" s="748">
        <f t="shared" si="11"/>
        <v>0.25</v>
      </c>
      <c r="L61" s="748">
        <f t="shared" si="11"/>
        <v>0.05</v>
      </c>
      <c r="M61" s="748">
        <f t="shared" si="11"/>
        <v>0.2</v>
      </c>
      <c r="N61" s="749">
        <f t="shared" si="6"/>
        <v>1</v>
      </c>
      <c r="O61" s="750"/>
      <c r="R61" s="744">
        <f t="shared" si="7"/>
        <v>0.4</v>
      </c>
      <c r="S61" s="745">
        <f t="shared" si="8"/>
        <v>0.71500000000000008</v>
      </c>
    </row>
    <row r="62" spans="2:19">
      <c r="B62" s="746">
        <f t="shared" si="9"/>
        <v>2044</v>
      </c>
      <c r="C62" s="747">
        <f t="shared" si="10"/>
        <v>1</v>
      </c>
      <c r="D62" s="748">
        <f t="shared" si="10"/>
        <v>0</v>
      </c>
      <c r="E62" s="748">
        <f t="shared" si="10"/>
        <v>0</v>
      </c>
      <c r="F62" s="748">
        <f t="shared" si="10"/>
        <v>0</v>
      </c>
      <c r="G62" s="748">
        <f t="shared" si="10"/>
        <v>0</v>
      </c>
      <c r="H62" s="749">
        <f t="shared" si="4"/>
        <v>1</v>
      </c>
      <c r="I62" s="747">
        <f t="shared" si="11"/>
        <v>0.2</v>
      </c>
      <c r="J62" s="748">
        <f t="shared" si="11"/>
        <v>0.3</v>
      </c>
      <c r="K62" s="748">
        <f t="shared" si="11"/>
        <v>0.25</v>
      </c>
      <c r="L62" s="748">
        <f t="shared" si="11"/>
        <v>0.05</v>
      </c>
      <c r="M62" s="748">
        <f t="shared" si="11"/>
        <v>0.2</v>
      </c>
      <c r="N62" s="749">
        <f t="shared" si="6"/>
        <v>1</v>
      </c>
      <c r="O62" s="750"/>
      <c r="R62" s="744">
        <f t="shared" si="7"/>
        <v>0.4</v>
      </c>
      <c r="S62" s="745">
        <f t="shared" si="8"/>
        <v>0.71500000000000008</v>
      </c>
    </row>
    <row r="63" spans="2:19">
      <c r="B63" s="746">
        <f t="shared" si="9"/>
        <v>2045</v>
      </c>
      <c r="C63" s="747">
        <f t="shared" si="10"/>
        <v>1</v>
      </c>
      <c r="D63" s="748">
        <f t="shared" si="10"/>
        <v>0</v>
      </c>
      <c r="E63" s="748">
        <f t="shared" si="10"/>
        <v>0</v>
      </c>
      <c r="F63" s="748">
        <f t="shared" si="10"/>
        <v>0</v>
      </c>
      <c r="G63" s="748">
        <f t="shared" si="10"/>
        <v>0</v>
      </c>
      <c r="H63" s="749">
        <f t="shared" si="4"/>
        <v>1</v>
      </c>
      <c r="I63" s="747">
        <f t="shared" si="11"/>
        <v>0.2</v>
      </c>
      <c r="J63" s="748">
        <f t="shared" si="11"/>
        <v>0.3</v>
      </c>
      <c r="K63" s="748">
        <f t="shared" si="11"/>
        <v>0.25</v>
      </c>
      <c r="L63" s="748">
        <f t="shared" si="11"/>
        <v>0.05</v>
      </c>
      <c r="M63" s="748">
        <f t="shared" si="11"/>
        <v>0.2</v>
      </c>
      <c r="N63" s="749">
        <f t="shared" si="6"/>
        <v>1</v>
      </c>
      <c r="O63" s="750"/>
      <c r="R63" s="744">
        <f t="shared" si="7"/>
        <v>0.4</v>
      </c>
      <c r="S63" s="745">
        <f t="shared" si="8"/>
        <v>0.71500000000000008</v>
      </c>
    </row>
    <row r="64" spans="2:19">
      <c r="B64" s="746">
        <f t="shared" si="9"/>
        <v>2046</v>
      </c>
      <c r="C64" s="747">
        <f t="shared" si="10"/>
        <v>1</v>
      </c>
      <c r="D64" s="748">
        <f t="shared" si="10"/>
        <v>0</v>
      </c>
      <c r="E64" s="748">
        <f t="shared" si="10"/>
        <v>0</v>
      </c>
      <c r="F64" s="748">
        <f t="shared" si="10"/>
        <v>0</v>
      </c>
      <c r="G64" s="748">
        <f t="shared" si="10"/>
        <v>0</v>
      </c>
      <c r="H64" s="749">
        <f t="shared" si="4"/>
        <v>1</v>
      </c>
      <c r="I64" s="747">
        <f t="shared" si="11"/>
        <v>0.2</v>
      </c>
      <c r="J64" s="748">
        <f t="shared" si="11"/>
        <v>0.3</v>
      </c>
      <c r="K64" s="748">
        <f t="shared" si="11"/>
        <v>0.25</v>
      </c>
      <c r="L64" s="748">
        <f t="shared" si="11"/>
        <v>0.05</v>
      </c>
      <c r="M64" s="748">
        <f t="shared" si="11"/>
        <v>0.2</v>
      </c>
      <c r="N64" s="749">
        <f t="shared" si="6"/>
        <v>1</v>
      </c>
      <c r="O64" s="750"/>
      <c r="R64" s="744">
        <f t="shared" si="7"/>
        <v>0.4</v>
      </c>
      <c r="S64" s="745">
        <f t="shared" si="8"/>
        <v>0.71500000000000008</v>
      </c>
    </row>
    <row r="65" spans="2:19">
      <c r="B65" s="746">
        <f t="shared" si="9"/>
        <v>2047</v>
      </c>
      <c r="C65" s="747">
        <f t="shared" si="10"/>
        <v>1</v>
      </c>
      <c r="D65" s="748">
        <f t="shared" si="10"/>
        <v>0</v>
      </c>
      <c r="E65" s="748">
        <f t="shared" si="10"/>
        <v>0</v>
      </c>
      <c r="F65" s="748">
        <f t="shared" si="10"/>
        <v>0</v>
      </c>
      <c r="G65" s="748">
        <f t="shared" si="10"/>
        <v>0</v>
      </c>
      <c r="H65" s="749">
        <f t="shared" si="4"/>
        <v>1</v>
      </c>
      <c r="I65" s="747">
        <f t="shared" si="11"/>
        <v>0.2</v>
      </c>
      <c r="J65" s="748">
        <f t="shared" si="11"/>
        <v>0.3</v>
      </c>
      <c r="K65" s="748">
        <f t="shared" si="11"/>
        <v>0.25</v>
      </c>
      <c r="L65" s="748">
        <f t="shared" si="11"/>
        <v>0.05</v>
      </c>
      <c r="M65" s="748">
        <f t="shared" si="11"/>
        <v>0.2</v>
      </c>
      <c r="N65" s="749">
        <f t="shared" si="6"/>
        <v>1</v>
      </c>
      <c r="O65" s="750"/>
      <c r="R65" s="744">
        <f t="shared" si="7"/>
        <v>0.4</v>
      </c>
      <c r="S65" s="745">
        <f t="shared" si="8"/>
        <v>0.71500000000000008</v>
      </c>
    </row>
    <row r="66" spans="2:19">
      <c r="B66" s="746">
        <f t="shared" si="9"/>
        <v>2048</v>
      </c>
      <c r="C66" s="747">
        <f t="shared" si="10"/>
        <v>1</v>
      </c>
      <c r="D66" s="748">
        <f t="shared" si="10"/>
        <v>0</v>
      </c>
      <c r="E66" s="748">
        <f t="shared" si="10"/>
        <v>0</v>
      </c>
      <c r="F66" s="748">
        <f t="shared" si="10"/>
        <v>0</v>
      </c>
      <c r="G66" s="748">
        <f t="shared" si="10"/>
        <v>0</v>
      </c>
      <c r="H66" s="749">
        <f t="shared" si="4"/>
        <v>1</v>
      </c>
      <c r="I66" s="747">
        <f t="shared" si="11"/>
        <v>0.2</v>
      </c>
      <c r="J66" s="748">
        <f t="shared" si="11"/>
        <v>0.3</v>
      </c>
      <c r="K66" s="748">
        <f t="shared" si="11"/>
        <v>0.25</v>
      </c>
      <c r="L66" s="748">
        <f t="shared" si="11"/>
        <v>0.05</v>
      </c>
      <c r="M66" s="748">
        <f t="shared" si="11"/>
        <v>0.2</v>
      </c>
      <c r="N66" s="749">
        <f t="shared" si="6"/>
        <v>1</v>
      </c>
      <c r="O66" s="750"/>
      <c r="R66" s="744">
        <f t="shared" si="7"/>
        <v>0.4</v>
      </c>
      <c r="S66" s="745">
        <f t="shared" si="8"/>
        <v>0.71500000000000008</v>
      </c>
    </row>
    <row r="67" spans="2:19">
      <c r="B67" s="746">
        <f t="shared" si="9"/>
        <v>2049</v>
      </c>
      <c r="C67" s="747">
        <f t="shared" si="10"/>
        <v>1</v>
      </c>
      <c r="D67" s="748">
        <f t="shared" si="10"/>
        <v>0</v>
      </c>
      <c r="E67" s="748">
        <f t="shared" si="10"/>
        <v>0</v>
      </c>
      <c r="F67" s="748">
        <f t="shared" si="10"/>
        <v>0</v>
      </c>
      <c r="G67" s="748">
        <f t="shared" si="10"/>
        <v>0</v>
      </c>
      <c r="H67" s="749">
        <f t="shared" si="4"/>
        <v>1</v>
      </c>
      <c r="I67" s="747">
        <f t="shared" si="11"/>
        <v>0.2</v>
      </c>
      <c r="J67" s="748">
        <f t="shared" si="11"/>
        <v>0.3</v>
      </c>
      <c r="K67" s="748">
        <f t="shared" si="11"/>
        <v>0.25</v>
      </c>
      <c r="L67" s="748">
        <f t="shared" si="11"/>
        <v>0.05</v>
      </c>
      <c r="M67" s="748">
        <f t="shared" si="11"/>
        <v>0.2</v>
      </c>
      <c r="N67" s="749">
        <f t="shared" si="6"/>
        <v>1</v>
      </c>
      <c r="O67" s="750"/>
      <c r="R67" s="744">
        <f t="shared" si="7"/>
        <v>0.4</v>
      </c>
      <c r="S67" s="745">
        <f t="shared" si="8"/>
        <v>0.71500000000000008</v>
      </c>
    </row>
    <row r="68" spans="2:19">
      <c r="B68" s="746">
        <f t="shared" si="9"/>
        <v>2050</v>
      </c>
      <c r="C68" s="747">
        <f t="shared" si="10"/>
        <v>1</v>
      </c>
      <c r="D68" s="748">
        <f t="shared" si="10"/>
        <v>0</v>
      </c>
      <c r="E68" s="748">
        <f t="shared" si="10"/>
        <v>0</v>
      </c>
      <c r="F68" s="748">
        <f t="shared" si="10"/>
        <v>0</v>
      </c>
      <c r="G68" s="748">
        <f t="shared" si="10"/>
        <v>0</v>
      </c>
      <c r="H68" s="749">
        <f t="shared" si="4"/>
        <v>1</v>
      </c>
      <c r="I68" s="747">
        <f t="shared" si="11"/>
        <v>0.2</v>
      </c>
      <c r="J68" s="748">
        <f t="shared" si="11"/>
        <v>0.3</v>
      </c>
      <c r="K68" s="748">
        <f t="shared" si="11"/>
        <v>0.25</v>
      </c>
      <c r="L68" s="748">
        <f t="shared" si="11"/>
        <v>0.05</v>
      </c>
      <c r="M68" s="748">
        <f t="shared" si="11"/>
        <v>0.2</v>
      </c>
      <c r="N68" s="749">
        <f t="shared" si="6"/>
        <v>1</v>
      </c>
      <c r="O68" s="750"/>
      <c r="R68" s="744">
        <f t="shared" si="7"/>
        <v>0.4</v>
      </c>
      <c r="S68" s="745">
        <f t="shared" si="8"/>
        <v>0.71500000000000008</v>
      </c>
    </row>
    <row r="69" spans="2:19">
      <c r="B69" s="746">
        <f t="shared" si="9"/>
        <v>2051</v>
      </c>
      <c r="C69" s="747">
        <f t="shared" si="10"/>
        <v>1</v>
      </c>
      <c r="D69" s="748">
        <f t="shared" si="10"/>
        <v>0</v>
      </c>
      <c r="E69" s="748">
        <f t="shared" si="10"/>
        <v>0</v>
      </c>
      <c r="F69" s="748">
        <f t="shared" si="10"/>
        <v>0</v>
      </c>
      <c r="G69" s="748">
        <f t="shared" si="10"/>
        <v>0</v>
      </c>
      <c r="H69" s="749">
        <f t="shared" si="4"/>
        <v>1</v>
      </c>
      <c r="I69" s="747">
        <f t="shared" si="11"/>
        <v>0.2</v>
      </c>
      <c r="J69" s="748">
        <f t="shared" si="11"/>
        <v>0.3</v>
      </c>
      <c r="K69" s="748">
        <f t="shared" si="11"/>
        <v>0.25</v>
      </c>
      <c r="L69" s="748">
        <f t="shared" si="11"/>
        <v>0.05</v>
      </c>
      <c r="M69" s="748">
        <f t="shared" si="11"/>
        <v>0.2</v>
      </c>
      <c r="N69" s="749">
        <f t="shared" si="6"/>
        <v>1</v>
      </c>
      <c r="O69" s="750"/>
      <c r="R69" s="744">
        <f t="shared" si="7"/>
        <v>0.4</v>
      </c>
      <c r="S69" s="745">
        <f t="shared" si="8"/>
        <v>0.71500000000000008</v>
      </c>
    </row>
    <row r="70" spans="2:19">
      <c r="B70" s="746">
        <f t="shared" si="9"/>
        <v>2052</v>
      </c>
      <c r="C70" s="747">
        <f t="shared" si="10"/>
        <v>1</v>
      </c>
      <c r="D70" s="748">
        <f t="shared" si="10"/>
        <v>0</v>
      </c>
      <c r="E70" s="748">
        <f t="shared" si="10"/>
        <v>0</v>
      </c>
      <c r="F70" s="748">
        <f t="shared" si="10"/>
        <v>0</v>
      </c>
      <c r="G70" s="748">
        <f t="shared" si="10"/>
        <v>0</v>
      </c>
      <c r="H70" s="749">
        <f t="shared" si="4"/>
        <v>1</v>
      </c>
      <c r="I70" s="747">
        <f t="shared" si="11"/>
        <v>0.2</v>
      </c>
      <c r="J70" s="748">
        <f t="shared" si="11"/>
        <v>0.3</v>
      </c>
      <c r="K70" s="748">
        <f t="shared" si="11"/>
        <v>0.25</v>
      </c>
      <c r="L70" s="748">
        <f t="shared" si="11"/>
        <v>0.05</v>
      </c>
      <c r="M70" s="748">
        <f t="shared" si="11"/>
        <v>0.2</v>
      </c>
      <c r="N70" s="749">
        <f t="shared" si="6"/>
        <v>1</v>
      </c>
      <c r="O70" s="750"/>
      <c r="R70" s="744">
        <f t="shared" si="7"/>
        <v>0.4</v>
      </c>
      <c r="S70" s="745">
        <f t="shared" si="8"/>
        <v>0.71500000000000008</v>
      </c>
    </row>
    <row r="71" spans="2:19">
      <c r="B71" s="746">
        <f t="shared" si="9"/>
        <v>2053</v>
      </c>
      <c r="C71" s="747">
        <f t="shared" si="10"/>
        <v>1</v>
      </c>
      <c r="D71" s="748">
        <f t="shared" si="10"/>
        <v>0</v>
      </c>
      <c r="E71" s="748">
        <f t="shared" si="10"/>
        <v>0</v>
      </c>
      <c r="F71" s="748">
        <f t="shared" si="10"/>
        <v>0</v>
      </c>
      <c r="G71" s="748">
        <f t="shared" si="10"/>
        <v>0</v>
      </c>
      <c r="H71" s="749">
        <f t="shared" si="4"/>
        <v>1</v>
      </c>
      <c r="I71" s="747">
        <f t="shared" si="11"/>
        <v>0.2</v>
      </c>
      <c r="J71" s="748">
        <f t="shared" si="11"/>
        <v>0.3</v>
      </c>
      <c r="K71" s="748">
        <f t="shared" si="11"/>
        <v>0.25</v>
      </c>
      <c r="L71" s="748">
        <f t="shared" si="11"/>
        <v>0.05</v>
      </c>
      <c r="M71" s="748">
        <f t="shared" si="11"/>
        <v>0.2</v>
      </c>
      <c r="N71" s="749">
        <f t="shared" si="6"/>
        <v>1</v>
      </c>
      <c r="O71" s="750"/>
      <c r="R71" s="744">
        <f t="shared" si="7"/>
        <v>0.4</v>
      </c>
      <c r="S71" s="745">
        <f t="shared" si="8"/>
        <v>0.71500000000000008</v>
      </c>
    </row>
    <row r="72" spans="2:19">
      <c r="B72" s="746">
        <f t="shared" si="9"/>
        <v>2054</v>
      </c>
      <c r="C72" s="747">
        <f t="shared" si="10"/>
        <v>1</v>
      </c>
      <c r="D72" s="748">
        <f t="shared" si="10"/>
        <v>0</v>
      </c>
      <c r="E72" s="748">
        <f t="shared" si="10"/>
        <v>0</v>
      </c>
      <c r="F72" s="748">
        <f t="shared" si="10"/>
        <v>0</v>
      </c>
      <c r="G72" s="748">
        <f t="shared" si="10"/>
        <v>0</v>
      </c>
      <c r="H72" s="749">
        <f t="shared" si="4"/>
        <v>1</v>
      </c>
      <c r="I72" s="747">
        <f t="shared" si="11"/>
        <v>0.2</v>
      </c>
      <c r="J72" s="748">
        <f t="shared" si="11"/>
        <v>0.3</v>
      </c>
      <c r="K72" s="748">
        <f t="shared" si="11"/>
        <v>0.25</v>
      </c>
      <c r="L72" s="748">
        <f t="shared" si="11"/>
        <v>0.05</v>
      </c>
      <c r="M72" s="748">
        <f t="shared" si="11"/>
        <v>0.2</v>
      </c>
      <c r="N72" s="749">
        <f t="shared" si="6"/>
        <v>1</v>
      </c>
      <c r="O72" s="750"/>
      <c r="R72" s="744">
        <f t="shared" si="7"/>
        <v>0.4</v>
      </c>
      <c r="S72" s="745">
        <f t="shared" si="8"/>
        <v>0.71500000000000008</v>
      </c>
    </row>
    <row r="73" spans="2:19">
      <c r="B73" s="746">
        <f t="shared" si="9"/>
        <v>2055</v>
      </c>
      <c r="C73" s="747">
        <f t="shared" si="10"/>
        <v>1</v>
      </c>
      <c r="D73" s="748">
        <f t="shared" si="10"/>
        <v>0</v>
      </c>
      <c r="E73" s="748">
        <f t="shared" si="10"/>
        <v>0</v>
      </c>
      <c r="F73" s="748">
        <f t="shared" si="10"/>
        <v>0</v>
      </c>
      <c r="G73" s="748">
        <f t="shared" si="10"/>
        <v>0</v>
      </c>
      <c r="H73" s="749">
        <f t="shared" si="4"/>
        <v>1</v>
      </c>
      <c r="I73" s="747">
        <f t="shared" si="11"/>
        <v>0.2</v>
      </c>
      <c r="J73" s="748">
        <f t="shared" si="11"/>
        <v>0.3</v>
      </c>
      <c r="K73" s="748">
        <f t="shared" si="11"/>
        <v>0.25</v>
      </c>
      <c r="L73" s="748">
        <f t="shared" si="11"/>
        <v>0.05</v>
      </c>
      <c r="M73" s="748">
        <f t="shared" si="11"/>
        <v>0.2</v>
      </c>
      <c r="N73" s="749">
        <f t="shared" si="6"/>
        <v>1</v>
      </c>
      <c r="O73" s="750"/>
      <c r="R73" s="744">
        <f t="shared" si="7"/>
        <v>0.4</v>
      </c>
      <c r="S73" s="745">
        <f t="shared" si="8"/>
        <v>0.71500000000000008</v>
      </c>
    </row>
    <row r="74" spans="2:19">
      <c r="B74" s="746">
        <f t="shared" si="9"/>
        <v>2056</v>
      </c>
      <c r="C74" s="747">
        <f t="shared" si="10"/>
        <v>1</v>
      </c>
      <c r="D74" s="748">
        <f t="shared" si="10"/>
        <v>0</v>
      </c>
      <c r="E74" s="748">
        <f t="shared" si="10"/>
        <v>0</v>
      </c>
      <c r="F74" s="748">
        <f t="shared" si="10"/>
        <v>0</v>
      </c>
      <c r="G74" s="748">
        <f t="shared" si="10"/>
        <v>0</v>
      </c>
      <c r="H74" s="749">
        <f t="shared" si="4"/>
        <v>1</v>
      </c>
      <c r="I74" s="747">
        <f t="shared" si="11"/>
        <v>0.2</v>
      </c>
      <c r="J74" s="748">
        <f t="shared" si="11"/>
        <v>0.3</v>
      </c>
      <c r="K74" s="748">
        <f t="shared" si="11"/>
        <v>0.25</v>
      </c>
      <c r="L74" s="748">
        <f t="shared" si="11"/>
        <v>0.05</v>
      </c>
      <c r="M74" s="748">
        <f t="shared" si="11"/>
        <v>0.2</v>
      </c>
      <c r="N74" s="749">
        <f t="shared" si="6"/>
        <v>1</v>
      </c>
      <c r="O74" s="750"/>
      <c r="R74" s="744">
        <f t="shared" si="7"/>
        <v>0.4</v>
      </c>
      <c r="S74" s="745">
        <f t="shared" si="8"/>
        <v>0.71500000000000008</v>
      </c>
    </row>
    <row r="75" spans="2:19">
      <c r="B75" s="746">
        <f t="shared" si="9"/>
        <v>2057</v>
      </c>
      <c r="C75" s="747">
        <f t="shared" si="10"/>
        <v>1</v>
      </c>
      <c r="D75" s="748">
        <f t="shared" si="10"/>
        <v>0</v>
      </c>
      <c r="E75" s="748">
        <f t="shared" si="10"/>
        <v>0</v>
      </c>
      <c r="F75" s="748">
        <f t="shared" si="10"/>
        <v>0</v>
      </c>
      <c r="G75" s="748">
        <f t="shared" si="10"/>
        <v>0</v>
      </c>
      <c r="H75" s="749">
        <f t="shared" si="4"/>
        <v>1</v>
      </c>
      <c r="I75" s="747">
        <f t="shared" si="11"/>
        <v>0.2</v>
      </c>
      <c r="J75" s="748">
        <f t="shared" si="11"/>
        <v>0.3</v>
      </c>
      <c r="K75" s="748">
        <f t="shared" si="11"/>
        <v>0.25</v>
      </c>
      <c r="L75" s="748">
        <f t="shared" si="11"/>
        <v>0.05</v>
      </c>
      <c r="M75" s="748">
        <f t="shared" si="11"/>
        <v>0.2</v>
      </c>
      <c r="N75" s="749">
        <f t="shared" si="6"/>
        <v>1</v>
      </c>
      <c r="O75" s="750"/>
      <c r="R75" s="744">
        <f t="shared" si="7"/>
        <v>0.4</v>
      </c>
      <c r="S75" s="745">
        <f t="shared" si="8"/>
        <v>0.71500000000000008</v>
      </c>
    </row>
    <row r="76" spans="2:19">
      <c r="B76" s="746">
        <f t="shared" si="9"/>
        <v>2058</v>
      </c>
      <c r="C76" s="747">
        <f t="shared" si="10"/>
        <v>1</v>
      </c>
      <c r="D76" s="748">
        <f t="shared" si="10"/>
        <v>0</v>
      </c>
      <c r="E76" s="748">
        <f t="shared" si="10"/>
        <v>0</v>
      </c>
      <c r="F76" s="748">
        <f t="shared" si="10"/>
        <v>0</v>
      </c>
      <c r="G76" s="748">
        <f t="shared" si="10"/>
        <v>0</v>
      </c>
      <c r="H76" s="749">
        <f t="shared" si="4"/>
        <v>1</v>
      </c>
      <c r="I76" s="747">
        <f t="shared" si="11"/>
        <v>0.2</v>
      </c>
      <c r="J76" s="748">
        <f t="shared" si="11"/>
        <v>0.3</v>
      </c>
      <c r="K76" s="748">
        <f t="shared" si="11"/>
        <v>0.25</v>
      </c>
      <c r="L76" s="748">
        <f t="shared" si="11"/>
        <v>0.05</v>
      </c>
      <c r="M76" s="748">
        <f t="shared" si="11"/>
        <v>0.2</v>
      </c>
      <c r="N76" s="749">
        <f t="shared" si="6"/>
        <v>1</v>
      </c>
      <c r="O76" s="750"/>
      <c r="R76" s="744">
        <f t="shared" si="7"/>
        <v>0.4</v>
      </c>
      <c r="S76" s="745">
        <f t="shared" si="8"/>
        <v>0.71500000000000008</v>
      </c>
    </row>
    <row r="77" spans="2:19">
      <c r="B77" s="746">
        <f t="shared" si="9"/>
        <v>2059</v>
      </c>
      <c r="C77" s="747">
        <f t="shared" si="10"/>
        <v>1</v>
      </c>
      <c r="D77" s="748">
        <f t="shared" si="10"/>
        <v>0</v>
      </c>
      <c r="E77" s="748">
        <f t="shared" si="10"/>
        <v>0</v>
      </c>
      <c r="F77" s="748">
        <f t="shared" si="10"/>
        <v>0</v>
      </c>
      <c r="G77" s="748">
        <f t="shared" si="10"/>
        <v>0</v>
      </c>
      <c r="H77" s="749">
        <f t="shared" si="4"/>
        <v>1</v>
      </c>
      <c r="I77" s="747">
        <f t="shared" si="11"/>
        <v>0.2</v>
      </c>
      <c r="J77" s="748">
        <f t="shared" si="11"/>
        <v>0.3</v>
      </c>
      <c r="K77" s="748">
        <f t="shared" si="11"/>
        <v>0.25</v>
      </c>
      <c r="L77" s="748">
        <f t="shared" si="11"/>
        <v>0.05</v>
      </c>
      <c r="M77" s="748">
        <f t="shared" si="11"/>
        <v>0.2</v>
      </c>
      <c r="N77" s="749">
        <f t="shared" si="6"/>
        <v>1</v>
      </c>
      <c r="O77" s="750"/>
      <c r="R77" s="744">
        <f t="shared" si="7"/>
        <v>0.4</v>
      </c>
      <c r="S77" s="745">
        <f t="shared" si="8"/>
        <v>0.71500000000000008</v>
      </c>
    </row>
    <row r="78" spans="2:19">
      <c r="B78" s="746">
        <f t="shared" si="9"/>
        <v>2060</v>
      </c>
      <c r="C78" s="747">
        <f t="shared" si="10"/>
        <v>1</v>
      </c>
      <c r="D78" s="748">
        <f t="shared" si="10"/>
        <v>0</v>
      </c>
      <c r="E78" s="748">
        <f t="shared" si="10"/>
        <v>0</v>
      </c>
      <c r="F78" s="748">
        <f t="shared" si="10"/>
        <v>0</v>
      </c>
      <c r="G78" s="748">
        <f t="shared" si="10"/>
        <v>0</v>
      </c>
      <c r="H78" s="749">
        <f t="shared" si="4"/>
        <v>1</v>
      </c>
      <c r="I78" s="747">
        <f t="shared" si="11"/>
        <v>0.2</v>
      </c>
      <c r="J78" s="748">
        <f t="shared" si="11"/>
        <v>0.3</v>
      </c>
      <c r="K78" s="748">
        <f t="shared" si="11"/>
        <v>0.25</v>
      </c>
      <c r="L78" s="748">
        <f t="shared" si="11"/>
        <v>0.05</v>
      </c>
      <c r="M78" s="748">
        <f t="shared" si="11"/>
        <v>0.2</v>
      </c>
      <c r="N78" s="749">
        <f t="shared" si="6"/>
        <v>1</v>
      </c>
      <c r="O78" s="750"/>
      <c r="R78" s="744">
        <f t="shared" si="7"/>
        <v>0.4</v>
      </c>
      <c r="S78" s="745">
        <f t="shared" si="8"/>
        <v>0.71500000000000008</v>
      </c>
    </row>
    <row r="79" spans="2:19">
      <c r="B79" s="746">
        <f t="shared" si="9"/>
        <v>2061</v>
      </c>
      <c r="C79" s="747">
        <f t="shared" si="10"/>
        <v>1</v>
      </c>
      <c r="D79" s="748">
        <f t="shared" si="10"/>
        <v>0</v>
      </c>
      <c r="E79" s="748">
        <f t="shared" si="10"/>
        <v>0</v>
      </c>
      <c r="F79" s="748">
        <f t="shared" si="10"/>
        <v>0</v>
      </c>
      <c r="G79" s="748">
        <f t="shared" si="10"/>
        <v>0</v>
      </c>
      <c r="H79" s="749">
        <f t="shared" si="4"/>
        <v>1</v>
      </c>
      <c r="I79" s="747">
        <f t="shared" si="11"/>
        <v>0.2</v>
      </c>
      <c r="J79" s="748">
        <f t="shared" si="11"/>
        <v>0.3</v>
      </c>
      <c r="K79" s="748">
        <f t="shared" si="11"/>
        <v>0.25</v>
      </c>
      <c r="L79" s="748">
        <f t="shared" si="11"/>
        <v>0.05</v>
      </c>
      <c r="M79" s="748">
        <f t="shared" si="11"/>
        <v>0.2</v>
      </c>
      <c r="N79" s="749">
        <f t="shared" si="6"/>
        <v>1</v>
      </c>
      <c r="O79" s="750"/>
      <c r="R79" s="744">
        <f t="shared" si="7"/>
        <v>0.4</v>
      </c>
      <c r="S79" s="745">
        <f t="shared" si="8"/>
        <v>0.71500000000000008</v>
      </c>
    </row>
    <row r="80" spans="2:19">
      <c r="B80" s="746">
        <f t="shared" si="9"/>
        <v>2062</v>
      </c>
      <c r="C80" s="747">
        <f t="shared" si="10"/>
        <v>1</v>
      </c>
      <c r="D80" s="748">
        <f t="shared" si="10"/>
        <v>0</v>
      </c>
      <c r="E80" s="748">
        <f t="shared" si="10"/>
        <v>0</v>
      </c>
      <c r="F80" s="748">
        <f t="shared" si="10"/>
        <v>0</v>
      </c>
      <c r="G80" s="748">
        <f t="shared" si="10"/>
        <v>0</v>
      </c>
      <c r="H80" s="749">
        <f t="shared" si="4"/>
        <v>1</v>
      </c>
      <c r="I80" s="747">
        <f t="shared" si="11"/>
        <v>0.2</v>
      </c>
      <c r="J80" s="748">
        <f t="shared" si="11"/>
        <v>0.3</v>
      </c>
      <c r="K80" s="748">
        <f t="shared" si="11"/>
        <v>0.25</v>
      </c>
      <c r="L80" s="748">
        <f t="shared" si="11"/>
        <v>0.05</v>
      </c>
      <c r="M80" s="748">
        <f t="shared" si="11"/>
        <v>0.2</v>
      </c>
      <c r="N80" s="749">
        <f t="shared" si="6"/>
        <v>1</v>
      </c>
      <c r="O80" s="750"/>
      <c r="R80" s="744">
        <f t="shared" si="7"/>
        <v>0.4</v>
      </c>
      <c r="S80" s="745">
        <f t="shared" si="8"/>
        <v>0.71500000000000008</v>
      </c>
    </row>
    <row r="81" spans="2:19">
      <c r="B81" s="746">
        <f t="shared" si="9"/>
        <v>2063</v>
      </c>
      <c r="C81" s="747">
        <f t="shared" si="10"/>
        <v>1</v>
      </c>
      <c r="D81" s="748">
        <f t="shared" si="10"/>
        <v>0</v>
      </c>
      <c r="E81" s="748">
        <f t="shared" si="10"/>
        <v>0</v>
      </c>
      <c r="F81" s="748">
        <f t="shared" si="10"/>
        <v>0</v>
      </c>
      <c r="G81" s="748">
        <f t="shared" si="10"/>
        <v>0</v>
      </c>
      <c r="H81" s="749">
        <f t="shared" si="4"/>
        <v>1</v>
      </c>
      <c r="I81" s="747">
        <f t="shared" si="11"/>
        <v>0.2</v>
      </c>
      <c r="J81" s="748">
        <f t="shared" si="11"/>
        <v>0.3</v>
      </c>
      <c r="K81" s="748">
        <f t="shared" si="11"/>
        <v>0.25</v>
      </c>
      <c r="L81" s="748">
        <f t="shared" si="11"/>
        <v>0.05</v>
      </c>
      <c r="M81" s="748">
        <f t="shared" si="11"/>
        <v>0.2</v>
      </c>
      <c r="N81" s="749">
        <f t="shared" si="6"/>
        <v>1</v>
      </c>
      <c r="O81" s="750"/>
      <c r="R81" s="744">
        <f t="shared" si="7"/>
        <v>0.4</v>
      </c>
      <c r="S81" s="745">
        <f t="shared" si="8"/>
        <v>0.71500000000000008</v>
      </c>
    </row>
    <row r="82" spans="2:19">
      <c r="B82" s="746">
        <f t="shared" si="9"/>
        <v>2064</v>
      </c>
      <c r="C82" s="747">
        <f t="shared" si="10"/>
        <v>1</v>
      </c>
      <c r="D82" s="748">
        <f t="shared" si="10"/>
        <v>0</v>
      </c>
      <c r="E82" s="748">
        <f t="shared" si="10"/>
        <v>0</v>
      </c>
      <c r="F82" s="748">
        <f t="shared" si="10"/>
        <v>0</v>
      </c>
      <c r="G82" s="748">
        <f t="shared" si="10"/>
        <v>0</v>
      </c>
      <c r="H82" s="749">
        <f t="shared" si="4"/>
        <v>1</v>
      </c>
      <c r="I82" s="747">
        <f t="shared" si="11"/>
        <v>0.2</v>
      </c>
      <c r="J82" s="748">
        <f t="shared" si="11"/>
        <v>0.3</v>
      </c>
      <c r="K82" s="748">
        <f t="shared" si="11"/>
        <v>0.25</v>
      </c>
      <c r="L82" s="748">
        <f t="shared" si="11"/>
        <v>0.05</v>
      </c>
      <c r="M82" s="748">
        <f t="shared" si="11"/>
        <v>0.2</v>
      </c>
      <c r="N82" s="749">
        <f t="shared" si="6"/>
        <v>1</v>
      </c>
      <c r="O82" s="750"/>
      <c r="R82" s="744">
        <f t="shared" si="7"/>
        <v>0.4</v>
      </c>
      <c r="S82" s="745">
        <f t="shared" si="8"/>
        <v>0.71500000000000008</v>
      </c>
    </row>
    <row r="83" spans="2:19">
      <c r="B83" s="746">
        <f t="shared" ref="B83:B98" si="12">B82+1</f>
        <v>2065</v>
      </c>
      <c r="C83" s="747">
        <f t="shared" si="10"/>
        <v>1</v>
      </c>
      <c r="D83" s="748">
        <f t="shared" si="10"/>
        <v>0</v>
      </c>
      <c r="E83" s="748">
        <f t="shared" si="10"/>
        <v>0</v>
      </c>
      <c r="F83" s="748">
        <f t="shared" si="10"/>
        <v>0</v>
      </c>
      <c r="G83" s="748">
        <f t="shared" si="10"/>
        <v>0</v>
      </c>
      <c r="H83" s="749">
        <f t="shared" ref="H83:H98" si="13">SUM(C83:G83)</f>
        <v>1</v>
      </c>
      <c r="I83" s="747">
        <f t="shared" si="11"/>
        <v>0.2</v>
      </c>
      <c r="J83" s="748">
        <f t="shared" si="11"/>
        <v>0.3</v>
      </c>
      <c r="K83" s="748">
        <f t="shared" si="11"/>
        <v>0.25</v>
      </c>
      <c r="L83" s="748">
        <f t="shared" si="11"/>
        <v>0.05</v>
      </c>
      <c r="M83" s="748">
        <f t="shared" si="11"/>
        <v>0.2</v>
      </c>
      <c r="N83" s="749">
        <f t="shared" ref="N83:N98" si="14">SUM(I83:M83)</f>
        <v>1</v>
      </c>
      <c r="O83" s="750"/>
      <c r="R83" s="744">
        <f t="shared" ref="R83:R98" si="15">C83*C$13+D83*D$13+E83*E$13+F83*F$13+G83*G$13</f>
        <v>0.4</v>
      </c>
      <c r="S83" s="745">
        <f t="shared" ref="S83:S98" si="16">I83*I$13+J83*J$13+K83*K$13+L83*L$13+M83*M$13</f>
        <v>0.71500000000000008</v>
      </c>
    </row>
    <row r="84" spans="2:19">
      <c r="B84" s="746">
        <f t="shared" si="12"/>
        <v>2066</v>
      </c>
      <c r="C84" s="747">
        <f t="shared" si="10"/>
        <v>1</v>
      </c>
      <c r="D84" s="748">
        <f t="shared" si="10"/>
        <v>0</v>
      </c>
      <c r="E84" s="748">
        <f t="shared" si="10"/>
        <v>0</v>
      </c>
      <c r="F84" s="748">
        <f t="shared" si="10"/>
        <v>0</v>
      </c>
      <c r="G84" s="748">
        <f t="shared" si="10"/>
        <v>0</v>
      </c>
      <c r="H84" s="749">
        <f t="shared" si="13"/>
        <v>1</v>
      </c>
      <c r="I84" s="747">
        <f t="shared" si="11"/>
        <v>0.2</v>
      </c>
      <c r="J84" s="748">
        <f t="shared" si="11"/>
        <v>0.3</v>
      </c>
      <c r="K84" s="748">
        <f t="shared" si="11"/>
        <v>0.25</v>
      </c>
      <c r="L84" s="748">
        <f t="shared" si="11"/>
        <v>0.05</v>
      </c>
      <c r="M84" s="748">
        <f t="shared" si="11"/>
        <v>0.2</v>
      </c>
      <c r="N84" s="749">
        <f t="shared" si="14"/>
        <v>1</v>
      </c>
      <c r="O84" s="750"/>
      <c r="R84" s="744">
        <f t="shared" si="15"/>
        <v>0.4</v>
      </c>
      <c r="S84" s="745">
        <f t="shared" si="16"/>
        <v>0.71500000000000008</v>
      </c>
    </row>
    <row r="85" spans="2:19">
      <c r="B85" s="746">
        <f t="shared" si="12"/>
        <v>2067</v>
      </c>
      <c r="C85" s="747">
        <f t="shared" si="10"/>
        <v>1</v>
      </c>
      <c r="D85" s="748">
        <f t="shared" si="10"/>
        <v>0</v>
      </c>
      <c r="E85" s="748">
        <f t="shared" si="10"/>
        <v>0</v>
      </c>
      <c r="F85" s="748">
        <f t="shared" si="10"/>
        <v>0</v>
      </c>
      <c r="G85" s="748">
        <f t="shared" si="10"/>
        <v>0</v>
      </c>
      <c r="H85" s="749">
        <f t="shared" si="13"/>
        <v>1</v>
      </c>
      <c r="I85" s="747">
        <f t="shared" si="11"/>
        <v>0.2</v>
      </c>
      <c r="J85" s="748">
        <f t="shared" si="11"/>
        <v>0.3</v>
      </c>
      <c r="K85" s="748">
        <f t="shared" si="11"/>
        <v>0.25</v>
      </c>
      <c r="L85" s="748">
        <f t="shared" si="11"/>
        <v>0.05</v>
      </c>
      <c r="M85" s="748">
        <f t="shared" si="11"/>
        <v>0.2</v>
      </c>
      <c r="N85" s="749">
        <f t="shared" si="14"/>
        <v>1</v>
      </c>
      <c r="O85" s="750"/>
      <c r="R85" s="744">
        <f t="shared" si="15"/>
        <v>0.4</v>
      </c>
      <c r="S85" s="745">
        <f t="shared" si="16"/>
        <v>0.71500000000000008</v>
      </c>
    </row>
    <row r="86" spans="2:19">
      <c r="B86" s="746">
        <f t="shared" si="12"/>
        <v>2068</v>
      </c>
      <c r="C86" s="747">
        <f t="shared" si="10"/>
        <v>1</v>
      </c>
      <c r="D86" s="748">
        <f t="shared" si="10"/>
        <v>0</v>
      </c>
      <c r="E86" s="748">
        <f t="shared" si="10"/>
        <v>0</v>
      </c>
      <c r="F86" s="748">
        <f t="shared" si="10"/>
        <v>0</v>
      </c>
      <c r="G86" s="748">
        <f t="shared" si="10"/>
        <v>0</v>
      </c>
      <c r="H86" s="749">
        <f t="shared" si="13"/>
        <v>1</v>
      </c>
      <c r="I86" s="747">
        <f t="shared" si="11"/>
        <v>0.2</v>
      </c>
      <c r="J86" s="748">
        <f t="shared" si="11"/>
        <v>0.3</v>
      </c>
      <c r="K86" s="748">
        <f t="shared" si="11"/>
        <v>0.25</v>
      </c>
      <c r="L86" s="748">
        <f t="shared" si="11"/>
        <v>0.05</v>
      </c>
      <c r="M86" s="748">
        <f t="shared" si="11"/>
        <v>0.2</v>
      </c>
      <c r="N86" s="749">
        <f t="shared" si="14"/>
        <v>1</v>
      </c>
      <c r="O86" s="750"/>
      <c r="R86" s="744">
        <f t="shared" si="15"/>
        <v>0.4</v>
      </c>
      <c r="S86" s="745">
        <f t="shared" si="16"/>
        <v>0.71500000000000008</v>
      </c>
    </row>
    <row r="87" spans="2:19">
      <c r="B87" s="746">
        <f t="shared" si="12"/>
        <v>2069</v>
      </c>
      <c r="C87" s="747">
        <f t="shared" si="10"/>
        <v>1</v>
      </c>
      <c r="D87" s="748">
        <f t="shared" si="10"/>
        <v>0</v>
      </c>
      <c r="E87" s="748">
        <f t="shared" si="10"/>
        <v>0</v>
      </c>
      <c r="F87" s="748">
        <f t="shared" si="10"/>
        <v>0</v>
      </c>
      <c r="G87" s="748">
        <f t="shared" si="10"/>
        <v>0</v>
      </c>
      <c r="H87" s="749">
        <f t="shared" si="13"/>
        <v>1</v>
      </c>
      <c r="I87" s="747">
        <f t="shared" si="11"/>
        <v>0.2</v>
      </c>
      <c r="J87" s="748">
        <f t="shared" si="11"/>
        <v>0.3</v>
      </c>
      <c r="K87" s="748">
        <f t="shared" si="11"/>
        <v>0.25</v>
      </c>
      <c r="L87" s="748">
        <f t="shared" si="11"/>
        <v>0.05</v>
      </c>
      <c r="M87" s="748">
        <f t="shared" si="11"/>
        <v>0.2</v>
      </c>
      <c r="N87" s="749">
        <f t="shared" si="14"/>
        <v>1</v>
      </c>
      <c r="O87" s="750"/>
      <c r="R87" s="744">
        <f t="shared" si="15"/>
        <v>0.4</v>
      </c>
      <c r="S87" s="745">
        <f t="shared" si="16"/>
        <v>0.71500000000000008</v>
      </c>
    </row>
    <row r="88" spans="2:19">
      <c r="B88" s="746">
        <f t="shared" si="12"/>
        <v>2070</v>
      </c>
      <c r="C88" s="747">
        <f t="shared" si="10"/>
        <v>1</v>
      </c>
      <c r="D88" s="748">
        <f t="shared" si="10"/>
        <v>0</v>
      </c>
      <c r="E88" s="748">
        <f t="shared" si="10"/>
        <v>0</v>
      </c>
      <c r="F88" s="748">
        <f t="shared" si="10"/>
        <v>0</v>
      </c>
      <c r="G88" s="748">
        <f t="shared" si="10"/>
        <v>0</v>
      </c>
      <c r="H88" s="749">
        <f t="shared" si="13"/>
        <v>1</v>
      </c>
      <c r="I88" s="747">
        <f t="shared" si="11"/>
        <v>0.2</v>
      </c>
      <c r="J88" s="748">
        <f t="shared" si="11"/>
        <v>0.3</v>
      </c>
      <c r="K88" s="748">
        <f t="shared" si="11"/>
        <v>0.25</v>
      </c>
      <c r="L88" s="748">
        <f t="shared" si="11"/>
        <v>0.05</v>
      </c>
      <c r="M88" s="748">
        <f t="shared" si="11"/>
        <v>0.2</v>
      </c>
      <c r="N88" s="749">
        <f t="shared" si="14"/>
        <v>1</v>
      </c>
      <c r="O88" s="750"/>
      <c r="R88" s="744">
        <f t="shared" si="15"/>
        <v>0.4</v>
      </c>
      <c r="S88" s="745">
        <f t="shared" si="16"/>
        <v>0.71500000000000008</v>
      </c>
    </row>
    <row r="89" spans="2:19">
      <c r="B89" s="746">
        <f t="shared" si="12"/>
        <v>2071</v>
      </c>
      <c r="C89" s="747">
        <f t="shared" si="10"/>
        <v>1</v>
      </c>
      <c r="D89" s="748">
        <f t="shared" si="10"/>
        <v>0</v>
      </c>
      <c r="E89" s="748">
        <f t="shared" si="10"/>
        <v>0</v>
      </c>
      <c r="F89" s="748">
        <f t="shared" si="10"/>
        <v>0</v>
      </c>
      <c r="G89" s="748">
        <f t="shared" si="10"/>
        <v>0</v>
      </c>
      <c r="H89" s="749">
        <f t="shared" si="13"/>
        <v>1</v>
      </c>
      <c r="I89" s="747">
        <f t="shared" si="11"/>
        <v>0.2</v>
      </c>
      <c r="J89" s="748">
        <f t="shared" si="11"/>
        <v>0.3</v>
      </c>
      <c r="K89" s="748">
        <f t="shared" si="11"/>
        <v>0.25</v>
      </c>
      <c r="L89" s="748">
        <f t="shared" si="11"/>
        <v>0.05</v>
      </c>
      <c r="M89" s="748">
        <f t="shared" si="11"/>
        <v>0.2</v>
      </c>
      <c r="N89" s="749">
        <f t="shared" si="14"/>
        <v>1</v>
      </c>
      <c r="O89" s="750"/>
      <c r="R89" s="744">
        <f t="shared" si="15"/>
        <v>0.4</v>
      </c>
      <c r="S89" s="745">
        <f t="shared" si="16"/>
        <v>0.71500000000000008</v>
      </c>
    </row>
    <row r="90" spans="2:19">
      <c r="B90" s="746">
        <f t="shared" si="12"/>
        <v>2072</v>
      </c>
      <c r="C90" s="747">
        <f t="shared" si="10"/>
        <v>1</v>
      </c>
      <c r="D90" s="748">
        <f t="shared" si="10"/>
        <v>0</v>
      </c>
      <c r="E90" s="748">
        <f t="shared" si="10"/>
        <v>0</v>
      </c>
      <c r="F90" s="748">
        <f t="shared" si="10"/>
        <v>0</v>
      </c>
      <c r="G90" s="748">
        <f t="shared" si="10"/>
        <v>0</v>
      </c>
      <c r="H90" s="749">
        <f t="shared" si="13"/>
        <v>1</v>
      </c>
      <c r="I90" s="747">
        <f t="shared" si="11"/>
        <v>0.2</v>
      </c>
      <c r="J90" s="748">
        <f t="shared" si="11"/>
        <v>0.3</v>
      </c>
      <c r="K90" s="748">
        <f t="shared" si="11"/>
        <v>0.25</v>
      </c>
      <c r="L90" s="748">
        <f t="shared" si="11"/>
        <v>0.05</v>
      </c>
      <c r="M90" s="748">
        <f t="shared" si="11"/>
        <v>0.2</v>
      </c>
      <c r="N90" s="749">
        <f t="shared" si="14"/>
        <v>1</v>
      </c>
      <c r="O90" s="750"/>
      <c r="R90" s="744">
        <f t="shared" si="15"/>
        <v>0.4</v>
      </c>
      <c r="S90" s="745">
        <f t="shared" si="16"/>
        <v>0.71500000000000008</v>
      </c>
    </row>
    <row r="91" spans="2:19">
      <c r="B91" s="746">
        <f t="shared" si="12"/>
        <v>2073</v>
      </c>
      <c r="C91" s="747">
        <f t="shared" si="10"/>
        <v>1</v>
      </c>
      <c r="D91" s="748">
        <f t="shared" si="10"/>
        <v>0</v>
      </c>
      <c r="E91" s="748">
        <f t="shared" si="10"/>
        <v>0</v>
      </c>
      <c r="F91" s="748">
        <f t="shared" si="10"/>
        <v>0</v>
      </c>
      <c r="G91" s="748">
        <f t="shared" si="10"/>
        <v>0</v>
      </c>
      <c r="H91" s="749">
        <f t="shared" si="13"/>
        <v>1</v>
      </c>
      <c r="I91" s="747">
        <f t="shared" si="11"/>
        <v>0.2</v>
      </c>
      <c r="J91" s="748">
        <f t="shared" si="11"/>
        <v>0.3</v>
      </c>
      <c r="K91" s="748">
        <f t="shared" si="11"/>
        <v>0.25</v>
      </c>
      <c r="L91" s="748">
        <f t="shared" si="11"/>
        <v>0.05</v>
      </c>
      <c r="M91" s="748">
        <f t="shared" si="11"/>
        <v>0.2</v>
      </c>
      <c r="N91" s="749">
        <f t="shared" si="14"/>
        <v>1</v>
      </c>
      <c r="O91" s="750"/>
      <c r="R91" s="744">
        <f t="shared" si="15"/>
        <v>0.4</v>
      </c>
      <c r="S91" s="745">
        <f t="shared" si="16"/>
        <v>0.71500000000000008</v>
      </c>
    </row>
    <row r="92" spans="2:19">
      <c r="B92" s="746">
        <f t="shared" si="12"/>
        <v>2074</v>
      </c>
      <c r="C92" s="747">
        <f t="shared" si="10"/>
        <v>1</v>
      </c>
      <c r="D92" s="748">
        <f t="shared" si="10"/>
        <v>0</v>
      </c>
      <c r="E92" s="748">
        <f t="shared" si="10"/>
        <v>0</v>
      </c>
      <c r="F92" s="748">
        <f t="shared" si="10"/>
        <v>0</v>
      </c>
      <c r="G92" s="748">
        <f t="shared" si="10"/>
        <v>0</v>
      </c>
      <c r="H92" s="749">
        <f t="shared" si="13"/>
        <v>1</v>
      </c>
      <c r="I92" s="747">
        <f t="shared" si="11"/>
        <v>0.2</v>
      </c>
      <c r="J92" s="748">
        <f t="shared" si="11"/>
        <v>0.3</v>
      </c>
      <c r="K92" s="748">
        <f t="shared" si="11"/>
        <v>0.25</v>
      </c>
      <c r="L92" s="748">
        <f t="shared" si="11"/>
        <v>0.05</v>
      </c>
      <c r="M92" s="748">
        <f t="shared" si="11"/>
        <v>0.2</v>
      </c>
      <c r="N92" s="749">
        <f t="shared" si="14"/>
        <v>1</v>
      </c>
      <c r="O92" s="750"/>
      <c r="R92" s="744">
        <f t="shared" si="15"/>
        <v>0.4</v>
      </c>
      <c r="S92" s="745">
        <f t="shared" si="16"/>
        <v>0.71500000000000008</v>
      </c>
    </row>
    <row r="93" spans="2:19">
      <c r="B93" s="746">
        <f t="shared" si="12"/>
        <v>2075</v>
      </c>
      <c r="C93" s="747">
        <f t="shared" si="10"/>
        <v>1</v>
      </c>
      <c r="D93" s="748">
        <f t="shared" si="10"/>
        <v>0</v>
      </c>
      <c r="E93" s="748">
        <f t="shared" si="10"/>
        <v>0</v>
      </c>
      <c r="F93" s="748">
        <f t="shared" si="10"/>
        <v>0</v>
      </c>
      <c r="G93" s="748">
        <f t="shared" si="10"/>
        <v>0</v>
      </c>
      <c r="H93" s="749">
        <f t="shared" si="13"/>
        <v>1</v>
      </c>
      <c r="I93" s="747">
        <f t="shared" si="11"/>
        <v>0.2</v>
      </c>
      <c r="J93" s="748">
        <f t="shared" si="11"/>
        <v>0.3</v>
      </c>
      <c r="K93" s="748">
        <f t="shared" si="11"/>
        <v>0.25</v>
      </c>
      <c r="L93" s="748">
        <f t="shared" si="11"/>
        <v>0.05</v>
      </c>
      <c r="M93" s="748">
        <f t="shared" si="11"/>
        <v>0.2</v>
      </c>
      <c r="N93" s="749">
        <f t="shared" si="14"/>
        <v>1</v>
      </c>
      <c r="O93" s="750"/>
      <c r="R93" s="744">
        <f t="shared" si="15"/>
        <v>0.4</v>
      </c>
      <c r="S93" s="745">
        <f t="shared" si="16"/>
        <v>0.71500000000000008</v>
      </c>
    </row>
    <row r="94" spans="2:19">
      <c r="B94" s="746">
        <f t="shared" si="12"/>
        <v>2076</v>
      </c>
      <c r="C94" s="747">
        <f t="shared" si="10"/>
        <v>1</v>
      </c>
      <c r="D94" s="748">
        <f t="shared" si="10"/>
        <v>0</v>
      </c>
      <c r="E94" s="748">
        <f t="shared" si="10"/>
        <v>0</v>
      </c>
      <c r="F94" s="748">
        <f t="shared" si="10"/>
        <v>0</v>
      </c>
      <c r="G94" s="748">
        <f t="shared" si="10"/>
        <v>0</v>
      </c>
      <c r="H94" s="749">
        <f t="shared" si="13"/>
        <v>1</v>
      </c>
      <c r="I94" s="747">
        <f t="shared" si="11"/>
        <v>0.2</v>
      </c>
      <c r="J94" s="748">
        <f t="shared" si="11"/>
        <v>0.3</v>
      </c>
      <c r="K94" s="748">
        <f t="shared" si="11"/>
        <v>0.25</v>
      </c>
      <c r="L94" s="748">
        <f t="shared" si="11"/>
        <v>0.05</v>
      </c>
      <c r="M94" s="748">
        <f t="shared" si="11"/>
        <v>0.2</v>
      </c>
      <c r="N94" s="749">
        <f t="shared" si="14"/>
        <v>1</v>
      </c>
      <c r="O94" s="750"/>
      <c r="R94" s="744">
        <f t="shared" si="15"/>
        <v>0.4</v>
      </c>
      <c r="S94" s="745">
        <f t="shared" si="16"/>
        <v>0.71500000000000008</v>
      </c>
    </row>
    <row r="95" spans="2:19">
      <c r="B95" s="746">
        <f t="shared" si="12"/>
        <v>2077</v>
      </c>
      <c r="C95" s="747">
        <f t="shared" si="10"/>
        <v>1</v>
      </c>
      <c r="D95" s="748">
        <f t="shared" si="10"/>
        <v>0</v>
      </c>
      <c r="E95" s="748">
        <f t="shared" si="10"/>
        <v>0</v>
      </c>
      <c r="F95" s="748">
        <f t="shared" si="10"/>
        <v>0</v>
      </c>
      <c r="G95" s="748">
        <f t="shared" si="10"/>
        <v>0</v>
      </c>
      <c r="H95" s="749">
        <f t="shared" si="13"/>
        <v>1</v>
      </c>
      <c r="I95" s="747">
        <f t="shared" si="11"/>
        <v>0.2</v>
      </c>
      <c r="J95" s="748">
        <f t="shared" si="11"/>
        <v>0.3</v>
      </c>
      <c r="K95" s="748">
        <f t="shared" si="11"/>
        <v>0.25</v>
      </c>
      <c r="L95" s="748">
        <f t="shared" si="11"/>
        <v>0.05</v>
      </c>
      <c r="M95" s="748">
        <f t="shared" si="11"/>
        <v>0.2</v>
      </c>
      <c r="N95" s="749">
        <f t="shared" si="14"/>
        <v>1</v>
      </c>
      <c r="O95" s="750"/>
      <c r="R95" s="744">
        <f t="shared" si="15"/>
        <v>0.4</v>
      </c>
      <c r="S95" s="745">
        <f t="shared" si="16"/>
        <v>0.71500000000000008</v>
      </c>
    </row>
    <row r="96" spans="2:19">
      <c r="B96" s="746">
        <f t="shared" si="12"/>
        <v>2078</v>
      </c>
      <c r="C96" s="747">
        <f t="shared" si="10"/>
        <v>1</v>
      </c>
      <c r="D96" s="748">
        <f t="shared" si="10"/>
        <v>0</v>
      </c>
      <c r="E96" s="748">
        <f t="shared" si="10"/>
        <v>0</v>
      </c>
      <c r="F96" s="748">
        <f t="shared" si="10"/>
        <v>0</v>
      </c>
      <c r="G96" s="748">
        <f t="shared" si="10"/>
        <v>0</v>
      </c>
      <c r="H96" s="749">
        <f t="shared" si="13"/>
        <v>1</v>
      </c>
      <c r="I96" s="747">
        <f t="shared" si="11"/>
        <v>0.2</v>
      </c>
      <c r="J96" s="748">
        <f t="shared" si="11"/>
        <v>0.3</v>
      </c>
      <c r="K96" s="748">
        <f t="shared" si="11"/>
        <v>0.25</v>
      </c>
      <c r="L96" s="748">
        <f t="shared" si="11"/>
        <v>0.05</v>
      </c>
      <c r="M96" s="748">
        <f t="shared" si="11"/>
        <v>0.2</v>
      </c>
      <c r="N96" s="749">
        <f t="shared" si="14"/>
        <v>1</v>
      </c>
      <c r="O96" s="750"/>
      <c r="R96" s="744">
        <f t="shared" si="15"/>
        <v>0.4</v>
      </c>
      <c r="S96" s="745">
        <f t="shared" si="16"/>
        <v>0.71500000000000008</v>
      </c>
    </row>
    <row r="97" spans="2:19">
      <c r="B97" s="746">
        <f t="shared" si="12"/>
        <v>2079</v>
      </c>
      <c r="C97" s="747">
        <f t="shared" si="10"/>
        <v>1</v>
      </c>
      <c r="D97" s="748">
        <f t="shared" si="10"/>
        <v>0</v>
      </c>
      <c r="E97" s="748">
        <f t="shared" si="10"/>
        <v>0</v>
      </c>
      <c r="F97" s="748">
        <f t="shared" si="10"/>
        <v>0</v>
      </c>
      <c r="G97" s="748">
        <f t="shared" si="10"/>
        <v>0</v>
      </c>
      <c r="H97" s="749">
        <f t="shared" si="13"/>
        <v>1</v>
      </c>
      <c r="I97" s="747">
        <f t="shared" si="11"/>
        <v>0.2</v>
      </c>
      <c r="J97" s="748">
        <f t="shared" si="11"/>
        <v>0.3</v>
      </c>
      <c r="K97" s="748">
        <f t="shared" si="11"/>
        <v>0.25</v>
      </c>
      <c r="L97" s="748">
        <f t="shared" si="11"/>
        <v>0.05</v>
      </c>
      <c r="M97" s="748">
        <f t="shared" si="11"/>
        <v>0.2</v>
      </c>
      <c r="N97" s="749">
        <f t="shared" si="14"/>
        <v>1</v>
      </c>
      <c r="O97" s="750"/>
      <c r="R97" s="744">
        <f t="shared" si="15"/>
        <v>0.4</v>
      </c>
      <c r="S97" s="745">
        <f t="shared" si="16"/>
        <v>0.71500000000000008</v>
      </c>
    </row>
    <row r="98" spans="2:19" ht="13.5" thickBot="1">
      <c r="B98" s="751">
        <f t="shared" si="12"/>
        <v>2080</v>
      </c>
      <c r="C98" s="752">
        <f t="shared" si="10"/>
        <v>1</v>
      </c>
      <c r="D98" s="753">
        <f t="shared" si="10"/>
        <v>0</v>
      </c>
      <c r="E98" s="753">
        <f t="shared" si="10"/>
        <v>0</v>
      </c>
      <c r="F98" s="753">
        <f t="shared" si="10"/>
        <v>0</v>
      </c>
      <c r="G98" s="753">
        <f t="shared" si="10"/>
        <v>0</v>
      </c>
      <c r="H98" s="754">
        <f t="shared" si="13"/>
        <v>1</v>
      </c>
      <c r="I98" s="752">
        <f t="shared" si="11"/>
        <v>0.2</v>
      </c>
      <c r="J98" s="753">
        <f t="shared" si="11"/>
        <v>0.3</v>
      </c>
      <c r="K98" s="753">
        <f t="shared" si="11"/>
        <v>0.25</v>
      </c>
      <c r="L98" s="753">
        <f t="shared" si="11"/>
        <v>0.05</v>
      </c>
      <c r="M98" s="753">
        <f t="shared" si="11"/>
        <v>0.2</v>
      </c>
      <c r="N98" s="754">
        <f t="shared" si="14"/>
        <v>1</v>
      </c>
      <c r="O98" s="755"/>
      <c r="R98" s="756">
        <f t="shared" si="15"/>
        <v>0.4</v>
      </c>
      <c r="S98" s="756">
        <f t="shared" si="16"/>
        <v>0.71500000000000008</v>
      </c>
    </row>
    <row r="99" spans="2:19">
      <c r="H99" s="757"/>
    </row>
    <row r="100" spans="2:19">
      <c r="H100" s="75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7">
        <v>0.435</v>
      </c>
    </row>
    <row r="3" spans="2:30">
      <c r="B3" s="6"/>
      <c r="C3" s="6"/>
      <c r="S3" s="6"/>
      <c r="AC3" t="s">
        <v>256</v>
      </c>
      <c r="AD3" s="697">
        <v>0.129</v>
      </c>
    </row>
    <row r="4" spans="2:30">
      <c r="B4" s="6"/>
      <c r="C4" s="6" t="s">
        <v>38</v>
      </c>
      <c r="S4" s="6" t="s">
        <v>301</v>
      </c>
      <c r="AC4" t="s">
        <v>2</v>
      </c>
      <c r="AD4" s="697">
        <v>9.9000000000000005E-2</v>
      </c>
    </row>
    <row r="5" spans="2:30">
      <c r="B5" s="6"/>
      <c r="C5" s="6"/>
      <c r="S5" s="6" t="s">
        <v>38</v>
      </c>
      <c r="AC5" t="s">
        <v>16</v>
      </c>
      <c r="AD5" s="697">
        <v>2.7E-2</v>
      </c>
    </row>
    <row r="6" spans="2:30">
      <c r="B6" s="6"/>
      <c r="S6" s="6"/>
      <c r="AC6" t="s">
        <v>331</v>
      </c>
      <c r="AD6" s="697">
        <v>8.9999999999999993E-3</v>
      </c>
    </row>
    <row r="7" spans="2:30" ht="13.5" thickBot="1">
      <c r="B7" s="6"/>
      <c r="C7" s="200"/>
      <c r="S7" s="6"/>
      <c r="AC7" t="s">
        <v>332</v>
      </c>
      <c r="AD7" s="697">
        <v>7.1999999999999995E-2</v>
      </c>
    </row>
    <row r="8" spans="2:30" ht="13.5" thickBot="1">
      <c r="B8" s="6"/>
      <c r="D8" s="685">
        <v>6.2100000000000002E-2</v>
      </c>
      <c r="E8" s="698">
        <f>AD2</f>
        <v>0.435</v>
      </c>
      <c r="F8" s="699">
        <f>AD3</f>
        <v>0.129</v>
      </c>
      <c r="G8" s="699">
        <v>0</v>
      </c>
      <c r="H8" s="699">
        <v>0</v>
      </c>
      <c r="I8" s="699">
        <f>AD4</f>
        <v>9.9000000000000005E-2</v>
      </c>
      <c r="J8" s="699">
        <f>AD5</f>
        <v>2.7E-2</v>
      </c>
      <c r="K8" s="699">
        <f>AD6</f>
        <v>8.9999999999999993E-3</v>
      </c>
      <c r="L8" s="699">
        <f>AD7</f>
        <v>7.1999999999999995E-2</v>
      </c>
      <c r="M8" s="699">
        <f>AD8</f>
        <v>3.3000000000000002E-2</v>
      </c>
      <c r="N8" s="699">
        <f>AD9</f>
        <v>0.04</v>
      </c>
      <c r="O8" s="699">
        <f>AD10</f>
        <v>0.156</v>
      </c>
      <c r="P8" s="203">
        <f>SUM(E8:O8)</f>
        <v>1</v>
      </c>
      <c r="S8" s="6"/>
      <c r="T8" s="6"/>
      <c r="AC8" t="s">
        <v>231</v>
      </c>
      <c r="AD8" s="697">
        <v>3.3000000000000002E-2</v>
      </c>
    </row>
    <row r="9" spans="2:30" ht="13.5" thickBot="1">
      <c r="B9" s="450"/>
      <c r="C9" s="451"/>
      <c r="D9" s="489"/>
      <c r="E9" s="801" t="s">
        <v>41</v>
      </c>
      <c r="F9" s="802"/>
      <c r="G9" s="802"/>
      <c r="H9" s="802"/>
      <c r="I9" s="802"/>
      <c r="J9" s="802"/>
      <c r="K9" s="802"/>
      <c r="L9" s="802"/>
      <c r="M9" s="802"/>
      <c r="N9" s="802"/>
      <c r="O9" s="802"/>
      <c r="P9" s="75"/>
      <c r="AC9" t="s">
        <v>232</v>
      </c>
      <c r="AD9" s="697">
        <v>0.04</v>
      </c>
    </row>
    <row r="10" spans="2:30" ht="21.75" customHeight="1" thickBot="1">
      <c r="B10" s="799" t="s">
        <v>1</v>
      </c>
      <c r="C10" s="799" t="s">
        <v>33</v>
      </c>
      <c r="D10" s="799" t="s">
        <v>40</v>
      </c>
      <c r="E10" s="799" t="s">
        <v>228</v>
      </c>
      <c r="F10" s="799" t="s">
        <v>271</v>
      </c>
      <c r="G10" s="806" t="s">
        <v>267</v>
      </c>
      <c r="H10" s="799" t="s">
        <v>270</v>
      </c>
      <c r="I10" s="806" t="s">
        <v>2</v>
      </c>
      <c r="J10" s="799" t="s">
        <v>16</v>
      </c>
      <c r="K10" s="806" t="s">
        <v>229</v>
      </c>
      <c r="L10" s="803" t="s">
        <v>273</v>
      </c>
      <c r="M10" s="804"/>
      <c r="N10" s="804"/>
      <c r="O10" s="805"/>
      <c r="P10" s="799" t="s">
        <v>27</v>
      </c>
      <c r="AC10" t="s">
        <v>233</v>
      </c>
      <c r="AD10" s="697">
        <v>0.156</v>
      </c>
    </row>
    <row r="11" spans="2:30" s="36" customFormat="1" ht="42" customHeight="1" thickBot="1">
      <c r="B11" s="800"/>
      <c r="C11" s="800"/>
      <c r="D11" s="800"/>
      <c r="E11" s="800"/>
      <c r="F11" s="800"/>
      <c r="G11" s="807"/>
      <c r="H11" s="800"/>
      <c r="I11" s="807"/>
      <c r="J11" s="800"/>
      <c r="K11" s="807"/>
      <c r="L11" s="456" t="s">
        <v>230</v>
      </c>
      <c r="M11" s="456" t="s">
        <v>231</v>
      </c>
      <c r="N11" s="456" t="s">
        <v>232</v>
      </c>
      <c r="O11" s="456" t="s">
        <v>233</v>
      </c>
      <c r="P11" s="800"/>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6">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6">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6">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6">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6">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6">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6">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6">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6">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6">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6">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6">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6">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6">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6">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6">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6">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6">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6">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6">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6">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6">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6">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6">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6">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6">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6">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6">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6">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6">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6">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8" t="str">
        <f>city</f>
        <v>Bontang</v>
      </c>
      <c r="J2" s="809"/>
      <c r="K2" s="809"/>
      <c r="L2" s="809"/>
      <c r="M2" s="809"/>
      <c r="N2" s="809"/>
      <c r="O2" s="809"/>
    </row>
    <row r="3" spans="2:16" ht="16.5" thickBot="1">
      <c r="C3" s="4"/>
      <c r="H3" s="5" t="s">
        <v>276</v>
      </c>
      <c r="I3" s="808" t="str">
        <f>province</f>
        <v>Kalimantan Timur</v>
      </c>
      <c r="J3" s="809"/>
      <c r="K3" s="809"/>
      <c r="L3" s="809"/>
      <c r="M3" s="809"/>
      <c r="N3" s="809"/>
      <c r="O3" s="809"/>
    </row>
    <row r="4" spans="2:16" ht="16.5" thickBot="1">
      <c r="D4" s="4"/>
      <c r="E4" s="4"/>
      <c r="H4" s="5" t="s">
        <v>30</v>
      </c>
      <c r="I4" s="808" t="str">
        <f>country</f>
        <v>Indonesia</v>
      </c>
      <c r="J4" s="809"/>
      <c r="K4" s="809"/>
      <c r="L4" s="809"/>
      <c r="M4" s="809"/>
      <c r="N4" s="809"/>
      <c r="O4" s="809"/>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03" t="s">
        <v>32</v>
      </c>
      <c r="D10" s="804"/>
      <c r="E10" s="804"/>
      <c r="F10" s="804"/>
      <c r="G10" s="804"/>
      <c r="H10" s="804"/>
      <c r="I10" s="804"/>
      <c r="J10" s="804"/>
      <c r="K10" s="804"/>
      <c r="L10" s="804"/>
      <c r="M10" s="804"/>
      <c r="N10" s="804"/>
      <c r="O10" s="804"/>
      <c r="P10" s="805"/>
    </row>
    <row r="11" spans="2:16" ht="13.5" customHeight="1" thickBot="1">
      <c r="C11" s="792" t="s">
        <v>228</v>
      </c>
      <c r="D11" s="792" t="s">
        <v>262</v>
      </c>
      <c r="E11" s="792" t="s">
        <v>267</v>
      </c>
      <c r="F11" s="792" t="s">
        <v>261</v>
      </c>
      <c r="G11" s="792" t="s">
        <v>2</v>
      </c>
      <c r="H11" s="792" t="s">
        <v>16</v>
      </c>
      <c r="I11" s="792" t="s">
        <v>229</v>
      </c>
      <c r="J11" s="810" t="s">
        <v>273</v>
      </c>
      <c r="K11" s="811"/>
      <c r="L11" s="811"/>
      <c r="M11" s="812"/>
      <c r="N11" s="792" t="s">
        <v>146</v>
      </c>
      <c r="O11" s="792" t="s">
        <v>210</v>
      </c>
      <c r="P11" s="791" t="s">
        <v>308</v>
      </c>
    </row>
    <row r="12" spans="2:16" s="1" customFormat="1">
      <c r="B12" s="429" t="s">
        <v>1</v>
      </c>
      <c r="C12" s="813"/>
      <c r="D12" s="813"/>
      <c r="E12" s="813"/>
      <c r="F12" s="813"/>
      <c r="G12" s="813"/>
      <c r="H12" s="813"/>
      <c r="I12" s="813"/>
      <c r="J12" s="433" t="s">
        <v>230</v>
      </c>
      <c r="K12" s="433" t="s">
        <v>231</v>
      </c>
      <c r="L12" s="433" t="s">
        <v>232</v>
      </c>
      <c r="M12" s="429" t="s">
        <v>233</v>
      </c>
      <c r="N12" s="813"/>
      <c r="O12" s="813"/>
      <c r="P12" s="813"/>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L27" sqref="L2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Bontang</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14" t="s">
        <v>91</v>
      </c>
      <c r="D12" s="815"/>
      <c r="E12" s="815"/>
      <c r="F12" s="815"/>
      <c r="G12" s="815"/>
      <c r="H12" s="815"/>
      <c r="I12" s="815"/>
      <c r="J12" s="815"/>
      <c r="K12" s="815"/>
      <c r="L12" s="815"/>
      <c r="M12" s="816"/>
      <c r="N12" s="434"/>
      <c r="O12" s="688"/>
      <c r="P12" s="157"/>
      <c r="Q12" s="472"/>
      <c r="S12" s="284"/>
      <c r="T12" s="814" t="s">
        <v>91</v>
      </c>
      <c r="U12" s="815"/>
      <c r="V12" s="815"/>
      <c r="W12" s="815"/>
      <c r="X12" s="815"/>
      <c r="Y12" s="815"/>
      <c r="Z12" s="815"/>
      <c r="AA12" s="815"/>
      <c r="AB12" s="815"/>
      <c r="AC12" s="815"/>
      <c r="AD12" s="816"/>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319">
        <f>IF(Select2=1,Food!$K19,"")</f>
        <v>0</v>
      </c>
      <c r="D17" s="307">
        <f>IF(Select2=1,Paper!$K19,"")</f>
        <v>0</v>
      </c>
      <c r="E17" s="307">
        <f>IF(Select2=1,Nappies!$K19,"")</f>
        <v>0</v>
      </c>
      <c r="F17" s="307">
        <f>IF(Select2=1,Garden!$K19,"")</f>
        <v>0</v>
      </c>
      <c r="G17" s="307">
        <f>IF(Select2=1,Wood!$K19,"")</f>
        <v>0</v>
      </c>
      <c r="H17" s="307">
        <f>IF(Select2=1,Textiles!$K19,"")</f>
        <v>0</v>
      </c>
      <c r="I17" s="308">
        <f>Sludge!K19</f>
        <v>0</v>
      </c>
      <c r="J17" s="309" t="str">
        <f>IF(Select2=2,MSW!$K19,"")</f>
        <v/>
      </c>
      <c r="K17" s="308">
        <f>Industry!$K19</f>
        <v>0</v>
      </c>
      <c r="L17" s="344">
        <f>SUM(C17:K17)</f>
        <v>0</v>
      </c>
      <c r="M17" s="310">
        <f>Recovery_OX!C12</f>
        <v>0</v>
      </c>
      <c r="N17" s="436"/>
      <c r="O17" s="693">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320">
        <f>IF(Select2=1,Food!$K20,"")</f>
        <v>0</v>
      </c>
      <c r="D18" s="311">
        <f>IF(Select2=1,Paper!$K20,"")</f>
        <v>0</v>
      </c>
      <c r="E18" s="307">
        <f>IF(Select2=1,Nappies!$K20,"")</f>
        <v>0</v>
      </c>
      <c r="F18" s="311">
        <f>IF(Select2=1,Garden!$K20,"")</f>
        <v>0</v>
      </c>
      <c r="G18" s="307">
        <f>IF(Select2=1,Wood!$K20,"")</f>
        <v>0</v>
      </c>
      <c r="H18" s="311">
        <f>IF(Select2=1,Textiles!$K20,"")</f>
        <v>0</v>
      </c>
      <c r="I18" s="312">
        <f>Sludge!K20</f>
        <v>0</v>
      </c>
      <c r="J18" s="312" t="str">
        <f>IF(Select2=2,MSW!$K20,"")</f>
        <v/>
      </c>
      <c r="K18" s="312">
        <f>Industry!$K20</f>
        <v>0</v>
      </c>
      <c r="L18" s="345">
        <f>SUM(C18:K18)</f>
        <v>0</v>
      </c>
      <c r="M18" s="313">
        <f>Recovery_OX!C13</f>
        <v>0</v>
      </c>
      <c r="N18" s="436"/>
      <c r="O18" s="694">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320">
        <f>IF(Select2=1,Food!$K21,"")</f>
        <v>0</v>
      </c>
      <c r="D19" s="311">
        <f>IF(Select2=1,Paper!$K21,"")</f>
        <v>0</v>
      </c>
      <c r="E19" s="307">
        <f>IF(Select2=1,Nappies!$K21,"")</f>
        <v>0</v>
      </c>
      <c r="F19" s="311">
        <f>IF(Select2=1,Garden!$K21,"")</f>
        <v>0</v>
      </c>
      <c r="G19" s="307">
        <f>IF(Select2=1,Wood!$K21,"")</f>
        <v>0</v>
      </c>
      <c r="H19" s="311">
        <f>IF(Select2=1,Textiles!$K21,"")</f>
        <v>0</v>
      </c>
      <c r="I19" s="312">
        <f>Sludge!K21</f>
        <v>0</v>
      </c>
      <c r="J19" s="312" t="str">
        <f>IF(Select2=2,MSW!$K21,"")</f>
        <v/>
      </c>
      <c r="K19" s="312">
        <f>Industry!$K21</f>
        <v>0</v>
      </c>
      <c r="L19" s="345">
        <f t="shared" ref="L19:L82" si="3">SUM(C19:K19)</f>
        <v>0</v>
      </c>
      <c r="M19" s="313">
        <f>Recovery_OX!C14</f>
        <v>0</v>
      </c>
      <c r="N19" s="436"/>
      <c r="O19" s="694">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320">
        <f>IF(Select2=1,Food!$K22,"")</f>
        <v>0</v>
      </c>
      <c r="D20" s="311">
        <f>IF(Select2=1,Paper!$K22,"")</f>
        <v>0</v>
      </c>
      <c r="E20" s="307">
        <f>IF(Select2=1,Nappies!$K22,"")</f>
        <v>0</v>
      </c>
      <c r="F20" s="311">
        <f>IF(Select2=1,Garden!$K22,"")</f>
        <v>0</v>
      </c>
      <c r="G20" s="307">
        <f>IF(Select2=1,Wood!$K22,"")</f>
        <v>0</v>
      </c>
      <c r="H20" s="311">
        <f>IF(Select2=1,Textiles!$K22,"")</f>
        <v>0</v>
      </c>
      <c r="I20" s="312">
        <f>Sludge!K22</f>
        <v>0</v>
      </c>
      <c r="J20" s="312" t="str">
        <f>IF(Select2=2,MSW!$K22,"")</f>
        <v/>
      </c>
      <c r="K20" s="312">
        <f>Industry!$K22</f>
        <v>0</v>
      </c>
      <c r="L20" s="345">
        <f t="shared" si="3"/>
        <v>0</v>
      </c>
      <c r="M20" s="313">
        <f>Recovery_OX!C15</f>
        <v>0</v>
      </c>
      <c r="N20" s="436"/>
      <c r="O20" s="694">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320">
        <f>IF(Select2=1,Food!$K23,"")</f>
        <v>0</v>
      </c>
      <c r="D21" s="311">
        <f>IF(Select2=1,Paper!$K23,"")</f>
        <v>0</v>
      </c>
      <c r="E21" s="307">
        <f>IF(Select2=1,Nappies!$K23,"")</f>
        <v>0</v>
      </c>
      <c r="F21" s="311">
        <f>IF(Select2=1,Garden!$K23,"")</f>
        <v>0</v>
      </c>
      <c r="G21" s="307">
        <f>IF(Select2=1,Wood!$K23,"")</f>
        <v>0</v>
      </c>
      <c r="H21" s="311">
        <f>IF(Select2=1,Textiles!$K23,"")</f>
        <v>0</v>
      </c>
      <c r="I21" s="312">
        <f>Sludge!K23</f>
        <v>0</v>
      </c>
      <c r="J21" s="312" t="str">
        <f>IF(Select2=2,MSW!$K23,"")</f>
        <v/>
      </c>
      <c r="K21" s="312">
        <f>Industry!$K23</f>
        <v>0</v>
      </c>
      <c r="L21" s="345">
        <f t="shared" si="3"/>
        <v>0</v>
      </c>
      <c r="M21" s="313">
        <f>Recovery_OX!C16</f>
        <v>0</v>
      </c>
      <c r="N21" s="436"/>
      <c r="O21" s="694">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320">
        <f>IF(Select2=1,Food!$K24,"")</f>
        <v>0</v>
      </c>
      <c r="D22" s="311">
        <f>IF(Select2=1,Paper!$K24,"")</f>
        <v>0</v>
      </c>
      <c r="E22" s="307">
        <f>IF(Select2=1,Nappies!$K24,"")</f>
        <v>0</v>
      </c>
      <c r="F22" s="311">
        <f>IF(Select2=1,Garden!$K24,"")</f>
        <v>0</v>
      </c>
      <c r="G22" s="307">
        <f>IF(Select2=1,Wood!$K24,"")</f>
        <v>0</v>
      </c>
      <c r="H22" s="311">
        <f>IF(Select2=1,Textiles!$K24,"")</f>
        <v>0</v>
      </c>
      <c r="I22" s="312">
        <f>Sludge!K24</f>
        <v>0</v>
      </c>
      <c r="J22" s="312" t="str">
        <f>IF(Select2=2,MSW!$K24,"")</f>
        <v/>
      </c>
      <c r="K22" s="312">
        <f>Industry!$K24</f>
        <v>0</v>
      </c>
      <c r="L22" s="345">
        <f t="shared" si="3"/>
        <v>0</v>
      </c>
      <c r="M22" s="313">
        <f>Recovery_OX!C17</f>
        <v>0</v>
      </c>
      <c r="N22" s="436"/>
      <c r="O22" s="694">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320">
        <f>IF(Select2=1,Food!$K25,"")</f>
        <v>0</v>
      </c>
      <c r="D23" s="311">
        <f>IF(Select2=1,Paper!$K25,"")</f>
        <v>0</v>
      </c>
      <c r="E23" s="307">
        <f>IF(Select2=1,Nappies!$K25,"")</f>
        <v>0</v>
      </c>
      <c r="F23" s="311">
        <f>IF(Select2=1,Garden!$K25,"")</f>
        <v>0</v>
      </c>
      <c r="G23" s="307">
        <f>IF(Select2=1,Wood!$K25,"")</f>
        <v>0</v>
      </c>
      <c r="H23" s="311">
        <f>IF(Select2=1,Textiles!$K25,"")</f>
        <v>0</v>
      </c>
      <c r="I23" s="312">
        <f>Sludge!K25</f>
        <v>0</v>
      </c>
      <c r="J23" s="312" t="str">
        <f>IF(Select2=2,MSW!$K25,"")</f>
        <v/>
      </c>
      <c r="K23" s="312">
        <f>Industry!$K25</f>
        <v>0</v>
      </c>
      <c r="L23" s="345">
        <f t="shared" si="3"/>
        <v>0</v>
      </c>
      <c r="M23" s="313">
        <f>Recovery_OX!C18</f>
        <v>0</v>
      </c>
      <c r="N23" s="436"/>
      <c r="O23" s="694">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320">
        <f>IF(Select2=1,Food!$K26,"")</f>
        <v>0</v>
      </c>
      <c r="D24" s="311">
        <f>IF(Select2=1,Paper!$K26,"")</f>
        <v>0</v>
      </c>
      <c r="E24" s="307">
        <f>IF(Select2=1,Nappies!$K26,"")</f>
        <v>0</v>
      </c>
      <c r="F24" s="311">
        <f>IF(Select2=1,Garden!$K26,"")</f>
        <v>0</v>
      </c>
      <c r="G24" s="307">
        <f>IF(Select2=1,Wood!$K26,"")</f>
        <v>0</v>
      </c>
      <c r="H24" s="311">
        <f>IF(Select2=1,Textiles!$K26,"")</f>
        <v>0</v>
      </c>
      <c r="I24" s="312">
        <f>Sludge!K26</f>
        <v>0</v>
      </c>
      <c r="J24" s="312" t="str">
        <f>IF(Select2=2,MSW!$K26,"")</f>
        <v/>
      </c>
      <c r="K24" s="312">
        <f>Industry!$K26</f>
        <v>0</v>
      </c>
      <c r="L24" s="345">
        <f t="shared" si="3"/>
        <v>0</v>
      </c>
      <c r="M24" s="313">
        <f>Recovery_OX!C19</f>
        <v>0</v>
      </c>
      <c r="N24" s="436"/>
      <c r="O24" s="694">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320">
        <f>IF(Select2=1,Food!$K27,"")</f>
        <v>0</v>
      </c>
      <c r="D25" s="311">
        <f>IF(Select2=1,Paper!$K27,"")</f>
        <v>0</v>
      </c>
      <c r="E25" s="307">
        <f>IF(Select2=1,Nappies!$K27,"")</f>
        <v>0</v>
      </c>
      <c r="F25" s="311">
        <f>IF(Select2=1,Garden!$K27,"")</f>
        <v>0</v>
      </c>
      <c r="G25" s="307">
        <f>IF(Select2=1,Wood!$K27,"")</f>
        <v>0</v>
      </c>
      <c r="H25" s="311">
        <f>IF(Select2=1,Textiles!$K27,"")</f>
        <v>0</v>
      </c>
      <c r="I25" s="312">
        <f>Sludge!K27</f>
        <v>0</v>
      </c>
      <c r="J25" s="312" t="str">
        <f>IF(Select2=2,MSW!$K27,"")</f>
        <v/>
      </c>
      <c r="K25" s="312">
        <f>Industry!$K27</f>
        <v>0</v>
      </c>
      <c r="L25" s="345">
        <f t="shared" si="3"/>
        <v>0</v>
      </c>
      <c r="M25" s="313">
        <f>Recovery_OX!C20</f>
        <v>0</v>
      </c>
      <c r="N25" s="436"/>
      <c r="O25" s="694">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320">
        <f>IF(Select2=1,Food!$K28,"")</f>
        <v>0</v>
      </c>
      <c r="D26" s="311">
        <f>IF(Select2=1,Paper!$K28,"")</f>
        <v>0</v>
      </c>
      <c r="E26" s="307">
        <f>IF(Select2=1,Nappies!$K28,"")</f>
        <v>0</v>
      </c>
      <c r="F26" s="311">
        <f>IF(Select2=1,Garden!$K28,"")</f>
        <v>0</v>
      </c>
      <c r="G26" s="307">
        <f>IF(Select2=1,Wood!$K28,"")</f>
        <v>0</v>
      </c>
      <c r="H26" s="311">
        <f>IF(Select2=1,Textiles!$K28,"")</f>
        <v>0</v>
      </c>
      <c r="I26" s="312">
        <f>Sludge!K28</f>
        <v>0</v>
      </c>
      <c r="J26" s="312" t="str">
        <f>IF(Select2=2,MSW!$K28,"")</f>
        <v/>
      </c>
      <c r="K26" s="312">
        <f>Industry!$K28</f>
        <v>0</v>
      </c>
      <c r="L26" s="345">
        <f t="shared" si="3"/>
        <v>0</v>
      </c>
      <c r="M26" s="313">
        <f>Recovery_OX!C21</f>
        <v>0</v>
      </c>
      <c r="N26" s="436"/>
      <c r="O26" s="694">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320">
        <f>IF(Select2=1,Food!$K29,"")</f>
        <v>0</v>
      </c>
      <c r="D27" s="311">
        <f>IF(Select2=1,Paper!$K29,"")</f>
        <v>0</v>
      </c>
      <c r="E27" s="307">
        <f>IF(Select2=1,Nappies!$K29,"")</f>
        <v>0</v>
      </c>
      <c r="F27" s="311">
        <f>IF(Select2=1,Garden!$K29,"")</f>
        <v>0</v>
      </c>
      <c r="G27" s="307">
        <f>IF(Select2=1,Wood!$K29,"")</f>
        <v>0</v>
      </c>
      <c r="H27" s="311">
        <f>IF(Select2=1,Textiles!$K29,"")</f>
        <v>0</v>
      </c>
      <c r="I27" s="312">
        <f>Sludge!K29</f>
        <v>0</v>
      </c>
      <c r="J27" s="312" t="str">
        <f>IF(Select2=2,MSW!$K29,"")</f>
        <v/>
      </c>
      <c r="K27" s="312">
        <f>Industry!$K29</f>
        <v>0</v>
      </c>
      <c r="L27" s="345">
        <f t="shared" si="3"/>
        <v>0</v>
      </c>
      <c r="M27" s="313">
        <f>Recovery_OX!C22</f>
        <v>0</v>
      </c>
      <c r="N27" s="436"/>
      <c r="O27" s="694">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320">
        <f>IF(Select2=1,Food!$K30,"")</f>
        <v>0</v>
      </c>
      <c r="D28" s="311">
        <f>IF(Select2=1,Paper!$K30,"")</f>
        <v>0</v>
      </c>
      <c r="E28" s="307">
        <f>IF(Select2=1,Nappies!$K30,"")</f>
        <v>0</v>
      </c>
      <c r="F28" s="311">
        <f>IF(Select2=1,Garden!$K30,"")</f>
        <v>0</v>
      </c>
      <c r="G28" s="307">
        <f>IF(Select2=1,Wood!$K30,"")</f>
        <v>0</v>
      </c>
      <c r="H28" s="311">
        <f>IF(Select2=1,Textiles!$K30,"")</f>
        <v>0</v>
      </c>
      <c r="I28" s="312">
        <f>Sludge!K30</f>
        <v>0</v>
      </c>
      <c r="J28" s="312" t="str">
        <f>IF(Select2=2,MSW!$K30,"")</f>
        <v/>
      </c>
      <c r="K28" s="312">
        <f>Industry!$K30</f>
        <v>0</v>
      </c>
      <c r="L28" s="345">
        <f t="shared" si="3"/>
        <v>0</v>
      </c>
      <c r="M28" s="313">
        <f>Recovery_OX!C23</f>
        <v>0</v>
      </c>
      <c r="N28" s="436"/>
      <c r="O28" s="694">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320">
        <f>IF(Select2=1,Food!$K31,"")</f>
        <v>0</v>
      </c>
      <c r="D29" s="311">
        <f>IF(Select2=1,Paper!$K31,"")</f>
        <v>0</v>
      </c>
      <c r="E29" s="307">
        <f>IF(Select2=1,Nappies!$K31,"")</f>
        <v>0</v>
      </c>
      <c r="F29" s="311">
        <f>IF(Select2=1,Garden!$K31,"")</f>
        <v>0</v>
      </c>
      <c r="G29" s="307">
        <f>IF(Select2=1,Wood!$K31,"")</f>
        <v>0</v>
      </c>
      <c r="H29" s="311">
        <f>IF(Select2=1,Textiles!$K31,"")</f>
        <v>0</v>
      </c>
      <c r="I29" s="312">
        <f>Sludge!K31</f>
        <v>0</v>
      </c>
      <c r="J29" s="312" t="str">
        <f>IF(Select2=2,MSW!$K31,"")</f>
        <v/>
      </c>
      <c r="K29" s="312">
        <f>Industry!$K31</f>
        <v>0</v>
      </c>
      <c r="L29" s="345">
        <f>SUM(C29:K29)</f>
        <v>0</v>
      </c>
      <c r="M29" s="313">
        <f>Recovery_OX!C24</f>
        <v>0</v>
      </c>
      <c r="N29" s="436"/>
      <c r="O29" s="694">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320">
        <f>IF(Select2=1,Food!$K32,"")</f>
        <v>0</v>
      </c>
      <c r="D30" s="311">
        <f>IF(Select2=1,Paper!$K32,"")</f>
        <v>0</v>
      </c>
      <c r="E30" s="307">
        <f>IF(Select2=1,Nappies!$K32,"")</f>
        <v>0</v>
      </c>
      <c r="F30" s="311">
        <f>IF(Select2=1,Garden!$K32,"")</f>
        <v>0</v>
      </c>
      <c r="G30" s="307">
        <f>IF(Select2=1,Wood!$K32,"")</f>
        <v>0</v>
      </c>
      <c r="H30" s="311">
        <f>IF(Select2=1,Textiles!$K32,"")</f>
        <v>0</v>
      </c>
      <c r="I30" s="312">
        <f>Sludge!K32</f>
        <v>0</v>
      </c>
      <c r="J30" s="312" t="str">
        <f>IF(Select2=2,MSW!$K32,"")</f>
        <v/>
      </c>
      <c r="K30" s="312">
        <f>Industry!$K32</f>
        <v>0</v>
      </c>
      <c r="L30" s="345">
        <f t="shared" si="3"/>
        <v>0</v>
      </c>
      <c r="M30" s="313">
        <f>Recovery_OX!C25</f>
        <v>0</v>
      </c>
      <c r="N30" s="436"/>
      <c r="O30" s="694">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320">
        <f>IF(Select2=1,Food!$K33,"")</f>
        <v>0</v>
      </c>
      <c r="D31" s="311">
        <f>IF(Select2=1,Paper!$K33,"")</f>
        <v>0</v>
      </c>
      <c r="E31" s="307">
        <f>IF(Select2=1,Nappies!$K33,"")</f>
        <v>0</v>
      </c>
      <c r="F31" s="311">
        <f>IF(Select2=1,Garden!$K33,"")</f>
        <v>0</v>
      </c>
      <c r="G31" s="307">
        <f>IF(Select2=1,Wood!$K33,"")</f>
        <v>0</v>
      </c>
      <c r="H31" s="311">
        <f>IF(Select2=1,Textiles!$K33,"")</f>
        <v>0</v>
      </c>
      <c r="I31" s="312">
        <f>Sludge!K33</f>
        <v>0</v>
      </c>
      <c r="J31" s="312" t="str">
        <f>IF(Select2=2,MSW!$K33,"")</f>
        <v/>
      </c>
      <c r="K31" s="312">
        <f>Industry!$K33</f>
        <v>0</v>
      </c>
      <c r="L31" s="345">
        <f t="shared" si="3"/>
        <v>0</v>
      </c>
      <c r="M31" s="313">
        <f>Recovery_OX!C26</f>
        <v>0</v>
      </c>
      <c r="N31" s="436"/>
      <c r="O31" s="694">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320">
        <f>IF(Select2=1,Food!$K34,"")</f>
        <v>0</v>
      </c>
      <c r="D32" s="311">
        <f>IF(Select2=1,Paper!$K34,"")</f>
        <v>0</v>
      </c>
      <c r="E32" s="307">
        <f>IF(Select2=1,Nappies!$K34,"")</f>
        <v>0</v>
      </c>
      <c r="F32" s="311">
        <f>IF(Select2=1,Garden!$K34,"")</f>
        <v>0</v>
      </c>
      <c r="G32" s="307">
        <f>IF(Select2=1,Wood!$K34,"")</f>
        <v>0</v>
      </c>
      <c r="H32" s="311">
        <f>IF(Select2=1,Textiles!$K34,"")</f>
        <v>0</v>
      </c>
      <c r="I32" s="312">
        <f>Sludge!K34</f>
        <v>0</v>
      </c>
      <c r="J32" s="312" t="str">
        <f>IF(Select2=2,MSW!$K34,"")</f>
        <v/>
      </c>
      <c r="K32" s="312">
        <f>Industry!$K34</f>
        <v>0</v>
      </c>
      <c r="L32" s="345">
        <f t="shared" si="3"/>
        <v>0</v>
      </c>
      <c r="M32" s="313">
        <f>Recovery_OX!C27</f>
        <v>0</v>
      </c>
      <c r="N32" s="436"/>
      <c r="O32" s="694">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320">
        <f>IF(Select2=1,Food!$K35,"")</f>
        <v>0</v>
      </c>
      <c r="D33" s="311">
        <f>IF(Select2=1,Paper!$K35,"")</f>
        <v>0</v>
      </c>
      <c r="E33" s="307">
        <f>IF(Select2=1,Nappies!$K35,"")</f>
        <v>0</v>
      </c>
      <c r="F33" s="311">
        <f>IF(Select2=1,Garden!$K35,"")</f>
        <v>0</v>
      </c>
      <c r="G33" s="307">
        <f>IF(Select2=1,Wood!$K35,"")</f>
        <v>0</v>
      </c>
      <c r="H33" s="311">
        <f>IF(Select2=1,Textiles!$K35,"")</f>
        <v>0</v>
      </c>
      <c r="I33" s="312">
        <f>Sludge!K35</f>
        <v>0</v>
      </c>
      <c r="J33" s="312" t="str">
        <f>IF(Select2=2,MSW!$K35,"")</f>
        <v/>
      </c>
      <c r="K33" s="312">
        <f>Industry!$K35</f>
        <v>0</v>
      </c>
      <c r="L33" s="345">
        <f t="shared" si="3"/>
        <v>0</v>
      </c>
      <c r="M33" s="313">
        <f>Recovery_OX!C28</f>
        <v>0</v>
      </c>
      <c r="N33" s="436"/>
      <c r="O33" s="694">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320">
        <f>IF(Select2=1,Food!$K36,"")</f>
        <v>0</v>
      </c>
      <c r="D34" s="311">
        <f>IF(Select2=1,Paper!$K36,"")</f>
        <v>0</v>
      </c>
      <c r="E34" s="307">
        <f>IF(Select2=1,Nappies!$K36,"")</f>
        <v>0</v>
      </c>
      <c r="F34" s="311">
        <f>IF(Select2=1,Garden!$K36,"")</f>
        <v>0</v>
      </c>
      <c r="G34" s="307">
        <f>IF(Select2=1,Wood!$K36,"")</f>
        <v>0</v>
      </c>
      <c r="H34" s="311">
        <f>IF(Select2=1,Textiles!$K36,"")</f>
        <v>0</v>
      </c>
      <c r="I34" s="312">
        <f>Sludge!K36</f>
        <v>0</v>
      </c>
      <c r="J34" s="312" t="str">
        <f>IF(Select2=2,MSW!$K36,"")</f>
        <v/>
      </c>
      <c r="K34" s="312">
        <f>Industry!$K36</f>
        <v>0</v>
      </c>
      <c r="L34" s="345">
        <f t="shared" si="3"/>
        <v>0</v>
      </c>
      <c r="M34" s="313">
        <f>Recovery_OX!C29</f>
        <v>0</v>
      </c>
      <c r="N34" s="436"/>
      <c r="O34" s="694">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320">
        <f>IF(Select2=1,Food!$K37,"")</f>
        <v>0</v>
      </c>
      <c r="D35" s="311">
        <f>IF(Select2=1,Paper!$K37,"")</f>
        <v>0</v>
      </c>
      <c r="E35" s="307">
        <f>IF(Select2=1,Nappies!$K37,"")</f>
        <v>0</v>
      </c>
      <c r="F35" s="311">
        <f>IF(Select2=1,Garden!$K37,"")</f>
        <v>0</v>
      </c>
      <c r="G35" s="307">
        <f>IF(Select2=1,Wood!$K37,"")</f>
        <v>0</v>
      </c>
      <c r="H35" s="311">
        <f>IF(Select2=1,Textiles!$K37,"")</f>
        <v>0</v>
      </c>
      <c r="I35" s="312">
        <f>Sludge!K37</f>
        <v>0</v>
      </c>
      <c r="J35" s="312" t="str">
        <f>IF(Select2=2,MSW!$K37,"")</f>
        <v/>
      </c>
      <c r="K35" s="312">
        <f>Industry!$K37</f>
        <v>0</v>
      </c>
      <c r="L35" s="345">
        <f t="shared" si="3"/>
        <v>0</v>
      </c>
      <c r="M35" s="313">
        <f>Recovery_OX!C30</f>
        <v>0</v>
      </c>
      <c r="N35" s="436"/>
      <c r="O35" s="694">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320">
        <f>IF(Select2=1,Food!$K38,"")</f>
        <v>0</v>
      </c>
      <c r="D36" s="311">
        <f>IF(Select2=1,Paper!$K38,"")</f>
        <v>0</v>
      </c>
      <c r="E36" s="307">
        <f>IF(Select2=1,Nappies!$K38,"")</f>
        <v>0</v>
      </c>
      <c r="F36" s="311">
        <f>IF(Select2=1,Garden!$K38,"")</f>
        <v>0</v>
      </c>
      <c r="G36" s="307">
        <f>IF(Select2=1,Wood!$K38,"")</f>
        <v>0</v>
      </c>
      <c r="H36" s="311">
        <f>IF(Select2=1,Textiles!$K38,"")</f>
        <v>0</v>
      </c>
      <c r="I36" s="312">
        <f>Sludge!K38</f>
        <v>0</v>
      </c>
      <c r="J36" s="312" t="str">
        <f>IF(Select2=2,MSW!$K38,"")</f>
        <v/>
      </c>
      <c r="K36" s="312">
        <f>Industry!$K38</f>
        <v>0</v>
      </c>
      <c r="L36" s="345">
        <f t="shared" si="3"/>
        <v>0</v>
      </c>
      <c r="M36" s="313">
        <f>Recovery_OX!C31</f>
        <v>0</v>
      </c>
      <c r="N36" s="436"/>
      <c r="O36" s="694">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320">
        <f>IF(Select2=1,Food!$K39,"")</f>
        <v>0</v>
      </c>
      <c r="D37" s="311">
        <f>IF(Select2=1,Paper!$K39,"")</f>
        <v>0</v>
      </c>
      <c r="E37" s="307">
        <f>IF(Select2=1,Nappies!$K39,"")</f>
        <v>0</v>
      </c>
      <c r="F37" s="311">
        <f>IF(Select2=1,Garden!$K39,"")</f>
        <v>0</v>
      </c>
      <c r="G37" s="307">
        <f>IF(Select2=1,Wood!$K39,"")</f>
        <v>0</v>
      </c>
      <c r="H37" s="311">
        <f>IF(Select2=1,Textiles!$K39,"")</f>
        <v>0</v>
      </c>
      <c r="I37" s="312">
        <f>Sludge!K39</f>
        <v>0</v>
      </c>
      <c r="J37" s="312" t="str">
        <f>IF(Select2=2,MSW!$K39,"")</f>
        <v/>
      </c>
      <c r="K37" s="312">
        <f>Industry!$K39</f>
        <v>0</v>
      </c>
      <c r="L37" s="345">
        <f t="shared" si="3"/>
        <v>0</v>
      </c>
      <c r="M37" s="313">
        <f>Recovery_OX!C32</f>
        <v>0</v>
      </c>
      <c r="N37" s="436"/>
      <c r="O37" s="694">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320">
        <f>IF(Select2=1,Food!$K40,"")</f>
        <v>0</v>
      </c>
      <c r="D38" s="311">
        <f>IF(Select2=1,Paper!$K40,"")</f>
        <v>0</v>
      </c>
      <c r="E38" s="307">
        <f>IF(Select2=1,Nappies!$K40,"")</f>
        <v>0</v>
      </c>
      <c r="F38" s="311">
        <f>IF(Select2=1,Garden!$K40,"")</f>
        <v>0</v>
      </c>
      <c r="G38" s="307">
        <f>IF(Select2=1,Wood!$K40,"")</f>
        <v>0</v>
      </c>
      <c r="H38" s="311">
        <f>IF(Select2=1,Textiles!$K40,"")</f>
        <v>0</v>
      </c>
      <c r="I38" s="312">
        <f>Sludge!K40</f>
        <v>0</v>
      </c>
      <c r="J38" s="312" t="str">
        <f>IF(Select2=2,MSW!$K40,"")</f>
        <v/>
      </c>
      <c r="K38" s="312">
        <f>Industry!$K40</f>
        <v>0</v>
      </c>
      <c r="L38" s="345">
        <f t="shared" si="3"/>
        <v>0</v>
      </c>
      <c r="M38" s="313">
        <f>Recovery_OX!C33</f>
        <v>0</v>
      </c>
      <c r="N38" s="436"/>
      <c r="O38" s="694">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320">
        <f>IF(Select2=1,Food!$K41,"")</f>
        <v>0</v>
      </c>
      <c r="D39" s="311">
        <f>IF(Select2=1,Paper!$K41,"")</f>
        <v>0</v>
      </c>
      <c r="E39" s="307">
        <f>IF(Select2=1,Nappies!$K41,"")</f>
        <v>0</v>
      </c>
      <c r="F39" s="311">
        <f>IF(Select2=1,Garden!$K41,"")</f>
        <v>0</v>
      </c>
      <c r="G39" s="307">
        <f>IF(Select2=1,Wood!$K41,"")</f>
        <v>0</v>
      </c>
      <c r="H39" s="311">
        <f>IF(Select2=1,Textiles!$K41,"")</f>
        <v>0</v>
      </c>
      <c r="I39" s="312">
        <f>Sludge!K41</f>
        <v>0</v>
      </c>
      <c r="J39" s="312" t="str">
        <f>IF(Select2=2,MSW!$K41,"")</f>
        <v/>
      </c>
      <c r="K39" s="312">
        <f>Industry!$K41</f>
        <v>0</v>
      </c>
      <c r="L39" s="345">
        <f t="shared" si="3"/>
        <v>0</v>
      </c>
      <c r="M39" s="313">
        <f>Recovery_OX!C34</f>
        <v>0</v>
      </c>
      <c r="N39" s="436"/>
      <c r="O39" s="694">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320">
        <f>IF(Select2=1,Food!$K42,"")</f>
        <v>0</v>
      </c>
      <c r="D40" s="311">
        <f>IF(Select2=1,Paper!$K42,"")</f>
        <v>0</v>
      </c>
      <c r="E40" s="307">
        <f>IF(Select2=1,Nappies!$K42,"")</f>
        <v>0</v>
      </c>
      <c r="F40" s="311">
        <f>IF(Select2=1,Garden!$K42,"")</f>
        <v>0</v>
      </c>
      <c r="G40" s="307">
        <f>IF(Select2=1,Wood!$K42,"")</f>
        <v>0</v>
      </c>
      <c r="H40" s="311">
        <f>IF(Select2=1,Textiles!$K42,"")</f>
        <v>0</v>
      </c>
      <c r="I40" s="312">
        <f>Sludge!K42</f>
        <v>0</v>
      </c>
      <c r="J40" s="312" t="str">
        <f>IF(Select2=2,MSW!$K42,"")</f>
        <v/>
      </c>
      <c r="K40" s="312">
        <f>Industry!$K42</f>
        <v>0</v>
      </c>
      <c r="L40" s="345">
        <f t="shared" si="3"/>
        <v>0</v>
      </c>
      <c r="M40" s="313">
        <f>Recovery_OX!C35</f>
        <v>0</v>
      </c>
      <c r="N40" s="436"/>
      <c r="O40" s="694">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320">
        <f>IF(Select2=1,Food!$K43,"")</f>
        <v>0</v>
      </c>
      <c r="D41" s="311">
        <f>IF(Select2=1,Paper!$K43,"")</f>
        <v>0</v>
      </c>
      <c r="E41" s="307">
        <f>IF(Select2=1,Nappies!$K43,"")</f>
        <v>0</v>
      </c>
      <c r="F41" s="311">
        <f>IF(Select2=1,Garden!$K43,"")</f>
        <v>0</v>
      </c>
      <c r="G41" s="307">
        <f>IF(Select2=1,Wood!$K43,"")</f>
        <v>0</v>
      </c>
      <c r="H41" s="311">
        <f>IF(Select2=1,Textiles!$K43,"")</f>
        <v>0</v>
      </c>
      <c r="I41" s="312">
        <f>Sludge!K43</f>
        <v>0</v>
      </c>
      <c r="J41" s="312" t="str">
        <f>IF(Select2=2,MSW!$K43,"")</f>
        <v/>
      </c>
      <c r="K41" s="312">
        <f>Industry!$K43</f>
        <v>0</v>
      </c>
      <c r="L41" s="345">
        <f t="shared" si="3"/>
        <v>0</v>
      </c>
      <c r="M41" s="313">
        <f>Recovery_OX!C36</f>
        <v>0</v>
      </c>
      <c r="N41" s="436"/>
      <c r="O41" s="694">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320">
        <f>IF(Select2=1,Food!$K44,"")</f>
        <v>0</v>
      </c>
      <c r="D42" s="311">
        <f>IF(Select2=1,Paper!$K44,"")</f>
        <v>0</v>
      </c>
      <c r="E42" s="307">
        <f>IF(Select2=1,Nappies!$K44,"")</f>
        <v>0</v>
      </c>
      <c r="F42" s="311">
        <f>IF(Select2=1,Garden!$K44,"")</f>
        <v>0</v>
      </c>
      <c r="G42" s="307">
        <f>IF(Select2=1,Wood!$K44,"")</f>
        <v>0</v>
      </c>
      <c r="H42" s="311">
        <f>IF(Select2=1,Textiles!$K44,"")</f>
        <v>0</v>
      </c>
      <c r="I42" s="312">
        <f>Sludge!K44</f>
        <v>0</v>
      </c>
      <c r="J42" s="312" t="str">
        <f>IF(Select2=2,MSW!$K44,"")</f>
        <v/>
      </c>
      <c r="K42" s="312">
        <f>Industry!$K44</f>
        <v>0</v>
      </c>
      <c r="L42" s="345">
        <f t="shared" si="3"/>
        <v>0</v>
      </c>
      <c r="M42" s="313">
        <f>Recovery_OX!C37</f>
        <v>0</v>
      </c>
      <c r="N42" s="436"/>
      <c r="O42" s="694">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320">
        <f>IF(Select2=1,Food!$K45,"")</f>
        <v>0</v>
      </c>
      <c r="D43" s="311">
        <f>IF(Select2=1,Paper!$K45,"")</f>
        <v>0</v>
      </c>
      <c r="E43" s="307">
        <f>IF(Select2=1,Nappies!$K45,"")</f>
        <v>0</v>
      </c>
      <c r="F43" s="311">
        <f>IF(Select2=1,Garden!$K45,"")</f>
        <v>0</v>
      </c>
      <c r="G43" s="307">
        <f>IF(Select2=1,Wood!$K45,"")</f>
        <v>0</v>
      </c>
      <c r="H43" s="311">
        <f>IF(Select2=1,Textiles!$K45,"")</f>
        <v>0</v>
      </c>
      <c r="I43" s="312">
        <f>Sludge!K45</f>
        <v>0</v>
      </c>
      <c r="J43" s="312" t="str">
        <f>IF(Select2=2,MSW!$K45,"")</f>
        <v/>
      </c>
      <c r="K43" s="312">
        <f>Industry!$K45</f>
        <v>0</v>
      </c>
      <c r="L43" s="345">
        <f t="shared" si="3"/>
        <v>0</v>
      </c>
      <c r="M43" s="313">
        <f>Recovery_OX!C38</f>
        <v>0</v>
      </c>
      <c r="N43" s="436"/>
      <c r="O43" s="694">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320">
        <f>IF(Select2=1,Food!$K46,"")</f>
        <v>0</v>
      </c>
      <c r="D44" s="311">
        <f>IF(Select2=1,Paper!$K46,"")</f>
        <v>0</v>
      </c>
      <c r="E44" s="307">
        <f>IF(Select2=1,Nappies!$K46,"")</f>
        <v>0</v>
      </c>
      <c r="F44" s="311">
        <f>IF(Select2=1,Garden!$K46,"")</f>
        <v>0</v>
      </c>
      <c r="G44" s="307">
        <f>IF(Select2=1,Wood!$K46,"")</f>
        <v>0</v>
      </c>
      <c r="H44" s="311">
        <f>IF(Select2=1,Textiles!$K46,"")</f>
        <v>0</v>
      </c>
      <c r="I44" s="312">
        <f>Sludge!K46</f>
        <v>0</v>
      </c>
      <c r="J44" s="312" t="str">
        <f>IF(Select2=2,MSW!$K46,"")</f>
        <v/>
      </c>
      <c r="K44" s="312">
        <f>Industry!$K46</f>
        <v>0</v>
      </c>
      <c r="L44" s="345">
        <f t="shared" si="3"/>
        <v>0</v>
      </c>
      <c r="M44" s="313">
        <f>Recovery_OX!C39</f>
        <v>0</v>
      </c>
      <c r="N44" s="436"/>
      <c r="O44" s="694">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320">
        <f>IF(Select2=1,Food!$K47,"")</f>
        <v>0</v>
      </c>
      <c r="D45" s="311">
        <f>IF(Select2=1,Paper!$K47,"")</f>
        <v>0</v>
      </c>
      <c r="E45" s="307">
        <f>IF(Select2=1,Nappies!$K47,"")</f>
        <v>0</v>
      </c>
      <c r="F45" s="311">
        <f>IF(Select2=1,Garden!$K47,"")</f>
        <v>0</v>
      </c>
      <c r="G45" s="307">
        <f>IF(Select2=1,Wood!$K47,"")</f>
        <v>0</v>
      </c>
      <c r="H45" s="311">
        <f>IF(Select2=1,Textiles!$K47,"")</f>
        <v>0</v>
      </c>
      <c r="I45" s="312">
        <f>Sludge!K47</f>
        <v>0</v>
      </c>
      <c r="J45" s="312" t="str">
        <f>IF(Select2=2,MSW!$K47,"")</f>
        <v/>
      </c>
      <c r="K45" s="312">
        <f>Industry!$K47</f>
        <v>0</v>
      </c>
      <c r="L45" s="345">
        <f t="shared" si="3"/>
        <v>0</v>
      </c>
      <c r="M45" s="313">
        <f>Recovery_OX!C40</f>
        <v>0</v>
      </c>
      <c r="N45" s="436"/>
      <c r="O45" s="694">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320">
        <f>IF(Select2=1,Food!$K48,"")</f>
        <v>0</v>
      </c>
      <c r="D46" s="311">
        <f>IF(Select2=1,Paper!$K48,"")</f>
        <v>0</v>
      </c>
      <c r="E46" s="307">
        <f>IF(Select2=1,Nappies!$K48,"")</f>
        <v>0</v>
      </c>
      <c r="F46" s="311">
        <f>IF(Select2=1,Garden!$K48,"")</f>
        <v>0</v>
      </c>
      <c r="G46" s="307">
        <f>IF(Select2=1,Wood!$K48,"")</f>
        <v>0</v>
      </c>
      <c r="H46" s="311">
        <f>IF(Select2=1,Textiles!$K48,"")</f>
        <v>0</v>
      </c>
      <c r="I46" s="312">
        <f>Sludge!K48</f>
        <v>0</v>
      </c>
      <c r="J46" s="312" t="str">
        <f>IF(Select2=2,MSW!$K48,"")</f>
        <v/>
      </c>
      <c r="K46" s="312">
        <f>Industry!$K48</f>
        <v>0</v>
      </c>
      <c r="L46" s="345">
        <f t="shared" si="3"/>
        <v>0</v>
      </c>
      <c r="M46" s="313">
        <f>Recovery_OX!C41</f>
        <v>0</v>
      </c>
      <c r="N46" s="436"/>
      <c r="O46" s="694">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320">
        <f>IF(Select2=1,Food!$K49,"")</f>
        <v>0</v>
      </c>
      <c r="D47" s="311">
        <f>IF(Select2=1,Paper!$K49,"")</f>
        <v>0</v>
      </c>
      <c r="E47" s="307">
        <f>IF(Select2=1,Nappies!$K49,"")</f>
        <v>0</v>
      </c>
      <c r="F47" s="311">
        <f>IF(Select2=1,Garden!$K49,"")</f>
        <v>0</v>
      </c>
      <c r="G47" s="307">
        <f>IF(Select2=1,Wood!$K49,"")</f>
        <v>0</v>
      </c>
      <c r="H47" s="311">
        <f>IF(Select2=1,Textiles!$K49,"")</f>
        <v>0</v>
      </c>
      <c r="I47" s="312">
        <f>Sludge!K49</f>
        <v>0</v>
      </c>
      <c r="J47" s="312" t="str">
        <f>IF(Select2=2,MSW!$K49,"")</f>
        <v/>
      </c>
      <c r="K47" s="312">
        <f>Industry!$K49</f>
        <v>0</v>
      </c>
      <c r="L47" s="345">
        <f t="shared" si="3"/>
        <v>0</v>
      </c>
      <c r="M47" s="313">
        <f>Recovery_OX!C42</f>
        <v>0</v>
      </c>
      <c r="N47" s="436"/>
      <c r="O47" s="694">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4">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4">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4">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4">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4">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4">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4">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4">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4">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4">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4">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4">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4">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4">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4">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4">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4">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4">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4">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4">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4">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4">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4">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4">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4">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4">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4">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4">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4">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4">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4">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4">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4">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4">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4">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4">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4">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4">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4">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4">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4">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4">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4">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4">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4">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4">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4">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4">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4">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5">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17" t="s">
        <v>284</v>
      </c>
      <c r="D8" s="818"/>
      <c r="E8" s="819"/>
      <c r="F8" s="817" t="s">
        <v>285</v>
      </c>
      <c r="G8" s="818"/>
      <c r="H8" s="820"/>
      <c r="I8" s="525"/>
      <c r="J8" s="817" t="s">
        <v>286</v>
      </c>
      <c r="K8" s="818"/>
      <c r="L8" s="820"/>
      <c r="M8" s="821" t="s">
        <v>287</v>
      </c>
      <c r="N8" s="822"/>
      <c r="O8" s="823"/>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f>year</f>
        <v>1950</v>
      </c>
      <c r="C12" s="552">
        <f>Stored_C!E18</f>
        <v>0</v>
      </c>
      <c r="D12" s="553">
        <f>Stored_C!F18+Stored_C!L18</f>
        <v>0</v>
      </c>
      <c r="E12" s="554">
        <f>Stored_C!G18+Stored_C!M18</f>
        <v>0</v>
      </c>
      <c r="F12" s="555">
        <f>F11+HWP!C12</f>
        <v>0</v>
      </c>
      <c r="G12" s="553">
        <f>G11+HWP!D12</f>
        <v>0</v>
      </c>
      <c r="H12" s="554">
        <f>H11+HWP!E12</f>
        <v>0</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0</v>
      </c>
      <c r="E13" s="563">
        <f>Stored_C!G19+Stored_C!M19</f>
        <v>0</v>
      </c>
      <c r="F13" s="564">
        <f>F12+HWP!C13</f>
        <v>0</v>
      </c>
      <c r="G13" s="562">
        <f>G12+HWP!D13</f>
        <v>0</v>
      </c>
      <c r="H13" s="563">
        <f>H12+HWP!E13</f>
        <v>0</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0</v>
      </c>
      <c r="E14" s="563">
        <f>Stored_C!G20+Stored_C!M20</f>
        <v>0</v>
      </c>
      <c r="F14" s="564">
        <f>F13+HWP!C14</f>
        <v>0</v>
      </c>
      <c r="G14" s="562">
        <f>G13+HWP!D14</f>
        <v>0</v>
      </c>
      <c r="H14" s="563">
        <f>H13+HWP!E14</f>
        <v>0</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0</v>
      </c>
      <c r="E15" s="563">
        <f>Stored_C!G21+Stored_C!M21</f>
        <v>0</v>
      </c>
      <c r="F15" s="564">
        <f>F14+HWP!C15</f>
        <v>0</v>
      </c>
      <c r="G15" s="562">
        <f>G14+HWP!D15</f>
        <v>0</v>
      </c>
      <c r="H15" s="563">
        <f>H14+HWP!E15</f>
        <v>0</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0</v>
      </c>
      <c r="E16" s="563">
        <f>Stored_C!G22+Stored_C!M22</f>
        <v>0</v>
      </c>
      <c r="F16" s="564">
        <f>F15+HWP!C16</f>
        <v>0</v>
      </c>
      <c r="G16" s="562">
        <f>G15+HWP!D16</f>
        <v>0</v>
      </c>
      <c r="H16" s="563">
        <f>H15+HWP!E16</f>
        <v>0</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0</v>
      </c>
      <c r="E17" s="563">
        <f>Stored_C!G23+Stored_C!M23</f>
        <v>0</v>
      </c>
      <c r="F17" s="564">
        <f>F16+HWP!C17</f>
        <v>0</v>
      </c>
      <c r="G17" s="562">
        <f>G16+HWP!D17</f>
        <v>0</v>
      </c>
      <c r="H17" s="563">
        <f>H16+HWP!E17</f>
        <v>0</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0</v>
      </c>
      <c r="E18" s="563">
        <f>Stored_C!G24+Stored_C!M24</f>
        <v>0</v>
      </c>
      <c r="F18" s="564">
        <f>F17+HWP!C18</f>
        <v>0</v>
      </c>
      <c r="G18" s="562">
        <f>G17+HWP!D18</f>
        <v>0</v>
      </c>
      <c r="H18" s="563">
        <f>H17+HWP!E18</f>
        <v>0</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0</v>
      </c>
      <c r="E19" s="563">
        <f>Stored_C!G25+Stored_C!M25</f>
        <v>0</v>
      </c>
      <c r="F19" s="564">
        <f>F18+HWP!C19</f>
        <v>0</v>
      </c>
      <c r="G19" s="562">
        <f>G18+HWP!D19</f>
        <v>0</v>
      </c>
      <c r="H19" s="563">
        <f>H18+HWP!E19</f>
        <v>0</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0</v>
      </c>
      <c r="E20" s="563">
        <f>Stored_C!G26+Stored_C!M26</f>
        <v>0</v>
      </c>
      <c r="F20" s="564">
        <f>F19+HWP!C20</f>
        <v>0</v>
      </c>
      <c r="G20" s="562">
        <f>G19+HWP!D20</f>
        <v>0</v>
      </c>
      <c r="H20" s="563">
        <f>H19+HWP!E20</f>
        <v>0</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0</v>
      </c>
      <c r="E21" s="563">
        <f>Stored_C!G27+Stored_C!M27</f>
        <v>0</v>
      </c>
      <c r="F21" s="564">
        <f>F20+HWP!C21</f>
        <v>0</v>
      </c>
      <c r="G21" s="562">
        <f>G20+HWP!D21</f>
        <v>0</v>
      </c>
      <c r="H21" s="563">
        <f>H20+HWP!E21</f>
        <v>0</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0</v>
      </c>
      <c r="E22" s="563">
        <f>Stored_C!G28+Stored_C!M28</f>
        <v>0</v>
      </c>
      <c r="F22" s="564">
        <f>F21+HWP!C22</f>
        <v>0</v>
      </c>
      <c r="G22" s="562">
        <f>G21+HWP!D22</f>
        <v>0</v>
      </c>
      <c r="H22" s="563">
        <f>H21+HWP!E22</f>
        <v>0</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0</v>
      </c>
      <c r="E23" s="563">
        <f>Stored_C!G29+Stored_C!M29</f>
        <v>0</v>
      </c>
      <c r="F23" s="564">
        <f>F22+HWP!C23</f>
        <v>0</v>
      </c>
      <c r="G23" s="562">
        <f>G22+HWP!D23</f>
        <v>0</v>
      </c>
      <c r="H23" s="563">
        <f>H22+HWP!E23</f>
        <v>0</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0</v>
      </c>
      <c r="E24" s="563">
        <f>Stored_C!G30+Stored_C!M30</f>
        <v>0</v>
      </c>
      <c r="F24" s="564">
        <f>F23+HWP!C24</f>
        <v>0</v>
      </c>
      <c r="G24" s="562">
        <f>G23+HWP!D24</f>
        <v>0</v>
      </c>
      <c r="H24" s="563">
        <f>H23+HWP!E24</f>
        <v>0</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0</v>
      </c>
      <c r="E25" s="563">
        <f>Stored_C!G31+Stored_C!M31</f>
        <v>0</v>
      </c>
      <c r="F25" s="564">
        <f>F24+HWP!C25</f>
        <v>0</v>
      </c>
      <c r="G25" s="562">
        <f>G24+HWP!D25</f>
        <v>0</v>
      </c>
      <c r="H25" s="563">
        <f>H24+HWP!E25</f>
        <v>0</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0</v>
      </c>
      <c r="E26" s="563">
        <f>Stored_C!G32+Stored_C!M32</f>
        <v>0</v>
      </c>
      <c r="F26" s="564">
        <f>F25+HWP!C26</f>
        <v>0</v>
      </c>
      <c r="G26" s="562">
        <f>G25+HWP!D26</f>
        <v>0</v>
      </c>
      <c r="H26" s="563">
        <f>H25+HWP!E26</f>
        <v>0</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0</v>
      </c>
      <c r="E27" s="563">
        <f>Stored_C!G33+Stored_C!M33</f>
        <v>0</v>
      </c>
      <c r="F27" s="564">
        <f>F26+HWP!C27</f>
        <v>0</v>
      </c>
      <c r="G27" s="562">
        <f>G26+HWP!D27</f>
        <v>0</v>
      </c>
      <c r="H27" s="563">
        <f>H26+HWP!E27</f>
        <v>0</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0</v>
      </c>
      <c r="E28" s="563">
        <f>Stored_C!G34+Stored_C!M34</f>
        <v>0</v>
      </c>
      <c r="F28" s="564">
        <f>F27+HWP!C28</f>
        <v>0</v>
      </c>
      <c r="G28" s="562">
        <f>G27+HWP!D28</f>
        <v>0</v>
      </c>
      <c r="H28" s="563">
        <f>H27+HWP!E28</f>
        <v>0</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0</v>
      </c>
      <c r="E29" s="563">
        <f>Stored_C!G35+Stored_C!M35</f>
        <v>0</v>
      </c>
      <c r="F29" s="564">
        <f>F28+HWP!C29</f>
        <v>0</v>
      </c>
      <c r="G29" s="562">
        <f>G28+HWP!D29</f>
        <v>0</v>
      </c>
      <c r="H29" s="563">
        <f>H28+HWP!E29</f>
        <v>0</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0</v>
      </c>
      <c r="E30" s="563">
        <f>Stored_C!G36+Stored_C!M36</f>
        <v>0</v>
      </c>
      <c r="F30" s="564">
        <f>F29+HWP!C30</f>
        <v>0</v>
      </c>
      <c r="G30" s="562">
        <f>G29+HWP!D30</f>
        <v>0</v>
      </c>
      <c r="H30" s="563">
        <f>H29+HWP!E30</f>
        <v>0</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0</v>
      </c>
      <c r="E31" s="563">
        <f>Stored_C!G37+Stored_C!M37</f>
        <v>0</v>
      </c>
      <c r="F31" s="564">
        <f>F30+HWP!C31</f>
        <v>0</v>
      </c>
      <c r="G31" s="562">
        <f>G30+HWP!D31</f>
        <v>0</v>
      </c>
      <c r="H31" s="563">
        <f>H30+HWP!E31</f>
        <v>0</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0</v>
      </c>
      <c r="E32" s="563">
        <f>Stored_C!G38+Stored_C!M38</f>
        <v>0</v>
      </c>
      <c r="F32" s="564">
        <f>F31+HWP!C32</f>
        <v>0</v>
      </c>
      <c r="G32" s="562">
        <f>G31+HWP!D32</f>
        <v>0</v>
      </c>
      <c r="H32" s="563">
        <f>H31+HWP!E32</f>
        <v>0</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0</v>
      </c>
      <c r="E33" s="563">
        <f>Stored_C!G39+Stored_C!M39</f>
        <v>0</v>
      </c>
      <c r="F33" s="564">
        <f>F32+HWP!C33</f>
        <v>0</v>
      </c>
      <c r="G33" s="562">
        <f>G32+HWP!D33</f>
        <v>0</v>
      </c>
      <c r="H33" s="563">
        <f>H32+HWP!E33</f>
        <v>0</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0</v>
      </c>
      <c r="E34" s="563">
        <f>Stored_C!G40+Stored_C!M40</f>
        <v>0</v>
      </c>
      <c r="F34" s="564">
        <f>F33+HWP!C34</f>
        <v>0</v>
      </c>
      <c r="G34" s="562">
        <f>G33+HWP!D34</f>
        <v>0</v>
      </c>
      <c r="H34" s="563">
        <f>H33+HWP!E34</f>
        <v>0</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0</v>
      </c>
      <c r="E35" s="563">
        <f>Stored_C!G41+Stored_C!M41</f>
        <v>0</v>
      </c>
      <c r="F35" s="564">
        <f>F34+HWP!C35</f>
        <v>0</v>
      </c>
      <c r="G35" s="562">
        <f>G34+HWP!D35</f>
        <v>0</v>
      </c>
      <c r="H35" s="563">
        <f>H34+HWP!E35</f>
        <v>0</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0</v>
      </c>
      <c r="E36" s="563">
        <f>Stored_C!G42+Stored_C!M42</f>
        <v>0</v>
      </c>
      <c r="F36" s="564">
        <f>F35+HWP!C36</f>
        <v>0</v>
      </c>
      <c r="G36" s="562">
        <f>G35+HWP!D36</f>
        <v>0</v>
      </c>
      <c r="H36" s="563">
        <f>H35+HWP!E36</f>
        <v>0</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0</v>
      </c>
      <c r="E37" s="563">
        <f>Stored_C!G43+Stored_C!M43</f>
        <v>0</v>
      </c>
      <c r="F37" s="564">
        <f>F36+HWP!C37</f>
        <v>0</v>
      </c>
      <c r="G37" s="562">
        <f>G36+HWP!D37</f>
        <v>0</v>
      </c>
      <c r="H37" s="563">
        <f>H36+HWP!E37</f>
        <v>0</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0</v>
      </c>
      <c r="E38" s="563">
        <f>Stored_C!G44+Stored_C!M44</f>
        <v>0</v>
      </c>
      <c r="F38" s="564">
        <f>F37+HWP!C38</f>
        <v>0</v>
      </c>
      <c r="G38" s="562">
        <f>G37+HWP!D38</f>
        <v>0</v>
      </c>
      <c r="H38" s="563">
        <f>H37+HWP!E38</f>
        <v>0</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0</v>
      </c>
      <c r="E39" s="563">
        <f>Stored_C!G45+Stored_C!M45</f>
        <v>0</v>
      </c>
      <c r="F39" s="564">
        <f>F38+HWP!C39</f>
        <v>0</v>
      </c>
      <c r="G39" s="562">
        <f>G38+HWP!D39</f>
        <v>0</v>
      </c>
      <c r="H39" s="563">
        <f>H38+HWP!E39</f>
        <v>0</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0</v>
      </c>
      <c r="E40" s="563">
        <f>Stored_C!G46+Stored_C!M46</f>
        <v>0</v>
      </c>
      <c r="F40" s="564">
        <f>F39+HWP!C40</f>
        <v>0</v>
      </c>
      <c r="G40" s="562">
        <f>G39+HWP!D40</f>
        <v>0</v>
      </c>
      <c r="H40" s="563">
        <f>H39+HWP!E40</f>
        <v>0</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0</v>
      </c>
      <c r="E41" s="563">
        <f>Stored_C!G47+Stored_C!M47</f>
        <v>0</v>
      </c>
      <c r="F41" s="564">
        <f>F40+HWP!C41</f>
        <v>0</v>
      </c>
      <c r="G41" s="562">
        <f>G40+HWP!D41</f>
        <v>0</v>
      </c>
      <c r="H41" s="563">
        <f>H40+HWP!E41</f>
        <v>0</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0</v>
      </c>
      <c r="E42" s="563">
        <f>Stored_C!G48+Stored_C!M48</f>
        <v>0</v>
      </c>
      <c r="F42" s="564">
        <f>F41+HWP!C42</f>
        <v>0</v>
      </c>
      <c r="G42" s="562">
        <f>G41+HWP!D42</f>
        <v>0</v>
      </c>
      <c r="H42" s="563">
        <f>H41+HWP!E42</f>
        <v>0</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0</v>
      </c>
      <c r="H43" s="563">
        <f>H42+HWP!E43</f>
        <v>0</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0</v>
      </c>
      <c r="H44" s="563">
        <f>H43+HWP!E44</f>
        <v>0</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0</v>
      </c>
      <c r="H45" s="563">
        <f>H44+HWP!E45</f>
        <v>0</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0</v>
      </c>
      <c r="H46" s="563">
        <f>H45+HWP!E46</f>
        <v>0</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0</v>
      </c>
      <c r="H47" s="563">
        <f>H46+HWP!E47</f>
        <v>0</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0</v>
      </c>
      <c r="H48" s="563">
        <f>H47+HWP!E48</f>
        <v>0</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0</v>
      </c>
      <c r="H49" s="563">
        <f>H48+HWP!E49</f>
        <v>0</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0</v>
      </c>
      <c r="H50" s="563">
        <f>H49+HWP!E50</f>
        <v>0</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0</v>
      </c>
      <c r="H51" s="563">
        <f>H50+HWP!E51</f>
        <v>0</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0</v>
      </c>
      <c r="H52" s="563">
        <f>H51+HWP!E52</f>
        <v>0</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0</v>
      </c>
      <c r="H53" s="563">
        <f>H52+HWP!E53</f>
        <v>0</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0</v>
      </c>
      <c r="H54" s="563">
        <f>H53+HWP!E54</f>
        <v>0</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0</v>
      </c>
      <c r="H55" s="563">
        <f>H54+HWP!E55</f>
        <v>0</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0</v>
      </c>
      <c r="H56" s="563">
        <f>H55+HWP!E56</f>
        <v>0</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0</v>
      </c>
      <c r="H57" s="563">
        <f>H56+HWP!E57</f>
        <v>0</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0</v>
      </c>
      <c r="H58" s="563">
        <f>H57+HWP!E58</f>
        <v>0</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0</v>
      </c>
      <c r="H59" s="563">
        <f>H58+HWP!E59</f>
        <v>0</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0</v>
      </c>
      <c r="H60" s="563">
        <f>H59+HWP!E60</f>
        <v>0</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0</v>
      </c>
      <c r="H61" s="563">
        <f>H60+HWP!E61</f>
        <v>0</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0</v>
      </c>
      <c r="H62" s="563">
        <f>H61+HWP!E62</f>
        <v>0</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0</v>
      </c>
      <c r="H63" s="563">
        <f>H62+HWP!E63</f>
        <v>0</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0</v>
      </c>
      <c r="H64" s="563">
        <f>H63+HWP!E64</f>
        <v>0</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0</v>
      </c>
      <c r="H65" s="563">
        <f>H64+HWP!E65</f>
        <v>0</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0</v>
      </c>
      <c r="H66" s="563">
        <f>H65+HWP!E66</f>
        <v>0</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0</v>
      </c>
      <c r="H67" s="563">
        <f>H66+HWP!E67</f>
        <v>0</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0</v>
      </c>
      <c r="H68" s="563">
        <f>H67+HWP!E68</f>
        <v>0</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0</v>
      </c>
      <c r="H69" s="563">
        <f>H68+HWP!E69</f>
        <v>0</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0</v>
      </c>
      <c r="H70" s="563">
        <f>H69+HWP!E70</f>
        <v>0</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0</v>
      </c>
      <c r="H71" s="563">
        <f>H70+HWP!E71</f>
        <v>0</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0</v>
      </c>
      <c r="H72" s="563">
        <f>H71+HWP!E72</f>
        <v>0</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0</v>
      </c>
      <c r="H73" s="563">
        <f>H72+HWP!E73</f>
        <v>0</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0</v>
      </c>
      <c r="H74" s="563">
        <f>H73+HWP!E74</f>
        <v>0</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0</v>
      </c>
      <c r="H75" s="563">
        <f>H74+HWP!E75</f>
        <v>0</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0</v>
      </c>
      <c r="H76" s="563">
        <f>H75+HWP!E76</f>
        <v>0</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0</v>
      </c>
      <c r="H77" s="563">
        <f>H76+HWP!E77</f>
        <v>0</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0</v>
      </c>
      <c r="H78" s="563">
        <f>H77+HWP!E78</f>
        <v>0</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0</v>
      </c>
      <c r="H79" s="563">
        <f>H78+HWP!E79</f>
        <v>0</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0</v>
      </c>
      <c r="H80" s="563">
        <f>H79+HWP!E80</f>
        <v>0</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0</v>
      </c>
      <c r="H81" s="563">
        <f>H80+HWP!E81</f>
        <v>0</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0</v>
      </c>
      <c r="H82" s="563">
        <f>H81+HWP!E82</f>
        <v>0</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0</v>
      </c>
      <c r="H83" s="563">
        <f>H82+HWP!E83</f>
        <v>0</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0</v>
      </c>
      <c r="H84" s="563">
        <f>H83+HWP!E84</f>
        <v>0</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0</v>
      </c>
      <c r="H85" s="563">
        <f>H84+HWP!E85</f>
        <v>0</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0</v>
      </c>
      <c r="H86" s="563">
        <f>H85+HWP!E86</f>
        <v>0</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0</v>
      </c>
      <c r="H87" s="563">
        <f>H86+HWP!E87</f>
        <v>0</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0</v>
      </c>
      <c r="H88" s="563">
        <f>H87+HWP!E88</f>
        <v>0</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0</v>
      </c>
      <c r="H89" s="563">
        <f>H88+HWP!E89</f>
        <v>0</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0</v>
      </c>
      <c r="H90" s="563">
        <f>H89+HWP!E90</f>
        <v>0</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0</v>
      </c>
      <c r="H91" s="563">
        <f>H90+HWP!E91</f>
        <v>0</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0</v>
      </c>
      <c r="H92" s="572">
        <f>H91+HWP!E92</f>
        <v>0</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2017-09-14T06:44:10Z</dcterms:modified>
</cp:coreProperties>
</file>