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 - CGIAR\Documents\MRV\Split IO\IO Province\"/>
    </mc:Choice>
  </mc:AlternateContent>
  <xr:revisionPtr revIDLastSave="0" documentId="11_08B832C994804B1D67DBCFEFAF2CC07CFC7BC4F3" xr6:coauthVersionLast="41" xr6:coauthVersionMax="41" xr10:uidLastSave="{00000000-0000-0000-0000-000000000000}"/>
  <bookViews>
    <workbookView xWindow="-22605" yWindow="3030" windowWidth="18000" windowHeight="9300" activeTab="2" xr2:uid="{00000000-000D-0000-FFFF-FFFF00000000}"/>
  </bookViews>
  <sheets>
    <sheet name="Sheet2" sheetId="2" r:id="rId1"/>
    <sheet name="Sheet3" sheetId="3" r:id="rId2"/>
    <sheet name="Sheet4" sheetId="5" r:id="rId3"/>
    <sheet name="Sheet1" sheetId="6" r:id="rId4"/>
  </sheets>
  <definedNames>
    <definedName name="_xlnm.Print_Area" localSheetId="2">Sheet4!$A$1:$J$135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4" i="5" l="1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60" i="5"/>
  <c r="J106" i="5"/>
  <c r="J104" i="5"/>
  <c r="J109" i="5"/>
  <c r="J125" i="5"/>
  <c r="J124" i="5"/>
  <c r="J118" i="5"/>
  <c r="J126" i="5"/>
  <c r="J128" i="5"/>
  <c r="J116" i="5"/>
  <c r="J108" i="5"/>
  <c r="J115" i="5"/>
  <c r="J129" i="5"/>
  <c r="J111" i="5"/>
  <c r="J127" i="5"/>
  <c r="J135" i="5"/>
  <c r="J132" i="5"/>
  <c r="J113" i="5"/>
  <c r="J130" i="5"/>
  <c r="J112" i="5"/>
  <c r="J107" i="5"/>
  <c r="J122" i="5"/>
  <c r="J123" i="5"/>
  <c r="J110" i="5"/>
  <c r="J114" i="5"/>
  <c r="J134" i="5"/>
  <c r="J120" i="5"/>
  <c r="J119" i="5"/>
  <c r="J105" i="5"/>
  <c r="J103" i="5"/>
  <c r="J117" i="5"/>
  <c r="J131" i="5"/>
  <c r="J133" i="5"/>
  <c r="J121" i="5"/>
  <c r="C132" i="5"/>
  <c r="D132" i="5"/>
  <c r="E132" i="5"/>
  <c r="C113" i="5"/>
  <c r="D113" i="5"/>
  <c r="E113" i="5"/>
  <c r="C130" i="5"/>
  <c r="D130" i="5"/>
  <c r="E130" i="5"/>
  <c r="C112" i="5"/>
  <c r="D112" i="5"/>
  <c r="E112" i="5"/>
  <c r="C107" i="5"/>
  <c r="D107" i="5"/>
  <c r="E107" i="5"/>
  <c r="C122" i="5"/>
  <c r="D122" i="5"/>
  <c r="E122" i="5"/>
  <c r="C123" i="5"/>
  <c r="D123" i="5"/>
  <c r="E123" i="5"/>
  <c r="C110" i="5"/>
  <c r="D110" i="5"/>
  <c r="E110" i="5"/>
  <c r="C114" i="5"/>
  <c r="D114" i="5"/>
  <c r="E114" i="5"/>
  <c r="C134" i="5"/>
  <c r="D134" i="5"/>
  <c r="E134" i="5"/>
  <c r="C120" i="5"/>
  <c r="D120" i="5"/>
  <c r="E120" i="5"/>
  <c r="C119" i="5"/>
  <c r="D119" i="5"/>
  <c r="E119" i="5"/>
  <c r="C105" i="5"/>
  <c r="D105" i="5"/>
  <c r="E105" i="5"/>
  <c r="C103" i="5"/>
  <c r="D103" i="5"/>
  <c r="E103" i="5"/>
  <c r="C117" i="5"/>
  <c r="D117" i="5"/>
  <c r="E117" i="5"/>
  <c r="C131" i="5"/>
  <c r="D131" i="5"/>
  <c r="E131" i="5"/>
  <c r="C133" i="5"/>
  <c r="D133" i="5"/>
  <c r="E133" i="5"/>
  <c r="C106" i="5"/>
  <c r="D106" i="5"/>
  <c r="E106" i="5"/>
  <c r="C104" i="5"/>
  <c r="D104" i="5"/>
  <c r="E104" i="5"/>
  <c r="C109" i="5"/>
  <c r="D109" i="5"/>
  <c r="E109" i="5"/>
  <c r="C125" i="5"/>
  <c r="D125" i="5"/>
  <c r="E125" i="5"/>
  <c r="C124" i="5"/>
  <c r="D124" i="5"/>
  <c r="E124" i="5"/>
  <c r="C118" i="5"/>
  <c r="D118" i="5"/>
  <c r="E118" i="5"/>
  <c r="C126" i="5"/>
  <c r="D126" i="5"/>
  <c r="E126" i="5"/>
  <c r="C128" i="5"/>
  <c r="D128" i="5"/>
  <c r="E128" i="5"/>
  <c r="C116" i="5"/>
  <c r="D116" i="5"/>
  <c r="E116" i="5"/>
  <c r="C108" i="5"/>
  <c r="D108" i="5"/>
  <c r="E108" i="5"/>
  <c r="C115" i="5"/>
  <c r="D115" i="5"/>
  <c r="E115" i="5"/>
  <c r="C129" i="5"/>
  <c r="D129" i="5"/>
  <c r="E129" i="5"/>
  <c r="C111" i="5"/>
  <c r="D111" i="5"/>
  <c r="E111" i="5"/>
  <c r="C127" i="5"/>
  <c r="D127" i="5"/>
  <c r="E127" i="5"/>
  <c r="C135" i="5"/>
  <c r="D135" i="5"/>
  <c r="E135" i="5"/>
  <c r="D121" i="5"/>
  <c r="E121" i="5"/>
  <c r="C121" i="5"/>
  <c r="F267" i="3"/>
  <c r="F268" i="3"/>
  <c r="F269" i="3"/>
  <c r="F270" i="3"/>
  <c r="F271" i="3"/>
  <c r="F272" i="3"/>
  <c r="F273" i="3"/>
  <c r="F274" i="3"/>
  <c r="F275" i="3"/>
  <c r="F266" i="3"/>
  <c r="C287" i="3"/>
  <c r="D287" i="3"/>
  <c r="E287" i="3"/>
  <c r="C288" i="3"/>
  <c r="D288" i="3"/>
  <c r="E288" i="3"/>
  <c r="C289" i="3"/>
  <c r="D289" i="3"/>
  <c r="E289" i="3"/>
  <c r="C290" i="3"/>
  <c r="D290" i="3"/>
  <c r="E290" i="3"/>
  <c r="C291" i="3"/>
  <c r="D291" i="3"/>
  <c r="E291" i="3"/>
  <c r="C292" i="3"/>
  <c r="D292" i="3"/>
  <c r="E292" i="3"/>
  <c r="C293" i="3"/>
  <c r="D293" i="3"/>
  <c r="E293" i="3"/>
  <c r="C294" i="3"/>
  <c r="D294" i="3"/>
  <c r="E294" i="3"/>
  <c r="C295" i="3"/>
  <c r="D295" i="3"/>
  <c r="E295" i="3"/>
  <c r="D286" i="3"/>
  <c r="E286" i="3"/>
  <c r="C286" i="3"/>
  <c r="G229" i="3"/>
  <c r="F234" i="3"/>
  <c r="G230" i="3" s="1"/>
  <c r="E281" i="6"/>
  <c r="E284" i="6"/>
  <c r="E273" i="6"/>
  <c r="E264" i="6"/>
  <c r="E269" i="6"/>
  <c r="E286" i="6"/>
  <c r="E268" i="6"/>
  <c r="E283" i="6"/>
  <c r="E288" i="6"/>
  <c r="E272" i="6"/>
  <c r="E285" i="6"/>
  <c r="E276" i="6"/>
  <c r="E263" i="6"/>
  <c r="E280" i="6"/>
  <c r="E277" i="6"/>
  <c r="E266" i="6"/>
  <c r="E271" i="6"/>
  <c r="E282" i="6"/>
  <c r="E259" i="6"/>
  <c r="E270" i="6"/>
  <c r="E262" i="6"/>
  <c r="E258" i="6"/>
  <c r="E265" i="6"/>
  <c r="E287" i="6"/>
  <c r="E289" i="6"/>
  <c r="E261" i="6"/>
  <c r="E260" i="6"/>
  <c r="E267" i="6"/>
  <c r="E279" i="6"/>
  <c r="E278" i="6"/>
  <c r="E274" i="6"/>
  <c r="E275" i="6"/>
  <c r="C220" i="6"/>
  <c r="C221" i="6"/>
  <c r="H181" i="6"/>
  <c r="C214" i="6" s="1"/>
  <c r="G204" i="6"/>
  <c r="L184" i="6"/>
  <c r="M184" i="6"/>
  <c r="N184" i="6"/>
  <c r="O184" i="6" s="1"/>
  <c r="L185" i="6"/>
  <c r="M185" i="6"/>
  <c r="N185" i="6"/>
  <c r="L186" i="6"/>
  <c r="M186" i="6"/>
  <c r="N186" i="6"/>
  <c r="L187" i="6"/>
  <c r="M187" i="6"/>
  <c r="N187" i="6"/>
  <c r="L188" i="6"/>
  <c r="M188" i="6"/>
  <c r="N188" i="6"/>
  <c r="L189" i="6"/>
  <c r="M189" i="6"/>
  <c r="N189" i="6"/>
  <c r="L190" i="6"/>
  <c r="M190" i="6"/>
  <c r="N190" i="6"/>
  <c r="L191" i="6"/>
  <c r="M191" i="6"/>
  <c r="O191" i="6" s="1"/>
  <c r="N191" i="6"/>
  <c r="L192" i="6"/>
  <c r="M192" i="6"/>
  <c r="N192" i="6"/>
  <c r="O192" i="6" s="1"/>
  <c r="L193" i="6"/>
  <c r="O193" i="6" s="1"/>
  <c r="M193" i="6"/>
  <c r="N193" i="6"/>
  <c r="K193" i="6"/>
  <c r="K192" i="6"/>
  <c r="K191" i="6"/>
  <c r="K190" i="6"/>
  <c r="K189" i="6"/>
  <c r="K188" i="6"/>
  <c r="O188" i="6" s="1"/>
  <c r="K187" i="6"/>
  <c r="O187" i="6" s="1"/>
  <c r="K186" i="6"/>
  <c r="O186" i="6" s="1"/>
  <c r="K185" i="6"/>
  <c r="O189" i="6"/>
  <c r="O190" i="6"/>
  <c r="K184" i="6"/>
  <c r="K97" i="3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N32" i="3"/>
  <c r="O32" i="3"/>
  <c r="P32" i="3"/>
  <c r="Q32" i="3"/>
  <c r="R32" i="3"/>
  <c r="S32" i="3"/>
  <c r="T32" i="3"/>
  <c r="N33" i="3"/>
  <c r="O33" i="3"/>
  <c r="P33" i="3"/>
  <c r="Q33" i="3"/>
  <c r="R33" i="3"/>
  <c r="S33" i="3"/>
  <c r="T33" i="3"/>
  <c r="N34" i="3"/>
  <c r="O34" i="3"/>
  <c r="P34" i="3"/>
  <c r="Q34" i="3"/>
  <c r="R34" i="3"/>
  <c r="S34" i="3"/>
  <c r="T34" i="3"/>
  <c r="N35" i="3"/>
  <c r="O35" i="3"/>
  <c r="P35" i="3"/>
  <c r="Q35" i="3"/>
  <c r="R35" i="3"/>
  <c r="S35" i="3"/>
  <c r="T35" i="3"/>
  <c r="N36" i="3"/>
  <c r="O36" i="3"/>
  <c r="P36" i="3"/>
  <c r="Q36" i="3"/>
  <c r="R36" i="3"/>
  <c r="S36" i="3"/>
  <c r="T36" i="3"/>
  <c r="N37" i="3"/>
  <c r="O37" i="3"/>
  <c r="P37" i="3"/>
  <c r="Q37" i="3"/>
  <c r="R37" i="3"/>
  <c r="S37" i="3"/>
  <c r="T37" i="3"/>
  <c r="N38" i="3"/>
  <c r="O38" i="3"/>
  <c r="P38" i="3"/>
  <c r="Q38" i="3"/>
  <c r="R38" i="3"/>
  <c r="S38" i="3"/>
  <c r="T38" i="3"/>
  <c r="N39" i="3"/>
  <c r="O39" i="3"/>
  <c r="P39" i="3"/>
  <c r="Q39" i="3"/>
  <c r="R39" i="3"/>
  <c r="S39" i="3"/>
  <c r="T39" i="3"/>
  <c r="N40" i="3"/>
  <c r="O40" i="3"/>
  <c r="P40" i="3"/>
  <c r="Q40" i="3"/>
  <c r="R40" i="3"/>
  <c r="S40" i="3"/>
  <c r="T40" i="3"/>
  <c r="N41" i="3"/>
  <c r="O41" i="3"/>
  <c r="P41" i="3"/>
  <c r="Q41" i="3"/>
  <c r="R41" i="3"/>
  <c r="S41" i="3"/>
  <c r="T41" i="3"/>
  <c r="N42" i="3"/>
  <c r="O42" i="3"/>
  <c r="P42" i="3"/>
  <c r="Q42" i="3"/>
  <c r="R42" i="3"/>
  <c r="S42" i="3"/>
  <c r="T42" i="3"/>
  <c r="M42" i="3"/>
  <c r="M41" i="3"/>
  <c r="M40" i="3"/>
  <c r="M39" i="3"/>
  <c r="M38" i="3"/>
  <c r="M37" i="3"/>
  <c r="M36" i="3"/>
  <c r="M35" i="3"/>
  <c r="M34" i="3"/>
  <c r="M33" i="3"/>
  <c r="M32" i="3"/>
  <c r="N20" i="3"/>
  <c r="O20" i="3"/>
  <c r="P20" i="3"/>
  <c r="Q20" i="3"/>
  <c r="R20" i="3"/>
  <c r="S20" i="3"/>
  <c r="T20" i="3"/>
  <c r="N21" i="3"/>
  <c r="O21" i="3"/>
  <c r="P21" i="3"/>
  <c r="Q21" i="3"/>
  <c r="R21" i="3"/>
  <c r="S21" i="3"/>
  <c r="T21" i="3"/>
  <c r="N22" i="3"/>
  <c r="O22" i="3"/>
  <c r="P22" i="3"/>
  <c r="Q22" i="3"/>
  <c r="R22" i="3"/>
  <c r="S22" i="3"/>
  <c r="T22" i="3"/>
  <c r="N23" i="3"/>
  <c r="O23" i="3"/>
  <c r="P23" i="3"/>
  <c r="Q23" i="3"/>
  <c r="R23" i="3"/>
  <c r="S23" i="3"/>
  <c r="T23" i="3"/>
  <c r="N24" i="3"/>
  <c r="O24" i="3"/>
  <c r="P24" i="3"/>
  <c r="Q24" i="3"/>
  <c r="R24" i="3"/>
  <c r="S24" i="3"/>
  <c r="T24" i="3"/>
  <c r="N25" i="3"/>
  <c r="O25" i="3"/>
  <c r="P25" i="3"/>
  <c r="Q25" i="3"/>
  <c r="R25" i="3"/>
  <c r="S25" i="3"/>
  <c r="T25" i="3"/>
  <c r="N26" i="3"/>
  <c r="O26" i="3"/>
  <c r="P26" i="3"/>
  <c r="Q26" i="3"/>
  <c r="R26" i="3"/>
  <c r="S26" i="3"/>
  <c r="T26" i="3"/>
  <c r="N27" i="3"/>
  <c r="O27" i="3"/>
  <c r="P27" i="3"/>
  <c r="Q27" i="3"/>
  <c r="R27" i="3"/>
  <c r="S27" i="3"/>
  <c r="T27" i="3"/>
  <c r="N28" i="3"/>
  <c r="O28" i="3"/>
  <c r="P28" i="3"/>
  <c r="Q28" i="3"/>
  <c r="R28" i="3"/>
  <c r="S28" i="3"/>
  <c r="T28" i="3"/>
  <c r="N29" i="3"/>
  <c r="O29" i="3"/>
  <c r="P29" i="3"/>
  <c r="Q29" i="3"/>
  <c r="R29" i="3"/>
  <c r="S29" i="3"/>
  <c r="T29" i="3"/>
  <c r="N30" i="3"/>
  <c r="O30" i="3"/>
  <c r="P30" i="3"/>
  <c r="Q30" i="3"/>
  <c r="R30" i="3"/>
  <c r="S30" i="3"/>
  <c r="T30" i="3"/>
  <c r="N31" i="3"/>
  <c r="O31" i="3"/>
  <c r="P31" i="3"/>
  <c r="Q31" i="3"/>
  <c r="R31" i="3"/>
  <c r="S31" i="3"/>
  <c r="T31" i="3"/>
  <c r="M31" i="3"/>
  <c r="M30" i="3"/>
  <c r="M29" i="3"/>
  <c r="M28" i="3"/>
  <c r="M27" i="3"/>
  <c r="M26" i="3"/>
  <c r="M25" i="3"/>
  <c r="M24" i="3"/>
  <c r="M23" i="3"/>
  <c r="M22" i="3"/>
  <c r="M21" i="3"/>
  <c r="M20" i="3"/>
  <c r="N12" i="3"/>
  <c r="O12" i="3"/>
  <c r="P12" i="3"/>
  <c r="Q12" i="3"/>
  <c r="R12" i="3"/>
  <c r="S12" i="3"/>
  <c r="T12" i="3"/>
  <c r="N13" i="3"/>
  <c r="O13" i="3"/>
  <c r="P13" i="3"/>
  <c r="Q13" i="3"/>
  <c r="R13" i="3"/>
  <c r="S13" i="3"/>
  <c r="T13" i="3"/>
  <c r="N14" i="3"/>
  <c r="O14" i="3"/>
  <c r="P14" i="3"/>
  <c r="Q14" i="3"/>
  <c r="R14" i="3"/>
  <c r="S14" i="3"/>
  <c r="T14" i="3"/>
  <c r="N15" i="3"/>
  <c r="O15" i="3"/>
  <c r="P15" i="3"/>
  <c r="Q15" i="3"/>
  <c r="R15" i="3"/>
  <c r="S15" i="3"/>
  <c r="T15" i="3"/>
  <c r="N16" i="3"/>
  <c r="O16" i="3"/>
  <c r="P16" i="3"/>
  <c r="Q16" i="3"/>
  <c r="R16" i="3"/>
  <c r="S16" i="3"/>
  <c r="T16" i="3"/>
  <c r="N17" i="3"/>
  <c r="O17" i="3"/>
  <c r="P17" i="3"/>
  <c r="Q17" i="3"/>
  <c r="R17" i="3"/>
  <c r="S17" i="3"/>
  <c r="T17" i="3"/>
  <c r="N18" i="3"/>
  <c r="O18" i="3"/>
  <c r="P18" i="3"/>
  <c r="Q18" i="3"/>
  <c r="R18" i="3"/>
  <c r="S18" i="3"/>
  <c r="T18" i="3"/>
  <c r="N19" i="3"/>
  <c r="O19" i="3"/>
  <c r="P19" i="3"/>
  <c r="Q19" i="3"/>
  <c r="R19" i="3"/>
  <c r="S19" i="3"/>
  <c r="T19" i="3"/>
  <c r="M19" i="3"/>
  <c r="M18" i="3"/>
  <c r="M17" i="3"/>
  <c r="M16" i="3"/>
  <c r="M15" i="3"/>
  <c r="M14" i="3"/>
  <c r="M13" i="3"/>
  <c r="M12" i="3"/>
  <c r="N11" i="3"/>
  <c r="O11" i="3"/>
  <c r="P11" i="3"/>
  <c r="Q11" i="3"/>
  <c r="R11" i="3"/>
  <c r="S11" i="3"/>
  <c r="T11" i="3"/>
  <c r="M11" i="3"/>
  <c r="C46" i="5"/>
  <c r="I46" i="3"/>
  <c r="H46" i="3"/>
  <c r="AN137" i="2"/>
  <c r="AI141" i="2"/>
  <c r="AI140" i="2"/>
  <c r="AI139" i="2"/>
  <c r="AH142" i="2"/>
  <c r="AG142" i="2"/>
  <c r="AF142" i="2"/>
  <c r="AE142" i="2"/>
  <c r="AD142" i="2"/>
  <c r="AC142" i="2"/>
  <c r="AB142" i="2"/>
  <c r="AB143" i="2" s="1"/>
  <c r="AS129" i="2" s="1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L143" i="2" s="1"/>
  <c r="K142" i="2"/>
  <c r="J142" i="2"/>
  <c r="I142" i="2"/>
  <c r="H142" i="2"/>
  <c r="G142" i="2"/>
  <c r="F142" i="2"/>
  <c r="E142" i="2"/>
  <c r="D142" i="2"/>
  <c r="C142" i="2"/>
  <c r="AR136" i="2"/>
  <c r="AQ136" i="2"/>
  <c r="AN136" i="2"/>
  <c r="AM136" i="2"/>
  <c r="AL136" i="2"/>
  <c r="AK136" i="2"/>
  <c r="AJ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N143" i="2" s="1"/>
  <c r="AS115" i="2" s="1"/>
  <c r="AT115" i="2" s="1"/>
  <c r="M136" i="2"/>
  <c r="L136" i="2"/>
  <c r="K136" i="2"/>
  <c r="J136" i="2"/>
  <c r="I136" i="2"/>
  <c r="H136" i="2"/>
  <c r="G136" i="2"/>
  <c r="F136" i="2"/>
  <c r="E136" i="2"/>
  <c r="D136" i="2"/>
  <c r="C136" i="2"/>
  <c r="AO135" i="2"/>
  <c r="AI135" i="2"/>
  <c r="AO134" i="2"/>
  <c r="AP134" i="2"/>
  <c r="AI134" i="2"/>
  <c r="AO133" i="2"/>
  <c r="AI133" i="2"/>
  <c r="AP133" i="2" s="1"/>
  <c r="AO132" i="2"/>
  <c r="AI132" i="2"/>
  <c r="AP132" i="2"/>
  <c r="AO131" i="2"/>
  <c r="AI131" i="2"/>
  <c r="AP131" i="2" s="1"/>
  <c r="AO130" i="2"/>
  <c r="AP130" i="2" s="1"/>
  <c r="AI130" i="2"/>
  <c r="AO129" i="2"/>
  <c r="AI129" i="2"/>
  <c r="AP129" i="2" s="1"/>
  <c r="AO128" i="2"/>
  <c r="AI128" i="2"/>
  <c r="AP128" i="2"/>
  <c r="AO127" i="2"/>
  <c r="AI127" i="2"/>
  <c r="AP127" i="2" s="1"/>
  <c r="AO126" i="2"/>
  <c r="AP126" i="2" s="1"/>
  <c r="AI126" i="2"/>
  <c r="AO125" i="2"/>
  <c r="AI125" i="2"/>
  <c r="AP125" i="2" s="1"/>
  <c r="AO124" i="2"/>
  <c r="AI124" i="2"/>
  <c r="AP124" i="2"/>
  <c r="AO123" i="2"/>
  <c r="AI123" i="2"/>
  <c r="AP123" i="2" s="1"/>
  <c r="AO122" i="2"/>
  <c r="AP122" i="2" s="1"/>
  <c r="AI122" i="2"/>
  <c r="AO121" i="2"/>
  <c r="AI121" i="2"/>
  <c r="AP121" i="2" s="1"/>
  <c r="AO120" i="2"/>
  <c r="AI120" i="2"/>
  <c r="AP120" i="2"/>
  <c r="AO119" i="2"/>
  <c r="AI119" i="2"/>
  <c r="AP119" i="2" s="1"/>
  <c r="AO118" i="2"/>
  <c r="AP118" i="2" s="1"/>
  <c r="AI118" i="2"/>
  <c r="AO117" i="2"/>
  <c r="AI117" i="2"/>
  <c r="AP117" i="2" s="1"/>
  <c r="AO116" i="2"/>
  <c r="AI116" i="2"/>
  <c r="AP116" i="2"/>
  <c r="AO115" i="2"/>
  <c r="AI115" i="2"/>
  <c r="AP115" i="2" s="1"/>
  <c r="AO114" i="2"/>
  <c r="AP114" i="2"/>
  <c r="AI114" i="2"/>
  <c r="AO113" i="2"/>
  <c r="AI113" i="2"/>
  <c r="AP113" i="2" s="1"/>
  <c r="AO112" i="2"/>
  <c r="AI112" i="2"/>
  <c r="AP112" i="2"/>
  <c r="AO111" i="2"/>
  <c r="AI111" i="2"/>
  <c r="AO110" i="2"/>
  <c r="AP110" i="2"/>
  <c r="AI110" i="2"/>
  <c r="AO109" i="2"/>
  <c r="AI109" i="2"/>
  <c r="AP109" i="2" s="1"/>
  <c r="AO108" i="2"/>
  <c r="AI108" i="2"/>
  <c r="AP108" i="2"/>
  <c r="AO107" i="2"/>
  <c r="AI107" i="2"/>
  <c r="AP107" i="2" s="1"/>
  <c r="AO106" i="2"/>
  <c r="AP106" i="2" s="1"/>
  <c r="AI106" i="2"/>
  <c r="AO105" i="2"/>
  <c r="AI105" i="2"/>
  <c r="AP105" i="2" s="1"/>
  <c r="AO104" i="2"/>
  <c r="AI104" i="2"/>
  <c r="AI91" i="2"/>
  <c r="AI90" i="2"/>
  <c r="AI89" i="2"/>
  <c r="AH92" i="2"/>
  <c r="AH93" i="2" s="1"/>
  <c r="AS85" i="2" s="1"/>
  <c r="AT85" i="2" s="1"/>
  <c r="AG92" i="2"/>
  <c r="AF92" i="2"/>
  <c r="AF93" i="2" s="1"/>
  <c r="AS83" i="2" s="1"/>
  <c r="AT83" i="2" s="1"/>
  <c r="AE92" i="2"/>
  <c r="AE93" i="2" s="1"/>
  <c r="AS82" i="2" s="1"/>
  <c r="AT82" i="2" s="1"/>
  <c r="AD92" i="2"/>
  <c r="AD93" i="2" s="1"/>
  <c r="AS81" i="2" s="1"/>
  <c r="AT81" i="2" s="1"/>
  <c r="AC92" i="2"/>
  <c r="AC93" i="2" s="1"/>
  <c r="AS80" i="2" s="1"/>
  <c r="AT80" i="2" s="1"/>
  <c r="AB92" i="2"/>
  <c r="AB93" i="2" s="1"/>
  <c r="AS79" i="2" s="1"/>
  <c r="AT79" i="2" s="1"/>
  <c r="AA92" i="2"/>
  <c r="AA93" i="2" s="1"/>
  <c r="AS78" i="2" s="1"/>
  <c r="AT78" i="2" s="1"/>
  <c r="Z92" i="2"/>
  <c r="Z93" i="2" s="1"/>
  <c r="AS77" i="2" s="1"/>
  <c r="AT77" i="2" s="1"/>
  <c r="Y92" i="2"/>
  <c r="X92" i="2"/>
  <c r="X93" i="2" s="1"/>
  <c r="AS75" i="2" s="1"/>
  <c r="AT75" i="2" s="1"/>
  <c r="W92" i="2"/>
  <c r="W93" i="2" s="1"/>
  <c r="AS74" i="2" s="1"/>
  <c r="AT74" i="2" s="1"/>
  <c r="V92" i="2"/>
  <c r="V93" i="2" s="1"/>
  <c r="AS73" i="2" s="1"/>
  <c r="AT73" i="2" s="1"/>
  <c r="U92" i="2"/>
  <c r="U93" i="2" s="1"/>
  <c r="AS72" i="2" s="1"/>
  <c r="AT72" i="2" s="1"/>
  <c r="T92" i="2"/>
  <c r="T93" i="2" s="1"/>
  <c r="AS71" i="2" s="1"/>
  <c r="AT71" i="2" s="1"/>
  <c r="S92" i="2"/>
  <c r="S93" i="2" s="1"/>
  <c r="AS70" i="2" s="1"/>
  <c r="AT70" i="2" s="1"/>
  <c r="R92" i="2"/>
  <c r="R93" i="2" s="1"/>
  <c r="AS69" i="2" s="1"/>
  <c r="AT69" i="2" s="1"/>
  <c r="Q92" i="2"/>
  <c r="P92" i="2"/>
  <c r="P93" i="2" s="1"/>
  <c r="AS67" i="2" s="1"/>
  <c r="AT67" i="2" s="1"/>
  <c r="O92" i="2"/>
  <c r="O93" i="2" s="1"/>
  <c r="AS66" i="2" s="1"/>
  <c r="AT66" i="2" s="1"/>
  <c r="N92" i="2"/>
  <c r="N93" i="2" s="1"/>
  <c r="AS65" i="2" s="1"/>
  <c r="AT65" i="2" s="1"/>
  <c r="M92" i="2"/>
  <c r="M93" i="2" s="1"/>
  <c r="AS64" i="2" s="1"/>
  <c r="AT64" i="2" s="1"/>
  <c r="L92" i="2"/>
  <c r="L93" i="2" s="1"/>
  <c r="AS63" i="2" s="1"/>
  <c r="AT63" i="2" s="1"/>
  <c r="K92" i="2"/>
  <c r="K93" i="2" s="1"/>
  <c r="AS62" i="2" s="1"/>
  <c r="AT62" i="2" s="1"/>
  <c r="J92" i="2"/>
  <c r="J93" i="2" s="1"/>
  <c r="AS61" i="2" s="1"/>
  <c r="AT61" i="2" s="1"/>
  <c r="I92" i="2"/>
  <c r="H92" i="2"/>
  <c r="H93" i="2" s="1"/>
  <c r="AS59" i="2" s="1"/>
  <c r="AT59" i="2" s="1"/>
  <c r="G92" i="2"/>
  <c r="G93" i="2" s="1"/>
  <c r="AS58" i="2" s="1"/>
  <c r="AT58" i="2" s="1"/>
  <c r="F92" i="2"/>
  <c r="F93" i="2" s="1"/>
  <c r="AS57" i="2" s="1"/>
  <c r="AT57" i="2"/>
  <c r="E92" i="2"/>
  <c r="E93" i="2" s="1"/>
  <c r="AS56" i="2" s="1"/>
  <c r="AT56" i="2" s="1"/>
  <c r="D92" i="2"/>
  <c r="D93" i="2" s="1"/>
  <c r="AS55" i="2" s="1"/>
  <c r="AT55" i="2"/>
  <c r="AI88" i="2"/>
  <c r="AR86" i="2"/>
  <c r="AR87" i="2" s="1"/>
  <c r="AR88" i="2" s="1"/>
  <c r="AQ86" i="2"/>
  <c r="AQ87" i="2" s="1"/>
  <c r="AQ88" i="2" s="1"/>
  <c r="AN86" i="2"/>
  <c r="AN87" i="2" s="1"/>
  <c r="AN88" i="2" s="1"/>
  <c r="AM86" i="2"/>
  <c r="AM137" i="2" s="1"/>
  <c r="AL86" i="2"/>
  <c r="AL137" i="2" s="1"/>
  <c r="AK86" i="2"/>
  <c r="AK137" i="2" s="1"/>
  <c r="AK87" i="2"/>
  <c r="AK88" i="2"/>
  <c r="AJ86" i="2"/>
  <c r="AJ137" i="2" s="1"/>
  <c r="AH86" i="2"/>
  <c r="AH137" i="2"/>
  <c r="AG86" i="2"/>
  <c r="AG137" i="2" s="1"/>
  <c r="AG143" i="2" s="1"/>
  <c r="AS134" i="2" s="1"/>
  <c r="AT134" i="2" s="1"/>
  <c r="AF86" i="2"/>
  <c r="AF137" i="2"/>
  <c r="AE86" i="2"/>
  <c r="AE137" i="2" s="1"/>
  <c r="AE143" i="2" s="1"/>
  <c r="AD86" i="2"/>
  <c r="AD137" i="2"/>
  <c r="AD143" i="2" s="1"/>
  <c r="AC86" i="2"/>
  <c r="AC137" i="2" s="1"/>
  <c r="AC143" i="2" s="1"/>
  <c r="AS130" i="2" s="1"/>
  <c r="AB86" i="2"/>
  <c r="AB137" i="2"/>
  <c r="AA86" i="2"/>
  <c r="AA137" i="2" s="1"/>
  <c r="Z86" i="2"/>
  <c r="Z137" i="2"/>
  <c r="Y86" i="2"/>
  <c r="Y137" i="2" s="1"/>
  <c r="X86" i="2"/>
  <c r="X137" i="2"/>
  <c r="W86" i="2"/>
  <c r="W137" i="2" s="1"/>
  <c r="V86" i="2"/>
  <c r="V137" i="2"/>
  <c r="U86" i="2"/>
  <c r="U137" i="2" s="1"/>
  <c r="T86" i="2"/>
  <c r="T137" i="2"/>
  <c r="S86" i="2"/>
  <c r="S137" i="2" s="1"/>
  <c r="R86" i="2"/>
  <c r="R137" i="2"/>
  <c r="Q86" i="2"/>
  <c r="Q137" i="2" s="1"/>
  <c r="Q143" i="2" s="1"/>
  <c r="AS118" i="2" s="1"/>
  <c r="AT118" i="2" s="1"/>
  <c r="P86" i="2"/>
  <c r="P137" i="2"/>
  <c r="O86" i="2"/>
  <c r="O137" i="2" s="1"/>
  <c r="O143" i="2" s="1"/>
  <c r="AS116" i="2" s="1"/>
  <c r="N86" i="2"/>
  <c r="N137" i="2"/>
  <c r="M86" i="2"/>
  <c r="M137" i="2" s="1"/>
  <c r="M143" i="2" s="1"/>
  <c r="L86" i="2"/>
  <c r="L137" i="2"/>
  <c r="K86" i="2"/>
  <c r="K137" i="2" s="1"/>
  <c r="J86" i="2"/>
  <c r="J137" i="2"/>
  <c r="I86" i="2"/>
  <c r="I137" i="2" s="1"/>
  <c r="I143" i="2" s="1"/>
  <c r="H86" i="2"/>
  <c r="H137" i="2"/>
  <c r="G86" i="2"/>
  <c r="G137" i="2" s="1"/>
  <c r="G143" i="2" s="1"/>
  <c r="AS108" i="2" s="1"/>
  <c r="AT108" i="2" s="1"/>
  <c r="F86" i="2"/>
  <c r="F137" i="2"/>
  <c r="E86" i="2"/>
  <c r="E137" i="2" s="1"/>
  <c r="D86" i="2"/>
  <c r="D137" i="2"/>
  <c r="C86" i="2"/>
  <c r="C93" i="2" s="1"/>
  <c r="AS54" i="2" s="1"/>
  <c r="AO85" i="2"/>
  <c r="AI85" i="2"/>
  <c r="AP85" i="2"/>
  <c r="AO84" i="2"/>
  <c r="AI84" i="2"/>
  <c r="AP84" i="2" s="1"/>
  <c r="AP83" i="2"/>
  <c r="AO83" i="2"/>
  <c r="AI83" i="2"/>
  <c r="AO82" i="2"/>
  <c r="AI82" i="2"/>
  <c r="AP82" i="2" s="1"/>
  <c r="AO81" i="2"/>
  <c r="AI81" i="2"/>
  <c r="AP81" i="2"/>
  <c r="AO80" i="2"/>
  <c r="AI80" i="2"/>
  <c r="AP80" i="2" s="1"/>
  <c r="AP79" i="2"/>
  <c r="AO79" i="2"/>
  <c r="AI79" i="2"/>
  <c r="AO78" i="2"/>
  <c r="AI78" i="2"/>
  <c r="AP78" i="2" s="1"/>
  <c r="AO77" i="2"/>
  <c r="AI77" i="2"/>
  <c r="AP77" i="2"/>
  <c r="AO76" i="2"/>
  <c r="AI76" i="2"/>
  <c r="AP76" i="2" s="1"/>
  <c r="AP75" i="2"/>
  <c r="AO75" i="2"/>
  <c r="AI75" i="2"/>
  <c r="AO74" i="2"/>
  <c r="AI74" i="2"/>
  <c r="AO73" i="2"/>
  <c r="AI73" i="2"/>
  <c r="AP73" i="2"/>
  <c r="AO72" i="2"/>
  <c r="AI72" i="2"/>
  <c r="AP72" i="2" s="1"/>
  <c r="AP71" i="2"/>
  <c r="AO71" i="2"/>
  <c r="AI71" i="2"/>
  <c r="AO70" i="2"/>
  <c r="AI70" i="2"/>
  <c r="AP70" i="2" s="1"/>
  <c r="AO69" i="2"/>
  <c r="AI69" i="2"/>
  <c r="AP69" i="2"/>
  <c r="AO68" i="2"/>
  <c r="AI68" i="2"/>
  <c r="AP68" i="2" s="1"/>
  <c r="AP67" i="2"/>
  <c r="AO67" i="2"/>
  <c r="AI67" i="2"/>
  <c r="AO66" i="2"/>
  <c r="AI66" i="2"/>
  <c r="AP66" i="2" s="1"/>
  <c r="AO65" i="2"/>
  <c r="AI65" i="2"/>
  <c r="AP65" i="2"/>
  <c r="AO64" i="2"/>
  <c r="AI64" i="2"/>
  <c r="AP64" i="2" s="1"/>
  <c r="AP63" i="2"/>
  <c r="AO63" i="2"/>
  <c r="AI63" i="2"/>
  <c r="AO62" i="2"/>
  <c r="AI62" i="2"/>
  <c r="AP62" i="2" s="1"/>
  <c r="AO61" i="2"/>
  <c r="AI61" i="2"/>
  <c r="AP61" i="2"/>
  <c r="AO60" i="2"/>
  <c r="AI60" i="2"/>
  <c r="AP60" i="2" s="1"/>
  <c r="AP59" i="2"/>
  <c r="AO59" i="2"/>
  <c r="AI59" i="2"/>
  <c r="AO58" i="2"/>
  <c r="AO86" i="2" s="1"/>
  <c r="AO87" i="2" s="1"/>
  <c r="AO88" i="2" s="1"/>
  <c r="AI58" i="2"/>
  <c r="AO57" i="2"/>
  <c r="AI57" i="2"/>
  <c r="AP57" i="2"/>
  <c r="AO56" i="2"/>
  <c r="AI56" i="2"/>
  <c r="AP56" i="2" s="1"/>
  <c r="AP55" i="2"/>
  <c r="AO55" i="2"/>
  <c r="AI55" i="2"/>
  <c r="AO54" i="2"/>
  <c r="AI54" i="2"/>
  <c r="AP54" i="2" s="1"/>
  <c r="AS50" i="2"/>
  <c r="AH42" i="2"/>
  <c r="AH43" i="2"/>
  <c r="AS35" i="2" s="1"/>
  <c r="AT35" i="2" s="1"/>
  <c r="AD42" i="2"/>
  <c r="AD43" i="2" s="1"/>
  <c r="AS31" i="2" s="1"/>
  <c r="AT31" i="2" s="1"/>
  <c r="Z42" i="2"/>
  <c r="Z43" i="2"/>
  <c r="AS27" i="2" s="1"/>
  <c r="AT27" i="2" s="1"/>
  <c r="V42" i="2"/>
  <c r="V43" i="2"/>
  <c r="AS23" i="2" s="1"/>
  <c r="AT23" i="2" s="1"/>
  <c r="R42" i="2"/>
  <c r="R43" i="2"/>
  <c r="AS19" i="2" s="1"/>
  <c r="AT19" i="2" s="1"/>
  <c r="N42" i="2"/>
  <c r="N43" i="2" s="1"/>
  <c r="AS15" i="2" s="1"/>
  <c r="AT15" i="2" s="1"/>
  <c r="J42" i="2"/>
  <c r="J43" i="2"/>
  <c r="AS11" i="2" s="1"/>
  <c r="AT11" i="2" s="1"/>
  <c r="F42" i="2"/>
  <c r="F43" i="2"/>
  <c r="AS7" i="2" s="1"/>
  <c r="AT7" i="2" s="1"/>
  <c r="AI41" i="2"/>
  <c r="AI40" i="2"/>
  <c r="AI39" i="2"/>
  <c r="AG42" i="2"/>
  <c r="AG43" i="2"/>
  <c r="AS34" i="2" s="1"/>
  <c r="AT34" i="2" s="1"/>
  <c r="AF42" i="2"/>
  <c r="AF43" i="2"/>
  <c r="AS33" i="2"/>
  <c r="AT33" i="2" s="1"/>
  <c r="AE42" i="2"/>
  <c r="AC42" i="2"/>
  <c r="AB42" i="2"/>
  <c r="AB43" i="2"/>
  <c r="AS29" i="2"/>
  <c r="AT29" i="2" s="1"/>
  <c r="AA42" i="2"/>
  <c r="Y42" i="2"/>
  <c r="Y43" i="2"/>
  <c r="AS26" i="2" s="1"/>
  <c r="AT26" i="2" s="1"/>
  <c r="X42" i="2"/>
  <c r="X43" i="2"/>
  <c r="AS25" i="2"/>
  <c r="AT25" i="2" s="1"/>
  <c r="W42" i="2"/>
  <c r="W43" i="2"/>
  <c r="AS24" i="2" s="1"/>
  <c r="AT24" i="2" s="1"/>
  <c r="U42" i="2"/>
  <c r="T42" i="2"/>
  <c r="T43" i="2"/>
  <c r="AS21" i="2" s="1"/>
  <c r="AT21" i="2" s="1"/>
  <c r="S42" i="2"/>
  <c r="Q42" i="2"/>
  <c r="Q43" i="2"/>
  <c r="AS18" i="2" s="1"/>
  <c r="AT18" i="2" s="1"/>
  <c r="P42" i="2"/>
  <c r="P43" i="2"/>
  <c r="AS17" i="2"/>
  <c r="AT17" i="2" s="1"/>
  <c r="O42" i="2"/>
  <c r="M42" i="2"/>
  <c r="L42" i="2"/>
  <c r="L43" i="2"/>
  <c r="AS13" i="2"/>
  <c r="AT13" i="2" s="1"/>
  <c r="K42" i="2"/>
  <c r="AS12" i="2"/>
  <c r="AT12" i="2" s="1"/>
  <c r="I42" i="2"/>
  <c r="I43" i="2"/>
  <c r="AS10" i="2" s="1"/>
  <c r="AT10" i="2" s="1"/>
  <c r="H42" i="2"/>
  <c r="H43" i="2"/>
  <c r="AS9" i="2"/>
  <c r="AT9" i="2" s="1"/>
  <c r="G42" i="2"/>
  <c r="G43" i="2"/>
  <c r="AS8" i="2"/>
  <c r="AT8" i="2" s="1"/>
  <c r="E42" i="2"/>
  <c r="D42" i="2"/>
  <c r="D43" i="2"/>
  <c r="AS5" i="2"/>
  <c r="AT5" i="2" s="1"/>
  <c r="C42" i="2"/>
  <c r="AR36" i="2"/>
  <c r="AR38" i="2"/>
  <c r="AQ36" i="2"/>
  <c r="AQ38" i="2"/>
  <c r="AN36" i="2"/>
  <c r="AN38" i="2" s="1"/>
  <c r="AM36" i="2"/>
  <c r="AM38" i="2" s="1"/>
  <c r="AL36" i="2"/>
  <c r="AL38" i="2"/>
  <c r="AK36" i="2"/>
  <c r="AK38" i="2"/>
  <c r="AJ36" i="2"/>
  <c r="AJ38" i="2"/>
  <c r="AH36" i="2"/>
  <c r="AH97" i="2" s="1"/>
  <c r="AG36" i="2"/>
  <c r="AF36" i="2"/>
  <c r="AF97" i="2" s="1"/>
  <c r="AE36" i="2"/>
  <c r="AE43" i="2" s="1"/>
  <c r="AS32" i="2" s="1"/>
  <c r="AT32" i="2" s="1"/>
  <c r="AE97" i="2"/>
  <c r="AD36" i="2"/>
  <c r="AD97" i="2" s="1"/>
  <c r="AC36" i="2"/>
  <c r="AC43" i="2" s="1"/>
  <c r="AS30" i="2" s="1"/>
  <c r="AT30" i="2" s="1"/>
  <c r="AB36" i="2"/>
  <c r="AB97" i="2" s="1"/>
  <c r="AA36" i="2"/>
  <c r="AA43" i="2" s="1"/>
  <c r="AS28" i="2" s="1"/>
  <c r="AT28" i="2" s="1"/>
  <c r="AA97" i="2"/>
  <c r="Z36" i="2"/>
  <c r="Z97" i="2" s="1"/>
  <c r="Y36" i="2"/>
  <c r="Y97" i="2"/>
  <c r="X36" i="2"/>
  <c r="X97" i="2" s="1"/>
  <c r="W36" i="2"/>
  <c r="W97" i="2"/>
  <c r="V36" i="2"/>
  <c r="V97" i="2" s="1"/>
  <c r="U36" i="2"/>
  <c r="U43" i="2" s="1"/>
  <c r="AS22" i="2" s="1"/>
  <c r="AT22" i="2" s="1"/>
  <c r="U97" i="2"/>
  <c r="T36" i="2"/>
  <c r="T97" i="2" s="1"/>
  <c r="S36" i="2"/>
  <c r="S43" i="2" s="1"/>
  <c r="AS20" i="2" s="1"/>
  <c r="AT20" i="2" s="1"/>
  <c r="S97" i="2"/>
  <c r="R36" i="2"/>
  <c r="R97" i="2" s="1"/>
  <c r="Q36" i="2"/>
  <c r="P36" i="2"/>
  <c r="P97" i="2" s="1"/>
  <c r="O36" i="2"/>
  <c r="O43" i="2" s="1"/>
  <c r="AS16" i="2" s="1"/>
  <c r="AT16" i="2" s="1"/>
  <c r="O97" i="2"/>
  <c r="N36" i="2"/>
  <c r="N97" i="2" s="1"/>
  <c r="M36" i="2"/>
  <c r="M43" i="2" s="1"/>
  <c r="AS14" i="2" s="1"/>
  <c r="AT14" i="2" s="1"/>
  <c r="L36" i="2"/>
  <c r="L97" i="2" s="1"/>
  <c r="K36" i="2"/>
  <c r="K43" i="2" s="1"/>
  <c r="K97" i="2"/>
  <c r="J36" i="2"/>
  <c r="J97" i="2" s="1"/>
  <c r="I36" i="2"/>
  <c r="I97" i="2"/>
  <c r="H36" i="2"/>
  <c r="H97" i="2" s="1"/>
  <c r="G36" i="2"/>
  <c r="G97" i="2"/>
  <c r="F36" i="2"/>
  <c r="F97" i="2" s="1"/>
  <c r="E36" i="2"/>
  <c r="E43" i="2" s="1"/>
  <c r="AS6" i="2" s="1"/>
  <c r="AT6" i="2" s="1"/>
  <c r="E97" i="2"/>
  <c r="D36" i="2"/>
  <c r="D97" i="2" s="1"/>
  <c r="C36" i="2"/>
  <c r="C43" i="2" s="1"/>
  <c r="C97" i="2"/>
  <c r="AO35" i="2"/>
  <c r="AI35" i="2"/>
  <c r="AP35" i="2" s="1"/>
  <c r="AO34" i="2"/>
  <c r="AI34" i="2"/>
  <c r="AP34" i="2" s="1"/>
  <c r="AO33" i="2"/>
  <c r="AI33" i="2"/>
  <c r="AP33" i="2" s="1"/>
  <c r="AO32" i="2"/>
  <c r="AI32" i="2"/>
  <c r="AP32" i="2" s="1"/>
  <c r="AO31" i="2"/>
  <c r="AI31" i="2"/>
  <c r="AP31" i="2" s="1"/>
  <c r="AO30" i="2"/>
  <c r="AI30" i="2"/>
  <c r="AP30" i="2" s="1"/>
  <c r="AO29" i="2"/>
  <c r="AI29" i="2"/>
  <c r="AP29" i="2" s="1"/>
  <c r="AO28" i="2"/>
  <c r="AP28" i="2"/>
  <c r="AI28" i="2"/>
  <c r="AO27" i="2"/>
  <c r="AI27" i="2"/>
  <c r="AP27" i="2" s="1"/>
  <c r="AO26" i="2"/>
  <c r="AI26" i="2"/>
  <c r="AP26" i="2" s="1"/>
  <c r="AO25" i="2"/>
  <c r="AI25" i="2"/>
  <c r="AO24" i="2"/>
  <c r="AI24" i="2"/>
  <c r="AP24" i="2" s="1"/>
  <c r="AO23" i="2"/>
  <c r="AI23" i="2"/>
  <c r="AP23" i="2" s="1"/>
  <c r="AO22" i="2"/>
  <c r="AI22" i="2"/>
  <c r="AP22" i="2" s="1"/>
  <c r="AO21" i="2"/>
  <c r="AI21" i="2"/>
  <c r="AP21" i="2" s="1"/>
  <c r="AO20" i="2"/>
  <c r="AI20" i="2"/>
  <c r="AP20" i="2" s="1"/>
  <c r="AO19" i="2"/>
  <c r="AI19" i="2"/>
  <c r="AP19" i="2" s="1"/>
  <c r="AO18" i="2"/>
  <c r="AI18" i="2"/>
  <c r="AP18" i="2" s="1"/>
  <c r="AO17" i="2"/>
  <c r="AI17" i="2"/>
  <c r="AP17" i="2" s="1"/>
  <c r="AO16" i="2"/>
  <c r="AI16" i="2"/>
  <c r="AP16" i="2" s="1"/>
  <c r="AO15" i="2"/>
  <c r="AI15" i="2"/>
  <c r="AP15" i="2" s="1"/>
  <c r="AO14" i="2"/>
  <c r="AI14" i="2"/>
  <c r="AP14" i="2" s="1"/>
  <c r="AO13" i="2"/>
  <c r="AI13" i="2"/>
  <c r="AP13" i="2" s="1"/>
  <c r="AO12" i="2"/>
  <c r="AP12" i="2"/>
  <c r="AI12" i="2"/>
  <c r="AO11" i="2"/>
  <c r="AI11" i="2"/>
  <c r="AP11" i="2" s="1"/>
  <c r="AO10" i="2"/>
  <c r="AI10" i="2"/>
  <c r="AO9" i="2"/>
  <c r="AI9" i="2"/>
  <c r="AO8" i="2"/>
  <c r="AI8" i="2"/>
  <c r="AP8" i="2" s="1"/>
  <c r="AO7" i="2"/>
  <c r="AI7" i="2"/>
  <c r="AP7" i="2" s="1"/>
  <c r="AO6" i="2"/>
  <c r="AO36" i="2" s="1"/>
  <c r="AO38" i="2" s="1"/>
  <c r="AI6" i="2"/>
  <c r="AO5" i="2"/>
  <c r="AI5" i="2"/>
  <c r="AP5" i="2" s="1"/>
  <c r="AO4" i="2"/>
  <c r="AI4" i="2"/>
  <c r="AJ2" i="2"/>
  <c r="F143" i="2"/>
  <c r="AS107" i="2" s="1"/>
  <c r="AT107" i="2" s="1"/>
  <c r="J143" i="2"/>
  <c r="AS111" i="2" s="1"/>
  <c r="AT111" i="2" s="1"/>
  <c r="V143" i="2"/>
  <c r="AS123" i="2" s="1"/>
  <c r="AT123" i="2" s="1"/>
  <c r="AS131" i="2"/>
  <c r="AT131" i="2" s="1"/>
  <c r="AI42" i="2"/>
  <c r="AS4" i="2"/>
  <c r="E143" i="2"/>
  <c r="AS106" i="2" s="1"/>
  <c r="AT106" i="2" s="1"/>
  <c r="AS110" i="2"/>
  <c r="AT110" i="2" s="1"/>
  <c r="AS114" i="2"/>
  <c r="AT114" i="2"/>
  <c r="U143" i="2"/>
  <c r="AS122" i="2" s="1"/>
  <c r="AT122" i="2" s="1"/>
  <c r="Y143" i="2"/>
  <c r="AS126" i="2"/>
  <c r="AT126" i="2" s="1"/>
  <c r="AT130" i="2"/>
  <c r="D143" i="2"/>
  <c r="AS105" i="2" s="1"/>
  <c r="AT105" i="2" s="1"/>
  <c r="H143" i="2"/>
  <c r="AS109" i="2"/>
  <c r="AT109" i="2" s="1"/>
  <c r="AS113" i="2"/>
  <c r="AT113" i="2" s="1"/>
  <c r="P143" i="2"/>
  <c r="AS117" i="2" s="1"/>
  <c r="AT117" i="2" s="1"/>
  <c r="T143" i="2"/>
  <c r="AS121" i="2" s="1"/>
  <c r="AT121" i="2" s="1"/>
  <c r="X143" i="2"/>
  <c r="AS125" i="2" s="1"/>
  <c r="AT125" i="2" s="1"/>
  <c r="AT129" i="2"/>
  <c r="AF143" i="2"/>
  <c r="AS133" i="2" s="1"/>
  <c r="AT133" i="2"/>
  <c r="AI142" i="2"/>
  <c r="K143" i="2"/>
  <c r="AS112" i="2"/>
  <c r="AT112" i="2" s="1"/>
  <c r="AT116" i="2"/>
  <c r="W143" i="2"/>
  <c r="AS124" i="2" s="1"/>
  <c r="AT124" i="2" s="1"/>
  <c r="AS132" i="2"/>
  <c r="AT132" i="2"/>
  <c r="AI38" i="2"/>
  <c r="C92" i="2"/>
  <c r="AP104" i="2"/>
  <c r="AI138" i="2"/>
  <c r="AT4" i="2"/>
  <c r="AT36" i="2" l="1"/>
  <c r="AT38" i="2" s="1"/>
  <c r="AI86" i="2"/>
  <c r="AI136" i="2"/>
  <c r="Q97" i="2"/>
  <c r="AG97" i="2"/>
  <c r="AT54" i="2"/>
  <c r="AT86" i="2" s="1"/>
  <c r="AP111" i="2"/>
  <c r="AP136" i="2" s="1"/>
  <c r="AP135" i="2"/>
  <c r="AI92" i="2"/>
  <c r="AI93" i="2" s="1"/>
  <c r="AO136" i="2"/>
  <c r="R143" i="2"/>
  <c r="AS119" i="2" s="1"/>
  <c r="AT119" i="2" s="1"/>
  <c r="Z143" i="2"/>
  <c r="AS127" i="2" s="1"/>
  <c r="AT127" i="2" s="1"/>
  <c r="AH143" i="2"/>
  <c r="AS135" i="2" s="1"/>
  <c r="AT135" i="2" s="1"/>
  <c r="S143" i="2"/>
  <c r="AS120" i="2" s="1"/>
  <c r="AT120" i="2" s="1"/>
  <c r="AA143" i="2"/>
  <c r="AS128" i="2" s="1"/>
  <c r="AT128" i="2" s="1"/>
  <c r="AS36" i="2"/>
  <c r="AS38" i="2" s="1"/>
  <c r="AP9" i="2"/>
  <c r="M97" i="2"/>
  <c r="AC97" i="2"/>
  <c r="AP58" i="2"/>
  <c r="AP86" i="2" s="1"/>
  <c r="AP87" i="2" s="1"/>
  <c r="AP88" i="2" s="1"/>
  <c r="AP74" i="2"/>
  <c r="I93" i="2"/>
  <c r="AS60" i="2" s="1"/>
  <c r="AT60" i="2" s="1"/>
  <c r="Q93" i="2"/>
  <c r="AS68" i="2" s="1"/>
  <c r="AT68" i="2" s="1"/>
  <c r="Y93" i="2"/>
  <c r="AS76" i="2" s="1"/>
  <c r="AT76" i="2" s="1"/>
  <c r="AG93" i="2"/>
  <c r="AS84" i="2" s="1"/>
  <c r="AT84" i="2" s="1"/>
  <c r="AI36" i="2"/>
  <c r="AI43" i="2" s="1"/>
  <c r="AP6" i="2"/>
  <c r="AP10" i="2"/>
  <c r="AP25" i="2"/>
  <c r="AL87" i="2"/>
  <c r="AL88" i="2" s="1"/>
  <c r="AO137" i="2"/>
  <c r="G228" i="3"/>
  <c r="C219" i="6"/>
  <c r="G225" i="3"/>
  <c r="G227" i="3"/>
  <c r="C137" i="2"/>
  <c r="C143" i="2" s="1"/>
  <c r="AS104" i="2" s="1"/>
  <c r="AM87" i="2"/>
  <c r="AM88" i="2" s="1"/>
  <c r="AJ87" i="2"/>
  <c r="AJ88" i="2" s="1"/>
  <c r="C218" i="6"/>
  <c r="G234" i="3"/>
  <c r="G226" i="3"/>
  <c r="C217" i="6"/>
  <c r="G233" i="3"/>
  <c r="O185" i="6"/>
  <c r="C216" i="6"/>
  <c r="G232" i="3"/>
  <c r="AP4" i="2"/>
  <c r="AP36" i="2" s="1"/>
  <c r="AP38" i="2" s="1"/>
  <c r="C213" i="6"/>
  <c r="C215" i="6"/>
  <c r="G231" i="3"/>
  <c r="C222" i="6"/>
  <c r="AT104" i="2" l="1"/>
  <c r="AT136" i="2" s="1"/>
  <c r="AS136" i="2"/>
  <c r="C223" i="6"/>
  <c r="AI137" i="2"/>
  <c r="AS86" i="2"/>
  <c r="AP137" i="2" l="1"/>
  <c r="AI143" i="2"/>
  <c r="AO138" i="2"/>
</calcChain>
</file>

<file path=xl/sharedStrings.xml><?xml version="1.0" encoding="utf-8"?>
<sst xmlns="http://schemas.openxmlformats.org/spreadsheetml/2006/main" count="917" uniqueCount="122">
  <si>
    <t>Tanaman Bahan Makanan</t>
  </si>
  <si>
    <t>Tanaman Perkebunan</t>
  </si>
  <si>
    <t>Peternakan dan Hasil-hasilnya</t>
  </si>
  <si>
    <t>Kehutanan</t>
  </si>
  <si>
    <t>Perikanan</t>
  </si>
  <si>
    <t>Minyak dan Gas Bumi</t>
  </si>
  <si>
    <t>Pertambangan dan penggalina lainnya</t>
  </si>
  <si>
    <t>Industri Makanan, Minuman dan Tembakau</t>
  </si>
  <si>
    <t>Industri Tekstil, Brg. Kulit &amp; Alas kaki</t>
  </si>
  <si>
    <t>Industri Brg. Kayu &amp; Hasil Hutan lainnya</t>
  </si>
  <si>
    <t>Industri Kertas dan Barang Cetakan</t>
  </si>
  <si>
    <t>Industri Pupuk, Kimia &amp; Brg. dari Karet</t>
  </si>
  <si>
    <t>Industri Semen &amp; Brg. Galian bukan logam</t>
  </si>
  <si>
    <t>Industri Logam Dasar Besi &amp; Baja</t>
  </si>
  <si>
    <t>Industri Alat Angk., Mesin &amp; Peralatannya</t>
  </si>
  <si>
    <t>Industri Barang lainnya</t>
  </si>
  <si>
    <t>Listrik dan Gas</t>
  </si>
  <si>
    <t>Air Bersih</t>
  </si>
  <si>
    <t>Bangunan</t>
  </si>
  <si>
    <t>Perdagangan Besar &amp; Eceran</t>
  </si>
  <si>
    <t xml:space="preserve">Hotel dan Restoran   </t>
  </si>
  <si>
    <t xml:space="preserve">Angkutan Jalan Raya  </t>
  </si>
  <si>
    <t>Angkutan Laut</t>
  </si>
  <si>
    <t>Angkutan Udara</t>
  </si>
  <si>
    <t>Jasa Penunjang Angkutan</t>
  </si>
  <si>
    <t>Komunikasi</t>
  </si>
  <si>
    <t>Bank dan Lembaga Keuangan tanpa Bank</t>
  </si>
  <si>
    <t>Sewa Bangunan dan Jasa Perusahaan</t>
  </si>
  <si>
    <t>Pemerintahan Umum</t>
  </si>
  <si>
    <t>Jasa Sosial Kemasyarakatan</t>
  </si>
  <si>
    <t>Jasa Hiburan &amp; Rekreasi</t>
  </si>
  <si>
    <t>Jasa Perorangan &amp; Rumahtangga</t>
  </si>
  <si>
    <t>Sektor</t>
  </si>
  <si>
    <t>Jumlah Input Antara</t>
  </si>
  <si>
    <t>Impor Input Antara</t>
  </si>
  <si>
    <t>Upah dan Gaji</t>
  </si>
  <si>
    <t>Surplus Usaha</t>
  </si>
  <si>
    <t>Penyusutan</t>
  </si>
  <si>
    <t>Pajak Tak Langsung Neto</t>
  </si>
  <si>
    <t>Nilai Tambah Bruto</t>
  </si>
  <si>
    <t>Jumlah Input</t>
  </si>
  <si>
    <t>pengeluaran konsumsi rumah tangga</t>
  </si>
  <si>
    <t>pengeluaran konsumsi pemerintah</t>
  </si>
  <si>
    <t>pembentukan modal tetap bruto</t>
  </si>
  <si>
    <t>perubahan stok</t>
  </si>
  <si>
    <t>ekspor</t>
  </si>
  <si>
    <t>impor</t>
  </si>
  <si>
    <t>margin perdagangan</t>
  </si>
  <si>
    <t>Tabel 1. Transaksi Total Atas Dasar Harga Pembeli (Kepulauan Riau)</t>
  </si>
  <si>
    <t>Tabel 2. Transaksi Total Atas Dasar Harga Produsen (Kepulauan Riau)</t>
  </si>
  <si>
    <t>Tabel 3. Transaksi Domestik Atas Dasar Harga Produsen (Kepulauan Riau)</t>
  </si>
  <si>
    <t>Tabel 1</t>
  </si>
  <si>
    <t>STRUKTUR PERMINTAAN DAN PENAWARAN</t>
  </si>
  <si>
    <t>Kode</t>
  </si>
  <si>
    <t>S E K T O R</t>
  </si>
  <si>
    <t>Permintaan Antara (%)</t>
  </si>
  <si>
    <t>Permintaan Akhir</t>
  </si>
  <si>
    <t>Jumlah Permintaan (%)</t>
  </si>
  <si>
    <t>Produksi Domestik (%)</t>
  </si>
  <si>
    <t>Impor (%)</t>
  </si>
  <si>
    <t>Jml Penawaran (%)</t>
  </si>
  <si>
    <t>Nilai (Milyar Rp)</t>
  </si>
  <si>
    <t>P. Akhir Domestik (%)</t>
  </si>
  <si>
    <t>P. Akhir Ekspor (%)</t>
  </si>
  <si>
    <t>Jml Permintaan (%)</t>
  </si>
  <si>
    <t>(4)+(5)</t>
  </si>
  <si>
    <t>(3)+(6)</t>
  </si>
  <si>
    <t>Jumlah (%)</t>
  </si>
  <si>
    <t xml:space="preserve">TABEL 2. </t>
  </si>
  <si>
    <t>Peringkat</t>
  </si>
  <si>
    <t xml:space="preserve"> Nilai  (Milyar Rupiah) </t>
  </si>
  <si>
    <t xml:space="preserve"> Peranan (%) </t>
  </si>
  <si>
    <t>Jumlah Seluruh Sektor</t>
  </si>
  <si>
    <t xml:space="preserve">TABEL 3. </t>
  </si>
  <si>
    <t>NILAI TAMBAH BRUTO DAN KOMPONENNYA</t>
  </si>
  <si>
    <t>sektor</t>
  </si>
  <si>
    <t>NTB (Milyar Rupiah)</t>
  </si>
  <si>
    <t>Peranan (%)</t>
  </si>
  <si>
    <t>Struktur Nilai Tambah Bruto</t>
  </si>
  <si>
    <t>Pajak tak Langsung</t>
  </si>
  <si>
    <t>Jumlah 38 Sektor</t>
  </si>
  <si>
    <t>Tabel 4.</t>
  </si>
  <si>
    <t xml:space="preserve">Transaksi Total Atas Dasar Harga Produsen </t>
  </si>
  <si>
    <t>Permintaan Antara</t>
  </si>
  <si>
    <t>Jumlah Permintaan</t>
  </si>
  <si>
    <t>Produksi Domestik</t>
  </si>
  <si>
    <t>Impor</t>
  </si>
  <si>
    <t>Jml Penawaran</t>
  </si>
  <si>
    <t>P. Akhir Domestik</t>
  </si>
  <si>
    <t>P. Akhir Ekspor</t>
  </si>
  <si>
    <t>Jml Permintaan</t>
  </si>
  <si>
    <t>Tabel 5</t>
  </si>
  <si>
    <t xml:space="preserve">Transaksi Domestik Atas Dasar Harga Produsen </t>
  </si>
  <si>
    <t>TABEL 6</t>
  </si>
  <si>
    <t>TRANSAKSI PRODUKSI DOMESTIK</t>
  </si>
  <si>
    <t>PROVINSI KEPULAUAN RIAU 2006</t>
  </si>
  <si>
    <t>Produksi Domestik (Milyar Rupiah)</t>
  </si>
  <si>
    <t>Persentase (%)</t>
  </si>
  <si>
    <t>Total</t>
  </si>
  <si>
    <t>Output Domestik yang Dipengaruhi oleh Masing-masing Komponen Permintaan Akhir</t>
  </si>
  <si>
    <t>(Miyar  Rupiah)</t>
  </si>
  <si>
    <t>Permintaan Akhir Domestik</t>
  </si>
  <si>
    <t>Permintaan Akhir Ekspor</t>
  </si>
  <si>
    <t>Pertanian</t>
  </si>
  <si>
    <t>Pertambangan dan Penggalian</t>
  </si>
  <si>
    <t>Industri</t>
  </si>
  <si>
    <t>Listrik, Gas, dan Air</t>
  </si>
  <si>
    <t>Perdagangan, Hotel, dan Restoran</t>
  </si>
  <si>
    <t>Angkutan dan Komunikasi</t>
  </si>
  <si>
    <t>Keuangan, Jasa Perusahaan, dan Sewa Bangunan</t>
  </si>
  <si>
    <t>Jasa-jasa</t>
  </si>
  <si>
    <t>Jumlah</t>
  </si>
  <si>
    <t>SEKTOR TERBESAR MENURUT PERINGKAT OUTPUT</t>
  </si>
  <si>
    <t>SEKTOR TERBESAR MENURUT PERINGKAT</t>
  </si>
  <si>
    <t>Transaksi Total Atas Dasar Harga Konsumen</t>
  </si>
  <si>
    <t>Provinsi Kepulauan Riau (Milyar Rupiah)</t>
  </si>
  <si>
    <t>Provinsi  Kepulauan Riau Tahun</t>
  </si>
  <si>
    <t>Grafik 1</t>
  </si>
  <si>
    <t>20 Sektor Terbesar Struktur Permintaan</t>
  </si>
  <si>
    <t>Provinsi Kepulauan Riau 2006 (%)</t>
  </si>
  <si>
    <t>P. Akhir Ekspo</t>
  </si>
  <si>
    <t>Tabel 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</si>
</sst>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_(* #,##0.00_);_(* \(#,##0.00\);_(* &quot;-&quot;??_);_(@_)"/>
    <numFmt numFmtId="166" formatCode="_(* #,##0.00_);_(* \(#,##0.00\);_(* &quot;-&quot;_);_(@_)"/>
  </numFmts>
  <fonts count="32" x14ac:knownFonts="1">
    <font>
      <sz val="11"/>
      <color theme="1"/>
      <name val="Calibri"/>
      <family val="2"/>
      <charset val="1"/>
      <scheme val="minor"/>
    </font>
    <font>
      <sz val="8"/>
      <name val="Arial Narrow"/>
      <family val="2"/>
    </font>
    <font>
      <sz val="10"/>
      <name val="Arial"/>
      <family val="2"/>
    </font>
    <font>
      <sz val="8"/>
      <name val="Franklin Gothic Medium"/>
      <family val="2"/>
    </font>
    <font>
      <b/>
      <sz val="8"/>
      <name val="Arial Narrow"/>
      <family val="2"/>
    </font>
    <font>
      <b/>
      <sz val="8"/>
      <name val="Franklin Gothic Medium"/>
      <family val="2"/>
    </font>
    <font>
      <sz val="11"/>
      <color theme="1"/>
      <name val="Calibri"/>
      <family val="2"/>
      <charset val="1"/>
      <scheme val="minor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11"/>
      <color theme="1"/>
      <name val="Calibri"/>
      <family val="2"/>
      <scheme val="minor"/>
    </font>
    <font>
      <sz val="12"/>
      <color theme="1"/>
      <name val="Courier New"/>
      <family val="3"/>
    </font>
    <font>
      <b/>
      <sz val="7"/>
      <color theme="1"/>
      <name val="Franklin Gothic Medium"/>
      <family val="2"/>
    </font>
    <font>
      <sz val="7"/>
      <color theme="1"/>
      <name val="Franklin Gothic Medium"/>
      <family val="2"/>
    </font>
    <font>
      <b/>
      <sz val="7"/>
      <color theme="1"/>
      <name val="Franklin Gothic Book"/>
      <family val="2"/>
    </font>
    <font>
      <sz val="7"/>
      <color theme="1"/>
      <name val="Franklin Gothic Book"/>
      <family val="2"/>
    </font>
    <font>
      <sz val="7"/>
      <color rgb="FF000000"/>
      <name val="Franklin Gothic Book"/>
      <family val="2"/>
    </font>
    <font>
      <b/>
      <sz val="8"/>
      <color theme="1"/>
      <name val="Franklin Gothic Medium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7"/>
      <color theme="1"/>
      <name val="Arial"/>
      <family val="2"/>
    </font>
    <font>
      <sz val="7"/>
      <color rgb="FF000000"/>
      <name val="Franklin Gothic Medium"/>
      <family val="2"/>
    </font>
    <font>
      <sz val="10"/>
      <color theme="1"/>
      <name val="Arial"/>
      <family val="2"/>
    </font>
    <font>
      <b/>
      <sz val="6"/>
      <color theme="1"/>
      <name val="Arial"/>
      <family val="2"/>
    </font>
    <font>
      <sz val="6"/>
      <color theme="1"/>
      <name val="Arial"/>
      <family val="2"/>
    </font>
    <font>
      <sz val="6"/>
      <color rgb="FF000000"/>
      <name val="Franklin Gothic Medium"/>
      <family val="2"/>
    </font>
    <font>
      <sz val="2"/>
      <color theme="1"/>
      <name val="Courier New"/>
      <family val="3"/>
    </font>
    <font>
      <b/>
      <sz val="6"/>
      <color theme="1"/>
      <name val="Franklin Gothic Book"/>
      <family val="2"/>
    </font>
    <font>
      <sz val="6"/>
      <color theme="1"/>
      <name val="Franklin Gothic Book"/>
      <family val="2"/>
    </font>
    <font>
      <sz val="8"/>
      <color rgb="FF000000"/>
      <name val="Franklin Gothic Medium"/>
      <family val="2"/>
    </font>
    <font>
      <sz val="8"/>
      <color theme="1"/>
      <name val="Franklin Gothic Medium"/>
      <family val="2"/>
    </font>
    <font>
      <b/>
      <sz val="9"/>
      <color theme="1"/>
      <name val="Franklin Gothic Medium"/>
      <family val="2"/>
    </font>
    <font>
      <b/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CCCCCC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56">
    <xf numFmtId="0" fontId="0" fillId="0" borderId="0" xfId="0"/>
    <xf numFmtId="164" fontId="3" fillId="0" borderId="0" xfId="2" applyFont="1" applyFill="1" applyBorder="1"/>
    <xf numFmtId="4" fontId="3" fillId="0" borderId="0" xfId="2" applyNumberFormat="1" applyFont="1" applyFill="1" applyBorder="1" applyAlignment="1">
      <alignment horizontal="center" vertical="center" wrapText="1"/>
    </xf>
    <xf numFmtId="164" fontId="1" fillId="0" borderId="1" xfId="2" applyFont="1" applyBorder="1" applyAlignment="1">
      <alignment horizontal="center"/>
    </xf>
    <xf numFmtId="164" fontId="4" fillId="0" borderId="1" xfId="2" applyFont="1" applyFill="1" applyBorder="1" applyAlignment="1">
      <alignment horizontal="center" vertical="center"/>
    </xf>
    <xf numFmtId="164" fontId="1" fillId="0" borderId="1" xfId="2" applyFont="1" applyFill="1" applyBorder="1" applyAlignment="1">
      <alignment horizontal="center" vertical="center"/>
    </xf>
    <xf numFmtId="164" fontId="1" fillId="0" borderId="1" xfId="2" applyFont="1" applyBorder="1"/>
    <xf numFmtId="164" fontId="1" fillId="0" borderId="1" xfId="2" applyFont="1" applyFill="1" applyBorder="1" applyAlignment="1" applyProtection="1">
      <alignment vertical="center"/>
    </xf>
    <xf numFmtId="164" fontId="4" fillId="0" borderId="1" xfId="2" applyFont="1" applyBorder="1"/>
    <xf numFmtId="164" fontId="7" fillId="0" borderId="0" xfId="2" applyFont="1"/>
    <xf numFmtId="164" fontId="1" fillId="0" borderId="0" xfId="2" applyFont="1"/>
    <xf numFmtId="164" fontId="5" fillId="0" borderId="0" xfId="2" applyFont="1" applyFill="1" applyBorder="1" applyAlignment="1">
      <alignment horizontal="left" vertical="center"/>
    </xf>
    <xf numFmtId="0" fontId="9" fillId="0" borderId="0" xfId="0" applyFont="1" applyAlignment="1">
      <alignment wrapText="1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/>
    <xf numFmtId="0" fontId="13" fillId="2" borderId="4" xfId="0" applyFont="1" applyFill="1" applyBorder="1" applyAlignment="1">
      <alignment horizontal="center" wrapText="1"/>
    </xf>
    <xf numFmtId="0" fontId="14" fillId="3" borderId="5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0" fontId="14" fillId="2" borderId="0" xfId="0" applyFont="1" applyFill="1" applyAlignment="1">
      <alignment horizontal="center" wrapText="1"/>
    </xf>
    <xf numFmtId="0" fontId="14" fillId="2" borderId="6" xfId="0" applyFont="1" applyFill="1" applyBorder="1" applyAlignment="1">
      <alignment horizontal="center" wrapText="1"/>
    </xf>
    <xf numFmtId="0" fontId="14" fillId="0" borderId="5" xfId="0" applyFont="1" applyBorder="1" applyAlignment="1">
      <alignment horizontal="center"/>
    </xf>
    <xf numFmtId="0" fontId="15" fillId="0" borderId="7" xfId="0" applyFont="1" applyBorder="1" applyAlignment="1">
      <alignment horizontal="left" indent="1"/>
    </xf>
    <xf numFmtId="0" fontId="15" fillId="0" borderId="4" xfId="0" applyFont="1" applyBorder="1" applyAlignment="1">
      <alignment horizontal="left" indent="1"/>
    </xf>
    <xf numFmtId="0" fontId="14" fillId="0" borderId="13" xfId="0" applyFont="1" applyBorder="1" applyAlignment="1">
      <alignment horizontal="center"/>
    </xf>
    <xf numFmtId="0" fontId="10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8" fillId="2" borderId="13" xfId="0" applyFont="1" applyFill="1" applyBorder="1" applyAlignment="1">
      <alignment horizontal="center" wrapText="1"/>
    </xf>
    <xf numFmtId="0" fontId="18" fillId="2" borderId="7" xfId="0" applyFont="1" applyFill="1" applyBorder="1" applyAlignment="1">
      <alignment horizontal="center"/>
    </xf>
    <xf numFmtId="0" fontId="18" fillId="2" borderId="7" xfId="0" applyFont="1" applyFill="1" applyBorder="1" applyAlignment="1">
      <alignment horizontal="center" wrapText="1"/>
    </xf>
    <xf numFmtId="0" fontId="19" fillId="2" borderId="0" xfId="0" applyFont="1" applyFill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/>
    </xf>
    <xf numFmtId="0" fontId="19" fillId="2" borderId="4" xfId="0" applyFont="1" applyFill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21" fillId="0" borderId="0" xfId="0" applyFont="1"/>
    <xf numFmtId="0" fontId="22" fillId="2" borderId="4" xfId="0" applyFont="1" applyFill="1" applyBorder="1" applyAlignment="1">
      <alignment horizontal="center" wrapText="1"/>
    </xf>
    <xf numFmtId="0" fontId="23" fillId="2" borderId="0" xfId="0" applyFont="1" applyFill="1" applyAlignment="1">
      <alignment horizontal="center"/>
    </xf>
    <xf numFmtId="0" fontId="23" fillId="2" borderId="4" xfId="0" applyFont="1" applyFill="1" applyBorder="1" applyAlignment="1">
      <alignment horizontal="center"/>
    </xf>
    <xf numFmtId="0" fontId="24" fillId="2" borderId="4" xfId="0" applyFont="1" applyFill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5" fillId="0" borderId="0" xfId="0" applyFont="1"/>
    <xf numFmtId="0" fontId="26" fillId="2" borderId="4" xfId="0" applyFont="1" applyFill="1" applyBorder="1" applyAlignment="1">
      <alignment horizontal="center" wrapText="1"/>
    </xf>
    <xf numFmtId="0" fontId="27" fillId="2" borderId="5" xfId="0" applyFont="1" applyFill="1" applyBorder="1" applyAlignment="1">
      <alignment horizontal="center"/>
    </xf>
    <xf numFmtId="0" fontId="27" fillId="2" borderId="4" xfId="0" applyFont="1" applyFill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1" fillId="2" borderId="4" xfId="0" applyFont="1" applyFill="1" applyBorder="1" applyAlignment="1">
      <alignment horizontal="center" wrapText="1"/>
    </xf>
    <xf numFmtId="0" fontId="12" fillId="2" borderId="5" xfId="0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21" fillId="0" borderId="14" xfId="0" applyFont="1" applyBorder="1"/>
    <xf numFmtId="0" fontId="16" fillId="4" borderId="5" xfId="0" applyFont="1" applyFill="1" applyBorder="1" applyAlignment="1">
      <alignment horizontal="center"/>
    </xf>
    <xf numFmtId="0" fontId="16" fillId="4" borderId="4" xfId="0" applyFont="1" applyFill="1" applyBorder="1" applyAlignment="1">
      <alignment horizontal="center"/>
    </xf>
    <xf numFmtId="0" fontId="16" fillId="4" borderId="4" xfId="0" applyFont="1" applyFill="1" applyBorder="1" applyAlignment="1">
      <alignment horizontal="center" wrapText="1"/>
    </xf>
    <xf numFmtId="0" fontId="12" fillId="4" borderId="5" xfId="0" applyFont="1" applyFill="1" applyBorder="1" applyAlignment="1">
      <alignment horizontal="center"/>
    </xf>
    <xf numFmtId="0" fontId="20" fillId="4" borderId="4" xfId="0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 wrapText="1"/>
    </xf>
    <xf numFmtId="0" fontId="16" fillId="0" borderId="5" xfId="0" applyFont="1" applyBorder="1" applyAlignment="1">
      <alignment horizontal="center"/>
    </xf>
    <xf numFmtId="0" fontId="28" fillId="0" borderId="4" xfId="0" applyFont="1" applyBorder="1" applyAlignment="1">
      <alignment horizontal="left" indent="1"/>
    </xf>
    <xf numFmtId="4" fontId="29" fillId="0" borderId="4" xfId="0" applyNumberFormat="1" applyFont="1" applyBorder="1" applyAlignment="1">
      <alignment horizontal="right"/>
    </xf>
    <xf numFmtId="4" fontId="16" fillId="4" borderId="4" xfId="0" applyNumberFormat="1" applyFont="1" applyFill="1" applyBorder="1" applyAlignment="1">
      <alignment horizontal="right"/>
    </xf>
    <xf numFmtId="166" fontId="14" fillId="0" borderId="7" xfId="0" applyNumberFormat="1" applyFont="1" applyBorder="1" applyAlignment="1">
      <alignment horizontal="right"/>
    </xf>
    <xf numFmtId="166" fontId="14" fillId="0" borderId="7" xfId="1" applyNumberFormat="1" applyFont="1" applyBorder="1" applyAlignment="1">
      <alignment horizontal="right"/>
    </xf>
    <xf numFmtId="166" fontId="14" fillId="2" borderId="4" xfId="1" applyNumberFormat="1" applyFont="1" applyFill="1" applyBorder="1" applyAlignment="1">
      <alignment horizontal="right"/>
    </xf>
    <xf numFmtId="166" fontId="14" fillId="2" borderId="0" xfId="1" applyNumberFormat="1" applyFont="1" applyFill="1" applyAlignment="1">
      <alignment horizontal="right"/>
    </xf>
    <xf numFmtId="166" fontId="12" fillId="0" borderId="4" xfId="1" applyNumberFormat="1" applyFont="1" applyBorder="1" applyAlignment="1">
      <alignment horizontal="right"/>
    </xf>
    <xf numFmtId="166" fontId="12" fillId="0" borderId="0" xfId="1" applyNumberFormat="1" applyFont="1" applyAlignment="1">
      <alignment horizontal="right"/>
    </xf>
    <xf numFmtId="166" fontId="19" fillId="2" borderId="4" xfId="1" applyNumberFormat="1" applyFont="1" applyFill="1" applyBorder="1" applyAlignment="1">
      <alignment horizontal="right"/>
    </xf>
    <xf numFmtId="166" fontId="19" fillId="0" borderId="4" xfId="1" applyNumberFormat="1" applyFont="1" applyBorder="1" applyAlignment="1">
      <alignment horizontal="right"/>
    </xf>
    <xf numFmtId="166" fontId="23" fillId="0" borderId="4" xfId="1" applyNumberFormat="1" applyFont="1" applyBorder="1" applyAlignment="1">
      <alignment horizontal="right"/>
    </xf>
    <xf numFmtId="166" fontId="23" fillId="2" borderId="4" xfId="1" applyNumberFormat="1" applyFont="1" applyFill="1" applyBorder="1" applyAlignment="1">
      <alignment horizontal="right"/>
    </xf>
    <xf numFmtId="0" fontId="27" fillId="2" borderId="14" xfId="0" applyFont="1" applyFill="1" applyBorder="1" applyAlignment="1">
      <alignment horizontal="center"/>
    </xf>
    <xf numFmtId="166" fontId="14" fillId="0" borderId="11" xfId="0" applyNumberFormat="1" applyFont="1" applyBorder="1" applyAlignment="1">
      <alignment horizontal="right"/>
    </xf>
    <xf numFmtId="166" fontId="14" fillId="2" borderId="14" xfId="1" applyNumberFormat="1" applyFont="1" applyFill="1" applyBorder="1" applyAlignment="1">
      <alignment horizontal="right"/>
    </xf>
    <xf numFmtId="0" fontId="26" fillId="0" borderId="0" xfId="0" applyFont="1" applyFill="1" applyBorder="1" applyAlignment="1">
      <alignment horizontal="center" wrapText="1"/>
    </xf>
    <xf numFmtId="0" fontId="27" fillId="0" borderId="0" xfId="0" applyFont="1" applyFill="1" applyBorder="1" applyAlignment="1">
      <alignment horizontal="center"/>
    </xf>
    <xf numFmtId="166" fontId="14" fillId="0" borderId="0" xfId="0" applyNumberFormat="1" applyFont="1" applyFill="1" applyBorder="1" applyAlignment="1">
      <alignment horizontal="right"/>
    </xf>
    <xf numFmtId="166" fontId="14" fillId="0" borderId="0" xfId="1" applyNumberFormat="1" applyFont="1" applyFill="1" applyBorder="1" applyAlignment="1">
      <alignment horizontal="right"/>
    </xf>
    <xf numFmtId="0" fontId="14" fillId="2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wrapText="1"/>
    </xf>
    <xf numFmtId="0" fontId="14" fillId="0" borderId="0" xfId="0" applyFont="1" applyFill="1" applyBorder="1" applyAlignment="1">
      <alignment horizontal="center" wrapText="1"/>
    </xf>
    <xf numFmtId="166" fontId="12" fillId="0" borderId="4" xfId="0" applyNumberFormat="1" applyFont="1" applyBorder="1" applyAlignment="1">
      <alignment horizontal="right"/>
    </xf>
    <xf numFmtId="166" fontId="12" fillId="2" borderId="4" xfId="0" applyNumberFormat="1" applyFont="1" applyFill="1" applyBorder="1" applyAlignment="1">
      <alignment horizontal="right"/>
    </xf>
    <xf numFmtId="166" fontId="12" fillId="2" borderId="4" xfId="1" applyNumberFormat="1" applyFont="1" applyFill="1" applyBorder="1" applyAlignment="1">
      <alignment horizontal="right"/>
    </xf>
    <xf numFmtId="165" fontId="29" fillId="0" borderId="4" xfId="0" applyNumberFormat="1" applyFont="1" applyBorder="1" applyAlignment="1">
      <alignment horizontal="right"/>
    </xf>
    <xf numFmtId="166" fontId="29" fillId="0" borderId="4" xfId="0" applyNumberFormat="1" applyFont="1" applyBorder="1" applyAlignment="1">
      <alignment horizontal="right"/>
    </xf>
    <xf numFmtId="166" fontId="0" fillId="0" borderId="0" xfId="1" applyNumberFormat="1" applyFont="1"/>
    <xf numFmtId="0" fontId="13" fillId="2" borderId="8" xfId="0" applyFont="1" applyFill="1" applyBorder="1" applyAlignment="1">
      <alignment horizontal="center" wrapText="1"/>
    </xf>
    <xf numFmtId="0" fontId="13" fillId="2" borderId="9" xfId="0" applyFont="1" applyFill="1" applyBorder="1" applyAlignment="1">
      <alignment horizontal="center" wrapText="1"/>
    </xf>
    <xf numFmtId="0" fontId="31" fillId="0" borderId="0" xfId="0" applyFont="1" applyAlignment="1">
      <alignment horizontal="center" readingOrder="1"/>
    </xf>
    <xf numFmtId="0" fontId="31" fillId="0" borderId="0" xfId="0" applyFont="1" applyAlignment="1">
      <alignment horizontal="left" readingOrder="1"/>
    </xf>
    <xf numFmtId="166" fontId="0" fillId="0" borderId="0" xfId="0" applyNumberFormat="1"/>
    <xf numFmtId="165" fontId="0" fillId="0" borderId="0" xfId="0" applyNumberFormat="1"/>
    <xf numFmtId="164" fontId="4" fillId="0" borderId="2" xfId="2" applyFont="1" applyFill="1" applyBorder="1" applyAlignment="1">
      <alignment horizontal="center" vertical="center"/>
    </xf>
    <xf numFmtId="164" fontId="4" fillId="0" borderId="3" xfId="2" applyFont="1" applyFill="1" applyBorder="1" applyAlignment="1">
      <alignment horizontal="center" vertical="center"/>
    </xf>
    <xf numFmtId="164" fontId="8" fillId="0" borderId="2" xfId="2" applyFont="1" applyBorder="1" applyAlignment="1">
      <alignment horizontal="center" vertical="center"/>
    </xf>
    <xf numFmtId="164" fontId="8" fillId="0" borderId="3" xfId="2" applyFont="1" applyBorder="1" applyAlignment="1">
      <alignment horizontal="center" vertical="center"/>
    </xf>
    <xf numFmtId="164" fontId="1" fillId="0" borderId="2" xfId="2" applyFont="1" applyFill="1" applyBorder="1" applyAlignment="1">
      <alignment horizontal="center" vertical="center"/>
    </xf>
    <xf numFmtId="164" fontId="1" fillId="0" borderId="3" xfId="2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wrapText="1"/>
    </xf>
    <xf numFmtId="0" fontId="13" fillId="2" borderId="9" xfId="0" applyFont="1" applyFill="1" applyBorder="1" applyAlignment="1">
      <alignment horizontal="center" wrapText="1"/>
    </xf>
    <xf numFmtId="0" fontId="13" fillId="2" borderId="17" xfId="0" applyFont="1" applyFill="1" applyBorder="1" applyAlignment="1">
      <alignment horizontal="center" wrapText="1"/>
    </xf>
    <xf numFmtId="0" fontId="13" fillId="2" borderId="12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 wrapText="1"/>
    </xf>
    <xf numFmtId="0" fontId="13" fillId="2" borderId="6" xfId="0" applyFont="1" applyFill="1" applyBorder="1" applyAlignment="1">
      <alignment horizontal="center" wrapText="1"/>
    </xf>
    <xf numFmtId="0" fontId="13" fillId="2" borderId="19" xfId="0" applyFont="1" applyFill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3" fillId="2" borderId="12" xfId="0" applyFont="1" applyFill="1" applyBorder="1" applyAlignment="1">
      <alignment horizontal="center"/>
    </xf>
    <xf numFmtId="0" fontId="23" fillId="2" borderId="11" xfId="0" applyFont="1" applyFill="1" applyBorder="1" applyAlignment="1">
      <alignment horizontal="center"/>
    </xf>
    <xf numFmtId="0" fontId="23" fillId="2" borderId="18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center"/>
    </xf>
    <xf numFmtId="0" fontId="13" fillId="2" borderId="17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6" fillId="4" borderId="12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0" fontId="26" fillId="2" borderId="15" xfId="0" applyFont="1" applyFill="1" applyBorder="1" applyAlignment="1">
      <alignment horizontal="center" wrapText="1"/>
    </xf>
    <xf numFmtId="0" fontId="26" fillId="2" borderId="16" xfId="0" applyFont="1" applyFill="1" applyBorder="1" applyAlignment="1">
      <alignment horizontal="center" wrapText="1"/>
    </xf>
    <xf numFmtId="0" fontId="26" fillId="2" borderId="20" xfId="0" applyFont="1" applyFill="1" applyBorder="1" applyAlignment="1">
      <alignment horizontal="center" wrapText="1"/>
    </xf>
    <xf numFmtId="0" fontId="26" fillId="2" borderId="8" xfId="0" applyFont="1" applyFill="1" applyBorder="1" applyAlignment="1">
      <alignment horizontal="center" wrapText="1"/>
    </xf>
    <xf numFmtId="0" fontId="26" fillId="2" borderId="9" xfId="0" applyFont="1" applyFill="1" applyBorder="1" applyAlignment="1">
      <alignment horizontal="center" wrapText="1"/>
    </xf>
    <xf numFmtId="0" fontId="26" fillId="2" borderId="17" xfId="0" applyFont="1" applyFill="1" applyBorder="1" applyAlignment="1">
      <alignment horizontal="center" wrapText="1"/>
    </xf>
    <xf numFmtId="0" fontId="26" fillId="2" borderId="8" xfId="0" applyFont="1" applyFill="1" applyBorder="1" applyAlignment="1">
      <alignment horizontal="center"/>
    </xf>
    <xf numFmtId="0" fontId="26" fillId="2" borderId="9" xfId="0" applyFont="1" applyFill="1" applyBorder="1" applyAlignment="1">
      <alignment horizontal="center"/>
    </xf>
    <xf numFmtId="0" fontId="26" fillId="2" borderId="17" xfId="0" applyFont="1" applyFill="1" applyBorder="1" applyAlignment="1">
      <alignment horizontal="center"/>
    </xf>
    <xf numFmtId="0" fontId="26" fillId="2" borderId="12" xfId="0" applyFont="1" applyFill="1" applyBorder="1" applyAlignment="1">
      <alignment horizontal="center"/>
    </xf>
    <xf numFmtId="0" fontId="26" fillId="2" borderId="11" xfId="0" applyFont="1" applyFill="1" applyBorder="1" applyAlignment="1">
      <alignment horizontal="center"/>
    </xf>
    <xf numFmtId="0" fontId="26" fillId="2" borderId="18" xfId="0" applyFont="1" applyFill="1" applyBorder="1" applyAlignment="1">
      <alignment horizontal="center"/>
    </xf>
    <xf numFmtId="0" fontId="26" fillId="2" borderId="10" xfId="0" applyFont="1" applyFill="1" applyBorder="1" applyAlignment="1">
      <alignment horizontal="center" wrapText="1"/>
    </xf>
    <xf numFmtId="0" fontId="26" fillId="2" borderId="6" xfId="0" applyFont="1" applyFill="1" applyBorder="1" applyAlignment="1">
      <alignment horizontal="center" wrapText="1"/>
    </xf>
    <xf numFmtId="0" fontId="26" fillId="2" borderId="19" xfId="0" applyFont="1" applyFill="1" applyBorder="1" applyAlignment="1">
      <alignment horizontal="center" wrapText="1"/>
    </xf>
    <xf numFmtId="0" fontId="13" fillId="2" borderId="15" xfId="0" applyFont="1" applyFill="1" applyBorder="1" applyAlignment="1">
      <alignment horizontal="center" wrapText="1"/>
    </xf>
    <xf numFmtId="0" fontId="13" fillId="2" borderId="16" xfId="0" applyFont="1" applyFill="1" applyBorder="1" applyAlignment="1">
      <alignment horizontal="center" wrapText="1"/>
    </xf>
    <xf numFmtId="0" fontId="13" fillId="2" borderId="20" xfId="0" applyFont="1" applyFill="1" applyBorder="1" applyAlignment="1">
      <alignment horizontal="center" wrapText="1"/>
    </xf>
    <xf numFmtId="0" fontId="22" fillId="2" borderId="10" xfId="0" applyFont="1" applyFill="1" applyBorder="1" applyAlignment="1">
      <alignment horizontal="center" wrapText="1"/>
    </xf>
    <xf numFmtId="0" fontId="22" fillId="2" borderId="19" xfId="0" applyFont="1" applyFill="1" applyBorder="1" applyAlignment="1">
      <alignment horizontal="center" wrapText="1"/>
    </xf>
    <xf numFmtId="0" fontId="22" fillId="2" borderId="8" xfId="0" applyFont="1" applyFill="1" applyBorder="1" applyAlignment="1">
      <alignment horizontal="center" wrapText="1"/>
    </xf>
    <xf numFmtId="0" fontId="22" fillId="2" borderId="17" xfId="0" applyFont="1" applyFill="1" applyBorder="1" applyAlignment="1">
      <alignment horizontal="center" wrapText="1"/>
    </xf>
    <xf numFmtId="0" fontId="22" fillId="2" borderId="12" xfId="0" applyFont="1" applyFill="1" applyBorder="1" applyAlignment="1">
      <alignment horizontal="center"/>
    </xf>
    <xf numFmtId="0" fontId="22" fillId="2" borderId="11" xfId="0" applyFont="1" applyFill="1" applyBorder="1" applyAlignment="1">
      <alignment horizontal="center"/>
    </xf>
    <xf numFmtId="0" fontId="22" fillId="2" borderId="18" xfId="0" applyFont="1" applyFill="1" applyBorder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2" borderId="11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center"/>
    </xf>
  </cellXfs>
  <cellStyles count="3">
    <cellStyle name="Comma [0]" xfId="1" builtinId="6"/>
    <cellStyle name="Comma [0] 2" xfId="2" xr:uid="{00000000-0005-0000-0000-000001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id-ID" sz="1100"/>
            </a:pPr>
            <a:r>
              <a:rPr lang="en-US" sz="1100" b="1" i="0" baseline="0"/>
              <a:t>Grafik 1</a:t>
            </a:r>
            <a:br>
              <a:rPr lang="en-US" sz="1100" b="1" i="0" baseline="0"/>
            </a:br>
            <a:r>
              <a:rPr lang="en-US" sz="1100" b="1" i="0" baseline="0"/>
              <a:t>20 Sektor Terbesar Struktur Permintaan</a:t>
            </a:r>
            <a:br>
              <a:rPr lang="en-US" sz="1100" b="1" i="0" baseline="0"/>
            </a:br>
            <a:r>
              <a:rPr lang="en-US" sz="1100" b="1" i="0" baseline="0"/>
              <a:t>Provinsi Kepulauan Riau 20</a:t>
            </a:r>
            <a:r>
              <a:rPr lang="id-ID" sz="1100" b="1" i="0" baseline="0"/>
              <a:t>10</a:t>
            </a:r>
            <a:r>
              <a:rPr lang="en-US" sz="1100" b="1" i="0" baseline="0"/>
              <a:t> (%)</a:t>
            </a:r>
            <a:endParaRPr lang="id-ID" sz="1100"/>
          </a:p>
        </c:rich>
      </c:tx>
      <c:overlay val="1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566885389326331"/>
          <c:y val="0.11301128548862757"/>
          <c:w val="0.83406793092702458"/>
          <c:h val="0.75301794825742641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Permintaan Antara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Sheet1!$H$4:$H$23</c:f>
              <c:strCache>
                <c:ptCount val="20"/>
                <c:pt idx="0">
                  <c:v>Industri Alat Angk., Mesin &amp; Peralatannya</c:v>
                </c:pt>
                <c:pt idx="1">
                  <c:v>Industri Pupuk, Kimia &amp; Brg. dari Karet</c:v>
                </c:pt>
                <c:pt idx="2">
                  <c:v>Industri Barang lainnya</c:v>
                </c:pt>
                <c:pt idx="3">
                  <c:v>Bangunan</c:v>
                </c:pt>
                <c:pt idx="4">
                  <c:v>Industri Kertas dan Barang Cetakan</c:v>
                </c:pt>
                <c:pt idx="5">
                  <c:v>Minyak dan Gas Bumi</c:v>
                </c:pt>
                <c:pt idx="6">
                  <c:v>Industri Logam Dasar Besi &amp; Baja</c:v>
                </c:pt>
                <c:pt idx="7">
                  <c:v>Sewa Bangunan dan Jasa Perusahaan</c:v>
                </c:pt>
                <c:pt idx="8">
                  <c:v>Industri Brg. Kayu &amp; Hasil Hutan lainnya</c:v>
                </c:pt>
                <c:pt idx="9">
                  <c:v>Angkutan Udara</c:v>
                </c:pt>
                <c:pt idx="10">
                  <c:v>Bank dan Lembaga Keuangan tanpa Bank</c:v>
                </c:pt>
                <c:pt idx="11">
                  <c:v>Industri Semen &amp; Brg. Galian bukan logam</c:v>
                </c:pt>
                <c:pt idx="12">
                  <c:v>Industri Tekstil, Brg. Kulit &amp; Alas kaki</c:v>
                </c:pt>
                <c:pt idx="13">
                  <c:v>Hotel dan Restoran   </c:v>
                </c:pt>
                <c:pt idx="14">
                  <c:v>Jasa Hiburan &amp; Rekreasi</c:v>
                </c:pt>
                <c:pt idx="15">
                  <c:v>Industri Makanan, Minuman dan Tembakau</c:v>
                </c:pt>
                <c:pt idx="16">
                  <c:v>Peternakan dan Hasil-hasilnya</c:v>
                </c:pt>
                <c:pt idx="17">
                  <c:v>Pemerintahan Umum</c:v>
                </c:pt>
                <c:pt idx="18">
                  <c:v>Perikanan</c:v>
                </c:pt>
                <c:pt idx="19">
                  <c:v>Tanaman Bahan Makanan</c:v>
                </c:pt>
              </c:strCache>
            </c:strRef>
          </c:cat>
          <c:val>
            <c:numRef>
              <c:f>Sheet1!$I$4:$I$23</c:f>
              <c:numCache>
                <c:formatCode>_(* #,##0.00_);_(* \(#,##0.00\);_(* "-"_);_(@_)</c:formatCode>
                <c:ptCount val="20"/>
                <c:pt idx="0">
                  <c:v>19.740679408563828</c:v>
                </c:pt>
                <c:pt idx="1">
                  <c:v>5.765152067297441</c:v>
                </c:pt>
                <c:pt idx="2">
                  <c:v>66.828559912316777</c:v>
                </c:pt>
                <c:pt idx="3">
                  <c:v>0.13574810248527408</c:v>
                </c:pt>
                <c:pt idx="4">
                  <c:v>72.309017196391537</c:v>
                </c:pt>
                <c:pt idx="5">
                  <c:v>0.77203036697697103</c:v>
                </c:pt>
                <c:pt idx="6">
                  <c:v>3.0769943674890494</c:v>
                </c:pt>
                <c:pt idx="7">
                  <c:v>29.037743516735549</c:v>
                </c:pt>
                <c:pt idx="8">
                  <c:v>61.043741461396465</c:v>
                </c:pt>
                <c:pt idx="9">
                  <c:v>62.014405836030519</c:v>
                </c:pt>
                <c:pt idx="10">
                  <c:v>58.038264213712139</c:v>
                </c:pt>
                <c:pt idx="11">
                  <c:v>45.450863583742063</c:v>
                </c:pt>
                <c:pt idx="12">
                  <c:v>15.463550465382475</c:v>
                </c:pt>
                <c:pt idx="13">
                  <c:v>16.755826195943367</c:v>
                </c:pt>
                <c:pt idx="14">
                  <c:v>3.3135861983667603</c:v>
                </c:pt>
                <c:pt idx="15">
                  <c:v>51.076714278663538</c:v>
                </c:pt>
                <c:pt idx="16">
                  <c:v>7.5217653657252068</c:v>
                </c:pt>
                <c:pt idx="17">
                  <c:v>0.10722175510061284</c:v>
                </c:pt>
                <c:pt idx="18">
                  <c:v>3.7497959784449324</c:v>
                </c:pt>
                <c:pt idx="19">
                  <c:v>10.991176364668132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0-4A05-A61D-CC3B4F02AF92}"/>
            </c:ext>
          </c:extLst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P. Akhir Domestik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Sheet1!$H$4:$H$23</c:f>
              <c:strCache>
                <c:ptCount val="20"/>
                <c:pt idx="0">
                  <c:v>Industri Alat Angk., Mesin &amp; Peralatannya</c:v>
                </c:pt>
                <c:pt idx="1">
                  <c:v>Industri Pupuk, Kimia &amp; Brg. dari Karet</c:v>
                </c:pt>
                <c:pt idx="2">
                  <c:v>Industri Barang lainnya</c:v>
                </c:pt>
                <c:pt idx="3">
                  <c:v>Bangunan</c:v>
                </c:pt>
                <c:pt idx="4">
                  <c:v>Industri Kertas dan Barang Cetakan</c:v>
                </c:pt>
                <c:pt idx="5">
                  <c:v>Minyak dan Gas Bumi</c:v>
                </c:pt>
                <c:pt idx="6">
                  <c:v>Industri Logam Dasar Besi &amp; Baja</c:v>
                </c:pt>
                <c:pt idx="7">
                  <c:v>Sewa Bangunan dan Jasa Perusahaan</c:v>
                </c:pt>
                <c:pt idx="8">
                  <c:v>Industri Brg. Kayu &amp; Hasil Hutan lainnya</c:v>
                </c:pt>
                <c:pt idx="9">
                  <c:v>Angkutan Udara</c:v>
                </c:pt>
                <c:pt idx="10">
                  <c:v>Bank dan Lembaga Keuangan tanpa Bank</c:v>
                </c:pt>
                <c:pt idx="11">
                  <c:v>Industri Semen &amp; Brg. Galian bukan logam</c:v>
                </c:pt>
                <c:pt idx="12">
                  <c:v>Industri Tekstil, Brg. Kulit &amp; Alas kaki</c:v>
                </c:pt>
                <c:pt idx="13">
                  <c:v>Hotel dan Restoran   </c:v>
                </c:pt>
                <c:pt idx="14">
                  <c:v>Jasa Hiburan &amp; Rekreasi</c:v>
                </c:pt>
                <c:pt idx="15">
                  <c:v>Industri Makanan, Minuman dan Tembakau</c:v>
                </c:pt>
                <c:pt idx="16">
                  <c:v>Peternakan dan Hasil-hasilnya</c:v>
                </c:pt>
                <c:pt idx="17">
                  <c:v>Pemerintahan Umum</c:v>
                </c:pt>
                <c:pt idx="18">
                  <c:v>Perikanan</c:v>
                </c:pt>
                <c:pt idx="19">
                  <c:v>Tanaman Bahan Makanan</c:v>
                </c:pt>
              </c:strCache>
            </c:strRef>
          </c:cat>
          <c:val>
            <c:numRef>
              <c:f>Sheet1!$J$4:$J$23</c:f>
              <c:numCache>
                <c:formatCode>_(* #,##0.00_);_(* \(#,##0.00\);_(* "-"_);_(@_)</c:formatCode>
                <c:ptCount val="20"/>
                <c:pt idx="0">
                  <c:v>6.9746049457487951</c:v>
                </c:pt>
                <c:pt idx="1">
                  <c:v>34.021362930781976</c:v>
                </c:pt>
                <c:pt idx="2">
                  <c:v>15.063531391334795</c:v>
                </c:pt>
                <c:pt idx="3">
                  <c:v>99.864251897514734</c:v>
                </c:pt>
                <c:pt idx="4">
                  <c:v>-10.561770622601395</c:v>
                </c:pt>
                <c:pt idx="5">
                  <c:v>0</c:v>
                </c:pt>
                <c:pt idx="6">
                  <c:v>15.531434858681214</c:v>
                </c:pt>
                <c:pt idx="7">
                  <c:v>66.616687218720344</c:v>
                </c:pt>
                <c:pt idx="8">
                  <c:v>-8.4579607065229787</c:v>
                </c:pt>
                <c:pt idx="9">
                  <c:v>33.141152884325173</c:v>
                </c:pt>
                <c:pt idx="10">
                  <c:v>29.409747569107431</c:v>
                </c:pt>
                <c:pt idx="11">
                  <c:v>52.790131669203589</c:v>
                </c:pt>
                <c:pt idx="12">
                  <c:v>75.697473356429668</c:v>
                </c:pt>
                <c:pt idx="13">
                  <c:v>52.859844600777414</c:v>
                </c:pt>
                <c:pt idx="14">
                  <c:v>73.831462846401621</c:v>
                </c:pt>
                <c:pt idx="15">
                  <c:v>48.576542805252828</c:v>
                </c:pt>
                <c:pt idx="16">
                  <c:v>57.909775871928126</c:v>
                </c:pt>
                <c:pt idx="17">
                  <c:v>98.517659265003431</c:v>
                </c:pt>
                <c:pt idx="18">
                  <c:v>11.98328774408416</c:v>
                </c:pt>
                <c:pt idx="19">
                  <c:v>88.925196318455377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F0-4A05-A61D-CC3B4F02AF92}"/>
            </c:ext>
          </c:extLst>
        </c:ser>
        <c:ser>
          <c:idx val="2"/>
          <c:order val="2"/>
          <c:tx>
            <c:strRef>
              <c:f>Sheet1!$K$3</c:f>
              <c:strCache>
                <c:ptCount val="1"/>
                <c:pt idx="0">
                  <c:v>P. Akhir Ekspor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Sheet1!$H$4:$H$23</c:f>
              <c:strCache>
                <c:ptCount val="20"/>
                <c:pt idx="0">
                  <c:v>Industri Alat Angk., Mesin &amp; Peralatannya</c:v>
                </c:pt>
                <c:pt idx="1">
                  <c:v>Industri Pupuk, Kimia &amp; Brg. dari Karet</c:v>
                </c:pt>
                <c:pt idx="2">
                  <c:v>Industri Barang lainnya</c:v>
                </c:pt>
                <c:pt idx="3">
                  <c:v>Bangunan</c:v>
                </c:pt>
                <c:pt idx="4">
                  <c:v>Industri Kertas dan Barang Cetakan</c:v>
                </c:pt>
                <c:pt idx="5">
                  <c:v>Minyak dan Gas Bumi</c:v>
                </c:pt>
                <c:pt idx="6">
                  <c:v>Industri Logam Dasar Besi &amp; Baja</c:v>
                </c:pt>
                <c:pt idx="7">
                  <c:v>Sewa Bangunan dan Jasa Perusahaan</c:v>
                </c:pt>
                <c:pt idx="8">
                  <c:v>Industri Brg. Kayu &amp; Hasil Hutan lainnya</c:v>
                </c:pt>
                <c:pt idx="9">
                  <c:v>Angkutan Udara</c:v>
                </c:pt>
                <c:pt idx="10">
                  <c:v>Bank dan Lembaga Keuangan tanpa Bank</c:v>
                </c:pt>
                <c:pt idx="11">
                  <c:v>Industri Semen &amp; Brg. Galian bukan logam</c:v>
                </c:pt>
                <c:pt idx="12">
                  <c:v>Industri Tekstil, Brg. Kulit &amp; Alas kaki</c:v>
                </c:pt>
                <c:pt idx="13">
                  <c:v>Hotel dan Restoran   </c:v>
                </c:pt>
                <c:pt idx="14">
                  <c:v>Jasa Hiburan &amp; Rekreasi</c:v>
                </c:pt>
                <c:pt idx="15">
                  <c:v>Industri Makanan, Minuman dan Tembakau</c:v>
                </c:pt>
                <c:pt idx="16">
                  <c:v>Peternakan dan Hasil-hasilnya</c:v>
                </c:pt>
                <c:pt idx="17">
                  <c:v>Pemerintahan Umum</c:v>
                </c:pt>
                <c:pt idx="18">
                  <c:v>Perikanan</c:v>
                </c:pt>
                <c:pt idx="19">
                  <c:v>Tanaman Bahan Makanan</c:v>
                </c:pt>
              </c:strCache>
            </c:strRef>
          </c:cat>
          <c:val>
            <c:numRef>
              <c:f>Sheet1!$K$4:$K$23</c:f>
              <c:numCache>
                <c:formatCode>_(* #,##0.00_);_(* \(#,##0.00\);_(* "-"_);_(@_)</c:formatCode>
                <c:ptCount val="20"/>
                <c:pt idx="0">
                  <c:v>73.284715645687371</c:v>
                </c:pt>
                <c:pt idx="1">
                  <c:v>60.213485001920589</c:v>
                </c:pt>
                <c:pt idx="2">
                  <c:v>18.107908696348428</c:v>
                </c:pt>
                <c:pt idx="3">
                  <c:v>0</c:v>
                </c:pt>
                <c:pt idx="4">
                  <c:v>38.252753426209857</c:v>
                </c:pt>
                <c:pt idx="5">
                  <c:v>99.227969633023022</c:v>
                </c:pt>
                <c:pt idx="6">
                  <c:v>81.391570773829727</c:v>
                </c:pt>
                <c:pt idx="7">
                  <c:v>4.3455692645441086</c:v>
                </c:pt>
                <c:pt idx="8">
                  <c:v>47.414219245126517</c:v>
                </c:pt>
                <c:pt idx="9">
                  <c:v>4.844441279644303</c:v>
                </c:pt>
                <c:pt idx="10">
                  <c:v>12.551988217180421</c:v>
                </c:pt>
                <c:pt idx="11">
                  <c:v>1.7590047470543533</c:v>
                </c:pt>
                <c:pt idx="12">
                  <c:v>8.838976178187858</c:v>
                </c:pt>
                <c:pt idx="13">
                  <c:v>30.384329203279218</c:v>
                </c:pt>
                <c:pt idx="14">
                  <c:v>22.854950955231622</c:v>
                </c:pt>
                <c:pt idx="15">
                  <c:v>0.34674291608363711</c:v>
                </c:pt>
                <c:pt idx="16">
                  <c:v>34.568458762346658</c:v>
                </c:pt>
                <c:pt idx="17">
                  <c:v>1.3751189798959516</c:v>
                </c:pt>
                <c:pt idx="18">
                  <c:v>84.266916277470898</c:v>
                </c:pt>
                <c:pt idx="19">
                  <c:v>8.3627316876485003E-2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F0-4A05-A61D-CC3B4F02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64380928"/>
        <c:axId val="64382464"/>
        <c:axId val="0"/>
      </c:bar3DChart>
      <c:catAx>
        <c:axId val="6438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id-ID" sz="700"/>
            </a:pPr>
            <a:endParaRPr lang="en-US"/>
          </a:p>
        </c:txPr>
        <c:crossAx val="64382464"/>
        <c:crosses val="autoZero"/>
        <c:auto val="1"/>
        <c:lblAlgn val="ctr"/>
        <c:lblOffset val="100"/>
        <c:noMultiLvlLbl val="0"/>
      </c:catAx>
      <c:valAx>
        <c:axId val="64382464"/>
        <c:scaling>
          <c:orientation val="minMax"/>
        </c:scaling>
        <c:delete val="0"/>
        <c:axPos val="l"/>
        <c:majorGridlines/>
        <c:numFmt formatCode="_(* #,##0.00_);_(* \(#,##0.00\);_(* &quot;-&quot;_);_(@_)" sourceLinked="1"/>
        <c:majorTickMark val="out"/>
        <c:minorTickMark val="none"/>
        <c:tickLblPos val="nextTo"/>
        <c:txPr>
          <a:bodyPr/>
          <a:lstStyle/>
          <a:p>
            <a:pPr>
              <a:defRPr lang="id-ID" sz="700"/>
            </a:pPr>
            <a:endParaRPr lang="en-US"/>
          </a:p>
        </c:txPr>
        <c:crossAx val="64380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720927512031401"/>
          <c:y val="0.8924545383225766"/>
          <c:w val="0.20291535433070901"/>
          <c:h val="0.10535563712802946"/>
        </c:manualLayout>
      </c:layout>
      <c:overlay val="0"/>
      <c:txPr>
        <a:bodyPr/>
        <a:lstStyle/>
        <a:p>
          <a:pPr>
            <a:defRPr lang="id-ID" sz="800"/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40000"/>
        <a:lumOff val="60000"/>
      </a:schemeClr>
    </a:solidFill>
    <a:ln>
      <a:noFill/>
    </a:ln>
    <a:effectLst>
      <a:glow rad="63500">
        <a:schemeClr val="accent3">
          <a:satMod val="175000"/>
          <a:alpha val="40000"/>
        </a:schemeClr>
      </a:glow>
      <a:softEdge rad="127000"/>
    </a:effectLst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id-ID" sz="1100"/>
            </a:pPr>
            <a:r>
              <a:rPr lang="en-US" sz="1100" b="1" i="0" baseline="0"/>
              <a:t>Grafik </a:t>
            </a:r>
            <a:r>
              <a:rPr lang="id-ID" sz="1100" b="1" i="0" baseline="0"/>
              <a:t>9</a:t>
            </a:r>
            <a:r>
              <a:rPr lang="en-US" sz="1100" b="1" i="0" baseline="0"/>
              <a:t> </a:t>
            </a:r>
            <a:br>
              <a:rPr lang="en-US" sz="1100" b="1" i="0" baseline="0"/>
            </a:br>
            <a:r>
              <a:rPr lang="id-ID" sz="1100" b="1" i="0" baseline="0"/>
              <a:t>9 Sektor Jumlah Permintaan </a:t>
            </a:r>
            <a:r>
              <a:rPr lang="en-US" sz="1100" b="1" i="0" baseline="0"/>
              <a:t>Output Domestik </a:t>
            </a:r>
            <a:br>
              <a:rPr lang="en-US" sz="1100" b="1" i="0" baseline="0"/>
            </a:br>
            <a:r>
              <a:rPr lang="en-US" sz="1100" b="1" i="0" baseline="0"/>
              <a:t>Provinsi Kepulauan Riau 20</a:t>
            </a:r>
            <a:r>
              <a:rPr lang="id-ID" sz="1100" b="1" i="0" baseline="0"/>
              <a:t>10</a:t>
            </a:r>
            <a:r>
              <a:rPr lang="en-US" sz="1100" b="1" i="0" baseline="0"/>
              <a:t> (Milyar Rp)</a:t>
            </a:r>
            <a:endParaRPr lang="id-ID" sz="1100" b="1" i="0" baseline="0"/>
          </a:p>
        </c:rich>
      </c:tx>
      <c:layout>
        <c:manualLayout>
          <c:xMode val="edge"/>
          <c:yMode val="edge"/>
          <c:x val="0.21950245614686753"/>
          <c:y val="2.1655065738592431E-2"/>
        </c:manualLayout>
      </c:layout>
      <c:overlay val="1"/>
    </c:title>
    <c:autoTitleDeleted val="0"/>
    <c:view3D>
      <c:rotX val="0"/>
      <c:rotY val="0"/>
      <c:rAngAx val="0"/>
    </c:view3D>
    <c:floor>
      <c:thickness val="0"/>
    </c:floor>
    <c:sideWall>
      <c:thickness val="0"/>
      <c:spPr>
        <a:noFill/>
      </c:spPr>
    </c:sideWall>
    <c:backWall>
      <c:thickness val="0"/>
      <c:spPr>
        <a:noFill/>
      </c:spPr>
    </c:backWall>
    <c:plotArea>
      <c:layout>
        <c:manualLayout>
          <c:layoutTarget val="inner"/>
          <c:xMode val="edge"/>
          <c:yMode val="edge"/>
          <c:x val="0.10076031976434215"/>
          <c:y val="0.15322773748409119"/>
          <c:w val="0.83406793092702458"/>
          <c:h val="0.75301794825742641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Sheet1!$B$340:$B$348</c:f>
              <c:strCache>
                <c:ptCount val="9"/>
                <c:pt idx="0">
                  <c:v>Pertanian</c:v>
                </c:pt>
                <c:pt idx="1">
                  <c:v>Pertambangan dan Penggalian</c:v>
                </c:pt>
                <c:pt idx="2">
                  <c:v>Industri</c:v>
                </c:pt>
                <c:pt idx="3">
                  <c:v>Listrik, Gas, dan Air</c:v>
                </c:pt>
                <c:pt idx="4">
                  <c:v>Bangunan</c:v>
                </c:pt>
                <c:pt idx="5">
                  <c:v>Perdagangan, Hotel, dan Restoran</c:v>
                </c:pt>
                <c:pt idx="6">
                  <c:v>Angkutan dan Komunikasi</c:v>
                </c:pt>
                <c:pt idx="7">
                  <c:v>Keuangan, Jasa Perusahaan, dan Sewa Bangunan</c:v>
                </c:pt>
                <c:pt idx="8">
                  <c:v>Jasa-jasa</c:v>
                </c:pt>
              </c:strCache>
            </c:strRef>
          </c:cat>
          <c:val>
            <c:numRef>
              <c:f>Sheet1!$C$340:$C$348</c:f>
              <c:numCache>
                <c:formatCode>#,##0.00</c:formatCode>
                <c:ptCount val="9"/>
                <c:pt idx="0">
                  <c:v>8466.980048548261</c:v>
                </c:pt>
                <c:pt idx="1">
                  <c:v>8021.6845444031715</c:v>
                </c:pt>
                <c:pt idx="2">
                  <c:v>75166.332582343777</c:v>
                </c:pt>
                <c:pt idx="3">
                  <c:v>225.72740390383481</c:v>
                </c:pt>
                <c:pt idx="4">
                  <c:v>11759.8403650378</c:v>
                </c:pt>
                <c:pt idx="5">
                  <c:v>18070.345998306169</c:v>
                </c:pt>
                <c:pt idx="6">
                  <c:v>5982.0477836607924</c:v>
                </c:pt>
                <c:pt idx="7">
                  <c:v>9261.3799747980029</c:v>
                </c:pt>
                <c:pt idx="8">
                  <c:v>8193.770222417812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4-4DA8-B80B-3D70390DD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65454080"/>
        <c:axId val="65455616"/>
        <c:axId val="0"/>
      </c:bar3DChart>
      <c:catAx>
        <c:axId val="65454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65455616"/>
        <c:crosses val="autoZero"/>
        <c:auto val="1"/>
        <c:lblAlgn val="ctr"/>
        <c:lblOffset val="100"/>
        <c:noMultiLvlLbl val="0"/>
      </c:catAx>
      <c:valAx>
        <c:axId val="65455616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65454080"/>
        <c:crosses val="autoZero"/>
        <c:crossBetween val="between"/>
      </c:valAx>
    </c:plotArea>
    <c:plotVisOnly val="1"/>
    <c:dispBlanksAs val="gap"/>
    <c:showDLblsOverMax val="0"/>
  </c:chart>
  <c:spPr>
    <a:solidFill>
      <a:schemeClr val="accent3">
        <a:lumMod val="40000"/>
        <a:lumOff val="60000"/>
      </a:schemeClr>
    </a:solidFill>
    <a:ln>
      <a:noFill/>
    </a:ln>
    <a:effectLst>
      <a:glow rad="63500">
        <a:schemeClr val="accent3">
          <a:satMod val="175000"/>
          <a:alpha val="40000"/>
        </a:schemeClr>
      </a:glow>
      <a:softEdge rad="127000"/>
    </a:effectLst>
  </c:spPr>
  <c:txPr>
    <a:bodyPr/>
    <a:lstStyle/>
    <a:p>
      <a:pPr>
        <a:defRPr sz="1100"/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id-ID" sz="1100"/>
            </a:pPr>
            <a:r>
              <a:rPr lang="en-US" sz="1100" b="1" i="0" baseline="0"/>
              <a:t>Grafik </a:t>
            </a:r>
            <a:r>
              <a:rPr lang="id-ID" sz="1100" b="1" i="0" baseline="0"/>
              <a:t>9</a:t>
            </a:r>
            <a:r>
              <a:rPr lang="en-US" sz="1100" b="1" i="0" baseline="0"/>
              <a:t> </a:t>
            </a:r>
            <a:br>
              <a:rPr lang="en-US" sz="1100" b="1" i="0" baseline="0"/>
            </a:br>
            <a:r>
              <a:rPr lang="id-ID" sz="1100" b="1" i="0" baseline="0"/>
              <a:t>9 Sektor Jumlah Permintaan </a:t>
            </a:r>
            <a:r>
              <a:rPr lang="en-US" sz="1100" b="1" i="0" baseline="0"/>
              <a:t>Output Domestik </a:t>
            </a:r>
            <a:br>
              <a:rPr lang="en-US" sz="1100" b="1" i="0" baseline="0"/>
            </a:br>
            <a:r>
              <a:rPr lang="en-US" sz="1100" b="1" i="0" baseline="0"/>
              <a:t>Provinsi Kepulauan Riau 20</a:t>
            </a:r>
            <a:r>
              <a:rPr lang="id-ID" sz="1100" b="1" i="0" baseline="0"/>
              <a:t>10</a:t>
            </a:r>
            <a:r>
              <a:rPr lang="en-US" sz="1100" b="1" i="0" baseline="0"/>
              <a:t> (Milyar Rp)</a:t>
            </a:r>
            <a:endParaRPr lang="id-ID" sz="1100" b="1" i="0" baseline="0"/>
          </a:p>
        </c:rich>
      </c:tx>
      <c:layout>
        <c:manualLayout>
          <c:xMode val="edge"/>
          <c:yMode val="edge"/>
          <c:x val="0.21950245614686764"/>
          <c:y val="2.1655065738592431E-2"/>
        </c:manualLayout>
      </c:layout>
      <c:overlay val="1"/>
    </c:title>
    <c:autoTitleDeleted val="0"/>
    <c:view3D>
      <c:rotX val="0"/>
      <c:rotY val="0"/>
      <c:rAngAx val="0"/>
    </c:view3D>
    <c:floor>
      <c:thickness val="0"/>
    </c:floor>
    <c:sideWall>
      <c:thickness val="0"/>
      <c:spPr>
        <a:noFill/>
      </c:spPr>
    </c:sideWall>
    <c:backWall>
      <c:thickness val="0"/>
      <c:spPr>
        <a:noFill/>
      </c:spPr>
    </c:backWall>
    <c:plotArea>
      <c:layout>
        <c:manualLayout>
          <c:layoutTarget val="inner"/>
          <c:xMode val="edge"/>
          <c:yMode val="edge"/>
          <c:x val="0.10076031976434215"/>
          <c:y val="0.15322773748409127"/>
          <c:w val="0.83406793092702458"/>
          <c:h val="0.7530179482574264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Sheet1!$C$362</c:f>
              <c:strCache>
                <c:ptCount val="1"/>
                <c:pt idx="0">
                  <c:v>P. Akhir Domestik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Sheet1!$B$363:$B$371</c:f>
              <c:strCache>
                <c:ptCount val="9"/>
                <c:pt idx="0">
                  <c:v>Pertanian</c:v>
                </c:pt>
                <c:pt idx="1">
                  <c:v>Pertambangan dan Penggalian</c:v>
                </c:pt>
                <c:pt idx="2">
                  <c:v>Industri</c:v>
                </c:pt>
                <c:pt idx="3">
                  <c:v>Listrik, Gas, dan Air</c:v>
                </c:pt>
                <c:pt idx="4">
                  <c:v>Bangunan</c:v>
                </c:pt>
                <c:pt idx="5">
                  <c:v>Perdagangan, Hotel, dan Restoran</c:v>
                </c:pt>
                <c:pt idx="6">
                  <c:v>Angkutan dan Komunikasi</c:v>
                </c:pt>
                <c:pt idx="7">
                  <c:v>Keuangan, Jasa Perusahaan, dan Sewa Bangunan</c:v>
                </c:pt>
                <c:pt idx="8">
                  <c:v>Jasa-jasa</c:v>
                </c:pt>
              </c:strCache>
            </c:strRef>
          </c:cat>
          <c:val>
            <c:numRef>
              <c:f>Sheet1!$C$363:$C$371</c:f>
              <c:numCache>
                <c:formatCode>_(* #,##0.00_);_(* \(#,##0.00\);_(* "-"_);_(@_)</c:formatCode>
                <c:ptCount val="9"/>
                <c:pt idx="0" formatCode="_(* #,##0.00_);_(* \(#,##0.00\);_(* &quot;-&quot;??_);_(@_)">
                  <c:v>5377.0479612343215</c:v>
                </c:pt>
                <c:pt idx="1">
                  <c:v>114.24435722930357</c:v>
                </c:pt>
                <c:pt idx="2" formatCode="#,##0.00">
                  <c:v>22052.2782974129</c:v>
                </c:pt>
                <c:pt idx="3" formatCode="_(* #,##0.00_);_(* \(#,##0.00\);_(* &quot;-&quot;??_);_(@_)">
                  <c:v>225.72740390383481</c:v>
                </c:pt>
                <c:pt idx="4" formatCode="#,##0.00">
                  <c:v>11759.8403650378</c:v>
                </c:pt>
                <c:pt idx="5" formatCode="#,##0.00">
                  <c:v>3919.9146978223698</c:v>
                </c:pt>
                <c:pt idx="6" formatCode="#,##0.00">
                  <c:v>5126.3672341973988</c:v>
                </c:pt>
                <c:pt idx="7" formatCode="#,##0.00">
                  <c:v>8023.046617708168</c:v>
                </c:pt>
                <c:pt idx="8" formatCode="#,##0.00">
                  <c:v>7138.8236232706149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5-41FC-9FEC-86DD9968B042}"/>
            </c:ext>
          </c:extLst>
        </c:ser>
        <c:ser>
          <c:idx val="1"/>
          <c:order val="1"/>
          <c:tx>
            <c:strRef>
              <c:f>Sheet1!$D$362</c:f>
              <c:strCache>
                <c:ptCount val="1"/>
                <c:pt idx="0">
                  <c:v>P. Akhir Ekspor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Sheet1!$B$363:$B$371</c:f>
              <c:strCache>
                <c:ptCount val="9"/>
                <c:pt idx="0">
                  <c:v>Pertanian</c:v>
                </c:pt>
                <c:pt idx="1">
                  <c:v>Pertambangan dan Penggalian</c:v>
                </c:pt>
                <c:pt idx="2">
                  <c:v>Industri</c:v>
                </c:pt>
                <c:pt idx="3">
                  <c:v>Listrik, Gas, dan Air</c:v>
                </c:pt>
                <c:pt idx="4">
                  <c:v>Bangunan</c:v>
                </c:pt>
                <c:pt idx="5">
                  <c:v>Perdagangan, Hotel, dan Restoran</c:v>
                </c:pt>
                <c:pt idx="6">
                  <c:v>Angkutan dan Komunikasi</c:v>
                </c:pt>
                <c:pt idx="7">
                  <c:v>Keuangan, Jasa Perusahaan, dan Sewa Bangunan</c:v>
                </c:pt>
                <c:pt idx="8">
                  <c:v>Jasa-jasa</c:v>
                </c:pt>
              </c:strCache>
            </c:strRef>
          </c:cat>
          <c:val>
            <c:numRef>
              <c:f>Sheet1!$D$363:$D$371</c:f>
              <c:numCache>
                <c:formatCode>_(* #,##0.00_);_(* \(#,##0.00\);_(* "-"_);_(@_)</c:formatCode>
                <c:ptCount val="9"/>
                <c:pt idx="0" formatCode="_(* #,##0.00_);_(* \(#,##0.00\);_(* &quot;-&quot;??_);_(@_)">
                  <c:v>3089.9320873139395</c:v>
                </c:pt>
                <c:pt idx="1">
                  <c:v>7907.4401871738683</c:v>
                </c:pt>
                <c:pt idx="2" formatCode="#,##0.00">
                  <c:v>53114.054284930869</c:v>
                </c:pt>
                <c:pt idx="3" formatCode="_(* #,##0.00_);_(* \(#,##0.00\);_(* &quot;-&quot;??_);_(@_)">
                  <c:v>0</c:v>
                </c:pt>
                <c:pt idx="4" formatCode="#,##0.00">
                  <c:v>0</c:v>
                </c:pt>
                <c:pt idx="5" formatCode="#,##0.00">
                  <c:v>14150.4313004838</c:v>
                </c:pt>
                <c:pt idx="6" formatCode="#,##0.00">
                  <c:v>855.68054946339328</c:v>
                </c:pt>
                <c:pt idx="7" formatCode="#,##0.00">
                  <c:v>1238.3333570898349</c:v>
                </c:pt>
                <c:pt idx="8" formatCode="#,##0.00">
                  <c:v>1054.9465991471968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25-41FC-9FEC-86DD9968B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65505152"/>
        <c:axId val="65506688"/>
        <c:axId val="0"/>
      </c:bar3DChart>
      <c:catAx>
        <c:axId val="65505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65506688"/>
        <c:crosses val="autoZero"/>
        <c:auto val="1"/>
        <c:lblAlgn val="ctr"/>
        <c:lblOffset val="100"/>
        <c:noMultiLvlLbl val="0"/>
      </c:catAx>
      <c:valAx>
        <c:axId val="65506688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65505152"/>
        <c:crosses val="autoZero"/>
        <c:crossBetween val="between"/>
      </c:valAx>
    </c:plotArea>
    <c:plotVisOnly val="1"/>
    <c:dispBlanksAs val="gap"/>
    <c:showDLblsOverMax val="0"/>
  </c:chart>
  <c:spPr>
    <a:solidFill>
      <a:schemeClr val="accent3">
        <a:lumMod val="40000"/>
        <a:lumOff val="60000"/>
      </a:schemeClr>
    </a:solidFill>
    <a:ln>
      <a:noFill/>
    </a:ln>
    <a:effectLst>
      <a:glow rad="63500">
        <a:schemeClr val="accent3">
          <a:satMod val="175000"/>
          <a:alpha val="40000"/>
        </a:schemeClr>
      </a:glow>
      <a:softEdge rad="127000"/>
    </a:effectLst>
  </c:spPr>
  <c:txPr>
    <a:bodyPr/>
    <a:lstStyle/>
    <a:p>
      <a:pPr>
        <a:defRPr sz="1100"/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id-ID" sz="1100"/>
            </a:pPr>
            <a:r>
              <a:rPr lang="en-US" sz="1100" b="1" i="0" baseline="0"/>
              <a:t>Grafik </a:t>
            </a:r>
            <a:r>
              <a:rPr lang="id-ID" sz="1100" b="1" i="0" baseline="0"/>
              <a:t>2</a:t>
            </a:r>
            <a:br>
              <a:rPr lang="en-US" sz="1100" b="1" i="0" baseline="0"/>
            </a:br>
            <a:r>
              <a:rPr lang="en-US" sz="1100" b="1" i="0" baseline="0"/>
              <a:t>20 Sektor Terbesar Struktur </a:t>
            </a:r>
            <a:r>
              <a:rPr lang="id-ID" sz="1100" b="1" i="0" baseline="0"/>
              <a:t>Penawaran</a:t>
            </a:r>
            <a:br>
              <a:rPr lang="en-US" sz="1100" b="1" i="0" baseline="0"/>
            </a:br>
            <a:r>
              <a:rPr lang="en-US" sz="1100" b="1" i="0" baseline="0"/>
              <a:t>Provinsi Kepulauan Riau 20</a:t>
            </a:r>
            <a:r>
              <a:rPr lang="id-ID" sz="1100" b="1" i="0" baseline="0"/>
              <a:t>10</a:t>
            </a:r>
            <a:r>
              <a:rPr lang="en-US" sz="1100" b="1" i="0" baseline="0"/>
              <a:t> (%)</a:t>
            </a:r>
            <a:endParaRPr lang="id-ID" sz="1100"/>
          </a:p>
        </c:rich>
      </c:tx>
      <c:overlay val="1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566885389326331"/>
          <c:y val="0.1130112854886276"/>
          <c:w val="0.83406793092702458"/>
          <c:h val="0.75301794825742641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Sheet1!$H$41</c:f>
              <c:strCache>
                <c:ptCount val="1"/>
                <c:pt idx="0">
                  <c:v>Produksi Domestik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Sheet1!$G$42:$G$61</c:f>
              <c:strCache>
                <c:ptCount val="20"/>
                <c:pt idx="0">
                  <c:v>Industri Alat Angk., Mesin &amp; Peralatannya</c:v>
                </c:pt>
                <c:pt idx="1">
                  <c:v>Industri Pupuk, Kimia &amp; Brg. dari Karet</c:v>
                </c:pt>
                <c:pt idx="2">
                  <c:v>Industri Barang lainnya</c:v>
                </c:pt>
                <c:pt idx="3">
                  <c:v>Bangunan</c:v>
                </c:pt>
                <c:pt idx="4">
                  <c:v>Industri Kertas dan Barang Cetakan</c:v>
                </c:pt>
                <c:pt idx="5">
                  <c:v>Minyak dan Gas Bumi</c:v>
                </c:pt>
                <c:pt idx="6">
                  <c:v>Industri Logam Dasar Besi &amp; Baja</c:v>
                </c:pt>
                <c:pt idx="7">
                  <c:v>Sewa Bangunan dan Jasa Perusahaan</c:v>
                </c:pt>
                <c:pt idx="8">
                  <c:v>Industri Brg. Kayu &amp; Hasil Hutan lainnya</c:v>
                </c:pt>
                <c:pt idx="9">
                  <c:v>Angkutan Udara</c:v>
                </c:pt>
                <c:pt idx="10">
                  <c:v>Bank dan Lembaga Keuangan tanpa Bank</c:v>
                </c:pt>
                <c:pt idx="11">
                  <c:v>Industri Semen &amp; Brg. Galian bukan logam</c:v>
                </c:pt>
                <c:pt idx="12">
                  <c:v>Industri Tekstil, Brg. Kulit &amp; Alas kaki</c:v>
                </c:pt>
                <c:pt idx="13">
                  <c:v>Hotel dan Restoran   </c:v>
                </c:pt>
                <c:pt idx="14">
                  <c:v>Jasa Hiburan &amp; Rekreasi</c:v>
                </c:pt>
                <c:pt idx="15">
                  <c:v>Industri Makanan, Minuman dan Tembakau</c:v>
                </c:pt>
                <c:pt idx="16">
                  <c:v>Peternakan dan Hasil-hasilnya</c:v>
                </c:pt>
                <c:pt idx="17">
                  <c:v>Pemerintahan Umum</c:v>
                </c:pt>
                <c:pt idx="18">
                  <c:v>Perikanan</c:v>
                </c:pt>
                <c:pt idx="19">
                  <c:v>Tanaman Bahan Makanan</c:v>
                </c:pt>
              </c:strCache>
            </c:strRef>
          </c:cat>
          <c:val>
            <c:numRef>
              <c:f>Sheet1!$H$42:$H$61</c:f>
              <c:numCache>
                <c:formatCode>_(* #,##0.00_);_(* \(#,##0.00\);_(* "-"_);_(@_)</c:formatCode>
                <c:ptCount val="20"/>
                <c:pt idx="0">
                  <c:v>86.152190282951352</c:v>
                </c:pt>
                <c:pt idx="1">
                  <c:v>21.200141395563588</c:v>
                </c:pt>
                <c:pt idx="2">
                  <c:v>14.075409932387494</c:v>
                </c:pt>
                <c:pt idx="3">
                  <c:v>100</c:v>
                </c:pt>
                <c:pt idx="4">
                  <c:v>7.3126553695255589</c:v>
                </c:pt>
                <c:pt idx="5">
                  <c:v>69.731909925760846</c:v>
                </c:pt>
                <c:pt idx="6">
                  <c:v>94.350780170939402</c:v>
                </c:pt>
                <c:pt idx="7">
                  <c:v>15.377093544834535</c:v>
                </c:pt>
                <c:pt idx="8">
                  <c:v>99.533391199137128</c:v>
                </c:pt>
                <c:pt idx="9">
                  <c:v>21.756667839793597</c:v>
                </c:pt>
                <c:pt idx="10">
                  <c:v>97.13349874037732</c:v>
                </c:pt>
                <c:pt idx="11">
                  <c:v>92.359786627585635</c:v>
                </c:pt>
                <c:pt idx="12">
                  <c:v>31.120718505294835</c:v>
                </c:pt>
                <c:pt idx="13">
                  <c:v>99.999999999999972</c:v>
                </c:pt>
                <c:pt idx="14">
                  <c:v>19.302725674335957</c:v>
                </c:pt>
                <c:pt idx="15">
                  <c:v>5.4020003108550201</c:v>
                </c:pt>
                <c:pt idx="16">
                  <c:v>49.723488827930403</c:v>
                </c:pt>
                <c:pt idx="17">
                  <c:v>100</c:v>
                </c:pt>
                <c:pt idx="18">
                  <c:v>75.70331972888556</c:v>
                </c:pt>
                <c:pt idx="19">
                  <c:v>8.0399986233117886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3-4BF2-BB73-9FF94A30FB60}"/>
            </c:ext>
          </c:extLst>
        </c:ser>
        <c:ser>
          <c:idx val="1"/>
          <c:order val="1"/>
          <c:tx>
            <c:strRef>
              <c:f>Sheet1!$I$41</c:f>
              <c:strCache>
                <c:ptCount val="1"/>
                <c:pt idx="0">
                  <c:v>Impor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Sheet1!$G$42:$G$61</c:f>
              <c:strCache>
                <c:ptCount val="20"/>
                <c:pt idx="0">
                  <c:v>Industri Alat Angk., Mesin &amp; Peralatannya</c:v>
                </c:pt>
                <c:pt idx="1">
                  <c:v>Industri Pupuk, Kimia &amp; Brg. dari Karet</c:v>
                </c:pt>
                <c:pt idx="2">
                  <c:v>Industri Barang lainnya</c:v>
                </c:pt>
                <c:pt idx="3">
                  <c:v>Bangunan</c:v>
                </c:pt>
                <c:pt idx="4">
                  <c:v>Industri Kertas dan Barang Cetakan</c:v>
                </c:pt>
                <c:pt idx="5">
                  <c:v>Minyak dan Gas Bumi</c:v>
                </c:pt>
                <c:pt idx="6">
                  <c:v>Industri Logam Dasar Besi &amp; Baja</c:v>
                </c:pt>
                <c:pt idx="7">
                  <c:v>Sewa Bangunan dan Jasa Perusahaan</c:v>
                </c:pt>
                <c:pt idx="8">
                  <c:v>Industri Brg. Kayu &amp; Hasil Hutan lainnya</c:v>
                </c:pt>
                <c:pt idx="9">
                  <c:v>Angkutan Udara</c:v>
                </c:pt>
                <c:pt idx="10">
                  <c:v>Bank dan Lembaga Keuangan tanpa Bank</c:v>
                </c:pt>
                <c:pt idx="11">
                  <c:v>Industri Semen &amp; Brg. Galian bukan logam</c:v>
                </c:pt>
                <c:pt idx="12">
                  <c:v>Industri Tekstil, Brg. Kulit &amp; Alas kaki</c:v>
                </c:pt>
                <c:pt idx="13">
                  <c:v>Hotel dan Restoran   </c:v>
                </c:pt>
                <c:pt idx="14">
                  <c:v>Jasa Hiburan &amp; Rekreasi</c:v>
                </c:pt>
                <c:pt idx="15">
                  <c:v>Industri Makanan, Minuman dan Tembakau</c:v>
                </c:pt>
                <c:pt idx="16">
                  <c:v>Peternakan dan Hasil-hasilnya</c:v>
                </c:pt>
                <c:pt idx="17">
                  <c:v>Pemerintahan Umum</c:v>
                </c:pt>
                <c:pt idx="18">
                  <c:v>Perikanan</c:v>
                </c:pt>
                <c:pt idx="19">
                  <c:v>Tanaman Bahan Makanan</c:v>
                </c:pt>
              </c:strCache>
            </c:strRef>
          </c:cat>
          <c:val>
            <c:numRef>
              <c:f>Sheet1!$I$42:$I$61</c:f>
              <c:numCache>
                <c:formatCode>_(* #,##0.00_);_(* \(#,##0.00\);_(* "-"_);_(@_)</c:formatCode>
                <c:ptCount val="20"/>
                <c:pt idx="0">
                  <c:v>9.4949339120602172</c:v>
                </c:pt>
                <c:pt idx="1">
                  <c:v>64.152120068275863</c:v>
                </c:pt>
                <c:pt idx="2">
                  <c:v>84.078963965391623</c:v>
                </c:pt>
                <c:pt idx="3">
                  <c:v>0</c:v>
                </c:pt>
                <c:pt idx="4">
                  <c:v>71.402661320644839</c:v>
                </c:pt>
                <c:pt idx="5">
                  <c:v>0</c:v>
                </c:pt>
                <c:pt idx="6">
                  <c:v>5.5601962425328528</c:v>
                </c:pt>
                <c:pt idx="7">
                  <c:v>84.622906455165463</c:v>
                </c:pt>
                <c:pt idx="8">
                  <c:v>0.44912279401081295</c:v>
                </c:pt>
                <c:pt idx="9">
                  <c:v>78.243332160206407</c:v>
                </c:pt>
                <c:pt idx="10">
                  <c:v>2.866501259622674</c:v>
                </c:pt>
                <c:pt idx="11">
                  <c:v>7.5326129270744442</c:v>
                </c:pt>
                <c:pt idx="12">
                  <c:v>66.305276034770017</c:v>
                </c:pt>
                <c:pt idx="13">
                  <c:v>0</c:v>
                </c:pt>
                <c:pt idx="14">
                  <c:v>80.69727432566404</c:v>
                </c:pt>
                <c:pt idx="15">
                  <c:v>94.341781137955962</c:v>
                </c:pt>
                <c:pt idx="16">
                  <c:v>40.331851415406611</c:v>
                </c:pt>
                <c:pt idx="17">
                  <c:v>0</c:v>
                </c:pt>
                <c:pt idx="18">
                  <c:v>0</c:v>
                </c:pt>
                <c:pt idx="19">
                  <c:v>91.212293359661672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C3-4BF2-BB73-9FF94A30F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64408192"/>
        <c:axId val="65012096"/>
        <c:axId val="0"/>
      </c:bar3DChart>
      <c:catAx>
        <c:axId val="64408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id-ID" sz="700"/>
            </a:pPr>
            <a:endParaRPr lang="en-US"/>
          </a:p>
        </c:txPr>
        <c:crossAx val="65012096"/>
        <c:crosses val="autoZero"/>
        <c:auto val="1"/>
        <c:lblAlgn val="ctr"/>
        <c:lblOffset val="100"/>
        <c:noMultiLvlLbl val="0"/>
      </c:catAx>
      <c:valAx>
        <c:axId val="65012096"/>
        <c:scaling>
          <c:orientation val="minMax"/>
        </c:scaling>
        <c:delete val="0"/>
        <c:axPos val="l"/>
        <c:majorGridlines/>
        <c:numFmt formatCode="_(* #,##0.00_);_(* \(#,##0.00\);_(* &quot;-&quot;_);_(@_)" sourceLinked="1"/>
        <c:majorTickMark val="out"/>
        <c:minorTickMark val="none"/>
        <c:tickLblPos val="nextTo"/>
        <c:txPr>
          <a:bodyPr/>
          <a:lstStyle/>
          <a:p>
            <a:pPr>
              <a:defRPr lang="id-ID" sz="700"/>
            </a:pPr>
            <a:endParaRPr lang="en-US"/>
          </a:p>
        </c:txPr>
        <c:crossAx val="64408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720927512031424"/>
          <c:y val="0.8924545383225766"/>
          <c:w val="0.20291535433070906"/>
          <c:h val="0.10535563712802946"/>
        </c:manualLayout>
      </c:layout>
      <c:overlay val="0"/>
      <c:txPr>
        <a:bodyPr/>
        <a:lstStyle/>
        <a:p>
          <a:pPr>
            <a:defRPr lang="id-ID" sz="800"/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40000"/>
        <a:lumOff val="60000"/>
      </a:schemeClr>
    </a:solidFill>
    <a:ln>
      <a:noFill/>
    </a:ln>
    <a:effectLst>
      <a:glow rad="63500">
        <a:schemeClr val="accent3">
          <a:satMod val="175000"/>
          <a:alpha val="40000"/>
        </a:schemeClr>
      </a:glow>
      <a:softEdge rad="127000"/>
    </a:effectLst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id-ID" sz="1100"/>
            </a:pPr>
            <a:r>
              <a:rPr lang="en-US" sz="1100" b="1" i="0" baseline="0"/>
              <a:t>Grafik </a:t>
            </a:r>
            <a:r>
              <a:rPr lang="id-ID" sz="1100" b="1" i="0" baseline="0"/>
              <a:t>2</a:t>
            </a:r>
            <a:br>
              <a:rPr lang="en-US" sz="1100" b="1" i="0" baseline="0"/>
            </a:br>
            <a:r>
              <a:rPr lang="en-US" sz="1100" b="1" i="0" baseline="0"/>
              <a:t>20 Sektor Terbesar Struktur </a:t>
            </a:r>
            <a:r>
              <a:rPr lang="id-ID" sz="1100" b="1" i="0" baseline="0"/>
              <a:t>Penawaran</a:t>
            </a:r>
            <a:br>
              <a:rPr lang="en-US" sz="1100" b="1" i="0" baseline="0"/>
            </a:br>
            <a:r>
              <a:rPr lang="en-US" sz="1100" b="1" i="0" baseline="0"/>
              <a:t>Provinsi Kepulauan Riau 20</a:t>
            </a:r>
            <a:r>
              <a:rPr lang="id-ID" sz="1100" b="1" i="0" baseline="0"/>
              <a:t>10</a:t>
            </a:r>
            <a:r>
              <a:rPr lang="en-US" sz="1100" b="1" i="0" baseline="0"/>
              <a:t> (%)</a:t>
            </a:r>
            <a:endParaRPr lang="id-ID" sz="1100"/>
          </a:p>
        </c:rich>
      </c:tx>
      <c:overlay val="1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566885389326331"/>
          <c:y val="0.11301128548862763"/>
          <c:w val="0.83406793092702458"/>
          <c:h val="0.75301794825742641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Sheet1!$C$85</c:f>
              <c:strCache>
                <c:ptCount val="1"/>
                <c:pt idx="0">
                  <c:v>Permintaan Antara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Sheet1!$B$86:$B$95</c:f>
              <c:strCache>
                <c:ptCount val="10"/>
                <c:pt idx="0">
                  <c:v>Industri Alat Angk., Mesin &amp; Peralatannya</c:v>
                </c:pt>
                <c:pt idx="1">
                  <c:v>Industri Pupuk, Kimia &amp; Brg. dari Karet</c:v>
                </c:pt>
                <c:pt idx="2">
                  <c:v>Industri Barang lainnya</c:v>
                </c:pt>
                <c:pt idx="3">
                  <c:v>Bangunan</c:v>
                </c:pt>
                <c:pt idx="4">
                  <c:v>Industri Kertas dan Barang Cetakan</c:v>
                </c:pt>
                <c:pt idx="5">
                  <c:v>Minyak dan Gas Bumi</c:v>
                </c:pt>
                <c:pt idx="6">
                  <c:v>Industri Logam Dasar Besi &amp; Baja</c:v>
                </c:pt>
                <c:pt idx="7">
                  <c:v>Sewa Bangunan dan Jasa Perusahaan</c:v>
                </c:pt>
                <c:pt idx="8">
                  <c:v>Industri Brg. Kayu &amp; Hasil Hutan lainnya</c:v>
                </c:pt>
                <c:pt idx="9">
                  <c:v>Angkutan Udara</c:v>
                </c:pt>
              </c:strCache>
            </c:strRef>
          </c:cat>
          <c:val>
            <c:numRef>
              <c:f>Sheet1!$C$86:$C$95</c:f>
              <c:numCache>
                <c:formatCode>_(* #,##0.00_);_(* \(#,##0.00\);_(* "-"_);_(@_)</c:formatCode>
                <c:ptCount val="10"/>
                <c:pt idx="0">
                  <c:v>19.740679408563828</c:v>
                </c:pt>
                <c:pt idx="1">
                  <c:v>5.765152067297441</c:v>
                </c:pt>
                <c:pt idx="2">
                  <c:v>66.828559912316777</c:v>
                </c:pt>
                <c:pt idx="3">
                  <c:v>0.13574810248527408</c:v>
                </c:pt>
                <c:pt idx="4">
                  <c:v>72.309017196391537</c:v>
                </c:pt>
                <c:pt idx="5">
                  <c:v>0.77203036697697103</c:v>
                </c:pt>
                <c:pt idx="6">
                  <c:v>3.0769943674890494</c:v>
                </c:pt>
                <c:pt idx="7">
                  <c:v>29.037743516735549</c:v>
                </c:pt>
                <c:pt idx="8">
                  <c:v>61.043741461396465</c:v>
                </c:pt>
                <c:pt idx="9">
                  <c:v>62.014405836030519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E-4DE5-8A14-E629581DBA7F}"/>
            </c:ext>
          </c:extLst>
        </c:ser>
        <c:ser>
          <c:idx val="1"/>
          <c:order val="1"/>
          <c:tx>
            <c:strRef>
              <c:f>Sheet1!$D$85</c:f>
              <c:strCache>
                <c:ptCount val="1"/>
                <c:pt idx="0">
                  <c:v>P. Akhir Domestik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Sheet1!$B$86:$B$95</c:f>
              <c:strCache>
                <c:ptCount val="10"/>
                <c:pt idx="0">
                  <c:v>Industri Alat Angk., Mesin &amp; Peralatannya</c:v>
                </c:pt>
                <c:pt idx="1">
                  <c:v>Industri Pupuk, Kimia &amp; Brg. dari Karet</c:v>
                </c:pt>
                <c:pt idx="2">
                  <c:v>Industri Barang lainnya</c:v>
                </c:pt>
                <c:pt idx="3">
                  <c:v>Bangunan</c:v>
                </c:pt>
                <c:pt idx="4">
                  <c:v>Industri Kertas dan Barang Cetakan</c:v>
                </c:pt>
                <c:pt idx="5">
                  <c:v>Minyak dan Gas Bumi</c:v>
                </c:pt>
                <c:pt idx="6">
                  <c:v>Industri Logam Dasar Besi &amp; Baja</c:v>
                </c:pt>
                <c:pt idx="7">
                  <c:v>Sewa Bangunan dan Jasa Perusahaan</c:v>
                </c:pt>
                <c:pt idx="8">
                  <c:v>Industri Brg. Kayu &amp; Hasil Hutan lainnya</c:v>
                </c:pt>
                <c:pt idx="9">
                  <c:v>Angkutan Udara</c:v>
                </c:pt>
              </c:strCache>
            </c:strRef>
          </c:cat>
          <c:val>
            <c:numRef>
              <c:f>Sheet1!$D$86:$D$95</c:f>
              <c:numCache>
                <c:formatCode>_(* #,##0.00_);_(* \(#,##0.00\);_(* "-"_);_(@_)</c:formatCode>
                <c:ptCount val="10"/>
                <c:pt idx="0">
                  <c:v>6.9746049457487951</c:v>
                </c:pt>
                <c:pt idx="1">
                  <c:v>34.021362930781976</c:v>
                </c:pt>
                <c:pt idx="2">
                  <c:v>15.063531391334795</c:v>
                </c:pt>
                <c:pt idx="3">
                  <c:v>99.864251897514734</c:v>
                </c:pt>
                <c:pt idx="4">
                  <c:v>-10.561770622601395</c:v>
                </c:pt>
                <c:pt idx="5">
                  <c:v>0</c:v>
                </c:pt>
                <c:pt idx="6">
                  <c:v>15.531434858681214</c:v>
                </c:pt>
                <c:pt idx="7">
                  <c:v>66.616687218720344</c:v>
                </c:pt>
                <c:pt idx="8">
                  <c:v>-8.4579607065229787</c:v>
                </c:pt>
                <c:pt idx="9">
                  <c:v>33.141152884325173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E-4DE5-8A14-E629581DBA7F}"/>
            </c:ext>
          </c:extLst>
        </c:ser>
        <c:ser>
          <c:idx val="2"/>
          <c:order val="2"/>
          <c:tx>
            <c:strRef>
              <c:f>Sheet1!$E$85</c:f>
              <c:strCache>
                <c:ptCount val="1"/>
                <c:pt idx="0">
                  <c:v>P. Akhir Ekspor</c:v>
                </c:pt>
              </c:strCache>
            </c:strRef>
          </c:tx>
          <c:invertIfNegative val="0"/>
          <c:cat>
            <c:strRef>
              <c:f>Sheet1!$B$86:$B$95</c:f>
              <c:strCache>
                <c:ptCount val="10"/>
                <c:pt idx="0">
                  <c:v>Industri Alat Angk., Mesin &amp; Peralatannya</c:v>
                </c:pt>
                <c:pt idx="1">
                  <c:v>Industri Pupuk, Kimia &amp; Brg. dari Karet</c:v>
                </c:pt>
                <c:pt idx="2">
                  <c:v>Industri Barang lainnya</c:v>
                </c:pt>
                <c:pt idx="3">
                  <c:v>Bangunan</c:v>
                </c:pt>
                <c:pt idx="4">
                  <c:v>Industri Kertas dan Barang Cetakan</c:v>
                </c:pt>
                <c:pt idx="5">
                  <c:v>Minyak dan Gas Bumi</c:v>
                </c:pt>
                <c:pt idx="6">
                  <c:v>Industri Logam Dasar Besi &amp; Baja</c:v>
                </c:pt>
                <c:pt idx="7">
                  <c:v>Sewa Bangunan dan Jasa Perusahaan</c:v>
                </c:pt>
                <c:pt idx="8">
                  <c:v>Industri Brg. Kayu &amp; Hasil Hutan lainnya</c:v>
                </c:pt>
                <c:pt idx="9">
                  <c:v>Angkutan Udara</c:v>
                </c:pt>
              </c:strCache>
            </c:strRef>
          </c:cat>
          <c:val>
            <c:numRef>
              <c:f>Sheet1!$E$86:$E$95</c:f>
              <c:numCache>
                <c:formatCode>_(* #,##0.00_);_(* \(#,##0.00\);_(* "-"_);_(@_)</c:formatCode>
                <c:ptCount val="10"/>
                <c:pt idx="0">
                  <c:v>73.284715645687371</c:v>
                </c:pt>
                <c:pt idx="1">
                  <c:v>60.213485001920589</c:v>
                </c:pt>
                <c:pt idx="2">
                  <c:v>18.107908696348428</c:v>
                </c:pt>
                <c:pt idx="3">
                  <c:v>0</c:v>
                </c:pt>
                <c:pt idx="4">
                  <c:v>38.252753426209857</c:v>
                </c:pt>
                <c:pt idx="5">
                  <c:v>99.227969633023022</c:v>
                </c:pt>
                <c:pt idx="6">
                  <c:v>81.391570773829727</c:v>
                </c:pt>
                <c:pt idx="7">
                  <c:v>4.3455692645441086</c:v>
                </c:pt>
                <c:pt idx="8">
                  <c:v>47.414219245126517</c:v>
                </c:pt>
                <c:pt idx="9">
                  <c:v>4.844441279644303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2E-4DE5-8A14-E629581DBA7F}"/>
            </c:ext>
          </c:extLst>
        </c:ser>
        <c:ser>
          <c:idx val="3"/>
          <c:order val="3"/>
          <c:tx>
            <c:strRef>
              <c:f>Sheet1!$F$85</c:f>
              <c:strCache>
                <c:ptCount val="1"/>
                <c:pt idx="0">
                  <c:v>Produksi Domestik</c:v>
                </c:pt>
              </c:strCache>
            </c:strRef>
          </c:tx>
          <c:invertIfNegative val="0"/>
          <c:cat>
            <c:strRef>
              <c:f>Sheet1!$B$86:$B$95</c:f>
              <c:strCache>
                <c:ptCount val="10"/>
                <c:pt idx="0">
                  <c:v>Industri Alat Angk., Mesin &amp; Peralatannya</c:v>
                </c:pt>
                <c:pt idx="1">
                  <c:v>Industri Pupuk, Kimia &amp; Brg. dari Karet</c:v>
                </c:pt>
                <c:pt idx="2">
                  <c:v>Industri Barang lainnya</c:v>
                </c:pt>
                <c:pt idx="3">
                  <c:v>Bangunan</c:v>
                </c:pt>
                <c:pt idx="4">
                  <c:v>Industri Kertas dan Barang Cetakan</c:v>
                </c:pt>
                <c:pt idx="5">
                  <c:v>Minyak dan Gas Bumi</c:v>
                </c:pt>
                <c:pt idx="6">
                  <c:v>Industri Logam Dasar Besi &amp; Baja</c:v>
                </c:pt>
                <c:pt idx="7">
                  <c:v>Sewa Bangunan dan Jasa Perusahaan</c:v>
                </c:pt>
                <c:pt idx="8">
                  <c:v>Industri Brg. Kayu &amp; Hasil Hutan lainnya</c:v>
                </c:pt>
                <c:pt idx="9">
                  <c:v>Angkutan Udara</c:v>
                </c:pt>
              </c:strCache>
            </c:strRef>
          </c:cat>
          <c:val>
            <c:numRef>
              <c:f>Sheet1!$F$86:$F$95</c:f>
              <c:numCache>
                <c:formatCode>_(* #,##0.00_);_(* \(#,##0.00\);_(* "-"_);_(@_)</c:formatCode>
                <c:ptCount val="10"/>
                <c:pt idx="0">
                  <c:v>86.152190282951352</c:v>
                </c:pt>
                <c:pt idx="1">
                  <c:v>21.200141395563588</c:v>
                </c:pt>
                <c:pt idx="2">
                  <c:v>14.075409932387494</c:v>
                </c:pt>
                <c:pt idx="3">
                  <c:v>100</c:v>
                </c:pt>
                <c:pt idx="4">
                  <c:v>7.3126553695255589</c:v>
                </c:pt>
                <c:pt idx="5">
                  <c:v>69.731909925760846</c:v>
                </c:pt>
                <c:pt idx="6">
                  <c:v>94.350780170939402</c:v>
                </c:pt>
                <c:pt idx="7">
                  <c:v>15.377093544834535</c:v>
                </c:pt>
                <c:pt idx="8">
                  <c:v>99.533391199137128</c:v>
                </c:pt>
                <c:pt idx="9">
                  <c:v>21.756667839793597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2E-4DE5-8A14-E629581DBA7F}"/>
            </c:ext>
          </c:extLst>
        </c:ser>
        <c:ser>
          <c:idx val="4"/>
          <c:order val="4"/>
          <c:tx>
            <c:strRef>
              <c:f>Sheet1!$G$85</c:f>
              <c:strCache>
                <c:ptCount val="1"/>
                <c:pt idx="0">
                  <c:v>Impor</c:v>
                </c:pt>
              </c:strCache>
            </c:strRef>
          </c:tx>
          <c:invertIfNegative val="0"/>
          <c:cat>
            <c:strRef>
              <c:f>Sheet1!$B$86:$B$95</c:f>
              <c:strCache>
                <c:ptCount val="10"/>
                <c:pt idx="0">
                  <c:v>Industri Alat Angk., Mesin &amp; Peralatannya</c:v>
                </c:pt>
                <c:pt idx="1">
                  <c:v>Industri Pupuk, Kimia &amp; Brg. dari Karet</c:v>
                </c:pt>
                <c:pt idx="2">
                  <c:v>Industri Barang lainnya</c:v>
                </c:pt>
                <c:pt idx="3">
                  <c:v>Bangunan</c:v>
                </c:pt>
                <c:pt idx="4">
                  <c:v>Industri Kertas dan Barang Cetakan</c:v>
                </c:pt>
                <c:pt idx="5">
                  <c:v>Minyak dan Gas Bumi</c:v>
                </c:pt>
                <c:pt idx="6">
                  <c:v>Industri Logam Dasar Besi &amp; Baja</c:v>
                </c:pt>
                <c:pt idx="7">
                  <c:v>Sewa Bangunan dan Jasa Perusahaan</c:v>
                </c:pt>
                <c:pt idx="8">
                  <c:v>Industri Brg. Kayu &amp; Hasil Hutan lainnya</c:v>
                </c:pt>
                <c:pt idx="9">
                  <c:v>Angkutan Udara</c:v>
                </c:pt>
              </c:strCache>
            </c:strRef>
          </c:cat>
          <c:val>
            <c:numRef>
              <c:f>Sheet1!$G$86:$G$95</c:f>
              <c:numCache>
                <c:formatCode>_(* #,##0.00_);_(* \(#,##0.00\);_(* "-"_);_(@_)</c:formatCode>
                <c:ptCount val="10"/>
                <c:pt idx="0">
                  <c:v>9.4949339120602172</c:v>
                </c:pt>
                <c:pt idx="1">
                  <c:v>64.152120068275863</c:v>
                </c:pt>
                <c:pt idx="2">
                  <c:v>84.078963965391623</c:v>
                </c:pt>
                <c:pt idx="3">
                  <c:v>0</c:v>
                </c:pt>
                <c:pt idx="4">
                  <c:v>71.402661320644839</c:v>
                </c:pt>
                <c:pt idx="5">
                  <c:v>0</c:v>
                </c:pt>
                <c:pt idx="6">
                  <c:v>5.5601962425328528</c:v>
                </c:pt>
                <c:pt idx="7">
                  <c:v>84.622906455165463</c:v>
                </c:pt>
                <c:pt idx="8">
                  <c:v>0.44912279401081295</c:v>
                </c:pt>
                <c:pt idx="9">
                  <c:v>78.243332160206407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2E-4DE5-8A14-E629581DB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65076608"/>
        <c:axId val="65082496"/>
        <c:axId val="0"/>
      </c:bar3DChart>
      <c:catAx>
        <c:axId val="65076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id-ID" sz="700"/>
            </a:pPr>
            <a:endParaRPr lang="en-US"/>
          </a:p>
        </c:txPr>
        <c:crossAx val="65082496"/>
        <c:crosses val="autoZero"/>
        <c:auto val="1"/>
        <c:lblAlgn val="ctr"/>
        <c:lblOffset val="100"/>
        <c:noMultiLvlLbl val="0"/>
      </c:catAx>
      <c:valAx>
        <c:axId val="65082496"/>
        <c:scaling>
          <c:orientation val="minMax"/>
        </c:scaling>
        <c:delete val="0"/>
        <c:axPos val="l"/>
        <c:majorGridlines/>
        <c:numFmt formatCode="_(* #,##0.00_);_(* \(#,##0.00\);_(* &quot;-&quot;_);_(@_)" sourceLinked="1"/>
        <c:majorTickMark val="out"/>
        <c:minorTickMark val="none"/>
        <c:tickLblPos val="nextTo"/>
        <c:txPr>
          <a:bodyPr/>
          <a:lstStyle/>
          <a:p>
            <a:pPr>
              <a:defRPr lang="id-ID" sz="700"/>
            </a:pPr>
            <a:endParaRPr lang="en-US"/>
          </a:p>
        </c:txPr>
        <c:crossAx val="65076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720927512031446"/>
          <c:y val="0.8924545383225766"/>
          <c:w val="0.18994455051995282"/>
          <c:h val="0.10754542270315401"/>
        </c:manualLayout>
      </c:layout>
      <c:overlay val="0"/>
      <c:txPr>
        <a:bodyPr/>
        <a:lstStyle/>
        <a:p>
          <a:pPr>
            <a:defRPr lang="id-ID" sz="800"/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40000"/>
        <a:lumOff val="60000"/>
      </a:schemeClr>
    </a:solidFill>
    <a:ln>
      <a:noFill/>
    </a:ln>
    <a:effectLst>
      <a:glow rad="63500">
        <a:schemeClr val="accent3">
          <a:satMod val="175000"/>
          <a:alpha val="40000"/>
        </a:schemeClr>
      </a:glow>
      <a:softEdge rad="127000"/>
    </a:effectLst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id-ID"/>
            </a:pPr>
            <a:r>
              <a:rPr lang="en-US"/>
              <a:t>Grafik 4 </a:t>
            </a:r>
            <a:br>
              <a:rPr lang="en-US"/>
            </a:br>
            <a:r>
              <a:rPr lang="en-US"/>
              <a:t>10 Sektor Teratas Menurut Peringkat Output </a:t>
            </a:r>
            <a:br>
              <a:rPr lang="en-US"/>
            </a:br>
            <a:r>
              <a:rPr lang="en-US"/>
              <a:t>Provinsi Kepulauan Riau </a:t>
            </a:r>
            <a:r>
              <a:rPr lang="id-ID"/>
              <a:t>Tahun 2010 </a:t>
            </a:r>
            <a:r>
              <a:rPr lang="en-US"/>
              <a:t>(%)</a:t>
            </a:r>
            <a:endParaRPr lang="id-ID"/>
          </a:p>
        </c:rich>
      </c:tx>
      <c:layout>
        <c:manualLayout>
          <c:xMode val="edge"/>
          <c:yMode val="edge"/>
          <c:x val="0.19107482696127018"/>
          <c:y val="1.2374323279195671E-2"/>
        </c:manualLayout>
      </c:layout>
      <c:overlay val="1"/>
    </c:title>
    <c:autoTitleDeleted val="0"/>
    <c:view3D>
      <c:rotX val="30"/>
      <c:rotY val="1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076031976434215"/>
          <c:y val="0.15322773748409083"/>
          <c:w val="0.83406793092702458"/>
          <c:h val="0.75301794825742641"/>
        </c:manualLayout>
      </c:layout>
      <c:pie3DChart>
        <c:varyColors val="1"/>
        <c:ser>
          <c:idx val="0"/>
          <c:order val="0"/>
          <c:explosion val="25"/>
          <c:dPt>
            <c:idx val="6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D803-40AD-8802-AE65054A6A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Sheet1!$B$148:$B$157</c:f>
              <c:strCache>
                <c:ptCount val="10"/>
                <c:pt idx="0">
                  <c:v>Industri Alat Angk., Mesin &amp; Peralatannya</c:v>
                </c:pt>
                <c:pt idx="1">
                  <c:v>Industri Pupuk, Kimia &amp; Brg. dari Karet</c:v>
                </c:pt>
                <c:pt idx="2">
                  <c:v>Perdagangan Besar &amp; Eceran</c:v>
                </c:pt>
                <c:pt idx="3">
                  <c:v>Industri Barang lainnya</c:v>
                </c:pt>
                <c:pt idx="4">
                  <c:v>Bangunan</c:v>
                </c:pt>
                <c:pt idx="5">
                  <c:v>Industri Logam Dasar Besi &amp; Baja</c:v>
                </c:pt>
                <c:pt idx="6">
                  <c:v>Sewa Bangunan dan Jasa Perusahaan</c:v>
                </c:pt>
                <c:pt idx="7">
                  <c:v>Industri Kertas dan Barang Cetakan</c:v>
                </c:pt>
                <c:pt idx="8">
                  <c:v>Industri Brg. Kayu &amp; Hasil Hutan lainnya</c:v>
                </c:pt>
                <c:pt idx="9">
                  <c:v>Angkutan Udara</c:v>
                </c:pt>
              </c:strCache>
            </c:strRef>
          </c:cat>
          <c:val>
            <c:numRef>
              <c:f>Sheet1!$C$148:$C$157</c:f>
              <c:numCache>
                <c:formatCode>_(* #,##0.00_);_(* \(#,##0.00\);_(* "-"_);_(@_)</c:formatCode>
                <c:ptCount val="10"/>
                <c:pt idx="0">
                  <c:v>16.675868862101257</c:v>
                </c:pt>
                <c:pt idx="1">
                  <c:v>11.164923531794821</c:v>
                </c:pt>
                <c:pt idx="2">
                  <c:v>7.4948750814047544</c:v>
                </c:pt>
                <c:pt idx="3">
                  <c:v>7.4536402680308163</c:v>
                </c:pt>
                <c:pt idx="4">
                  <c:v>5.8743000290769904</c:v>
                </c:pt>
                <c:pt idx="5">
                  <c:v>4.8073726843702778</c:v>
                </c:pt>
                <c:pt idx="6">
                  <c:v>4.5271189821110855</c:v>
                </c:pt>
                <c:pt idx="7">
                  <c:v>4.1989653803543012</c:v>
                </c:pt>
                <c:pt idx="8">
                  <c:v>3.9672451597747669</c:v>
                </c:pt>
                <c:pt idx="9">
                  <c:v>3.6186321567576938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03-40AD-8802-AE65054A6A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b"/>
      <c:layout>
        <c:manualLayout>
          <c:xMode val="edge"/>
          <c:yMode val="edge"/>
          <c:x val="1.7101080600625432E-2"/>
          <c:y val="0.84582640626998296"/>
          <c:w val="0.96082810504664418"/>
          <c:h val="0.13561210881122476"/>
        </c:manualLayout>
      </c:layout>
      <c:overlay val="0"/>
      <c:txPr>
        <a:bodyPr/>
        <a:lstStyle/>
        <a:p>
          <a:pPr rtl="0">
            <a:defRPr lang="id-ID" sz="800"/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40000"/>
        <a:lumOff val="60000"/>
      </a:schemeClr>
    </a:solidFill>
    <a:ln>
      <a:noFill/>
    </a:ln>
    <a:effectLst>
      <a:glow rad="63500">
        <a:schemeClr val="accent3">
          <a:satMod val="175000"/>
          <a:alpha val="40000"/>
        </a:schemeClr>
      </a:glow>
      <a:softEdge rad="127000"/>
    </a:effectLst>
  </c:spPr>
  <c:txPr>
    <a:bodyPr/>
    <a:lstStyle/>
    <a:p>
      <a:pPr>
        <a:defRPr sz="1100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id-ID" sz="1100"/>
            </a:pPr>
            <a:r>
              <a:rPr lang="en-US" sz="1100" b="1" i="0" baseline="0"/>
              <a:t>Grafik </a:t>
            </a:r>
            <a:r>
              <a:rPr lang="id-ID" sz="1100" b="1" i="0" baseline="0"/>
              <a:t>4</a:t>
            </a:r>
            <a:br>
              <a:rPr lang="en-US" sz="1100" b="1" i="0" baseline="0"/>
            </a:br>
            <a:r>
              <a:rPr lang="id-ID" sz="1100" b="1" i="0" baseline="0"/>
              <a:t>1</a:t>
            </a:r>
            <a:r>
              <a:rPr lang="en-US" sz="1100" b="1" i="0" baseline="0"/>
              <a:t>0 Sektor Terbesar Struktur </a:t>
            </a:r>
            <a:r>
              <a:rPr lang="id-ID" sz="1100" b="1" i="0" baseline="0"/>
              <a:t>Nilai Tambah Bruto </a:t>
            </a:r>
            <a:br>
              <a:rPr lang="en-US" sz="1100" b="1" i="0" baseline="0"/>
            </a:br>
            <a:r>
              <a:rPr lang="en-US" sz="1100" b="1" i="0" baseline="0"/>
              <a:t>Provinsi Kepulauan Riau 20</a:t>
            </a:r>
            <a:r>
              <a:rPr lang="id-ID" sz="1100" b="1" i="0" baseline="0"/>
              <a:t>10</a:t>
            </a:r>
            <a:r>
              <a:rPr lang="en-US" sz="1100" b="1" i="0" baseline="0"/>
              <a:t> (%)</a:t>
            </a:r>
            <a:endParaRPr lang="id-ID" sz="1100"/>
          </a:p>
        </c:rich>
      </c:tx>
      <c:overlay val="1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566885389326331"/>
          <c:y val="0.11301128548862766"/>
          <c:w val="0.83406793092702458"/>
          <c:h val="0.75301794825742641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Sheet1!$K$183</c:f>
              <c:strCache>
                <c:ptCount val="1"/>
                <c:pt idx="0">
                  <c:v>Upah dan Gaji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Sheet1!$J$184:$J$193</c:f>
              <c:strCache>
                <c:ptCount val="10"/>
                <c:pt idx="0">
                  <c:v>Industri Alat Angk., Mesin &amp; Peralatannya</c:v>
                </c:pt>
                <c:pt idx="1">
                  <c:v>Perdagangan Besar &amp; Eceran</c:v>
                </c:pt>
                <c:pt idx="2">
                  <c:v>Industri Logam Dasar Besi &amp; Baja</c:v>
                </c:pt>
                <c:pt idx="3">
                  <c:v>Bangunan</c:v>
                </c:pt>
                <c:pt idx="4">
                  <c:v>Minyak dan Gas Bumi</c:v>
                </c:pt>
                <c:pt idx="5">
                  <c:v>Industri Brg. Kayu &amp; Hasil Hutan lainnya</c:v>
                </c:pt>
                <c:pt idx="6">
                  <c:v>Industri Semen &amp; Brg. Galian bukan logam</c:v>
                </c:pt>
                <c:pt idx="7">
                  <c:v>Bank dan Lembaga Keuangan tanpa Bank</c:v>
                </c:pt>
                <c:pt idx="8">
                  <c:v>Perikanan</c:v>
                </c:pt>
                <c:pt idx="9">
                  <c:v>Hotel dan Restoran   </c:v>
                </c:pt>
              </c:strCache>
            </c:strRef>
          </c:cat>
          <c:val>
            <c:numRef>
              <c:f>Sheet1!$K$184:$K$193</c:f>
              <c:numCache>
                <c:formatCode>_(* #,##0.00_);_(* \(#,##0.00\);_(* "-"??_);_(@_)</c:formatCode>
                <c:ptCount val="10"/>
                <c:pt idx="0">
                  <c:v>8.1703525986047794</c:v>
                </c:pt>
                <c:pt idx="1">
                  <c:v>16.790374672103159</c:v>
                </c:pt>
                <c:pt idx="2">
                  <c:v>9.7040117357614886</c:v>
                </c:pt>
                <c:pt idx="3">
                  <c:v>53.598293585518597</c:v>
                </c:pt>
                <c:pt idx="4">
                  <c:v>10.231936046862527</c:v>
                </c:pt>
                <c:pt idx="5">
                  <c:v>20.048553500775803</c:v>
                </c:pt>
                <c:pt idx="6">
                  <c:v>17.896312687246425</c:v>
                </c:pt>
                <c:pt idx="7">
                  <c:v>44.118255673696552</c:v>
                </c:pt>
                <c:pt idx="8">
                  <c:v>28.252604450700808</c:v>
                </c:pt>
                <c:pt idx="9">
                  <c:v>42.306175668570297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F-4370-B5F1-A1AF0FC6AF62}"/>
            </c:ext>
          </c:extLst>
        </c:ser>
        <c:ser>
          <c:idx val="1"/>
          <c:order val="1"/>
          <c:tx>
            <c:strRef>
              <c:f>Sheet1!$L$183</c:f>
              <c:strCache>
                <c:ptCount val="1"/>
                <c:pt idx="0">
                  <c:v>Surplus Usaha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Sheet1!$J$184:$J$193</c:f>
              <c:strCache>
                <c:ptCount val="10"/>
                <c:pt idx="0">
                  <c:v>Industri Alat Angk., Mesin &amp; Peralatannya</c:v>
                </c:pt>
                <c:pt idx="1">
                  <c:v>Perdagangan Besar &amp; Eceran</c:v>
                </c:pt>
                <c:pt idx="2">
                  <c:v>Industri Logam Dasar Besi &amp; Baja</c:v>
                </c:pt>
                <c:pt idx="3">
                  <c:v>Bangunan</c:v>
                </c:pt>
                <c:pt idx="4">
                  <c:v>Minyak dan Gas Bumi</c:v>
                </c:pt>
                <c:pt idx="5">
                  <c:v>Industri Brg. Kayu &amp; Hasil Hutan lainnya</c:v>
                </c:pt>
                <c:pt idx="6">
                  <c:v>Industri Semen &amp; Brg. Galian bukan logam</c:v>
                </c:pt>
                <c:pt idx="7">
                  <c:v>Bank dan Lembaga Keuangan tanpa Bank</c:v>
                </c:pt>
                <c:pt idx="8">
                  <c:v>Perikanan</c:v>
                </c:pt>
                <c:pt idx="9">
                  <c:v>Hotel dan Restoran   </c:v>
                </c:pt>
              </c:strCache>
            </c:strRef>
          </c:cat>
          <c:val>
            <c:numRef>
              <c:f>Sheet1!$L$184:$L$193</c:f>
              <c:numCache>
                <c:formatCode>_(* #,##0.00_);_(* \(#,##0.00\);_(* "-"??_);_(@_)</c:formatCode>
                <c:ptCount val="10"/>
                <c:pt idx="0">
                  <c:v>91.324512838519638</c:v>
                </c:pt>
                <c:pt idx="1">
                  <c:v>81.901998294458849</c:v>
                </c:pt>
                <c:pt idx="2">
                  <c:v>80.907079542917401</c:v>
                </c:pt>
                <c:pt idx="3">
                  <c:v>38.551327547992727</c:v>
                </c:pt>
                <c:pt idx="4">
                  <c:v>85.721532775154259</c:v>
                </c:pt>
                <c:pt idx="5">
                  <c:v>78.00129791042572</c:v>
                </c:pt>
                <c:pt idx="6">
                  <c:v>76.825135173409535</c:v>
                </c:pt>
                <c:pt idx="7">
                  <c:v>52.219445893280636</c:v>
                </c:pt>
                <c:pt idx="8">
                  <c:v>33.705635095629091</c:v>
                </c:pt>
                <c:pt idx="9">
                  <c:v>35.780968222302796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BF-4370-B5F1-A1AF0FC6AF62}"/>
            </c:ext>
          </c:extLst>
        </c:ser>
        <c:ser>
          <c:idx val="2"/>
          <c:order val="2"/>
          <c:tx>
            <c:strRef>
              <c:f>Sheet1!$M$183</c:f>
              <c:strCache>
                <c:ptCount val="1"/>
                <c:pt idx="0">
                  <c:v>Penyusutan</c:v>
                </c:pt>
              </c:strCache>
            </c:strRef>
          </c:tx>
          <c:invertIfNegative val="0"/>
          <c:cat>
            <c:strRef>
              <c:f>Sheet1!$J$184:$J$193</c:f>
              <c:strCache>
                <c:ptCount val="10"/>
                <c:pt idx="0">
                  <c:v>Industri Alat Angk., Mesin &amp; Peralatannya</c:v>
                </c:pt>
                <c:pt idx="1">
                  <c:v>Perdagangan Besar &amp; Eceran</c:v>
                </c:pt>
                <c:pt idx="2">
                  <c:v>Industri Logam Dasar Besi &amp; Baja</c:v>
                </c:pt>
                <c:pt idx="3">
                  <c:v>Bangunan</c:v>
                </c:pt>
                <c:pt idx="4">
                  <c:v>Minyak dan Gas Bumi</c:v>
                </c:pt>
                <c:pt idx="5">
                  <c:v>Industri Brg. Kayu &amp; Hasil Hutan lainnya</c:v>
                </c:pt>
                <c:pt idx="6">
                  <c:v>Industri Semen &amp; Brg. Galian bukan logam</c:v>
                </c:pt>
                <c:pt idx="7">
                  <c:v>Bank dan Lembaga Keuangan tanpa Bank</c:v>
                </c:pt>
                <c:pt idx="8">
                  <c:v>Perikanan</c:v>
                </c:pt>
                <c:pt idx="9">
                  <c:v>Hotel dan Restoran   </c:v>
                </c:pt>
              </c:strCache>
            </c:strRef>
          </c:cat>
          <c:val>
            <c:numRef>
              <c:f>Sheet1!$M$184:$M$193</c:f>
              <c:numCache>
                <c:formatCode>_(* #,##0.00_);_(* \(#,##0.00\);_(* "-"??_);_(@_)</c:formatCode>
                <c:ptCount val="10"/>
                <c:pt idx="0">
                  <c:v>0.43657497167201686</c:v>
                </c:pt>
                <c:pt idx="1">
                  <c:v>1.2719898200758122</c:v>
                </c:pt>
                <c:pt idx="2">
                  <c:v>4.6045725355645919</c:v>
                </c:pt>
                <c:pt idx="3">
                  <c:v>1.3988726382295262</c:v>
                </c:pt>
                <c:pt idx="4">
                  <c:v>3.6699004351517504</c:v>
                </c:pt>
                <c:pt idx="5">
                  <c:v>1.4191878207052233</c:v>
                </c:pt>
                <c:pt idx="6">
                  <c:v>3.2967619295989592</c:v>
                </c:pt>
                <c:pt idx="7">
                  <c:v>2.9002960959027142</c:v>
                </c:pt>
                <c:pt idx="8">
                  <c:v>17.983377669007677</c:v>
                </c:pt>
                <c:pt idx="9">
                  <c:v>20.190352457048593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BF-4370-B5F1-A1AF0FC6AF62}"/>
            </c:ext>
          </c:extLst>
        </c:ser>
        <c:ser>
          <c:idx val="3"/>
          <c:order val="3"/>
          <c:tx>
            <c:strRef>
              <c:f>Sheet1!$N$183</c:f>
              <c:strCache>
                <c:ptCount val="1"/>
                <c:pt idx="0">
                  <c:v>Pajak tak Langsung</c:v>
                </c:pt>
              </c:strCache>
            </c:strRef>
          </c:tx>
          <c:invertIfNegative val="0"/>
          <c:cat>
            <c:strRef>
              <c:f>Sheet1!$J$184:$J$193</c:f>
              <c:strCache>
                <c:ptCount val="10"/>
                <c:pt idx="0">
                  <c:v>Industri Alat Angk., Mesin &amp; Peralatannya</c:v>
                </c:pt>
                <c:pt idx="1">
                  <c:v>Perdagangan Besar &amp; Eceran</c:v>
                </c:pt>
                <c:pt idx="2">
                  <c:v>Industri Logam Dasar Besi &amp; Baja</c:v>
                </c:pt>
                <c:pt idx="3">
                  <c:v>Bangunan</c:v>
                </c:pt>
                <c:pt idx="4">
                  <c:v>Minyak dan Gas Bumi</c:v>
                </c:pt>
                <c:pt idx="5">
                  <c:v>Industri Brg. Kayu &amp; Hasil Hutan lainnya</c:v>
                </c:pt>
                <c:pt idx="6">
                  <c:v>Industri Semen &amp; Brg. Galian bukan logam</c:v>
                </c:pt>
                <c:pt idx="7">
                  <c:v>Bank dan Lembaga Keuangan tanpa Bank</c:v>
                </c:pt>
                <c:pt idx="8">
                  <c:v>Perikanan</c:v>
                </c:pt>
                <c:pt idx="9">
                  <c:v>Hotel dan Restoran   </c:v>
                </c:pt>
              </c:strCache>
            </c:strRef>
          </c:cat>
          <c:val>
            <c:numRef>
              <c:f>Sheet1!$N$184:$N$193</c:f>
              <c:numCache>
                <c:formatCode>_(* #,##0.00_);_(* \(#,##0.00\);_(* "-"??_);_(@_)</c:formatCode>
                <c:ptCount val="10"/>
                <c:pt idx="0">
                  <c:v>6.8559591203550513E-2</c:v>
                </c:pt>
                <c:pt idx="1">
                  <c:v>3.5637213362167172E-2</c:v>
                </c:pt>
                <c:pt idx="2">
                  <c:v>4.7843361857565352</c:v>
                </c:pt>
                <c:pt idx="3">
                  <c:v>6.4515062282591389</c:v>
                </c:pt>
                <c:pt idx="4">
                  <c:v>0.37663074283144848</c:v>
                </c:pt>
                <c:pt idx="5">
                  <c:v>0.53096076809327453</c:v>
                </c:pt>
                <c:pt idx="6">
                  <c:v>1.9817902097450941</c:v>
                </c:pt>
                <c:pt idx="7">
                  <c:v>0.76200233712011245</c:v>
                </c:pt>
                <c:pt idx="8">
                  <c:v>20.058382784662417</c:v>
                </c:pt>
                <c:pt idx="9">
                  <c:v>1.7225036520783135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BF-4370-B5F1-A1AF0FC6A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65353600"/>
        <c:axId val="65355136"/>
        <c:axId val="0"/>
      </c:bar3DChart>
      <c:catAx>
        <c:axId val="6535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id-ID" sz="700"/>
            </a:pPr>
            <a:endParaRPr lang="en-US"/>
          </a:p>
        </c:txPr>
        <c:crossAx val="65355136"/>
        <c:crosses val="autoZero"/>
        <c:auto val="1"/>
        <c:lblAlgn val="ctr"/>
        <c:lblOffset val="100"/>
        <c:noMultiLvlLbl val="0"/>
      </c:catAx>
      <c:valAx>
        <c:axId val="65355136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lang="id-ID" sz="700"/>
            </a:pPr>
            <a:endParaRPr lang="en-US"/>
          </a:p>
        </c:txPr>
        <c:crossAx val="65353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720927512031479"/>
          <c:y val="0.8924545383225766"/>
          <c:w val="0.18994455051995293"/>
          <c:h val="0.10754542270315406"/>
        </c:manualLayout>
      </c:layout>
      <c:overlay val="0"/>
      <c:txPr>
        <a:bodyPr/>
        <a:lstStyle/>
        <a:p>
          <a:pPr>
            <a:defRPr lang="id-ID" sz="800"/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40000"/>
        <a:lumOff val="60000"/>
      </a:schemeClr>
    </a:solidFill>
    <a:ln>
      <a:noFill/>
    </a:ln>
    <a:effectLst>
      <a:glow rad="63500">
        <a:schemeClr val="accent3">
          <a:satMod val="175000"/>
          <a:alpha val="40000"/>
        </a:schemeClr>
      </a:glow>
      <a:softEdge rad="127000"/>
    </a:effectLst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id-ID" sz="1100"/>
            </a:pPr>
            <a:r>
              <a:rPr lang="en-US" sz="1100"/>
              <a:t>Grafik </a:t>
            </a:r>
            <a:r>
              <a:rPr lang="id-ID" sz="1100"/>
              <a:t>5</a:t>
            </a:r>
            <a:r>
              <a:rPr lang="en-US" sz="1100"/>
              <a:t> </a:t>
            </a:r>
            <a:br>
              <a:rPr lang="en-US" sz="1100"/>
            </a:br>
            <a:r>
              <a:rPr lang="en-US" sz="1100"/>
              <a:t>10 Sektor Teratas Menurut Peringkat</a:t>
            </a:r>
            <a:r>
              <a:rPr lang="id-ID" sz="1100"/>
              <a:t> NTB</a:t>
            </a:r>
            <a:r>
              <a:rPr lang="en-US" sz="1100"/>
              <a:t> </a:t>
            </a:r>
            <a:br>
              <a:rPr lang="en-US" sz="1100"/>
            </a:br>
            <a:r>
              <a:rPr lang="en-US" sz="1100"/>
              <a:t>Provinsi Kepulauan Riau </a:t>
            </a:r>
            <a:r>
              <a:rPr lang="id-ID" sz="1100"/>
              <a:t>Tahun 2010 </a:t>
            </a:r>
            <a:r>
              <a:rPr lang="en-US" sz="1100"/>
              <a:t>(%)</a:t>
            </a:r>
            <a:endParaRPr lang="id-ID" sz="1100"/>
          </a:p>
        </c:rich>
      </c:tx>
      <c:layout>
        <c:manualLayout>
          <c:xMode val="edge"/>
          <c:yMode val="edge"/>
          <c:x val="0.27731235566963386"/>
          <c:y val="2.1655065738592431E-2"/>
        </c:manualLayout>
      </c:layout>
      <c:overlay val="1"/>
    </c:title>
    <c:autoTitleDeleted val="0"/>
    <c:view3D>
      <c:rotX val="30"/>
      <c:rotY val="25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076031976434215"/>
          <c:y val="0.15322773748409094"/>
          <c:w val="0.83406793092702458"/>
          <c:h val="0.75301794825742641"/>
        </c:manualLayout>
      </c:layout>
      <c:pie3DChart>
        <c:varyColors val="1"/>
        <c:ser>
          <c:idx val="0"/>
          <c:order val="0"/>
          <c:explosion val="25"/>
          <c:dPt>
            <c:idx val="6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24D2-4C1A-AE69-E3915EC850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Sheet1!$B$213:$B$222</c:f>
              <c:strCache>
                <c:ptCount val="10"/>
                <c:pt idx="0">
                  <c:v>Industri Alat Angk., Mesin &amp; Peralatannya</c:v>
                </c:pt>
                <c:pt idx="1">
                  <c:v>Perdagangan Besar &amp; Eceran</c:v>
                </c:pt>
                <c:pt idx="2">
                  <c:v>Industri Logam Dasar Besi &amp; Baja</c:v>
                </c:pt>
                <c:pt idx="3">
                  <c:v>Bangunan</c:v>
                </c:pt>
                <c:pt idx="4">
                  <c:v>Minyak dan Gas Bumi</c:v>
                </c:pt>
                <c:pt idx="5">
                  <c:v>Industri Brg. Kayu &amp; Hasil Hutan lainnya</c:v>
                </c:pt>
                <c:pt idx="6">
                  <c:v>Industri Semen &amp; Brg. Galian bukan logam</c:v>
                </c:pt>
                <c:pt idx="7">
                  <c:v>Bank dan Lembaga Keuangan tanpa Bank</c:v>
                </c:pt>
                <c:pt idx="8">
                  <c:v>Perikanan</c:v>
                </c:pt>
                <c:pt idx="9">
                  <c:v>Hotel dan Restoran   </c:v>
                </c:pt>
              </c:strCache>
            </c:strRef>
          </c:cat>
          <c:val>
            <c:numRef>
              <c:f>Sheet1!$C$213:$C$222</c:f>
              <c:numCache>
                <c:formatCode>_(* #,##0.00_);_(* \(#,##0.00\);_(* "-"_);_(@_)</c:formatCode>
                <c:ptCount val="10"/>
                <c:pt idx="0">
                  <c:v>30.267678203197697</c:v>
                </c:pt>
                <c:pt idx="1">
                  <c:v>20.029048510590279</c:v>
                </c:pt>
                <c:pt idx="2">
                  <c:v>9.3936433472746099</c:v>
                </c:pt>
                <c:pt idx="3">
                  <c:v>8.9965206231081876</c:v>
                </c:pt>
                <c:pt idx="4">
                  <c:v>8.7131385062421653</c:v>
                </c:pt>
                <c:pt idx="5">
                  <c:v>4.9559061065634173</c:v>
                </c:pt>
                <c:pt idx="6">
                  <c:v>4.7995785222783391</c:v>
                </c:pt>
                <c:pt idx="7">
                  <c:v>4.4603025937909706</c:v>
                </c:pt>
                <c:pt idx="8">
                  <c:v>4.2329632670121766</c:v>
                </c:pt>
                <c:pt idx="9">
                  <c:v>4.1512203199421593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D2-4C1A-AE69-E3915EC850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b"/>
      <c:layout>
        <c:manualLayout>
          <c:xMode val="edge"/>
          <c:yMode val="edge"/>
          <c:x val="1.7101080600625439E-2"/>
          <c:y val="0.8458264062699834"/>
          <c:w val="0.96082810504664418"/>
          <c:h val="0.13561210881122482"/>
        </c:manualLayout>
      </c:layout>
      <c:overlay val="0"/>
      <c:txPr>
        <a:bodyPr/>
        <a:lstStyle/>
        <a:p>
          <a:pPr rtl="0">
            <a:defRPr lang="id-ID" sz="800"/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40000"/>
        <a:lumOff val="60000"/>
      </a:schemeClr>
    </a:solidFill>
    <a:ln>
      <a:noFill/>
    </a:ln>
    <a:effectLst>
      <a:glow rad="63500">
        <a:schemeClr val="accent3">
          <a:satMod val="175000"/>
          <a:alpha val="40000"/>
        </a:schemeClr>
      </a:glow>
      <a:softEdge rad="127000"/>
    </a:effectLst>
  </c:spPr>
  <c:txPr>
    <a:bodyPr/>
    <a:lstStyle/>
    <a:p>
      <a:pPr>
        <a:defRPr sz="1100"/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id-ID" sz="1100"/>
            </a:pPr>
            <a:r>
              <a:rPr lang="en-US" sz="1100" b="1" i="0" baseline="0"/>
              <a:t>Grafik </a:t>
            </a:r>
            <a:r>
              <a:rPr lang="id-ID" sz="1100" b="1" i="0" baseline="0"/>
              <a:t>4</a:t>
            </a:r>
            <a:br>
              <a:rPr lang="en-US" sz="1100" b="1" i="0" baseline="0"/>
            </a:br>
            <a:r>
              <a:rPr lang="id-ID" sz="1100" b="1" i="0" baseline="0"/>
              <a:t>1</a:t>
            </a:r>
            <a:r>
              <a:rPr lang="en-US" sz="1100" b="1" i="0" baseline="0"/>
              <a:t>0 Sektor Terbesar Struktur </a:t>
            </a:r>
            <a:r>
              <a:rPr lang="id-ID" sz="1100" b="1" i="0" baseline="0"/>
              <a:t>Nilai Tambah Bruto </a:t>
            </a:r>
            <a:br>
              <a:rPr lang="en-US" sz="1100" b="1" i="0" baseline="0"/>
            </a:br>
            <a:r>
              <a:rPr lang="en-US" sz="1100" b="1" i="0" baseline="0"/>
              <a:t>Provinsi Kepulauan Riau 20</a:t>
            </a:r>
            <a:r>
              <a:rPr lang="id-ID" sz="1100" b="1" i="0" baseline="0"/>
              <a:t>10</a:t>
            </a:r>
            <a:r>
              <a:rPr lang="en-US" sz="1100" b="1" i="0" baseline="0"/>
              <a:t> (%)</a:t>
            </a:r>
            <a:endParaRPr lang="id-ID" sz="1100"/>
          </a:p>
        </c:rich>
      </c:tx>
      <c:overlay val="1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566885389326331"/>
          <c:y val="0.11301128548862768"/>
          <c:w val="0.83406793092702458"/>
          <c:h val="0.7530179482574264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Sheet1!$H$257</c:f>
              <c:strCache>
                <c:ptCount val="1"/>
                <c:pt idx="0">
                  <c:v>P. Akhir Domestik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Sheet1!$G$258:$G$267</c:f>
              <c:strCache>
                <c:ptCount val="10"/>
                <c:pt idx="0">
                  <c:v>Industri Alat Angk., Mesin &amp; Peralatannya</c:v>
                </c:pt>
                <c:pt idx="1">
                  <c:v>Industri Pupuk, Kimia &amp; Brg. dari Karet</c:v>
                </c:pt>
                <c:pt idx="2">
                  <c:v>Perdagangan Besar &amp; Eceran</c:v>
                </c:pt>
                <c:pt idx="3">
                  <c:v>Bangunan</c:v>
                </c:pt>
                <c:pt idx="4">
                  <c:v>Industri Logam Dasar Besi &amp; Baja</c:v>
                </c:pt>
                <c:pt idx="5">
                  <c:v>Minyak dan Gas Bumi</c:v>
                </c:pt>
                <c:pt idx="6">
                  <c:v>Sewa Bangunan dan Jasa Perusahaan</c:v>
                </c:pt>
                <c:pt idx="7">
                  <c:v>Industri Barang lainnya</c:v>
                </c:pt>
                <c:pt idx="8">
                  <c:v>Industri Tekstil, Brg. Kulit &amp; Alas kaki</c:v>
                </c:pt>
                <c:pt idx="9">
                  <c:v>Hotel dan Restoran   </c:v>
                </c:pt>
              </c:strCache>
            </c:strRef>
          </c:cat>
          <c:val>
            <c:numRef>
              <c:f>Sheet1!$H$258:$H$267</c:f>
              <c:numCache>
                <c:formatCode>_(* #,##0.00_);_(* \(#,##0.00\);_(* "-"_);_(@_)</c:formatCode>
                <c:ptCount val="10"/>
                <c:pt idx="0">
                  <c:v>2291.4751749301704</c:v>
                </c:pt>
                <c:pt idx="1">
                  <c:v>8774.1453009353881</c:v>
                </c:pt>
                <c:pt idx="2">
                  <c:v>1160.0853805537447</c:v>
                </c:pt>
                <c:pt idx="3">
                  <c:v>11759.8403650378</c:v>
                </c:pt>
                <c:pt idx="4">
                  <c:v>1769.9271717235856</c:v>
                </c:pt>
                <c:pt idx="5">
                  <c:v>0</c:v>
                </c:pt>
                <c:pt idx="6">
                  <c:v>6045.6108666034534</c:v>
                </c:pt>
                <c:pt idx="7">
                  <c:v>2146.5834591489838</c:v>
                </c:pt>
                <c:pt idx="8">
                  <c:v>3944.9707195143878</c:v>
                </c:pt>
                <c:pt idx="9">
                  <c:v>2759.8293172686253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7-4CEE-AE5B-40843AE9C7B1}"/>
            </c:ext>
          </c:extLst>
        </c:ser>
        <c:ser>
          <c:idx val="1"/>
          <c:order val="1"/>
          <c:tx>
            <c:strRef>
              <c:f>Sheet1!$I$257</c:f>
              <c:strCache>
                <c:ptCount val="1"/>
                <c:pt idx="0">
                  <c:v>P. Akhir Ekspor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Sheet1!$G$258:$G$267</c:f>
              <c:strCache>
                <c:ptCount val="10"/>
                <c:pt idx="0">
                  <c:v>Industri Alat Angk., Mesin &amp; Peralatannya</c:v>
                </c:pt>
                <c:pt idx="1">
                  <c:v>Industri Pupuk, Kimia &amp; Brg. dari Karet</c:v>
                </c:pt>
                <c:pt idx="2">
                  <c:v>Perdagangan Besar &amp; Eceran</c:v>
                </c:pt>
                <c:pt idx="3">
                  <c:v>Bangunan</c:v>
                </c:pt>
                <c:pt idx="4">
                  <c:v>Industri Logam Dasar Besi &amp; Baja</c:v>
                </c:pt>
                <c:pt idx="5">
                  <c:v>Minyak dan Gas Bumi</c:v>
                </c:pt>
                <c:pt idx="6">
                  <c:v>Sewa Bangunan dan Jasa Perusahaan</c:v>
                </c:pt>
                <c:pt idx="7">
                  <c:v>Industri Barang lainnya</c:v>
                </c:pt>
                <c:pt idx="8">
                  <c:v>Industri Tekstil, Brg. Kulit &amp; Alas kaki</c:v>
                </c:pt>
                <c:pt idx="9">
                  <c:v>Hotel dan Restoran   </c:v>
                </c:pt>
              </c:strCache>
            </c:strRef>
          </c:cat>
          <c:val>
            <c:numRef>
              <c:f>Sheet1!$I$258:$I$267</c:f>
              <c:numCache>
                <c:formatCode>_(* #,##0.00_);_(* \(#,##0.00\);_(* "-"_);_(@_)</c:formatCode>
                <c:ptCount val="10"/>
                <c:pt idx="0">
                  <c:v>24416.799269134539</c:v>
                </c:pt>
                <c:pt idx="1">
                  <c:v>12096.382649715624</c:v>
                </c:pt>
                <c:pt idx="2">
                  <c:v>12564.05579835987</c:v>
                </c:pt>
                <c:pt idx="3">
                  <c:v>0</c:v>
                </c:pt>
                <c:pt idx="4">
                  <c:v>7580.518834997617</c:v>
                </c:pt>
                <c:pt idx="5">
                  <c:v>6979.8607713738256</c:v>
                </c:pt>
                <c:pt idx="6">
                  <c:v>394.36996740845296</c:v>
                </c:pt>
                <c:pt idx="7">
                  <c:v>2727.8634194098008</c:v>
                </c:pt>
                <c:pt idx="8">
                  <c:v>458.21563233327146</c:v>
                </c:pt>
                <c:pt idx="9">
                  <c:v>1586.375502123931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7-4CEE-AE5B-40843AE9C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65153664"/>
        <c:axId val="65175936"/>
        <c:axId val="0"/>
      </c:bar3DChart>
      <c:catAx>
        <c:axId val="6515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id-ID" sz="700"/>
            </a:pPr>
            <a:endParaRPr lang="en-US"/>
          </a:p>
        </c:txPr>
        <c:crossAx val="65175936"/>
        <c:crosses val="autoZero"/>
        <c:auto val="1"/>
        <c:lblAlgn val="ctr"/>
        <c:lblOffset val="100"/>
        <c:noMultiLvlLbl val="0"/>
      </c:catAx>
      <c:valAx>
        <c:axId val="65175936"/>
        <c:scaling>
          <c:orientation val="minMax"/>
        </c:scaling>
        <c:delete val="0"/>
        <c:axPos val="l"/>
        <c:majorGridlines/>
        <c:numFmt formatCode="_(* #,##0.00_);_(* \(#,##0.00\);_(* &quot;-&quot;_);_(@_)" sourceLinked="1"/>
        <c:majorTickMark val="out"/>
        <c:minorTickMark val="none"/>
        <c:tickLblPos val="nextTo"/>
        <c:txPr>
          <a:bodyPr/>
          <a:lstStyle/>
          <a:p>
            <a:pPr>
              <a:defRPr lang="id-ID" sz="700"/>
            </a:pPr>
            <a:endParaRPr lang="en-US"/>
          </a:p>
        </c:txPr>
        <c:crossAx val="65153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720927512031501"/>
          <c:y val="0.8924545383225766"/>
          <c:w val="0.18001780033765474"/>
          <c:h val="7.722648347329969E-2"/>
        </c:manualLayout>
      </c:layout>
      <c:overlay val="0"/>
      <c:txPr>
        <a:bodyPr/>
        <a:lstStyle/>
        <a:p>
          <a:pPr>
            <a:defRPr lang="id-ID" sz="800"/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40000"/>
        <a:lumOff val="60000"/>
      </a:schemeClr>
    </a:solidFill>
    <a:ln>
      <a:noFill/>
    </a:ln>
    <a:effectLst>
      <a:glow rad="63500">
        <a:schemeClr val="accent3">
          <a:satMod val="175000"/>
          <a:alpha val="40000"/>
        </a:schemeClr>
      </a:glow>
      <a:softEdge rad="127000"/>
    </a:effectLst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id-ID" sz="1100"/>
            </a:pPr>
            <a:r>
              <a:rPr lang="en-US" sz="1100"/>
              <a:t>Grafik </a:t>
            </a:r>
            <a:r>
              <a:rPr lang="id-ID" sz="1100"/>
              <a:t>5</a:t>
            </a:r>
            <a:r>
              <a:rPr lang="en-US" sz="1100"/>
              <a:t> </a:t>
            </a:r>
            <a:br>
              <a:rPr lang="en-US" sz="1100"/>
            </a:br>
            <a:r>
              <a:rPr lang="en-US" sz="1100"/>
              <a:t>10 Sektor Teratas Menurut Peringkat</a:t>
            </a:r>
            <a:r>
              <a:rPr lang="id-ID" sz="1100"/>
              <a:t> NTB</a:t>
            </a:r>
            <a:r>
              <a:rPr lang="en-US" sz="1100"/>
              <a:t> </a:t>
            </a:r>
            <a:br>
              <a:rPr lang="en-US" sz="1100"/>
            </a:br>
            <a:r>
              <a:rPr lang="en-US" sz="1100"/>
              <a:t>Provinsi Kepulauan Riau </a:t>
            </a:r>
            <a:r>
              <a:rPr lang="id-ID" sz="1100"/>
              <a:t>Tahun 2010 </a:t>
            </a:r>
            <a:r>
              <a:rPr lang="en-US" sz="1100"/>
              <a:t>(%)</a:t>
            </a:r>
            <a:endParaRPr lang="id-ID" sz="1100"/>
          </a:p>
        </c:rich>
      </c:tx>
      <c:layout>
        <c:manualLayout>
          <c:xMode val="edge"/>
          <c:yMode val="edge"/>
          <c:x val="0.27731235566963397"/>
          <c:y val="2.1655065738592431E-2"/>
        </c:manualLayout>
      </c:layout>
      <c:overlay val="1"/>
    </c:title>
    <c:autoTitleDeleted val="0"/>
    <c:view3D>
      <c:rotX val="30"/>
      <c:rotY val="25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076031976434215"/>
          <c:y val="0.15322773748409099"/>
          <c:w val="0.83406793092702458"/>
          <c:h val="0.75301794825742641"/>
        </c:manualLayout>
      </c:layout>
      <c:pie3DChart>
        <c:varyColors val="1"/>
        <c:ser>
          <c:idx val="0"/>
          <c:order val="0"/>
          <c:explosion val="25"/>
          <c:dPt>
            <c:idx val="6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5F62-4AE7-8FDF-06761D0DC9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Sheet1!$B$294:$B$303</c:f>
              <c:strCache>
                <c:ptCount val="10"/>
                <c:pt idx="0">
                  <c:v>Industri Alat Angk., Mesin &amp; Peralatannya</c:v>
                </c:pt>
                <c:pt idx="1">
                  <c:v>Perdagangan Besar &amp; Eceran</c:v>
                </c:pt>
                <c:pt idx="2">
                  <c:v>Bangunan</c:v>
                </c:pt>
                <c:pt idx="3">
                  <c:v>Industri Logam Dasar Besi &amp; Baja</c:v>
                </c:pt>
                <c:pt idx="4">
                  <c:v>Industri Brg. Kayu &amp; Hasil Hutan lainnya</c:v>
                </c:pt>
                <c:pt idx="5">
                  <c:v>Minyak dan Gas Bumi</c:v>
                </c:pt>
                <c:pt idx="6">
                  <c:v>Bank dan Lembaga Keuangan tanpa Bank</c:v>
                </c:pt>
                <c:pt idx="7">
                  <c:v>Industri Semen &amp; Brg. Galian bukan logam</c:v>
                </c:pt>
                <c:pt idx="8">
                  <c:v>Industri Pupuk, Kimia &amp; Brg. dari Karet</c:v>
                </c:pt>
                <c:pt idx="9">
                  <c:v>Hotel dan Restoran   </c:v>
                </c:pt>
              </c:strCache>
            </c:strRef>
          </c:cat>
          <c:val>
            <c:numRef>
              <c:f>Sheet1!$C$294:$C$303</c:f>
              <c:numCache>
                <c:formatCode>_(* #,##0.00_);_(* \(#,##0.00\);_(* "-"_);_(@_)</c:formatCode>
                <c:ptCount val="10"/>
                <c:pt idx="0">
                  <c:v>29.571016534533761</c:v>
                </c:pt>
                <c:pt idx="1">
                  <c:v>12.533254770948817</c:v>
                </c:pt>
                <c:pt idx="2">
                  <c:v>11.508860524999395</c:v>
                </c:pt>
                <c:pt idx="3">
                  <c:v>8.9138098035962958</c:v>
                </c:pt>
                <c:pt idx="4">
                  <c:v>7.7388623642331265</c:v>
                </c:pt>
                <c:pt idx="5">
                  <c:v>6.8943617237054875</c:v>
                </c:pt>
                <c:pt idx="6">
                  <c:v>6.3829445347484901</c:v>
                </c:pt>
                <c:pt idx="7">
                  <c:v>5.7303194980996421</c:v>
                </c:pt>
                <c:pt idx="8">
                  <c:v>5.6239024460981124</c:v>
                </c:pt>
                <c:pt idx="9">
                  <c:v>5.1026677990368627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62-4AE7-8FDF-06761D0DC9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b"/>
      <c:layout>
        <c:manualLayout>
          <c:xMode val="edge"/>
          <c:yMode val="edge"/>
          <c:x val="1.7101080600625443E-2"/>
          <c:y val="0.84582640626998373"/>
          <c:w val="0.96082810504664418"/>
          <c:h val="0.13561210881122493"/>
        </c:manualLayout>
      </c:layout>
      <c:overlay val="0"/>
      <c:txPr>
        <a:bodyPr/>
        <a:lstStyle/>
        <a:p>
          <a:pPr rtl="0">
            <a:defRPr lang="id-ID" sz="800"/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40000"/>
        <a:lumOff val="60000"/>
      </a:schemeClr>
    </a:solidFill>
    <a:ln>
      <a:noFill/>
    </a:ln>
    <a:effectLst>
      <a:glow rad="63500">
        <a:schemeClr val="accent3">
          <a:satMod val="175000"/>
          <a:alpha val="40000"/>
        </a:schemeClr>
      </a:glow>
      <a:softEdge rad="127000"/>
    </a:effectLst>
  </c:spPr>
  <c:txPr>
    <a:bodyPr/>
    <a:lstStyle/>
    <a:p>
      <a:pPr>
        <a:defRPr sz="1100"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id-ID" sz="1100"/>
            </a:pPr>
            <a:r>
              <a:rPr lang="en-US" sz="1100"/>
              <a:t>Grafik </a:t>
            </a:r>
            <a:r>
              <a:rPr lang="id-ID" sz="1100"/>
              <a:t>5</a:t>
            </a:r>
            <a:r>
              <a:rPr lang="en-US" sz="1100"/>
              <a:t> </a:t>
            </a:r>
            <a:br>
              <a:rPr lang="en-US" sz="1100"/>
            </a:br>
            <a:r>
              <a:rPr lang="en-US" sz="1100"/>
              <a:t>10 Sektor Teratas Menurut Peringkat</a:t>
            </a:r>
            <a:r>
              <a:rPr lang="id-ID" sz="1100"/>
              <a:t> NTB</a:t>
            </a:r>
            <a:r>
              <a:rPr lang="en-US" sz="1100"/>
              <a:t> </a:t>
            </a:r>
            <a:br>
              <a:rPr lang="en-US" sz="1100"/>
            </a:br>
            <a:r>
              <a:rPr lang="en-US" sz="1100"/>
              <a:t>Provinsi Kepulauan Riau </a:t>
            </a:r>
            <a:r>
              <a:rPr lang="id-ID" sz="1100"/>
              <a:t>Tahun 2010 </a:t>
            </a:r>
            <a:r>
              <a:rPr lang="en-US" sz="1100"/>
              <a:t>(%)</a:t>
            </a:r>
            <a:endParaRPr lang="id-ID" sz="1100"/>
          </a:p>
        </c:rich>
      </c:tx>
      <c:layout>
        <c:manualLayout>
          <c:xMode val="edge"/>
          <c:yMode val="edge"/>
          <c:x val="0.27731235566963414"/>
          <c:y val="2.165506573859243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076031976434215"/>
          <c:y val="0.15322773748409108"/>
          <c:w val="0.83406793092702458"/>
          <c:h val="0.75301794825742641"/>
        </c:manualLayout>
      </c:layout>
      <c:lineChart>
        <c:grouping val="stacke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Sheet1!$B$294:$B$303</c:f>
              <c:strCache>
                <c:ptCount val="10"/>
                <c:pt idx="0">
                  <c:v>Industri Alat Angk., Mesin &amp; Peralatannya</c:v>
                </c:pt>
                <c:pt idx="1">
                  <c:v>Perdagangan Besar &amp; Eceran</c:v>
                </c:pt>
                <c:pt idx="2">
                  <c:v>Bangunan</c:v>
                </c:pt>
                <c:pt idx="3">
                  <c:v>Industri Logam Dasar Besi &amp; Baja</c:v>
                </c:pt>
                <c:pt idx="4">
                  <c:v>Industri Brg. Kayu &amp; Hasil Hutan lainnya</c:v>
                </c:pt>
                <c:pt idx="5">
                  <c:v>Minyak dan Gas Bumi</c:v>
                </c:pt>
                <c:pt idx="6">
                  <c:v>Bank dan Lembaga Keuangan tanpa Bank</c:v>
                </c:pt>
                <c:pt idx="7">
                  <c:v>Industri Semen &amp; Brg. Galian bukan logam</c:v>
                </c:pt>
                <c:pt idx="8">
                  <c:v>Industri Pupuk, Kimia &amp; Brg. dari Karet</c:v>
                </c:pt>
                <c:pt idx="9">
                  <c:v>Hotel dan Restoran   </c:v>
                </c:pt>
              </c:strCache>
            </c:strRef>
          </c:cat>
          <c:val>
            <c:numRef>
              <c:f>Sheet1!$C$294:$C$303</c:f>
              <c:numCache>
                <c:formatCode>_(* #,##0.00_);_(* \(#,##0.00\);_(* "-"_);_(@_)</c:formatCode>
                <c:ptCount val="10"/>
                <c:pt idx="0">
                  <c:v>29.571016534533761</c:v>
                </c:pt>
                <c:pt idx="1">
                  <c:v>12.533254770948817</c:v>
                </c:pt>
                <c:pt idx="2">
                  <c:v>11.508860524999395</c:v>
                </c:pt>
                <c:pt idx="3">
                  <c:v>8.9138098035962958</c:v>
                </c:pt>
                <c:pt idx="4">
                  <c:v>7.7388623642331265</c:v>
                </c:pt>
                <c:pt idx="5">
                  <c:v>6.8943617237054875</c:v>
                </c:pt>
                <c:pt idx="6">
                  <c:v>6.3829445347484901</c:v>
                </c:pt>
                <c:pt idx="7">
                  <c:v>5.7303194980996421</c:v>
                </c:pt>
                <c:pt idx="8">
                  <c:v>5.6239024460981124</c:v>
                </c:pt>
                <c:pt idx="9">
                  <c:v>5.1026677990368627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E-40AE-92B1-CC945DFBD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28096"/>
        <c:axId val="65442176"/>
      </c:lineChart>
      <c:catAx>
        <c:axId val="6542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65442176"/>
        <c:crosses val="autoZero"/>
        <c:auto val="1"/>
        <c:lblAlgn val="ctr"/>
        <c:lblOffset val="100"/>
        <c:noMultiLvlLbl val="0"/>
      </c:catAx>
      <c:valAx>
        <c:axId val="65442176"/>
        <c:scaling>
          <c:orientation val="minMax"/>
        </c:scaling>
        <c:delete val="0"/>
        <c:axPos val="l"/>
        <c:majorGridlines/>
        <c:numFmt formatCode="_(* #,##0.00_);_(* \(#,##0.00\);_(* &quot;-&quot;_);_(@_)" sourceLinked="1"/>
        <c:majorTickMark val="out"/>
        <c:minorTickMark val="none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65428096"/>
        <c:crosses val="autoZero"/>
        <c:crossBetween val="between"/>
      </c:valAx>
      <c:spPr>
        <a:noFill/>
      </c:spPr>
    </c:plotArea>
    <c:plotVisOnly val="1"/>
    <c:dispBlanksAs val="zero"/>
    <c:showDLblsOverMax val="0"/>
  </c:chart>
  <c:spPr>
    <a:solidFill>
      <a:schemeClr val="accent3">
        <a:lumMod val="40000"/>
        <a:lumOff val="60000"/>
      </a:schemeClr>
    </a:solidFill>
    <a:ln>
      <a:noFill/>
    </a:ln>
    <a:effectLst>
      <a:glow rad="63500">
        <a:schemeClr val="accent3">
          <a:satMod val="175000"/>
          <a:alpha val="40000"/>
        </a:schemeClr>
      </a:glow>
      <a:softEdge rad="127000"/>
    </a:effectLst>
  </c:spPr>
  <c:txPr>
    <a:bodyPr/>
    <a:lstStyle/>
    <a:p>
      <a:pPr>
        <a:defRPr sz="1100"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21</xdr:col>
      <xdr:colOff>234339</xdr:colOff>
      <xdr:row>44</xdr:row>
      <xdr:rowOff>158151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46</xdr:row>
      <xdr:rowOff>0</xdr:rowOff>
    </xdr:from>
    <xdr:to>
      <xdr:col>19</xdr:col>
      <xdr:colOff>139089</xdr:colOff>
      <xdr:row>89</xdr:row>
      <xdr:rowOff>91476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9</xdr:col>
      <xdr:colOff>139089</xdr:colOff>
      <xdr:row>143</xdr:row>
      <xdr:rowOff>15276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147</xdr:row>
      <xdr:rowOff>0</xdr:rowOff>
    </xdr:from>
    <xdr:to>
      <xdr:col>13</xdr:col>
      <xdr:colOff>43839</xdr:colOff>
      <xdr:row>168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195</xdr:row>
      <xdr:rowOff>0</xdr:rowOff>
    </xdr:from>
    <xdr:to>
      <xdr:col>17</xdr:col>
      <xdr:colOff>139089</xdr:colOff>
      <xdr:row>231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228600</xdr:colOff>
      <xdr:row>228</xdr:row>
      <xdr:rowOff>180975</xdr:rowOff>
    </xdr:from>
    <xdr:to>
      <xdr:col>8</xdr:col>
      <xdr:colOff>367689</xdr:colOff>
      <xdr:row>250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255</xdr:row>
      <xdr:rowOff>0</xdr:rowOff>
    </xdr:from>
    <xdr:to>
      <xdr:col>18</xdr:col>
      <xdr:colOff>139089</xdr:colOff>
      <xdr:row>280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291</xdr:row>
      <xdr:rowOff>0</xdr:rowOff>
    </xdr:from>
    <xdr:to>
      <xdr:col>12</xdr:col>
      <xdr:colOff>43839</xdr:colOff>
      <xdr:row>312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314</xdr:row>
      <xdr:rowOff>0</xdr:rowOff>
    </xdr:from>
    <xdr:to>
      <xdr:col>12</xdr:col>
      <xdr:colOff>43839</xdr:colOff>
      <xdr:row>335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338</xdr:row>
      <xdr:rowOff>0</xdr:rowOff>
    </xdr:from>
    <xdr:to>
      <xdr:col>12</xdr:col>
      <xdr:colOff>43839</xdr:colOff>
      <xdr:row>359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362</xdr:row>
      <xdr:rowOff>0</xdr:rowOff>
    </xdr:from>
    <xdr:to>
      <xdr:col>13</xdr:col>
      <xdr:colOff>234339</xdr:colOff>
      <xdr:row>383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45"/>
  <sheetViews>
    <sheetView topLeftCell="A97" workbookViewId="0">
      <selection activeCell="I101" sqref="I101"/>
    </sheetView>
  </sheetViews>
  <sheetFormatPr defaultRowHeight="14.4" x14ac:dyDescent="0.3"/>
  <cols>
    <col min="1" max="1" width="3.33203125" style="1" bestFit="1" customWidth="1"/>
    <col min="2" max="2" width="28.109375" style="1" bestFit="1" customWidth="1"/>
    <col min="3" max="5" width="9.6640625" style="1" bestFit="1" customWidth="1"/>
    <col min="6" max="6" width="8.88671875" style="1" bestFit="1" customWidth="1"/>
    <col min="7" max="8" width="11" style="1" bestFit="1" customWidth="1"/>
    <col min="9" max="9" width="9.6640625" style="1" bestFit="1" customWidth="1"/>
    <col min="10" max="10" width="8.88671875" style="1" bestFit="1" customWidth="1"/>
    <col min="11" max="11" width="9.6640625" style="1" bestFit="1" customWidth="1"/>
    <col min="12" max="12" width="11" style="1" bestFit="1" customWidth="1"/>
    <col min="13" max="13" width="9.6640625" style="1" bestFit="1" customWidth="1"/>
    <col min="14" max="16" width="11" style="1" bestFit="1" customWidth="1"/>
    <col min="17" max="17" width="12" style="1" bestFit="1" customWidth="1"/>
    <col min="18" max="18" width="11" style="1" bestFit="1" customWidth="1"/>
    <col min="19" max="19" width="9.6640625" style="1" bestFit="1" customWidth="1"/>
    <col min="20" max="20" width="8.88671875" style="1" bestFit="1" customWidth="1"/>
    <col min="21" max="21" width="11" style="1" bestFit="1" customWidth="1"/>
    <col min="22" max="22" width="12" style="1" bestFit="1" customWidth="1"/>
    <col min="23" max="24" width="11" style="1" bestFit="1" customWidth="1"/>
    <col min="25" max="28" width="9.6640625" style="1" bestFit="1" customWidth="1"/>
    <col min="29" max="31" width="11" style="1" bestFit="1" customWidth="1"/>
    <col min="32" max="34" width="9.6640625" style="1" bestFit="1" customWidth="1"/>
    <col min="35" max="35" width="9.33203125" style="1" bestFit="1" customWidth="1"/>
    <col min="36" max="38" width="10.5546875" style="1" bestFit="1" customWidth="1"/>
    <col min="39" max="39" width="11" style="1" bestFit="1" customWidth="1"/>
    <col min="40" max="40" width="10.5546875" style="1" bestFit="1" customWidth="1"/>
    <col min="41" max="41" width="9.33203125" style="1" bestFit="1" customWidth="1"/>
    <col min="42" max="42" width="9.5546875" style="1" bestFit="1" customWidth="1"/>
    <col min="43" max="44" width="10.5546875" style="1" bestFit="1" customWidth="1"/>
    <col min="45" max="46" width="9.33203125" style="1" bestFit="1" customWidth="1"/>
  </cols>
  <sheetData>
    <row r="1" spans="1:46" ht="32.4" x14ac:dyDescent="0.3">
      <c r="A1" s="11" t="s">
        <v>48</v>
      </c>
      <c r="AJ1" s="2" t="s">
        <v>41</v>
      </c>
      <c r="AK1" s="2" t="s">
        <v>42</v>
      </c>
      <c r="AL1" s="2" t="s">
        <v>43</v>
      </c>
      <c r="AM1" s="2" t="s">
        <v>44</v>
      </c>
      <c r="AN1" s="2" t="s">
        <v>45</v>
      </c>
      <c r="AO1" s="2"/>
      <c r="AP1" s="2"/>
      <c r="AQ1" s="2" t="s">
        <v>46</v>
      </c>
      <c r="AR1" s="2" t="s">
        <v>47</v>
      </c>
    </row>
    <row r="2" spans="1:46" x14ac:dyDescent="0.3">
      <c r="AJ2" s="1">
        <f>-AJ10</f>
        <v>-46164.10170333834</v>
      </c>
    </row>
    <row r="3" spans="1:46" x14ac:dyDescent="0.3">
      <c r="A3" s="99" t="s">
        <v>32</v>
      </c>
      <c r="B3" s="100"/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R3" s="3">
        <v>16</v>
      </c>
      <c r="S3" s="3">
        <v>17</v>
      </c>
      <c r="T3" s="3">
        <v>18</v>
      </c>
      <c r="U3" s="3">
        <v>19</v>
      </c>
      <c r="V3" s="3">
        <v>20</v>
      </c>
      <c r="W3" s="3">
        <v>21</v>
      </c>
      <c r="X3" s="3">
        <v>22</v>
      </c>
      <c r="Y3" s="3">
        <v>23</v>
      </c>
      <c r="Z3" s="3">
        <v>24</v>
      </c>
      <c r="AA3" s="3">
        <v>25</v>
      </c>
      <c r="AB3" s="3">
        <v>26</v>
      </c>
      <c r="AC3" s="3">
        <v>27</v>
      </c>
      <c r="AD3" s="3">
        <v>28</v>
      </c>
      <c r="AE3" s="3">
        <v>29</v>
      </c>
      <c r="AF3" s="3">
        <v>30</v>
      </c>
      <c r="AG3" s="3">
        <v>31</v>
      </c>
      <c r="AH3" s="3">
        <v>32</v>
      </c>
      <c r="AI3" s="4">
        <v>180</v>
      </c>
      <c r="AJ3" s="5">
        <v>301</v>
      </c>
      <c r="AK3" s="5">
        <v>302</v>
      </c>
      <c r="AL3" s="5">
        <v>303</v>
      </c>
      <c r="AM3" s="5">
        <v>304</v>
      </c>
      <c r="AN3" s="5">
        <v>305</v>
      </c>
      <c r="AO3" s="4">
        <v>309</v>
      </c>
      <c r="AP3" s="4">
        <v>310</v>
      </c>
      <c r="AQ3" s="5">
        <v>409</v>
      </c>
      <c r="AR3" s="5">
        <v>509</v>
      </c>
      <c r="AS3" s="4">
        <v>600</v>
      </c>
      <c r="AT3" s="4">
        <v>700</v>
      </c>
    </row>
    <row r="4" spans="1:46" x14ac:dyDescent="0.3">
      <c r="A4" s="6">
        <v>1</v>
      </c>
      <c r="B4" s="7" t="s">
        <v>0</v>
      </c>
      <c r="C4" s="6">
        <v>5995.2015613131571</v>
      </c>
      <c r="D4" s="6">
        <v>0</v>
      </c>
      <c r="E4" s="6">
        <v>11154.027462205086</v>
      </c>
      <c r="F4" s="6">
        <v>0</v>
      </c>
      <c r="G4" s="6">
        <v>1511.2267885392016</v>
      </c>
      <c r="H4" s="6">
        <v>0</v>
      </c>
      <c r="I4" s="6">
        <v>0</v>
      </c>
      <c r="J4" s="6">
        <v>5005.6476659790251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312950.07311032363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8">
        <f>SUM(C4:AH4)</f>
        <v>336616.1765883601</v>
      </c>
      <c r="AJ4" s="6">
        <v>2723426.3734782301</v>
      </c>
      <c r="AK4" s="6">
        <v>0</v>
      </c>
      <c r="AL4" s="6">
        <v>0</v>
      </c>
      <c r="AM4" s="6">
        <v>0</v>
      </c>
      <c r="AN4" s="6">
        <v>2561.1733204278898</v>
      </c>
      <c r="AO4" s="8">
        <f>SUM(AJ4:AN4)</f>
        <v>2725987.5467986581</v>
      </c>
      <c r="AP4" s="8">
        <f>+AI4+AO4</f>
        <v>3062603.7233870183</v>
      </c>
      <c r="AQ4" s="6">
        <v>2793471.0926196883</v>
      </c>
      <c r="AR4" s="6">
        <v>22899.333569518283</v>
      </c>
      <c r="AS4" s="9">
        <f>+C43</f>
        <v>246233.29719781189</v>
      </c>
      <c r="AT4" s="8">
        <f>SUM(AQ4:AS4)</f>
        <v>3062603.7233870183</v>
      </c>
    </row>
    <row r="5" spans="1:46" x14ac:dyDescent="0.3">
      <c r="A5" s="6">
        <v>2</v>
      </c>
      <c r="B5" s="7" t="s">
        <v>1</v>
      </c>
      <c r="C5" s="6">
        <v>0</v>
      </c>
      <c r="D5" s="6">
        <v>544.29871130927461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1403.9315905470485</v>
      </c>
      <c r="K5" s="6">
        <v>0</v>
      </c>
      <c r="L5" s="6">
        <v>308350.63649032108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25863.642405811868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609.1124589215226</v>
      </c>
      <c r="AF5" s="6">
        <v>0</v>
      </c>
      <c r="AG5" s="6">
        <v>0</v>
      </c>
      <c r="AH5" s="6">
        <v>0</v>
      </c>
      <c r="AI5" s="8">
        <f t="shared" ref="AI5:AI35" si="0">SUM(C5:AH5)</f>
        <v>336771.62165691075</v>
      </c>
      <c r="AJ5" s="6">
        <v>98639.465467582006</v>
      </c>
      <c r="AK5" s="6">
        <v>0</v>
      </c>
      <c r="AL5" s="6">
        <v>0</v>
      </c>
      <c r="AM5" s="6">
        <v>0</v>
      </c>
      <c r="AN5" s="6">
        <v>0</v>
      </c>
      <c r="AO5" s="8">
        <f t="shared" ref="AO5:AO35" si="1">SUM(AJ5:AN5)</f>
        <v>98639.465467582006</v>
      </c>
      <c r="AP5" s="8">
        <f t="shared" ref="AP5:AP35" si="2">+AI5+AO5</f>
        <v>435411.08712449274</v>
      </c>
      <c r="AQ5" s="6">
        <v>188485.49136556243</v>
      </c>
      <c r="AR5" s="6">
        <v>44211.307706969055</v>
      </c>
      <c r="AS5" s="9">
        <f>+D43</f>
        <v>202714.28805196122</v>
      </c>
      <c r="AT5" s="8">
        <f t="shared" ref="AT5:AT35" si="3">SUM(AQ5:AS5)</f>
        <v>435411.08712449274</v>
      </c>
    </row>
    <row r="6" spans="1:46" x14ac:dyDescent="0.3">
      <c r="A6" s="6">
        <v>3</v>
      </c>
      <c r="B6" s="7" t="s">
        <v>2</v>
      </c>
      <c r="C6" s="6">
        <v>11966.045220821779</v>
      </c>
      <c r="D6" s="6">
        <v>394.06501719242146</v>
      </c>
      <c r="E6" s="6">
        <v>5640.2161506781895</v>
      </c>
      <c r="F6" s="6">
        <v>0</v>
      </c>
      <c r="G6" s="6">
        <v>229.64646376034273</v>
      </c>
      <c r="H6" s="6">
        <v>0</v>
      </c>
      <c r="I6" s="6">
        <v>0</v>
      </c>
      <c r="J6" s="6">
        <v>1163.2386657317775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256050.05981753752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5369.1606937201614</v>
      </c>
      <c r="AF6" s="6">
        <v>0</v>
      </c>
      <c r="AG6" s="6">
        <v>0</v>
      </c>
      <c r="AH6" s="6">
        <v>0</v>
      </c>
      <c r="AI6" s="8">
        <f t="shared" si="0"/>
        <v>280812.43202944216</v>
      </c>
      <c r="AJ6" s="6">
        <v>2020044.3527171556</v>
      </c>
      <c r="AK6" s="6">
        <v>0</v>
      </c>
      <c r="AL6" s="6">
        <v>0</v>
      </c>
      <c r="AM6" s="6">
        <v>141919.52280825144</v>
      </c>
      <c r="AN6" s="6">
        <v>1290555.1429186501</v>
      </c>
      <c r="AO6" s="8">
        <f t="shared" si="1"/>
        <v>3452519.0184440571</v>
      </c>
      <c r="AP6" s="8">
        <f t="shared" si="2"/>
        <v>3733331.4504734995</v>
      </c>
      <c r="AQ6" s="6">
        <v>1505721.6934496162</v>
      </c>
      <c r="AR6" s="6">
        <v>371267.11033808067</v>
      </c>
      <c r="AS6" s="9">
        <f>+E43</f>
        <v>1856342.6466858026</v>
      </c>
      <c r="AT6" s="8">
        <f t="shared" si="3"/>
        <v>3733331.4504734995</v>
      </c>
    </row>
    <row r="7" spans="1:46" x14ac:dyDescent="0.3">
      <c r="A7" s="6">
        <v>4</v>
      </c>
      <c r="B7" s="7" t="s">
        <v>3</v>
      </c>
      <c r="C7" s="6">
        <v>1033.0561450114578</v>
      </c>
      <c r="D7" s="6">
        <v>34.020537281298971</v>
      </c>
      <c r="E7" s="6">
        <v>10702.630763307996</v>
      </c>
      <c r="F7" s="6">
        <v>158.3632192915571</v>
      </c>
      <c r="G7" s="6">
        <v>3145.9954532311845</v>
      </c>
      <c r="H7" s="6">
        <v>0</v>
      </c>
      <c r="I7" s="6">
        <v>0</v>
      </c>
      <c r="J7" s="6">
        <v>975.43861639227748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136590.25560363577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8">
        <f t="shared" si="0"/>
        <v>152639.76033815154</v>
      </c>
      <c r="AJ7" s="6">
        <v>277328.86383010726</v>
      </c>
      <c r="AK7" s="6">
        <v>0</v>
      </c>
      <c r="AL7" s="6">
        <v>0</v>
      </c>
      <c r="AM7" s="6">
        <v>405.535152405318</v>
      </c>
      <c r="AN7" s="6">
        <v>758.88966989947085</v>
      </c>
      <c r="AO7" s="8">
        <f t="shared" si="1"/>
        <v>278493.28865241207</v>
      </c>
      <c r="AP7" s="8">
        <f t="shared" si="2"/>
        <v>431133.04899056361</v>
      </c>
      <c r="AQ7" s="6">
        <v>376117.19053030567</v>
      </c>
      <c r="AR7" s="6">
        <v>6890.3323670187419</v>
      </c>
      <c r="AS7" s="9">
        <f>+F43</f>
        <v>48125.526093239198</v>
      </c>
      <c r="AT7" s="8">
        <f t="shared" si="3"/>
        <v>431133.04899056361</v>
      </c>
    </row>
    <row r="8" spans="1:46" x14ac:dyDescent="0.3">
      <c r="A8" s="6">
        <v>5</v>
      </c>
      <c r="B8" s="7" t="s">
        <v>4</v>
      </c>
      <c r="C8" s="6">
        <v>0</v>
      </c>
      <c r="D8" s="6">
        <v>0</v>
      </c>
      <c r="E8" s="6">
        <v>0</v>
      </c>
      <c r="F8" s="6">
        <v>0</v>
      </c>
      <c r="G8" s="6">
        <v>12419.803485349787</v>
      </c>
      <c r="H8" s="6">
        <v>0</v>
      </c>
      <c r="I8" s="6">
        <v>0</v>
      </c>
      <c r="J8" s="6">
        <v>2346.157607230451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113800.02658557224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8">
        <f t="shared" si="0"/>
        <v>128565.98767815248</v>
      </c>
      <c r="AJ8" s="6">
        <v>410860.54636193707</v>
      </c>
      <c r="AK8" s="6">
        <v>0</v>
      </c>
      <c r="AL8" s="6">
        <v>0</v>
      </c>
      <c r="AM8" s="6">
        <v>0</v>
      </c>
      <c r="AN8" s="6">
        <v>2889186.3402920687</v>
      </c>
      <c r="AO8" s="8">
        <f t="shared" si="1"/>
        <v>3300046.8866540059</v>
      </c>
      <c r="AP8" s="8">
        <f t="shared" si="2"/>
        <v>3428612.8743321584</v>
      </c>
      <c r="AQ8" s="6">
        <v>0</v>
      </c>
      <c r="AR8" s="6">
        <v>833039.10781075107</v>
      </c>
      <c r="AS8" s="9">
        <f>+G43</f>
        <v>2595573.7665214073</v>
      </c>
      <c r="AT8" s="8">
        <f t="shared" si="3"/>
        <v>3428612.8743321584</v>
      </c>
    </row>
    <row r="9" spans="1:46" x14ac:dyDescent="0.3">
      <c r="A9" s="6">
        <v>6</v>
      </c>
      <c r="B9" s="7" t="s">
        <v>5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78100.881352123033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8">
        <f t="shared" si="0"/>
        <v>78100.881352123033</v>
      </c>
      <c r="AJ9" s="6">
        <v>0</v>
      </c>
      <c r="AK9" s="6">
        <v>0</v>
      </c>
      <c r="AL9" s="6">
        <v>0</v>
      </c>
      <c r="AM9" s="6">
        <v>0</v>
      </c>
      <c r="AN9" s="6">
        <v>10038195.665109076</v>
      </c>
      <c r="AO9" s="8">
        <f t="shared" si="1"/>
        <v>10038195.665109076</v>
      </c>
      <c r="AP9" s="8">
        <f t="shared" si="2"/>
        <v>10116296.546461198</v>
      </c>
      <c r="AQ9" s="6">
        <v>0</v>
      </c>
      <c r="AR9" s="6">
        <v>3062009.7508600196</v>
      </c>
      <c r="AS9" s="9">
        <f>+H43</f>
        <v>7054286.7956011789</v>
      </c>
      <c r="AT9" s="8">
        <f t="shared" si="3"/>
        <v>10116296.546461198</v>
      </c>
    </row>
    <row r="10" spans="1:46" x14ac:dyDescent="0.3">
      <c r="A10" s="6">
        <v>7</v>
      </c>
      <c r="B10" s="7" t="s">
        <v>6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68751.420640864424</v>
      </c>
      <c r="S10" s="6">
        <v>0</v>
      </c>
      <c r="T10" s="6">
        <v>0</v>
      </c>
      <c r="U10" s="6">
        <v>334515.1430106716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8">
        <f t="shared" si="0"/>
        <v>403266.56365153601</v>
      </c>
      <c r="AJ10" s="6">
        <v>46164.10170333834</v>
      </c>
      <c r="AK10" s="6">
        <v>0</v>
      </c>
      <c r="AL10" s="6">
        <v>0</v>
      </c>
      <c r="AM10" s="6">
        <v>70266.246072621987</v>
      </c>
      <c r="AN10" s="6">
        <v>1065462.4992345639</v>
      </c>
      <c r="AO10" s="8">
        <f t="shared" si="1"/>
        <v>1181892.8470105242</v>
      </c>
      <c r="AP10" s="8">
        <f t="shared" si="2"/>
        <v>1585159.4106620601</v>
      </c>
      <c r="AQ10" s="6">
        <v>277287.41799087758</v>
      </c>
      <c r="AR10" s="6">
        <v>159389.56266004225</v>
      </c>
      <c r="AS10" s="9">
        <f>+I43</f>
        <v>1148482.4300111402</v>
      </c>
      <c r="AT10" s="8">
        <f t="shared" si="3"/>
        <v>1585159.4106620601</v>
      </c>
    </row>
    <row r="11" spans="1:46" x14ac:dyDescent="0.3">
      <c r="A11" s="6">
        <v>8</v>
      </c>
      <c r="B11" s="7" t="s">
        <v>7</v>
      </c>
      <c r="C11" s="6">
        <v>0</v>
      </c>
      <c r="D11" s="6">
        <v>0</v>
      </c>
      <c r="E11" s="6">
        <v>1180256.7612536789</v>
      </c>
      <c r="F11" s="6">
        <v>2.1305550933582809</v>
      </c>
      <c r="G11" s="6">
        <v>553.16154393426859</v>
      </c>
      <c r="H11" s="6">
        <v>0</v>
      </c>
      <c r="I11" s="6">
        <v>0</v>
      </c>
      <c r="J11" s="6">
        <v>41982.430222017203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5774.9658531346486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703345.79077691888</v>
      </c>
      <c r="AF11" s="6">
        <v>3910.1659286166532</v>
      </c>
      <c r="AG11" s="6">
        <v>0</v>
      </c>
      <c r="AH11" s="6">
        <v>0</v>
      </c>
      <c r="AI11" s="8">
        <f t="shared" si="0"/>
        <v>1935825.406133394</v>
      </c>
      <c r="AJ11" s="6">
        <v>1901062.8844698395</v>
      </c>
      <c r="AK11" s="6">
        <v>0</v>
      </c>
      <c r="AL11" s="6">
        <v>0</v>
      </c>
      <c r="AM11" s="6">
        <v>-59994.855083762945</v>
      </c>
      <c r="AN11" s="6">
        <v>13141.678274161835</v>
      </c>
      <c r="AO11" s="8">
        <f t="shared" si="1"/>
        <v>1854209.7076602385</v>
      </c>
      <c r="AP11" s="8">
        <f t="shared" si="2"/>
        <v>3790035.1137936325</v>
      </c>
      <c r="AQ11" s="6">
        <v>3575586.632106869</v>
      </c>
      <c r="AR11" s="6">
        <v>9710.7730581167471</v>
      </c>
      <c r="AS11" s="9">
        <f>+J43</f>
        <v>204737.70862864645</v>
      </c>
      <c r="AT11" s="8">
        <f t="shared" si="3"/>
        <v>3790035.1137936325</v>
      </c>
    </row>
    <row r="12" spans="1:46" x14ac:dyDescent="0.3">
      <c r="A12" s="6">
        <v>9</v>
      </c>
      <c r="B12" s="7" t="s">
        <v>8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398897.05757550732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322155.78528599569</v>
      </c>
      <c r="R12" s="6">
        <v>34375.710320432212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71000.201649023118</v>
      </c>
      <c r="AF12" s="6">
        <v>0</v>
      </c>
      <c r="AG12" s="6">
        <v>0</v>
      </c>
      <c r="AH12" s="6">
        <v>0</v>
      </c>
      <c r="AI12" s="8">
        <f t="shared" si="0"/>
        <v>826428.75483095832</v>
      </c>
      <c r="AJ12" s="6">
        <v>3183540.3696099203</v>
      </c>
      <c r="AK12" s="6">
        <v>0</v>
      </c>
      <c r="AL12" s="6">
        <v>169106.76365717768</v>
      </c>
      <c r="AM12" s="6">
        <v>692903.00024530245</v>
      </c>
      <c r="AN12" s="6">
        <v>472387.24982811487</v>
      </c>
      <c r="AO12" s="8">
        <f t="shared" si="1"/>
        <v>4517937.3833405152</v>
      </c>
      <c r="AP12" s="8">
        <f t="shared" si="2"/>
        <v>5344366.1381714735</v>
      </c>
      <c r="AQ12" s="6">
        <v>3543596.7202233737</v>
      </c>
      <c r="AR12" s="6">
        <v>137564.27619545843</v>
      </c>
      <c r="AS12" s="9">
        <f>+K43</f>
        <v>1663205.1417526407</v>
      </c>
      <c r="AT12" s="8">
        <f t="shared" si="3"/>
        <v>5344366.1381714735</v>
      </c>
    </row>
    <row r="13" spans="1:46" x14ac:dyDescent="0.3">
      <c r="A13" s="6">
        <v>10</v>
      </c>
      <c r="B13" s="7" t="s">
        <v>9</v>
      </c>
      <c r="C13" s="6">
        <v>6.4849285486573969</v>
      </c>
      <c r="D13" s="6">
        <v>112.6243410506504</v>
      </c>
      <c r="E13" s="6">
        <v>216.93139041069961</v>
      </c>
      <c r="F13" s="6">
        <v>4.3989783136543643</v>
      </c>
      <c r="G13" s="6">
        <v>953.86543052921627</v>
      </c>
      <c r="H13" s="6">
        <v>0</v>
      </c>
      <c r="I13" s="6">
        <v>0</v>
      </c>
      <c r="J13" s="6">
        <v>0</v>
      </c>
      <c r="K13" s="6">
        <v>131678.59400451972</v>
      </c>
      <c r="L13" s="6">
        <v>2416743.9545477862</v>
      </c>
      <c r="M13" s="6">
        <v>79147.686591655554</v>
      </c>
      <c r="N13" s="6">
        <v>668175.02646704786</v>
      </c>
      <c r="O13" s="6">
        <v>237072.33157052862</v>
      </c>
      <c r="P13" s="6">
        <v>162241.58504378292</v>
      </c>
      <c r="Q13" s="6">
        <v>1073852.6176199855</v>
      </c>
      <c r="R13" s="6">
        <v>17187.855160216106</v>
      </c>
      <c r="S13" s="6">
        <v>0</v>
      </c>
      <c r="T13" s="6">
        <v>0</v>
      </c>
      <c r="U13" s="6">
        <v>0</v>
      </c>
      <c r="V13" s="6">
        <v>0</v>
      </c>
      <c r="W13" s="6">
        <v>46.199726825077192</v>
      </c>
      <c r="X13" s="6">
        <v>2339.356384518253</v>
      </c>
      <c r="Y13" s="6">
        <v>4325.0786068947818</v>
      </c>
      <c r="Z13" s="6">
        <v>14373.758083637143</v>
      </c>
      <c r="AA13" s="6">
        <v>0</v>
      </c>
      <c r="AB13" s="6">
        <v>0</v>
      </c>
      <c r="AC13" s="6">
        <v>0</v>
      </c>
      <c r="AD13" s="6">
        <v>0</v>
      </c>
      <c r="AE13" s="6">
        <v>47855.251731336946</v>
      </c>
      <c r="AF13" s="6">
        <v>0</v>
      </c>
      <c r="AG13" s="6">
        <v>0</v>
      </c>
      <c r="AH13" s="6">
        <v>0</v>
      </c>
      <c r="AI13" s="8">
        <f t="shared" si="0"/>
        <v>4856333.600607587</v>
      </c>
      <c r="AJ13" s="6">
        <v>2371632.1004142389</v>
      </c>
      <c r="AK13" s="6">
        <v>0</v>
      </c>
      <c r="AL13" s="6">
        <v>113980.6163409296</v>
      </c>
      <c r="AM13" s="6">
        <v>-3158485.6073803524</v>
      </c>
      <c r="AN13" s="6">
        <v>3772037.2400878598</v>
      </c>
      <c r="AO13" s="8">
        <f t="shared" si="1"/>
        <v>3099164.3494626759</v>
      </c>
      <c r="AP13" s="8">
        <f t="shared" si="2"/>
        <v>7955497.9500702629</v>
      </c>
      <c r="AQ13" s="6">
        <v>35729.954670828512</v>
      </c>
      <c r="AR13" s="6">
        <v>1391.0989166646389</v>
      </c>
      <c r="AS13" s="9">
        <f>+L43</f>
        <v>7918376.8964827694</v>
      </c>
      <c r="AT13" s="8">
        <f t="shared" si="3"/>
        <v>7955497.9500702629</v>
      </c>
    </row>
    <row r="14" spans="1:46" x14ac:dyDescent="0.3">
      <c r="A14" s="6">
        <v>11</v>
      </c>
      <c r="B14" s="7" t="s">
        <v>10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1100590.862567775</v>
      </c>
      <c r="I14" s="6">
        <v>81691.11066612188</v>
      </c>
      <c r="J14" s="6">
        <v>0</v>
      </c>
      <c r="K14" s="6">
        <v>0</v>
      </c>
      <c r="L14" s="6">
        <v>0</v>
      </c>
      <c r="M14" s="6">
        <v>136720.11004767299</v>
      </c>
      <c r="N14" s="6">
        <v>407651.63394881011</v>
      </c>
      <c r="O14" s="6">
        <v>0</v>
      </c>
      <c r="P14" s="6">
        <v>946409.24608873366</v>
      </c>
      <c r="Q14" s="6">
        <v>615106.57673035422</v>
      </c>
      <c r="R14" s="6">
        <v>30463.563509798514</v>
      </c>
      <c r="S14" s="6">
        <v>0</v>
      </c>
      <c r="T14" s="6">
        <v>0</v>
      </c>
      <c r="U14" s="6">
        <v>4536447.2197782136</v>
      </c>
      <c r="V14" s="6">
        <v>3450.0917397239432</v>
      </c>
      <c r="W14" s="6">
        <v>53714.304122042311</v>
      </c>
      <c r="X14" s="6">
        <v>0</v>
      </c>
      <c r="Y14" s="6">
        <v>267.72618759160332</v>
      </c>
      <c r="Z14" s="6">
        <v>5733.3671312239412</v>
      </c>
      <c r="AA14" s="6">
        <v>46184.640440132665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83317.300545727237</v>
      </c>
      <c r="AI14" s="8">
        <f t="shared" si="0"/>
        <v>8047747.7535039214</v>
      </c>
      <c r="AJ14" s="6">
        <v>4529588.6686884277</v>
      </c>
      <c r="AK14" s="6">
        <v>0</v>
      </c>
      <c r="AL14" s="6">
        <v>565696.57545295847</v>
      </c>
      <c r="AM14" s="6">
        <v>-6270774.4029859593</v>
      </c>
      <c r="AN14" s="6">
        <v>4257401.3917932557</v>
      </c>
      <c r="AO14" s="8">
        <f t="shared" si="1"/>
        <v>3081912.2329486823</v>
      </c>
      <c r="AP14" s="8">
        <f t="shared" si="2"/>
        <v>11129659.986452604</v>
      </c>
      <c r="AQ14" s="6">
        <v>7946873.4262660779</v>
      </c>
      <c r="AR14" s="6">
        <v>2368912.8815772622</v>
      </c>
      <c r="AS14" s="9">
        <f>+M43</f>
        <v>813873.67860926385</v>
      </c>
      <c r="AT14" s="8">
        <f t="shared" si="3"/>
        <v>11129659.986452604</v>
      </c>
    </row>
    <row r="15" spans="1:46" x14ac:dyDescent="0.3">
      <c r="A15" s="6">
        <v>12</v>
      </c>
      <c r="B15" s="7" t="s">
        <v>11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1268883.8722482817</v>
      </c>
      <c r="O15" s="6">
        <v>0</v>
      </c>
      <c r="P15" s="6">
        <v>288429.48452228081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2300.0611598159621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560.14126135296851</v>
      </c>
      <c r="AC15" s="6">
        <v>0</v>
      </c>
      <c r="AD15" s="6">
        <v>0</v>
      </c>
      <c r="AE15" s="6">
        <v>0</v>
      </c>
      <c r="AF15" s="6">
        <v>4098.9406592943851</v>
      </c>
      <c r="AG15" s="6">
        <v>563.5221467101652</v>
      </c>
      <c r="AH15" s="6">
        <v>0</v>
      </c>
      <c r="AI15" s="8">
        <f t="shared" si="0"/>
        <v>1564836.0219977358</v>
      </c>
      <c r="AJ15" s="6">
        <v>4539766.3734306302</v>
      </c>
      <c r="AK15" s="6">
        <v>977268.90663688642</v>
      </c>
      <c r="AL15" s="6">
        <v>35355790.756921336</v>
      </c>
      <c r="AM15" s="6">
        <v>-31638402.797134459</v>
      </c>
      <c r="AN15" s="6">
        <v>16343754.551681012</v>
      </c>
      <c r="AO15" s="8">
        <f t="shared" si="1"/>
        <v>25578177.791535407</v>
      </c>
      <c r="AP15" s="8">
        <f t="shared" si="2"/>
        <v>27143013.813533142</v>
      </c>
      <c r="AQ15" s="6">
        <v>17412818.811806485</v>
      </c>
      <c r="AR15" s="6">
        <v>3975837.6942402753</v>
      </c>
      <c r="AS15" s="9">
        <f>+N43</f>
        <v>5754357.3074863823</v>
      </c>
      <c r="AT15" s="8">
        <f t="shared" si="3"/>
        <v>27143013.813533142</v>
      </c>
    </row>
    <row r="16" spans="1:46" x14ac:dyDescent="0.3">
      <c r="A16" s="6">
        <v>13</v>
      </c>
      <c r="B16" s="7" t="s">
        <v>12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423.49209449968737</v>
      </c>
      <c r="J16" s="6">
        <v>0</v>
      </c>
      <c r="K16" s="6">
        <v>21301.102874532095</v>
      </c>
      <c r="L16" s="6">
        <v>116636.79723032225</v>
      </c>
      <c r="M16" s="6">
        <v>0</v>
      </c>
      <c r="N16" s="6">
        <v>0</v>
      </c>
      <c r="O16" s="6">
        <v>1615055.157883279</v>
      </c>
      <c r="P16" s="6">
        <v>99147.635304533993</v>
      </c>
      <c r="Q16" s="6">
        <v>0</v>
      </c>
      <c r="R16" s="6">
        <v>30797.99811134017</v>
      </c>
      <c r="S16" s="6">
        <v>2307.8576244471346</v>
      </c>
      <c r="T16" s="6">
        <v>270.57876846032593</v>
      </c>
      <c r="U16" s="6">
        <v>0</v>
      </c>
      <c r="V16" s="6">
        <v>109155.41630898108</v>
      </c>
      <c r="W16" s="6">
        <v>13762.647525675198</v>
      </c>
      <c r="X16" s="6">
        <v>0</v>
      </c>
      <c r="Y16" s="6">
        <v>0</v>
      </c>
      <c r="Z16" s="6">
        <v>0</v>
      </c>
      <c r="AA16" s="6">
        <v>2759.4058345286567</v>
      </c>
      <c r="AB16" s="6">
        <v>4492.3329160508074</v>
      </c>
      <c r="AC16" s="6">
        <v>32059.897467669136</v>
      </c>
      <c r="AD16" s="6">
        <v>1626.6613838072331</v>
      </c>
      <c r="AE16" s="6">
        <v>826076.60849771521</v>
      </c>
      <c r="AF16" s="6">
        <v>6962.5685472400019</v>
      </c>
      <c r="AG16" s="6">
        <v>2504.5428742674007</v>
      </c>
      <c r="AH16" s="6">
        <v>0</v>
      </c>
      <c r="AI16" s="8">
        <f t="shared" si="0"/>
        <v>2885340.7012473494</v>
      </c>
      <c r="AJ16" s="6">
        <v>1490389.46852888</v>
      </c>
      <c r="AK16" s="6">
        <v>0</v>
      </c>
      <c r="AL16" s="6">
        <v>2232846.4816366001</v>
      </c>
      <c r="AM16" s="6">
        <v>-371979.15283931699</v>
      </c>
      <c r="AN16" s="6">
        <v>111666.26088439576</v>
      </c>
      <c r="AO16" s="8">
        <f t="shared" si="1"/>
        <v>3462923.0582105592</v>
      </c>
      <c r="AP16" s="8">
        <f t="shared" si="2"/>
        <v>6348263.7594579086</v>
      </c>
      <c r="AQ16" s="6">
        <v>478190.13658970856</v>
      </c>
      <c r="AR16" s="6">
        <v>6830.7600765293737</v>
      </c>
      <c r="AS16" s="9">
        <f>+O43</f>
        <v>5863242.8627916705</v>
      </c>
      <c r="AT16" s="8">
        <f t="shared" si="3"/>
        <v>6348263.7594579086</v>
      </c>
    </row>
    <row r="17" spans="1:46" x14ac:dyDescent="0.3">
      <c r="A17" s="6">
        <v>14</v>
      </c>
      <c r="B17" s="7" t="s">
        <v>13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297442.90591360198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8">
        <f t="shared" si="0"/>
        <v>297442.90591360198</v>
      </c>
      <c r="AJ17" s="6">
        <v>380036.2369479537</v>
      </c>
      <c r="AK17" s="6">
        <v>0</v>
      </c>
      <c r="AL17" s="6">
        <v>2872061.6095149117</v>
      </c>
      <c r="AM17" s="6">
        <v>-1750725.2192702368</v>
      </c>
      <c r="AN17" s="6">
        <v>7867854.9378029266</v>
      </c>
      <c r="AO17" s="8">
        <f t="shared" si="1"/>
        <v>9369227.5649955552</v>
      </c>
      <c r="AP17" s="8">
        <f t="shared" si="2"/>
        <v>9666670.4709091578</v>
      </c>
      <c r="AQ17" s="6">
        <v>537485.84830152383</v>
      </c>
      <c r="AR17" s="6">
        <v>8605.6167510204614</v>
      </c>
      <c r="AS17" s="9">
        <f>+P43</f>
        <v>9120579.0058566127</v>
      </c>
      <c r="AT17" s="8">
        <f t="shared" si="3"/>
        <v>9666670.4709091578</v>
      </c>
    </row>
    <row r="18" spans="1:46" x14ac:dyDescent="0.3">
      <c r="A18" s="6">
        <v>15</v>
      </c>
      <c r="B18" s="7" t="s">
        <v>14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147128.24143057241</v>
      </c>
      <c r="O18" s="6">
        <v>0</v>
      </c>
      <c r="P18" s="6">
        <v>63093.949739248899</v>
      </c>
      <c r="Q18" s="6">
        <v>6443115.7057199124</v>
      </c>
      <c r="R18" s="6">
        <v>11866.063168685892</v>
      </c>
      <c r="S18" s="6">
        <v>0</v>
      </c>
      <c r="T18" s="6">
        <v>0</v>
      </c>
      <c r="U18" s="6">
        <v>212249.1427614569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55544.867030484827</v>
      </c>
      <c r="AI18" s="8">
        <f t="shared" si="0"/>
        <v>6932997.9698503613</v>
      </c>
      <c r="AJ18" s="6">
        <v>2932567.8916123784</v>
      </c>
      <c r="AK18" s="6">
        <v>310593.14487928868</v>
      </c>
      <c r="AL18" s="6">
        <v>1918903.0526771729</v>
      </c>
      <c r="AM18" s="6">
        <v>-2712557.6193759325</v>
      </c>
      <c r="AN18" s="6">
        <v>25737857.055324905</v>
      </c>
      <c r="AO18" s="8">
        <f t="shared" si="1"/>
        <v>28187363.525117811</v>
      </c>
      <c r="AP18" s="8">
        <f t="shared" si="2"/>
        <v>35120361.494968176</v>
      </c>
      <c r="AQ18" s="6">
        <v>3334655.1136238719</v>
      </c>
      <c r="AR18" s="6">
        <v>1528745.7181389334</v>
      </c>
      <c r="AS18" s="9">
        <f>+Q43</f>
        <v>30256960.663205363</v>
      </c>
      <c r="AT18" s="8">
        <f t="shared" si="3"/>
        <v>35120361.494968168</v>
      </c>
    </row>
    <row r="19" spans="1:46" x14ac:dyDescent="0.3">
      <c r="A19" s="6">
        <v>16</v>
      </c>
      <c r="B19" s="7" t="s">
        <v>15</v>
      </c>
      <c r="C19" s="6">
        <v>31265.853990199706</v>
      </c>
      <c r="D19" s="6">
        <v>5495.6112146566766</v>
      </c>
      <c r="E19" s="6">
        <v>71343.61078877344</v>
      </c>
      <c r="F19" s="6">
        <v>4591.1061462222506</v>
      </c>
      <c r="G19" s="6">
        <v>50902.901384968791</v>
      </c>
      <c r="H19" s="6">
        <v>229658.62229114058</v>
      </c>
      <c r="I19" s="6">
        <v>212639.32409694631</v>
      </c>
      <c r="J19" s="6">
        <v>35398.957024754476</v>
      </c>
      <c r="K19" s="6">
        <v>283746.90621048678</v>
      </c>
      <c r="L19" s="6">
        <v>1449541.6652908833</v>
      </c>
      <c r="M19" s="6">
        <v>45044.804985521507</v>
      </c>
      <c r="N19" s="6">
        <v>430319.09428567189</v>
      </c>
      <c r="O19" s="6">
        <v>408364.47172886232</v>
      </c>
      <c r="P19" s="6">
        <v>608735.25655902561</v>
      </c>
      <c r="Q19" s="6">
        <v>1063567.4397591385</v>
      </c>
      <c r="R19" s="6">
        <v>702481.07635969599</v>
      </c>
      <c r="S19" s="6">
        <v>142173.94560560276</v>
      </c>
      <c r="T19" s="6">
        <v>9979.571394767343</v>
      </c>
      <c r="U19" s="6">
        <v>649770.75203377439</v>
      </c>
      <c r="V19" s="6">
        <v>491333.13405660744</v>
      </c>
      <c r="W19" s="6">
        <v>701325.94490135973</v>
      </c>
      <c r="X19" s="6">
        <v>294348.88854037412</v>
      </c>
      <c r="Y19" s="6">
        <v>304307.40149861987</v>
      </c>
      <c r="Z19" s="6">
        <v>771190.18191920687</v>
      </c>
      <c r="AA19" s="6">
        <v>199814.28060405527</v>
      </c>
      <c r="AB19" s="6">
        <v>23820.007139034984</v>
      </c>
      <c r="AC19" s="6">
        <v>133769.54397013746</v>
      </c>
      <c r="AD19" s="6">
        <v>78222.061569736237</v>
      </c>
      <c r="AE19" s="6">
        <v>876083.71082987578</v>
      </c>
      <c r="AF19" s="6">
        <v>29303.06513878539</v>
      </c>
      <c r="AG19" s="6">
        <v>6386.5843293818707</v>
      </c>
      <c r="AH19" s="6">
        <v>35409.852731934079</v>
      </c>
      <c r="AI19" s="8">
        <f t="shared" si="0"/>
        <v>10380335.6283802</v>
      </c>
      <c r="AJ19" s="6">
        <v>4321617.9938778142</v>
      </c>
      <c r="AK19" s="6">
        <v>0</v>
      </c>
      <c r="AL19" s="6">
        <v>2086637.4684901957</v>
      </c>
      <c r="AM19" s="6">
        <v>-4068469.7211242048</v>
      </c>
      <c r="AN19" s="6">
        <v>2812662.2815572349</v>
      </c>
      <c r="AO19" s="8">
        <f t="shared" si="1"/>
        <v>5152448.0228010397</v>
      </c>
      <c r="AP19" s="8">
        <f t="shared" si="2"/>
        <v>15532783.65118124</v>
      </c>
      <c r="AQ19" s="6">
        <v>13059803.568898914</v>
      </c>
      <c r="AR19" s="6">
        <v>286677.10946770001</v>
      </c>
      <c r="AS19" s="9">
        <f>+R43</f>
        <v>2186302.9728146251</v>
      </c>
      <c r="AT19" s="8">
        <f t="shared" si="3"/>
        <v>15532783.65118124</v>
      </c>
    </row>
    <row r="20" spans="1:46" x14ac:dyDescent="0.3">
      <c r="A20" s="6">
        <v>17</v>
      </c>
      <c r="B20" s="7" t="s">
        <v>16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32843.70081331276</v>
      </c>
      <c r="I20" s="6">
        <v>22439.369130138093</v>
      </c>
      <c r="J20" s="6">
        <v>1894.7282222609788</v>
      </c>
      <c r="K20" s="6">
        <v>2950.0014332148739</v>
      </c>
      <c r="L20" s="6">
        <v>22521.619664925438</v>
      </c>
      <c r="M20" s="6">
        <v>3532.5906275364414</v>
      </c>
      <c r="N20" s="6">
        <v>1244.1573521863695</v>
      </c>
      <c r="O20" s="6">
        <v>145675.19383498296</v>
      </c>
      <c r="P20" s="6">
        <v>41280.623671840593</v>
      </c>
      <c r="Q20" s="6">
        <v>83377.12943602915</v>
      </c>
      <c r="R20" s="6">
        <v>10645.66922737116</v>
      </c>
      <c r="S20" s="6">
        <v>32783.775388983006</v>
      </c>
      <c r="T20" s="6">
        <v>236.52917874988933</v>
      </c>
      <c r="U20" s="6">
        <v>2017.7695303853145</v>
      </c>
      <c r="V20" s="6">
        <v>27645.572171220454</v>
      </c>
      <c r="W20" s="6">
        <v>10908.613793684766</v>
      </c>
      <c r="X20" s="6">
        <v>135.274172806118</v>
      </c>
      <c r="Y20" s="6">
        <v>1447.0057830301118</v>
      </c>
      <c r="Z20" s="6">
        <v>5861.0973961330101</v>
      </c>
      <c r="AA20" s="6">
        <v>713.41422685727537</v>
      </c>
      <c r="AB20" s="6">
        <v>5737.407727052122</v>
      </c>
      <c r="AC20" s="6">
        <v>625.12640897767562</v>
      </c>
      <c r="AD20" s="6">
        <v>19910.024989400052</v>
      </c>
      <c r="AE20" s="6">
        <v>309.85241465105543</v>
      </c>
      <c r="AF20" s="6">
        <v>3492.3095649830198</v>
      </c>
      <c r="AG20" s="6">
        <v>2279.3696139425247</v>
      </c>
      <c r="AH20" s="6">
        <v>7898.6021898306699</v>
      </c>
      <c r="AI20" s="8">
        <f t="shared" si="0"/>
        <v>490406.52796448587</v>
      </c>
      <c r="AJ20" s="6">
        <v>185783.29729397304</v>
      </c>
      <c r="AK20" s="6">
        <v>0</v>
      </c>
      <c r="AL20" s="6">
        <v>0</v>
      </c>
      <c r="AM20" s="6">
        <v>169.98856362965131</v>
      </c>
      <c r="AN20" s="6">
        <v>0</v>
      </c>
      <c r="AO20" s="8">
        <f t="shared" si="1"/>
        <v>185953.28585760269</v>
      </c>
      <c r="AP20" s="8">
        <f t="shared" si="2"/>
        <v>676359.81382208853</v>
      </c>
      <c r="AQ20" s="6">
        <v>0</v>
      </c>
      <c r="AR20" s="6">
        <v>0</v>
      </c>
      <c r="AS20" s="9">
        <f>+S43</f>
        <v>676359.81382208853</v>
      </c>
      <c r="AT20" s="8">
        <f t="shared" si="3"/>
        <v>676359.81382208853</v>
      </c>
    </row>
    <row r="21" spans="1:46" x14ac:dyDescent="0.3">
      <c r="A21" s="6">
        <v>18</v>
      </c>
      <c r="B21" s="7" t="s">
        <v>17</v>
      </c>
      <c r="C21" s="6">
        <v>816.49770493629694</v>
      </c>
      <c r="D21" s="6">
        <v>11.491213494567095</v>
      </c>
      <c r="E21" s="6">
        <v>141.39113112423786</v>
      </c>
      <c r="F21" s="6">
        <v>0</v>
      </c>
      <c r="G21" s="6">
        <v>0</v>
      </c>
      <c r="H21" s="6">
        <v>0</v>
      </c>
      <c r="I21" s="6">
        <v>0</v>
      </c>
      <c r="J21" s="6">
        <v>1243.3132812229824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12950.459535391528</v>
      </c>
      <c r="X21" s="6">
        <v>0</v>
      </c>
      <c r="Y21" s="6">
        <v>0</v>
      </c>
      <c r="Z21" s="6">
        <v>0</v>
      </c>
      <c r="AA21" s="6">
        <v>593.73832317293773</v>
      </c>
      <c r="AB21" s="6">
        <v>0</v>
      </c>
      <c r="AC21" s="6">
        <v>0</v>
      </c>
      <c r="AD21" s="6">
        <v>0</v>
      </c>
      <c r="AE21" s="6">
        <v>141.38506514278566</v>
      </c>
      <c r="AF21" s="6">
        <v>2.7210063663613027</v>
      </c>
      <c r="AG21" s="6">
        <v>366.45681708006617</v>
      </c>
      <c r="AH21" s="6">
        <v>368.07743763277307</v>
      </c>
      <c r="AI21" s="8">
        <f t="shared" si="0"/>
        <v>16635.531515564537</v>
      </c>
      <c r="AJ21" s="6">
        <v>39354.760973526958</v>
      </c>
      <c r="AK21" s="6">
        <v>0</v>
      </c>
      <c r="AL21" s="6">
        <v>0</v>
      </c>
      <c r="AM21" s="6">
        <v>419.3570727051781</v>
      </c>
      <c r="AN21" s="6">
        <v>0</v>
      </c>
      <c r="AO21" s="8">
        <f t="shared" si="1"/>
        <v>39774.118046232135</v>
      </c>
      <c r="AP21" s="8">
        <f t="shared" si="2"/>
        <v>56409.649561796672</v>
      </c>
      <c r="AQ21" s="6">
        <v>0</v>
      </c>
      <c r="AR21" s="6">
        <v>0</v>
      </c>
      <c r="AS21" s="9">
        <f>+T43</f>
        <v>56409.649561796672</v>
      </c>
      <c r="AT21" s="8">
        <f t="shared" si="3"/>
        <v>56409.649561796672</v>
      </c>
    </row>
    <row r="22" spans="1:46" x14ac:dyDescent="0.3">
      <c r="A22" s="6">
        <v>19</v>
      </c>
      <c r="B22" s="7" t="s">
        <v>18</v>
      </c>
      <c r="C22" s="6">
        <v>355.9727995534933</v>
      </c>
      <c r="D22" s="6">
        <v>41.318250836879521</v>
      </c>
      <c r="E22" s="6">
        <v>1480.0504974974274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14108.118561720677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8">
        <f t="shared" si="0"/>
        <v>15985.460109608477</v>
      </c>
      <c r="AJ22" s="6">
        <v>4909645.00165198</v>
      </c>
      <c r="AK22" s="6">
        <v>821127.71890975663</v>
      </c>
      <c r="AL22" s="6">
        <v>2999569.6806102567</v>
      </c>
      <c r="AM22" s="6">
        <v>3029497.9638658073</v>
      </c>
      <c r="AN22" s="6">
        <v>0</v>
      </c>
      <c r="AO22" s="8">
        <f t="shared" si="1"/>
        <v>11759840.365037801</v>
      </c>
      <c r="AP22" s="8">
        <f t="shared" si="2"/>
        <v>11775825.825147409</v>
      </c>
      <c r="AQ22" s="6">
        <v>0</v>
      </c>
      <c r="AR22" s="6">
        <v>0</v>
      </c>
      <c r="AS22" s="9">
        <f>+U43</f>
        <v>11775825.825147409</v>
      </c>
      <c r="AT22" s="8">
        <f t="shared" si="3"/>
        <v>11775825.825147409</v>
      </c>
    </row>
    <row r="23" spans="1:46" x14ac:dyDescent="0.3">
      <c r="A23" s="6">
        <v>20</v>
      </c>
      <c r="B23" s="7" t="s">
        <v>19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8">
        <f t="shared" si="0"/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8">
        <f t="shared" si="1"/>
        <v>0</v>
      </c>
      <c r="AP23" s="8">
        <f t="shared" si="2"/>
        <v>0</v>
      </c>
      <c r="AQ23" s="6">
        <v>0</v>
      </c>
      <c r="AR23" s="6">
        <v>-12823982.433734361</v>
      </c>
      <c r="AS23" s="9">
        <f>+V43</f>
        <v>12823982.433734361</v>
      </c>
      <c r="AT23" s="8">
        <f t="shared" si="3"/>
        <v>0</v>
      </c>
    </row>
    <row r="24" spans="1:46" x14ac:dyDescent="0.3">
      <c r="A24" s="6">
        <v>21</v>
      </c>
      <c r="B24" s="7" t="s">
        <v>20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1774.8294349801349</v>
      </c>
      <c r="I24" s="6">
        <v>0</v>
      </c>
      <c r="J24" s="6">
        <v>85.566939645369303</v>
      </c>
      <c r="K24" s="6">
        <v>2307.8004451652632</v>
      </c>
      <c r="L24" s="6">
        <v>3293.4123466024689</v>
      </c>
      <c r="M24" s="6">
        <v>348.11166671501695</v>
      </c>
      <c r="N24" s="6">
        <v>1314.9811120675404</v>
      </c>
      <c r="O24" s="6">
        <v>7919.5489219035444</v>
      </c>
      <c r="P24" s="6">
        <v>4896.3013210520166</v>
      </c>
      <c r="Q24" s="6">
        <v>5445.315487495689</v>
      </c>
      <c r="R24" s="6">
        <v>596.90386687231558</v>
      </c>
      <c r="S24" s="6">
        <v>823.76189886923078</v>
      </c>
      <c r="T24" s="6">
        <v>238.49040221166118</v>
      </c>
      <c r="U24" s="6">
        <v>0</v>
      </c>
      <c r="V24" s="6">
        <v>4573.9613826554596</v>
      </c>
      <c r="W24" s="6">
        <v>0</v>
      </c>
      <c r="X24" s="6">
        <v>0</v>
      </c>
      <c r="Y24" s="6">
        <v>0</v>
      </c>
      <c r="Z24" s="6">
        <v>12421.892801506541</v>
      </c>
      <c r="AA24" s="6">
        <v>7412.3280651695186</v>
      </c>
      <c r="AB24" s="6">
        <v>0</v>
      </c>
      <c r="AC24" s="6">
        <v>324004.1241386701</v>
      </c>
      <c r="AD24" s="6">
        <v>11304.852453697711</v>
      </c>
      <c r="AE24" s="6">
        <v>14502.202019713824</v>
      </c>
      <c r="AF24" s="6">
        <v>4529.512271990181</v>
      </c>
      <c r="AG24" s="6">
        <v>467033.12379602168</v>
      </c>
      <c r="AH24" s="6">
        <v>0</v>
      </c>
      <c r="AI24" s="8">
        <f t="shared" si="0"/>
        <v>874827.02077300521</v>
      </c>
      <c r="AJ24" s="6">
        <v>2759829.3172686249</v>
      </c>
      <c r="AK24" s="6">
        <v>0</v>
      </c>
      <c r="AL24" s="6">
        <v>0</v>
      </c>
      <c r="AM24" s="6">
        <v>0</v>
      </c>
      <c r="AN24" s="6">
        <v>1586375.502123931</v>
      </c>
      <c r="AO24" s="8">
        <f t="shared" si="1"/>
        <v>4346204.8193925563</v>
      </c>
      <c r="AP24" s="8">
        <f t="shared" si="2"/>
        <v>5221031.8401655611</v>
      </c>
      <c r="AQ24" s="6">
        <v>0</v>
      </c>
      <c r="AR24" s="6">
        <v>0</v>
      </c>
      <c r="AS24" s="9">
        <f>+W43</f>
        <v>5221031.8401655601</v>
      </c>
      <c r="AT24" s="8">
        <f t="shared" si="3"/>
        <v>5221031.8401655601</v>
      </c>
    </row>
    <row r="25" spans="1:46" x14ac:dyDescent="0.3">
      <c r="A25" s="6">
        <v>22</v>
      </c>
      <c r="B25" s="7" t="s">
        <v>21</v>
      </c>
      <c r="C25" s="6">
        <v>2959.0788765619745</v>
      </c>
      <c r="D25" s="6">
        <v>2394.7683975995333</v>
      </c>
      <c r="E25" s="6">
        <v>19740.756527373665</v>
      </c>
      <c r="F25" s="6">
        <v>866.59872778990973</v>
      </c>
      <c r="G25" s="6">
        <v>0</v>
      </c>
      <c r="H25" s="6">
        <v>78810.46497323121</v>
      </c>
      <c r="I25" s="6">
        <v>0</v>
      </c>
      <c r="J25" s="6">
        <v>1901.2150298272472</v>
      </c>
      <c r="K25" s="6">
        <v>40726.568473264757</v>
      </c>
      <c r="L25" s="6">
        <v>83301.431089641192</v>
      </c>
      <c r="M25" s="6">
        <v>15457.734571955676</v>
      </c>
      <c r="N25" s="6">
        <v>54056.127113817274</v>
      </c>
      <c r="O25" s="6">
        <v>74004.516249233624</v>
      </c>
      <c r="P25" s="6">
        <v>110695.40357981098</v>
      </c>
      <c r="Q25" s="6">
        <v>391305.9641620238</v>
      </c>
      <c r="R25" s="6">
        <v>13139.475433531708</v>
      </c>
      <c r="S25" s="6">
        <v>0</v>
      </c>
      <c r="T25" s="6">
        <v>12.243865188304488</v>
      </c>
      <c r="U25" s="6">
        <v>0</v>
      </c>
      <c r="V25" s="6">
        <v>18191.776576749005</v>
      </c>
      <c r="W25" s="6">
        <v>0</v>
      </c>
      <c r="X25" s="6">
        <v>0</v>
      </c>
      <c r="Y25" s="6">
        <v>0</v>
      </c>
      <c r="Z25" s="6">
        <v>0</v>
      </c>
      <c r="AA25" s="6">
        <v>241350.87606798857</v>
      </c>
      <c r="AB25" s="6">
        <v>851.41471725651218</v>
      </c>
      <c r="AC25" s="6">
        <v>8671.5750774582775</v>
      </c>
      <c r="AD25" s="6">
        <v>528.36457298505354</v>
      </c>
      <c r="AE25" s="6">
        <v>1.1169051011649314</v>
      </c>
      <c r="AF25" s="6">
        <v>130.81725508386336</v>
      </c>
      <c r="AG25" s="6">
        <v>469.60178892513755</v>
      </c>
      <c r="AH25" s="6">
        <v>8678.8854735132536</v>
      </c>
      <c r="AI25" s="8">
        <f t="shared" si="0"/>
        <v>1168246.775505912</v>
      </c>
      <c r="AJ25" s="6">
        <v>903028.78700924513</v>
      </c>
      <c r="AK25" s="6">
        <v>0</v>
      </c>
      <c r="AL25" s="6">
        <v>0</v>
      </c>
      <c r="AM25" s="6">
        <v>0</v>
      </c>
      <c r="AN25" s="6">
        <v>147608.1848645742</v>
      </c>
      <c r="AO25" s="8">
        <f t="shared" si="1"/>
        <v>1050636.9718738194</v>
      </c>
      <c r="AP25" s="8">
        <f t="shared" si="2"/>
        <v>2218883.7473797314</v>
      </c>
      <c r="AQ25" s="6">
        <v>221298.15843131253</v>
      </c>
      <c r="AR25" s="6">
        <v>0</v>
      </c>
      <c r="AS25" s="9">
        <f>+X43</f>
        <v>1997585.5889484189</v>
      </c>
      <c r="AT25" s="8">
        <f t="shared" si="3"/>
        <v>2218883.7473797314</v>
      </c>
    </row>
    <row r="26" spans="1:46" x14ac:dyDescent="0.3">
      <c r="A26" s="6">
        <v>23</v>
      </c>
      <c r="B26" s="7" t="s">
        <v>22</v>
      </c>
      <c r="C26" s="6">
        <v>0</v>
      </c>
      <c r="D26" s="6">
        <v>0</v>
      </c>
      <c r="E26" s="6">
        <v>0</v>
      </c>
      <c r="F26" s="6">
        <v>0</v>
      </c>
      <c r="G26" s="6">
        <v>27036.486415953885</v>
      </c>
      <c r="H26" s="6">
        <v>44330.856069978952</v>
      </c>
      <c r="I26" s="6">
        <v>0</v>
      </c>
      <c r="J26" s="6">
        <v>1069.4327190428312</v>
      </c>
      <c r="K26" s="6">
        <v>22908.679016494581</v>
      </c>
      <c r="L26" s="6">
        <v>46857.022773719968</v>
      </c>
      <c r="M26" s="6">
        <v>8694.9697189333747</v>
      </c>
      <c r="N26" s="6">
        <v>30406.55059701865</v>
      </c>
      <c r="O26" s="6">
        <v>41627.511771279525</v>
      </c>
      <c r="P26" s="6">
        <v>62266.121705684935</v>
      </c>
      <c r="Q26" s="6">
        <v>220109.45351588889</v>
      </c>
      <c r="R26" s="6">
        <v>7390.9498500835571</v>
      </c>
      <c r="S26" s="6">
        <v>0</v>
      </c>
      <c r="T26" s="6">
        <v>13.60556814300017</v>
      </c>
      <c r="U26" s="6">
        <v>0</v>
      </c>
      <c r="V26" s="6">
        <v>4547.9441441872514</v>
      </c>
      <c r="W26" s="6">
        <v>0</v>
      </c>
      <c r="X26" s="6">
        <v>0</v>
      </c>
      <c r="Y26" s="6">
        <v>0</v>
      </c>
      <c r="Z26" s="6">
        <v>0</v>
      </c>
      <c r="AA26" s="6">
        <v>2635.1343159454095</v>
      </c>
      <c r="AB26" s="6">
        <v>33070.740070279266</v>
      </c>
      <c r="AC26" s="6">
        <v>104742.42273150817</v>
      </c>
      <c r="AD26" s="6">
        <v>32077.386066234263</v>
      </c>
      <c r="AE26" s="6">
        <v>200.5503098985848</v>
      </c>
      <c r="AF26" s="6">
        <v>0</v>
      </c>
      <c r="AG26" s="6">
        <v>0</v>
      </c>
      <c r="AH26" s="6">
        <v>0</v>
      </c>
      <c r="AI26" s="8">
        <f t="shared" si="0"/>
        <v>689985.81736027496</v>
      </c>
      <c r="AJ26" s="6">
        <v>1074183.0291621606</v>
      </c>
      <c r="AK26" s="6">
        <v>0</v>
      </c>
      <c r="AL26" s="6">
        <v>0</v>
      </c>
      <c r="AM26" s="6">
        <v>0</v>
      </c>
      <c r="AN26" s="6">
        <v>148908.16230597126</v>
      </c>
      <c r="AO26" s="8">
        <f t="shared" si="1"/>
        <v>1223091.1914681317</v>
      </c>
      <c r="AP26" s="8">
        <f t="shared" si="2"/>
        <v>1913077.0088284067</v>
      </c>
      <c r="AQ26" s="6">
        <v>578846.43641226366</v>
      </c>
      <c r="AR26" s="6">
        <v>0</v>
      </c>
      <c r="AS26" s="9">
        <f>+Y43</f>
        <v>1334230.572416143</v>
      </c>
      <c r="AT26" s="8">
        <f t="shared" si="3"/>
        <v>1913077.0088284067</v>
      </c>
    </row>
    <row r="27" spans="1:46" x14ac:dyDescent="0.3">
      <c r="A27" s="6">
        <v>24</v>
      </c>
      <c r="B27" s="7" t="s">
        <v>23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398977.70462981105</v>
      </c>
      <c r="I27" s="6">
        <v>0</v>
      </c>
      <c r="J27" s="6">
        <v>9624.8944713854908</v>
      </c>
      <c r="K27" s="6">
        <v>206178.11114845145</v>
      </c>
      <c r="L27" s="6">
        <v>421713.20496348018</v>
      </c>
      <c r="M27" s="6">
        <v>78254.727470400467</v>
      </c>
      <c r="N27" s="6">
        <v>273658.95537316811</v>
      </c>
      <c r="O27" s="6">
        <v>374647.60594151611</v>
      </c>
      <c r="P27" s="6">
        <v>560395.09535116504</v>
      </c>
      <c r="Q27" s="6">
        <v>1980985.0816430021</v>
      </c>
      <c r="R27" s="6">
        <v>66518.548650752069</v>
      </c>
      <c r="S27" s="6">
        <v>0</v>
      </c>
      <c r="T27" s="6">
        <v>452.54739231769202</v>
      </c>
      <c r="U27" s="6">
        <v>0</v>
      </c>
      <c r="V27" s="6">
        <v>8454.4636085604834</v>
      </c>
      <c r="W27" s="6">
        <v>0</v>
      </c>
      <c r="X27" s="6">
        <v>0</v>
      </c>
      <c r="Y27" s="6">
        <v>0</v>
      </c>
      <c r="Z27" s="6">
        <v>10332.225030824955</v>
      </c>
      <c r="AA27" s="6">
        <v>40225.145995241379</v>
      </c>
      <c r="AB27" s="6">
        <v>0</v>
      </c>
      <c r="AC27" s="6">
        <v>8843.6840202390085</v>
      </c>
      <c r="AD27" s="6">
        <v>48116.079099351395</v>
      </c>
      <c r="AE27" s="6">
        <v>11169.051011649317</v>
      </c>
      <c r="AF27" s="6">
        <v>0</v>
      </c>
      <c r="AG27" s="6">
        <v>0</v>
      </c>
      <c r="AH27" s="6">
        <v>0</v>
      </c>
      <c r="AI27" s="8">
        <f t="shared" si="0"/>
        <v>4498547.1258013155</v>
      </c>
      <c r="AJ27" s="6">
        <v>2404071.0548403426</v>
      </c>
      <c r="AK27" s="6">
        <v>0</v>
      </c>
      <c r="AL27" s="6">
        <v>0</v>
      </c>
      <c r="AM27" s="6">
        <v>0</v>
      </c>
      <c r="AN27" s="6">
        <v>351417.49889983417</v>
      </c>
      <c r="AO27" s="8">
        <f t="shared" si="1"/>
        <v>2755488.5537401768</v>
      </c>
      <c r="AP27" s="8">
        <f t="shared" si="2"/>
        <v>7254035.6795414928</v>
      </c>
      <c r="AQ27" s="6">
        <v>5675799.2317635361</v>
      </c>
      <c r="AR27" s="6">
        <v>0</v>
      </c>
      <c r="AS27" s="9">
        <f>+Z43</f>
        <v>1578236.447777957</v>
      </c>
      <c r="AT27" s="8">
        <f t="shared" si="3"/>
        <v>7254035.6795414928</v>
      </c>
    </row>
    <row r="28" spans="1:46" x14ac:dyDescent="0.3">
      <c r="A28" s="6">
        <v>25</v>
      </c>
      <c r="B28" s="7" t="s">
        <v>24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41579.936072024073</v>
      </c>
      <c r="Y28" s="6">
        <v>62999.945910461676</v>
      </c>
      <c r="Z28" s="6">
        <v>36261.37502258653</v>
      </c>
      <c r="AA28" s="6">
        <v>2681.6763980737524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8">
        <f t="shared" si="0"/>
        <v>143522.93340314605</v>
      </c>
      <c r="AJ28" s="6">
        <v>131310.81840873393</v>
      </c>
      <c r="AK28" s="6">
        <v>0</v>
      </c>
      <c r="AL28" s="6">
        <v>335086.03158838558</v>
      </c>
      <c r="AM28" s="6">
        <v>0</v>
      </c>
      <c r="AN28" s="6">
        <v>196639.6057933814</v>
      </c>
      <c r="AO28" s="8">
        <f t="shared" si="1"/>
        <v>663036.45579050086</v>
      </c>
      <c r="AP28" s="8">
        <f t="shared" si="2"/>
        <v>806559.38919364684</v>
      </c>
      <c r="AQ28" s="6">
        <v>0</v>
      </c>
      <c r="AR28" s="6">
        <v>0</v>
      </c>
      <c r="AS28" s="9">
        <f>+AA43</f>
        <v>806559.38919364684</v>
      </c>
      <c r="AT28" s="8">
        <f t="shared" si="3"/>
        <v>806559.38919364684</v>
      </c>
    </row>
    <row r="29" spans="1:46" x14ac:dyDescent="0.3">
      <c r="A29" s="6">
        <v>26</v>
      </c>
      <c r="B29" s="7" t="s">
        <v>25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1477.6969682024007</v>
      </c>
      <c r="I29" s="6">
        <v>102.8733548865446</v>
      </c>
      <c r="J29" s="6">
        <v>35.647799901076709</v>
      </c>
      <c r="K29" s="6">
        <v>763.62354642460377</v>
      </c>
      <c r="L29" s="6">
        <v>1561.9026256207758</v>
      </c>
      <c r="M29" s="6">
        <v>289.83267031878074</v>
      </c>
      <c r="N29" s="6">
        <v>101.35528977780169</v>
      </c>
      <c r="O29" s="6">
        <v>1387.5853838944083</v>
      </c>
      <c r="P29" s="6">
        <v>2075.5398704903923</v>
      </c>
      <c r="Q29" s="6">
        <v>7336.9905516753697</v>
      </c>
      <c r="R29" s="6">
        <v>246.36528941295595</v>
      </c>
      <c r="S29" s="6">
        <v>410.04536464220303</v>
      </c>
      <c r="T29" s="6">
        <v>69.123521145936806</v>
      </c>
      <c r="U29" s="6">
        <v>5595.6894631273344</v>
      </c>
      <c r="V29" s="6">
        <v>1707.7868330909878</v>
      </c>
      <c r="W29" s="6">
        <v>564.58882587744665</v>
      </c>
      <c r="X29" s="6">
        <v>1703.5075882938868</v>
      </c>
      <c r="Y29" s="6">
        <v>2500.3804860625396</v>
      </c>
      <c r="Z29" s="6">
        <v>855.90377588477793</v>
      </c>
      <c r="AA29" s="6">
        <v>502.25566613251419</v>
      </c>
      <c r="AB29" s="6">
        <v>949.95078001148056</v>
      </c>
      <c r="AC29" s="6">
        <v>503.99948867335735</v>
      </c>
      <c r="AD29" s="6">
        <v>4265.3071275008715</v>
      </c>
      <c r="AE29" s="6">
        <v>81876.879292609781</v>
      </c>
      <c r="AF29" s="6">
        <v>784.90949189639559</v>
      </c>
      <c r="AG29" s="6">
        <v>676.23171203689685</v>
      </c>
      <c r="AH29" s="6">
        <v>1041.4741668253505</v>
      </c>
      <c r="AI29" s="8">
        <f t="shared" si="0"/>
        <v>119387.44693441688</v>
      </c>
      <c r="AJ29" s="6">
        <v>278687.51318853052</v>
      </c>
      <c r="AK29" s="6">
        <v>0</v>
      </c>
      <c r="AL29" s="6">
        <v>0</v>
      </c>
      <c r="AM29" s="6">
        <v>0</v>
      </c>
      <c r="AN29" s="6">
        <v>11107.097599632243</v>
      </c>
      <c r="AO29" s="8">
        <f t="shared" si="1"/>
        <v>289794.61078816274</v>
      </c>
      <c r="AP29" s="8">
        <f t="shared" si="2"/>
        <v>409182.05772257963</v>
      </c>
      <c r="AQ29" s="6">
        <v>0</v>
      </c>
      <c r="AR29" s="6">
        <v>0</v>
      </c>
      <c r="AS29" s="9">
        <f>+AB43</f>
        <v>409182.05772257963</v>
      </c>
      <c r="AT29" s="8">
        <f t="shared" si="3"/>
        <v>409182.05772257963</v>
      </c>
    </row>
    <row r="30" spans="1:46" x14ac:dyDescent="0.3">
      <c r="A30" s="6">
        <v>27</v>
      </c>
      <c r="B30" s="7" t="s">
        <v>26</v>
      </c>
      <c r="C30" s="6">
        <v>2500.9582344928444</v>
      </c>
      <c r="D30" s="6">
        <v>114.36802368234099</v>
      </c>
      <c r="E30" s="6">
        <v>433.86278082139921</v>
      </c>
      <c r="F30" s="6">
        <v>0</v>
      </c>
      <c r="G30" s="6">
        <v>1907.7308610584325</v>
      </c>
      <c r="H30" s="6">
        <v>10007.417184124601</v>
      </c>
      <c r="I30" s="6">
        <v>0</v>
      </c>
      <c r="J30" s="6">
        <v>4343.5370648720018</v>
      </c>
      <c r="K30" s="6">
        <v>1625.5550951518326</v>
      </c>
      <c r="L30" s="6">
        <v>19968.728053070754</v>
      </c>
      <c r="M30" s="6">
        <v>1962.8357558297482</v>
      </c>
      <c r="N30" s="6">
        <v>19052.970383362241</v>
      </c>
      <c r="O30" s="6">
        <v>5192.1735276307836</v>
      </c>
      <c r="P30" s="6">
        <v>47789.694523995306</v>
      </c>
      <c r="Q30" s="6">
        <v>33701.778670919935</v>
      </c>
      <c r="R30" s="6">
        <v>74253.935057942814</v>
      </c>
      <c r="S30" s="6">
        <v>2660.5063900827827</v>
      </c>
      <c r="T30" s="6">
        <v>1162.9047878131553</v>
      </c>
      <c r="U30" s="6">
        <v>242734.2352332045</v>
      </c>
      <c r="V30" s="6">
        <v>126076.26888320345</v>
      </c>
      <c r="W30" s="6">
        <v>19857.525697196434</v>
      </c>
      <c r="X30" s="6">
        <v>55711.984533268274</v>
      </c>
      <c r="Y30" s="6">
        <v>77953.749203481988</v>
      </c>
      <c r="Z30" s="6">
        <v>117097.90394322087</v>
      </c>
      <c r="AA30" s="6">
        <v>13700.871660028126</v>
      </c>
      <c r="AB30" s="6">
        <v>0</v>
      </c>
      <c r="AC30" s="6">
        <v>3022532.0495151263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8">
        <f t="shared" si="0"/>
        <v>3902343.5450635809</v>
      </c>
      <c r="AJ30" s="6">
        <v>536097.86999710789</v>
      </c>
      <c r="AK30" s="6">
        <v>0</v>
      </c>
      <c r="AL30" s="6">
        <v>1441337.8811076067</v>
      </c>
      <c r="AM30" s="6">
        <v>0</v>
      </c>
      <c r="AN30" s="6">
        <v>843963.38968138199</v>
      </c>
      <c r="AO30" s="8">
        <f t="shared" si="1"/>
        <v>2821399.1407860965</v>
      </c>
      <c r="AP30" s="8">
        <f t="shared" si="2"/>
        <v>6723742.6858496778</v>
      </c>
      <c r="AQ30" s="6">
        <v>192736.16878366843</v>
      </c>
      <c r="AR30" s="6">
        <v>0</v>
      </c>
      <c r="AS30" s="9">
        <f>+AC43</f>
        <v>6531006.5170660093</v>
      </c>
      <c r="AT30" s="8">
        <f t="shared" si="3"/>
        <v>6723742.6858496778</v>
      </c>
    </row>
    <row r="31" spans="1:46" x14ac:dyDescent="0.3">
      <c r="A31" s="6">
        <v>28</v>
      </c>
      <c r="B31" s="7" t="s">
        <v>27</v>
      </c>
      <c r="C31" s="6">
        <v>5735.0410323886754</v>
      </c>
      <c r="D31" s="6">
        <v>1141.2361549796162</v>
      </c>
      <c r="E31" s="6">
        <v>2097.1746109433934</v>
      </c>
      <c r="F31" s="6">
        <v>303.52950364215104</v>
      </c>
      <c r="G31" s="6">
        <v>8584.7888747629477</v>
      </c>
      <c r="H31" s="6">
        <v>29415.823916258028</v>
      </c>
      <c r="I31" s="6">
        <v>3153.0443796960531</v>
      </c>
      <c r="J31" s="6">
        <v>131.63912477800986</v>
      </c>
      <c r="K31" s="6">
        <v>28469.446468541686</v>
      </c>
      <c r="L31" s="6">
        <v>109858.06161615934</v>
      </c>
      <c r="M31" s="6">
        <v>5769.5637053701757</v>
      </c>
      <c r="N31" s="6">
        <v>69303.710342189617</v>
      </c>
      <c r="O31" s="6">
        <v>132008.27605508381</v>
      </c>
      <c r="P31" s="6">
        <v>33945.243505755185</v>
      </c>
      <c r="Q31" s="6">
        <v>125597.46851465431</v>
      </c>
      <c r="R31" s="6">
        <v>5009.9564215983919</v>
      </c>
      <c r="S31" s="6">
        <v>50930.835272630531</v>
      </c>
      <c r="T31" s="6">
        <v>1452.5342780755066</v>
      </c>
      <c r="U31" s="6">
        <v>485794.710924924</v>
      </c>
      <c r="V31" s="6">
        <v>40205.069073583021</v>
      </c>
      <c r="W31" s="6">
        <v>1011345.1491010512</v>
      </c>
      <c r="X31" s="6">
        <v>44046.043285240245</v>
      </c>
      <c r="Y31" s="6">
        <v>62034.087595550329</v>
      </c>
      <c r="Z31" s="6">
        <v>129009.40004599014</v>
      </c>
      <c r="AA31" s="6">
        <v>7325.3993808950381</v>
      </c>
      <c r="AB31" s="6">
        <v>4201.0594601472649</v>
      </c>
      <c r="AC31" s="6">
        <v>172995.21824013855</v>
      </c>
      <c r="AD31" s="6">
        <v>54105.129295785846</v>
      </c>
      <c r="AE31" s="6">
        <v>0</v>
      </c>
      <c r="AF31" s="6">
        <v>0</v>
      </c>
      <c r="AG31" s="6">
        <v>11270.4429342033</v>
      </c>
      <c r="AH31" s="6">
        <v>0</v>
      </c>
      <c r="AI31" s="8">
        <f t="shared" si="0"/>
        <v>2635239.0831150166</v>
      </c>
      <c r="AJ31" s="6">
        <v>6045610.8666034536</v>
      </c>
      <c r="AK31" s="6">
        <v>0</v>
      </c>
      <c r="AL31" s="6">
        <v>0</v>
      </c>
      <c r="AM31" s="6">
        <v>0</v>
      </c>
      <c r="AN31" s="6">
        <v>394369.96740845294</v>
      </c>
      <c r="AO31" s="8">
        <f t="shared" si="1"/>
        <v>6439980.8340119068</v>
      </c>
      <c r="AP31" s="8">
        <f t="shared" si="2"/>
        <v>9075219.9171269238</v>
      </c>
      <c r="AQ31" s="6">
        <v>7679714.861070862</v>
      </c>
      <c r="AR31" s="6">
        <v>0</v>
      </c>
      <c r="AS31" s="9">
        <f>+AD43</f>
        <v>1395505.0560560622</v>
      </c>
      <c r="AT31" s="8">
        <f t="shared" si="3"/>
        <v>9075219.9171269238</v>
      </c>
    </row>
    <row r="32" spans="1:46" x14ac:dyDescent="0.3">
      <c r="A32" s="6">
        <v>29</v>
      </c>
      <c r="B32" s="7" t="s">
        <v>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3910.1659286166532</v>
      </c>
      <c r="AG32" s="6">
        <v>0</v>
      </c>
      <c r="AH32" s="6">
        <v>0</v>
      </c>
      <c r="AI32" s="8">
        <f t="shared" si="0"/>
        <v>3910.1659286166532</v>
      </c>
      <c r="AJ32" s="6">
        <v>159437.71924941055</v>
      </c>
      <c r="AK32" s="6">
        <v>3433307.0018531764</v>
      </c>
      <c r="AL32" s="6">
        <v>0</v>
      </c>
      <c r="AM32" s="6">
        <v>0</v>
      </c>
      <c r="AN32" s="6">
        <v>50147.876967110991</v>
      </c>
      <c r="AO32" s="8">
        <f t="shared" si="1"/>
        <v>3642892.5980696981</v>
      </c>
      <c r="AP32" s="8">
        <f t="shared" si="2"/>
        <v>3646802.7639983147</v>
      </c>
      <c r="AQ32" s="6">
        <v>0</v>
      </c>
      <c r="AR32" s="6">
        <v>0</v>
      </c>
      <c r="AS32" s="9">
        <f>+AE43</f>
        <v>3646802.7639983147</v>
      </c>
      <c r="AT32" s="8">
        <f t="shared" si="3"/>
        <v>3646802.7639983147</v>
      </c>
    </row>
    <row r="33" spans="1:46" x14ac:dyDescent="0.3">
      <c r="A33" s="6">
        <v>30</v>
      </c>
      <c r="B33" s="7" t="s">
        <v>29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118.18774929437537</v>
      </c>
      <c r="T33" s="6">
        <v>14.750404697141045</v>
      </c>
      <c r="U33" s="6">
        <v>0</v>
      </c>
      <c r="V33" s="6">
        <v>0</v>
      </c>
      <c r="W33" s="6">
        <v>70.945701367959558</v>
      </c>
      <c r="X33" s="6">
        <v>0</v>
      </c>
      <c r="Y33" s="6">
        <v>0</v>
      </c>
      <c r="Z33" s="6">
        <v>0</v>
      </c>
      <c r="AA33" s="6">
        <v>11.688596641772124</v>
      </c>
      <c r="AB33" s="6">
        <v>0</v>
      </c>
      <c r="AC33" s="6">
        <v>720.19905924564262</v>
      </c>
      <c r="AD33" s="6">
        <v>0</v>
      </c>
      <c r="AE33" s="6">
        <v>1294.5374362008743</v>
      </c>
      <c r="AF33" s="6">
        <v>385.03330839703955</v>
      </c>
      <c r="AG33" s="6">
        <v>0</v>
      </c>
      <c r="AH33" s="6">
        <v>0</v>
      </c>
      <c r="AI33" s="8">
        <f t="shared" si="0"/>
        <v>2615.3422558448042</v>
      </c>
      <c r="AJ33" s="6">
        <v>197165.83469632795</v>
      </c>
      <c r="AK33" s="6">
        <v>0</v>
      </c>
      <c r="AL33" s="6">
        <v>0</v>
      </c>
      <c r="AM33" s="6">
        <v>0</v>
      </c>
      <c r="AN33" s="6">
        <v>41803.445302657565</v>
      </c>
      <c r="AO33" s="8">
        <f t="shared" si="1"/>
        <v>238969.27999898553</v>
      </c>
      <c r="AP33" s="8">
        <f t="shared" si="2"/>
        <v>241584.62225483032</v>
      </c>
      <c r="AQ33" s="6">
        <v>0</v>
      </c>
      <c r="AR33" s="6">
        <v>0</v>
      </c>
      <c r="AS33" s="9">
        <f>+AF43</f>
        <v>241584.62225483032</v>
      </c>
      <c r="AT33" s="8">
        <f t="shared" si="3"/>
        <v>241584.62225483032</v>
      </c>
    </row>
    <row r="34" spans="1:46" x14ac:dyDescent="0.3">
      <c r="A34" s="6">
        <v>31</v>
      </c>
      <c r="B34" s="7" t="s">
        <v>30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69061.286040687555</v>
      </c>
      <c r="X34" s="6">
        <v>0</v>
      </c>
      <c r="Y34" s="6">
        <v>0</v>
      </c>
      <c r="Z34" s="6">
        <v>0</v>
      </c>
      <c r="AA34" s="6">
        <v>137.00871660028125</v>
      </c>
      <c r="AB34" s="6">
        <v>0</v>
      </c>
      <c r="AC34" s="6">
        <v>11615.284806625288</v>
      </c>
      <c r="AD34" s="6">
        <v>0</v>
      </c>
      <c r="AE34" s="6">
        <v>0</v>
      </c>
      <c r="AF34" s="6">
        <v>0</v>
      </c>
      <c r="AG34" s="6">
        <v>51656.196781765124</v>
      </c>
      <c r="AH34" s="6">
        <v>0</v>
      </c>
      <c r="AI34" s="8">
        <f t="shared" si="0"/>
        <v>132469.77634567826</v>
      </c>
      <c r="AJ34" s="6">
        <v>2951617.0049711624</v>
      </c>
      <c r="AK34" s="6">
        <v>0</v>
      </c>
      <c r="AL34" s="6">
        <v>0</v>
      </c>
      <c r="AM34" s="6">
        <v>0</v>
      </c>
      <c r="AN34" s="6">
        <v>913689.89975973871</v>
      </c>
      <c r="AO34" s="8">
        <f t="shared" si="1"/>
        <v>3865306.9047309011</v>
      </c>
      <c r="AP34" s="8">
        <f t="shared" si="2"/>
        <v>3997776.6810765793</v>
      </c>
      <c r="AQ34" s="6">
        <v>3226096.8152557942</v>
      </c>
      <c r="AR34" s="6">
        <v>0</v>
      </c>
      <c r="AS34" s="9">
        <f>+AG43</f>
        <v>771679.86582078482</v>
      </c>
      <c r="AT34" s="8">
        <f t="shared" si="3"/>
        <v>3997776.6810765788</v>
      </c>
    </row>
    <row r="35" spans="1:46" x14ac:dyDescent="0.3">
      <c r="A35" s="6">
        <v>32</v>
      </c>
      <c r="B35" s="7" t="s">
        <v>31</v>
      </c>
      <c r="C35" s="6">
        <v>876.12569759334997</v>
      </c>
      <c r="D35" s="6">
        <v>3304.7302627144863</v>
      </c>
      <c r="E35" s="6">
        <v>13973.256507778944</v>
      </c>
      <c r="F35" s="6">
        <v>1332.8904290372723</v>
      </c>
      <c r="G35" s="6">
        <v>5985.6894334098906</v>
      </c>
      <c r="H35" s="6">
        <v>16741.019115361527</v>
      </c>
      <c r="I35" s="6">
        <v>716.67892915331697</v>
      </c>
      <c r="J35" s="6">
        <v>1.5933794384032423</v>
      </c>
      <c r="K35" s="6">
        <v>2518.8055170010666</v>
      </c>
      <c r="L35" s="6">
        <v>11729.625722925541</v>
      </c>
      <c r="M35" s="6">
        <v>3283.5516201711462</v>
      </c>
      <c r="N35" s="6">
        <v>36827.423652468002</v>
      </c>
      <c r="O35" s="6">
        <v>5665.0561101301701</v>
      </c>
      <c r="P35" s="6">
        <v>283007.73167474085</v>
      </c>
      <c r="Q35" s="6">
        <v>4796.9438248608549</v>
      </c>
      <c r="R35" s="6">
        <v>272.95351224675568</v>
      </c>
      <c r="S35" s="6">
        <v>4689.2785494446171</v>
      </c>
      <c r="T35" s="6">
        <v>139.96946990737337</v>
      </c>
      <c r="U35" s="6">
        <v>16751.08167588793</v>
      </c>
      <c r="V35" s="6">
        <v>240678.42322376618</v>
      </c>
      <c r="W35" s="6">
        <v>178579.56590972756</v>
      </c>
      <c r="X35" s="6">
        <v>52236.231822477319</v>
      </c>
      <c r="Y35" s="6">
        <v>97454.201025032293</v>
      </c>
      <c r="Z35" s="6">
        <v>882.18190734856466</v>
      </c>
      <c r="AA35" s="6">
        <v>30801.88105877646</v>
      </c>
      <c r="AB35" s="6">
        <v>2716.6851175618976</v>
      </c>
      <c r="AC35" s="6">
        <v>94262.007686651326</v>
      </c>
      <c r="AD35" s="6">
        <v>43233.429691946709</v>
      </c>
      <c r="AE35" s="6">
        <v>0</v>
      </c>
      <c r="AF35" s="6">
        <v>654.08627541931685</v>
      </c>
      <c r="AG35" s="6">
        <v>2535.8496601957427</v>
      </c>
      <c r="AH35" s="6">
        <v>24529.940772430731</v>
      </c>
      <c r="AI35" s="8">
        <f t="shared" si="0"/>
        <v>1181178.8892356055</v>
      </c>
      <c r="AJ35" s="6">
        <v>397296.06250053825</v>
      </c>
      <c r="AK35" s="6">
        <v>0</v>
      </c>
      <c r="AL35" s="6">
        <v>0</v>
      </c>
      <c r="AM35" s="6">
        <v>0</v>
      </c>
      <c r="AN35" s="6">
        <v>49305.377117689553</v>
      </c>
      <c r="AO35" s="8">
        <f t="shared" si="1"/>
        <v>446601.43961822777</v>
      </c>
      <c r="AP35" s="8">
        <f t="shared" si="2"/>
        <v>1627780.3288538333</v>
      </c>
      <c r="AQ35" s="6">
        <v>893279.84086111747</v>
      </c>
      <c r="AR35" s="6">
        <v>0</v>
      </c>
      <c r="AS35" s="9">
        <f>+AH43</f>
        <v>734500.48799271579</v>
      </c>
      <c r="AT35" s="8">
        <f t="shared" si="3"/>
        <v>1627780.3288538333</v>
      </c>
    </row>
    <row r="36" spans="1:46" x14ac:dyDescent="0.3">
      <c r="A36" s="97" t="s">
        <v>33</v>
      </c>
      <c r="B36" s="98"/>
      <c r="C36" s="8">
        <f>SUM(C4:C35)</f>
        <v>63510.316191421385</v>
      </c>
      <c r="D36" s="8">
        <f t="shared" ref="D36:AT36" si="4">SUM(D4:D35)</f>
        <v>13588.532124797744</v>
      </c>
      <c r="E36" s="8">
        <f t="shared" si="4"/>
        <v>1317180.6698645935</v>
      </c>
      <c r="F36" s="8">
        <f t="shared" si="4"/>
        <v>7259.0175593901531</v>
      </c>
      <c r="G36" s="8">
        <f t="shared" si="4"/>
        <v>113231.29613549793</v>
      </c>
      <c r="H36" s="8">
        <f t="shared" si="4"/>
        <v>1944628.9979641766</v>
      </c>
      <c r="I36" s="8">
        <f t="shared" si="4"/>
        <v>321165.89265144186</v>
      </c>
      <c r="J36" s="8">
        <f t="shared" si="4"/>
        <v>108607.36942502666</v>
      </c>
      <c r="K36" s="8">
        <f t="shared" si="4"/>
        <v>1144072.2518087558</v>
      </c>
      <c r="L36" s="8">
        <f t="shared" si="4"/>
        <v>5012078.0624154573</v>
      </c>
      <c r="M36" s="8">
        <f t="shared" si="4"/>
        <v>378506.51943208091</v>
      </c>
      <c r="N36" s="8">
        <f t="shared" si="4"/>
        <v>3408124.0995964394</v>
      </c>
      <c r="O36" s="8">
        <f t="shared" si="4"/>
        <v>3048619.4289783249</v>
      </c>
      <c r="P36" s="8">
        <f t="shared" si="4"/>
        <v>3611851.818375743</v>
      </c>
      <c r="Q36" s="8">
        <f t="shared" si="4"/>
        <v>12507044.506525574</v>
      </c>
      <c r="R36" s="8">
        <f t="shared" si="4"/>
        <v>1073998.4445808448</v>
      </c>
      <c r="S36" s="8">
        <f t="shared" si="4"/>
        <v>314999.07519611967</v>
      </c>
      <c r="T36" s="8">
        <f t="shared" si="4"/>
        <v>14042.84903147733</v>
      </c>
      <c r="U36" s="8">
        <f t="shared" si="4"/>
        <v>6499983.8629733669</v>
      </c>
      <c r="V36" s="8">
        <f t="shared" si="4"/>
        <v>1078319.9691621447</v>
      </c>
      <c r="W36" s="8">
        <f t="shared" si="4"/>
        <v>2786625.9986532666</v>
      </c>
      <c r="X36" s="8">
        <f t="shared" si="4"/>
        <v>492101.22239900223</v>
      </c>
      <c r="Y36" s="8">
        <f t="shared" si="4"/>
        <v>613289.57629672519</v>
      </c>
      <c r="Z36" s="8">
        <f t="shared" si="4"/>
        <v>1104019.2870575634</v>
      </c>
      <c r="AA36" s="8">
        <f t="shared" si="4"/>
        <v>596849.74535023957</v>
      </c>
      <c r="AB36" s="8">
        <f t="shared" si="4"/>
        <v>76399.739188747306</v>
      </c>
      <c r="AC36" s="8">
        <f t="shared" si="4"/>
        <v>3915345.1326111206</v>
      </c>
      <c r="AD36" s="8">
        <f t="shared" si="4"/>
        <v>293389.29625044536</v>
      </c>
      <c r="AE36" s="8">
        <f t="shared" si="4"/>
        <v>2639835.4110924792</v>
      </c>
      <c r="AF36" s="8">
        <f t="shared" si="4"/>
        <v>58164.295376689261</v>
      </c>
      <c r="AG36" s="8">
        <f t="shared" si="4"/>
        <v>545741.92245452991</v>
      </c>
      <c r="AH36" s="8">
        <f t="shared" si="4"/>
        <v>216789.00034837893</v>
      </c>
      <c r="AI36" s="8">
        <f t="shared" si="4"/>
        <v>55319363.607071869</v>
      </c>
      <c r="AJ36" s="8">
        <f t="shared" si="4"/>
        <v>54199784.628953561</v>
      </c>
      <c r="AK36" s="8">
        <f t="shared" si="4"/>
        <v>5542296.7722791079</v>
      </c>
      <c r="AL36" s="8">
        <f t="shared" si="4"/>
        <v>50091016.917997524</v>
      </c>
      <c r="AM36" s="8">
        <f t="shared" si="4"/>
        <v>-46095807.7614135</v>
      </c>
      <c r="AN36" s="8">
        <f t="shared" si="4"/>
        <v>81410818.365602911</v>
      </c>
      <c r="AO36" s="8">
        <f t="shared" si="4"/>
        <v>145148108.92341959</v>
      </c>
      <c r="AP36" s="8">
        <f t="shared" si="4"/>
        <v>200467472.53049144</v>
      </c>
      <c r="AQ36" s="8">
        <f t="shared" si="4"/>
        <v>73533594.611022249</v>
      </c>
      <c r="AR36" s="8">
        <f t="shared" si="4"/>
        <v>0</v>
      </c>
      <c r="AS36" s="8">
        <f t="shared" si="4"/>
        <v>126933877.91946916</v>
      </c>
      <c r="AT36" s="8">
        <f t="shared" si="4"/>
        <v>200467472.53049144</v>
      </c>
    </row>
    <row r="37" spans="1:46" x14ac:dyDescent="0.3">
      <c r="A37" s="97" t="s">
        <v>34</v>
      </c>
      <c r="B37" s="98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8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</row>
    <row r="38" spans="1:46" x14ac:dyDescent="0.3">
      <c r="A38" s="101" t="s">
        <v>35</v>
      </c>
      <c r="B38" s="102"/>
      <c r="C38" s="6">
        <v>136650.54158825494</v>
      </c>
      <c r="D38" s="6">
        <v>154922.13399801045</v>
      </c>
      <c r="E38" s="6">
        <v>159498.08647634581</v>
      </c>
      <c r="F38" s="6">
        <v>21352.640734478286</v>
      </c>
      <c r="G38" s="6">
        <v>701326.39926988585</v>
      </c>
      <c r="H38" s="6">
        <v>522816.91806774249</v>
      </c>
      <c r="I38" s="6">
        <v>250931.36503179086</v>
      </c>
      <c r="J38" s="6">
        <v>18840.515869276089</v>
      </c>
      <c r="K38" s="6">
        <v>268055.91375080554</v>
      </c>
      <c r="L38" s="6">
        <v>582670.87664040842</v>
      </c>
      <c r="M38" s="6">
        <v>44546.489296051535</v>
      </c>
      <c r="N38" s="6">
        <v>652552.96479628142</v>
      </c>
      <c r="O38" s="6">
        <v>503713.81068374863</v>
      </c>
      <c r="P38" s="6">
        <v>534567.53276422736</v>
      </c>
      <c r="Q38" s="6">
        <v>1450230.735957457</v>
      </c>
      <c r="R38" s="6">
        <v>91272.610925500674</v>
      </c>
      <c r="S38" s="6">
        <v>93073.554547216088</v>
      </c>
      <c r="T38" s="6">
        <v>3490.7976504569451</v>
      </c>
      <c r="U38" s="6">
        <v>2827761.2639940274</v>
      </c>
      <c r="V38" s="6">
        <v>1972140.7355222609</v>
      </c>
      <c r="W38" s="6">
        <v>1029904.011796128</v>
      </c>
      <c r="X38" s="6">
        <v>309484.11898880568</v>
      </c>
      <c r="Y38" s="6">
        <v>191587.68114437515</v>
      </c>
      <c r="Z38" s="6">
        <v>190144.66969931012</v>
      </c>
      <c r="AA38" s="6">
        <v>104845.59059838434</v>
      </c>
      <c r="AB38" s="6">
        <v>131177.95953230342</v>
      </c>
      <c r="AC38" s="6">
        <v>1153984.1771519587</v>
      </c>
      <c r="AD38" s="6">
        <v>384311.78043959331</v>
      </c>
      <c r="AE38" s="6">
        <v>0</v>
      </c>
      <c r="AF38" s="6">
        <v>176864.92887338324</v>
      </c>
      <c r="AG38" s="6">
        <v>137123.72236614017</v>
      </c>
      <c r="AH38" s="6">
        <v>365554.65614437824</v>
      </c>
      <c r="AI38" s="8">
        <f>SUM(C38:AH38)</f>
        <v>15165399.184298987</v>
      </c>
      <c r="AJ38" s="1">
        <f>+AJ36-AJ44</f>
        <v>0</v>
      </c>
      <c r="AK38" s="1">
        <f t="shared" ref="AK38:AT38" si="5">+AK36-AK44</f>
        <v>0</v>
      </c>
      <c r="AL38" s="1">
        <f t="shared" si="5"/>
        <v>0</v>
      </c>
      <c r="AM38" s="1">
        <f t="shared" si="5"/>
        <v>0</v>
      </c>
      <c r="AN38" s="1">
        <f t="shared" si="5"/>
        <v>0</v>
      </c>
      <c r="AO38" s="1">
        <f t="shared" si="5"/>
        <v>145148108.92341959</v>
      </c>
      <c r="AP38" s="1">
        <f t="shared" si="5"/>
        <v>200467472.53049144</v>
      </c>
      <c r="AQ38" s="1">
        <f t="shared" si="5"/>
        <v>0</v>
      </c>
      <c r="AR38" s="1">
        <f t="shared" si="5"/>
        <v>-12823982.433734361</v>
      </c>
      <c r="AS38" s="1">
        <f t="shared" si="5"/>
        <v>126933877.91946916</v>
      </c>
      <c r="AT38" s="1">
        <f t="shared" si="5"/>
        <v>200467472.53049144</v>
      </c>
    </row>
    <row r="39" spans="1:46" x14ac:dyDescent="0.3">
      <c r="A39" s="101" t="s">
        <v>36</v>
      </c>
      <c r="B39" s="102"/>
      <c r="C39" s="6">
        <v>45304.653821787419</v>
      </c>
      <c r="D39" s="6">
        <v>31242.215199442588</v>
      </c>
      <c r="E39" s="6">
        <v>335409.88670108054</v>
      </c>
      <c r="F39" s="6">
        <v>18867.217987263572</v>
      </c>
      <c r="G39" s="6">
        <v>836689.29489209934</v>
      </c>
      <c r="H39" s="6">
        <v>4380076.9836996291</v>
      </c>
      <c r="I39" s="6">
        <v>409339.81094989215</v>
      </c>
      <c r="J39" s="6">
        <v>74866.347849601865</v>
      </c>
      <c r="K39" s="6">
        <v>243170.74813512212</v>
      </c>
      <c r="L39" s="6">
        <v>2266950.8117280728</v>
      </c>
      <c r="M39" s="6">
        <v>373203.40204632684</v>
      </c>
      <c r="N39" s="6">
        <v>1577168.052849981</v>
      </c>
      <c r="O39" s="6">
        <v>2162338.2576495633</v>
      </c>
      <c r="P39" s="6">
        <v>4456950.2873774637</v>
      </c>
      <c r="Q39" s="6">
        <v>16210024.459333509</v>
      </c>
      <c r="R39" s="6">
        <v>867059.89739034756</v>
      </c>
      <c r="S39" s="6">
        <v>150688.5170867758</v>
      </c>
      <c r="T39" s="6">
        <v>21439.361708535573</v>
      </c>
      <c r="U39" s="6">
        <v>2033907.1157521615</v>
      </c>
      <c r="V39" s="6">
        <v>9619932.2714068294</v>
      </c>
      <c r="W39" s="6">
        <v>871053.98055339674</v>
      </c>
      <c r="X39" s="6">
        <v>784761.29304427933</v>
      </c>
      <c r="Y39" s="6">
        <v>288245.84782264597</v>
      </c>
      <c r="Z39" s="6">
        <v>172554.74541854687</v>
      </c>
      <c r="AA39" s="6">
        <v>72612.141941203343</v>
      </c>
      <c r="AB39" s="6">
        <v>191019.08951511115</v>
      </c>
      <c r="AC39" s="6">
        <v>1365883.8814068558</v>
      </c>
      <c r="AD39" s="6">
        <v>557365.44393566856</v>
      </c>
      <c r="AE39" s="6">
        <v>0</v>
      </c>
      <c r="AF39" s="6">
        <v>-17304.215797482346</v>
      </c>
      <c r="AG39" s="6">
        <v>84399.964184218508</v>
      </c>
      <c r="AH39" s="6">
        <v>112667.90259547326</v>
      </c>
      <c r="AI39" s="8">
        <f>SUM(C39:AH39)</f>
        <v>50597889.668185405</v>
      </c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</row>
    <row r="40" spans="1:46" x14ac:dyDescent="0.3">
      <c r="A40" s="101" t="s">
        <v>37</v>
      </c>
      <c r="B40" s="102"/>
      <c r="C40" s="6">
        <v>586.5560344383448</v>
      </c>
      <c r="D40" s="6">
        <v>536.65284316467921</v>
      </c>
      <c r="E40" s="6">
        <v>25380.972678051847</v>
      </c>
      <c r="F40" s="6">
        <v>299.13052532849679</v>
      </c>
      <c r="G40" s="6">
        <v>446409.02148767316</v>
      </c>
      <c r="H40" s="6">
        <v>187519.3537502457</v>
      </c>
      <c r="I40" s="6">
        <v>94194.819547790117</v>
      </c>
      <c r="J40" s="6">
        <v>1997.0114901597331</v>
      </c>
      <c r="K40" s="6">
        <v>3356.7305397236546</v>
      </c>
      <c r="L40" s="6">
        <v>41245.839086381195</v>
      </c>
      <c r="M40" s="6">
        <v>15977.541269151247</v>
      </c>
      <c r="N40" s="6">
        <v>77507.343956620985</v>
      </c>
      <c r="O40" s="6">
        <v>92791.433827529298</v>
      </c>
      <c r="P40" s="6">
        <v>253653.33913392387</v>
      </c>
      <c r="Q40" s="6">
        <v>77491.691432831547</v>
      </c>
      <c r="R40" s="6">
        <v>150580.64632596119</v>
      </c>
      <c r="S40" s="6">
        <v>95036.015855355334</v>
      </c>
      <c r="T40" s="6">
        <v>17354.937282344163</v>
      </c>
      <c r="U40" s="6">
        <v>73802.309645084417</v>
      </c>
      <c r="V40" s="6">
        <v>149403.63084982435</v>
      </c>
      <c r="W40" s="6">
        <v>491515.11963631184</v>
      </c>
      <c r="X40" s="6">
        <v>336841.20470366027</v>
      </c>
      <c r="Y40" s="6">
        <v>189638.18666220451</v>
      </c>
      <c r="Z40" s="6">
        <v>29239.241951485787</v>
      </c>
      <c r="AA40" s="6">
        <v>29848.319435450092</v>
      </c>
      <c r="AB40" s="6">
        <v>8848.8315762235234</v>
      </c>
      <c r="AC40" s="6">
        <v>75861.925015380024</v>
      </c>
      <c r="AD40" s="6">
        <v>121937.88886309598</v>
      </c>
      <c r="AE40" s="6">
        <v>0</v>
      </c>
      <c r="AF40" s="6">
        <v>21475.832709600898</v>
      </c>
      <c r="AG40" s="6">
        <v>3882.04145511447</v>
      </c>
      <c r="AH40" s="6">
        <v>31243.987704647716</v>
      </c>
      <c r="AI40" s="8">
        <f>SUM(C40:AH40)</f>
        <v>3145457.5572747584</v>
      </c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</row>
    <row r="41" spans="1:46" x14ac:dyDescent="0.3">
      <c r="A41" s="101" t="s">
        <v>38</v>
      </c>
      <c r="B41" s="102"/>
      <c r="C41" s="6">
        <v>181.22956190980642</v>
      </c>
      <c r="D41" s="6">
        <v>2424.7538865457582</v>
      </c>
      <c r="E41" s="6">
        <v>18873.030965730868</v>
      </c>
      <c r="F41" s="6">
        <v>347.51928677869483</v>
      </c>
      <c r="G41" s="6">
        <v>497917.75473625102</v>
      </c>
      <c r="H41" s="6">
        <v>19244.542119385271</v>
      </c>
      <c r="I41" s="6">
        <v>72850.541830225397</v>
      </c>
      <c r="J41" s="6">
        <v>426.46399458212824</v>
      </c>
      <c r="K41" s="6">
        <v>4549.4975182336975</v>
      </c>
      <c r="L41" s="6">
        <v>15431.306612449682</v>
      </c>
      <c r="M41" s="6">
        <v>1639.7265656531986</v>
      </c>
      <c r="N41" s="6">
        <v>39004.846287059379</v>
      </c>
      <c r="O41" s="6">
        <v>55779.931652504063</v>
      </c>
      <c r="P41" s="6">
        <v>263556.02820525545</v>
      </c>
      <c r="Q41" s="6">
        <v>12169.26995599263</v>
      </c>
      <c r="R41" s="6">
        <v>3391.3735919706919</v>
      </c>
      <c r="S41" s="6">
        <v>22562.651136621684</v>
      </c>
      <c r="T41" s="6">
        <v>81.703888982658128</v>
      </c>
      <c r="U41" s="6">
        <v>340371.27278276742</v>
      </c>
      <c r="V41" s="6">
        <v>4185.8267932995832</v>
      </c>
      <c r="W41" s="6">
        <v>41932.729526457057</v>
      </c>
      <c r="X41" s="6">
        <v>74397.74981267142</v>
      </c>
      <c r="Y41" s="6">
        <v>51469.280490192075</v>
      </c>
      <c r="Z41" s="6">
        <v>82278.503651050676</v>
      </c>
      <c r="AA41" s="6">
        <v>2403.591868369544</v>
      </c>
      <c r="AB41" s="6">
        <v>1736.4379101942031</v>
      </c>
      <c r="AC41" s="6">
        <v>19931.400880694542</v>
      </c>
      <c r="AD41" s="6">
        <v>38500.646567258882</v>
      </c>
      <c r="AE41" s="6">
        <v>1006967.3529058355</v>
      </c>
      <c r="AF41" s="6">
        <v>2383.7810926392876</v>
      </c>
      <c r="AG41" s="6">
        <v>532.2153607818226</v>
      </c>
      <c r="AH41" s="6">
        <v>8244.941199837589</v>
      </c>
      <c r="AI41" s="8">
        <f>SUM(C41:AH41)</f>
        <v>2705767.902638182</v>
      </c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</row>
    <row r="42" spans="1:46" x14ac:dyDescent="0.3">
      <c r="A42" s="97" t="s">
        <v>39</v>
      </c>
      <c r="B42" s="98"/>
      <c r="C42" s="8">
        <f>SUM(C38:C41)</f>
        <v>182722.9810063905</v>
      </c>
      <c r="D42" s="8">
        <f t="shared" ref="D42:AH42" si="6">SUM(D38:D41)</f>
        <v>189125.75592716347</v>
      </c>
      <c r="E42" s="8">
        <f t="shared" si="6"/>
        <v>539161.97682120907</v>
      </c>
      <c r="F42" s="8">
        <f t="shared" si="6"/>
        <v>40866.508533849046</v>
      </c>
      <c r="G42" s="8">
        <f t="shared" si="6"/>
        <v>2482342.4703859095</v>
      </c>
      <c r="H42" s="8">
        <f t="shared" si="6"/>
        <v>5109657.7976370025</v>
      </c>
      <c r="I42" s="8">
        <f t="shared" si="6"/>
        <v>827316.53735969844</v>
      </c>
      <c r="J42" s="8">
        <f t="shared" si="6"/>
        <v>96130.339203619806</v>
      </c>
      <c r="K42" s="8">
        <f t="shared" si="6"/>
        <v>519132.88994388503</v>
      </c>
      <c r="L42" s="8">
        <f t="shared" si="6"/>
        <v>2906298.8340673121</v>
      </c>
      <c r="M42" s="8">
        <f t="shared" si="6"/>
        <v>435367.15917718288</v>
      </c>
      <c r="N42" s="8">
        <f t="shared" si="6"/>
        <v>2346233.2078899429</v>
      </c>
      <c r="O42" s="8">
        <f t="shared" si="6"/>
        <v>2814623.4338133452</v>
      </c>
      <c r="P42" s="8">
        <f t="shared" si="6"/>
        <v>5508727.1874808697</v>
      </c>
      <c r="Q42" s="8">
        <f t="shared" si="6"/>
        <v>17749916.15667979</v>
      </c>
      <c r="R42" s="8">
        <f t="shared" si="6"/>
        <v>1112304.5282337801</v>
      </c>
      <c r="S42" s="8">
        <f t="shared" si="6"/>
        <v>361360.73862596886</v>
      </c>
      <c r="T42" s="8">
        <f t="shared" si="6"/>
        <v>42366.800530319342</v>
      </c>
      <c r="U42" s="8">
        <f t="shared" si="6"/>
        <v>5275841.9621740412</v>
      </c>
      <c r="V42" s="8">
        <f t="shared" si="6"/>
        <v>11745662.464572215</v>
      </c>
      <c r="W42" s="8">
        <f t="shared" si="6"/>
        <v>2434405.8415122936</v>
      </c>
      <c r="X42" s="8">
        <f t="shared" si="6"/>
        <v>1505484.3665494167</v>
      </c>
      <c r="Y42" s="8">
        <f t="shared" si="6"/>
        <v>720940.99611941772</v>
      </c>
      <c r="Z42" s="8">
        <f t="shared" si="6"/>
        <v>474217.16072039347</v>
      </c>
      <c r="AA42" s="8">
        <f t="shared" si="6"/>
        <v>209709.64384340734</v>
      </c>
      <c r="AB42" s="8">
        <f t="shared" si="6"/>
        <v>332782.31853383232</v>
      </c>
      <c r="AC42" s="8">
        <f t="shared" si="6"/>
        <v>2615661.3844548888</v>
      </c>
      <c r="AD42" s="8">
        <f t="shared" si="6"/>
        <v>1102115.7598056169</v>
      </c>
      <c r="AE42" s="8">
        <f t="shared" si="6"/>
        <v>1006967.3529058355</v>
      </c>
      <c r="AF42" s="8">
        <f t="shared" si="6"/>
        <v>183420.32687814106</v>
      </c>
      <c r="AG42" s="8">
        <f t="shared" si="6"/>
        <v>225937.94336625494</v>
      </c>
      <c r="AH42" s="8">
        <f t="shared" si="6"/>
        <v>517711.48764433683</v>
      </c>
      <c r="AI42" s="8">
        <f>SUM(C42:AH42)</f>
        <v>71614514.312397331</v>
      </c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</row>
    <row r="43" spans="1:46" x14ac:dyDescent="0.3">
      <c r="A43" s="97" t="s">
        <v>40</v>
      </c>
      <c r="B43" s="98"/>
      <c r="C43" s="8">
        <f>+C42+C36</f>
        <v>246233.29719781189</v>
      </c>
      <c r="D43" s="8">
        <f t="shared" ref="D43:AH43" si="7">+D42+D36</f>
        <v>202714.28805196122</v>
      </c>
      <c r="E43" s="8">
        <f t="shared" si="7"/>
        <v>1856342.6466858026</v>
      </c>
      <c r="F43" s="8">
        <f t="shared" si="7"/>
        <v>48125.526093239198</v>
      </c>
      <c r="G43" s="8">
        <f t="shared" si="7"/>
        <v>2595573.7665214073</v>
      </c>
      <c r="H43" s="8">
        <f t="shared" si="7"/>
        <v>7054286.7956011789</v>
      </c>
      <c r="I43" s="8">
        <f t="shared" si="7"/>
        <v>1148482.4300111402</v>
      </c>
      <c r="J43" s="8">
        <f t="shared" si="7"/>
        <v>204737.70862864645</v>
      </c>
      <c r="K43" s="8">
        <f t="shared" si="7"/>
        <v>1663205.1417526407</v>
      </c>
      <c r="L43" s="8">
        <f t="shared" si="7"/>
        <v>7918376.8964827694</v>
      </c>
      <c r="M43" s="8">
        <f t="shared" si="7"/>
        <v>813873.67860926385</v>
      </c>
      <c r="N43" s="8">
        <f t="shared" si="7"/>
        <v>5754357.3074863823</v>
      </c>
      <c r="O43" s="8">
        <f t="shared" si="7"/>
        <v>5863242.8627916705</v>
      </c>
      <c r="P43" s="8">
        <f t="shared" si="7"/>
        <v>9120579.0058566127</v>
      </c>
      <c r="Q43" s="8">
        <f t="shared" si="7"/>
        <v>30256960.663205363</v>
      </c>
      <c r="R43" s="8">
        <f t="shared" si="7"/>
        <v>2186302.9728146251</v>
      </c>
      <c r="S43" s="8">
        <f t="shared" si="7"/>
        <v>676359.81382208853</v>
      </c>
      <c r="T43" s="8">
        <f t="shared" si="7"/>
        <v>56409.649561796672</v>
      </c>
      <c r="U43" s="8">
        <f t="shared" si="7"/>
        <v>11775825.825147409</v>
      </c>
      <c r="V43" s="8">
        <f t="shared" si="7"/>
        <v>12823982.433734361</v>
      </c>
      <c r="W43" s="8">
        <f t="shared" si="7"/>
        <v>5221031.8401655601</v>
      </c>
      <c r="X43" s="8">
        <f t="shared" si="7"/>
        <v>1997585.5889484189</v>
      </c>
      <c r="Y43" s="8">
        <f t="shared" si="7"/>
        <v>1334230.572416143</v>
      </c>
      <c r="Z43" s="8">
        <f t="shared" si="7"/>
        <v>1578236.447777957</v>
      </c>
      <c r="AA43" s="8">
        <f t="shared" si="7"/>
        <v>806559.38919364684</v>
      </c>
      <c r="AB43" s="8">
        <f t="shared" si="7"/>
        <v>409182.05772257963</v>
      </c>
      <c r="AC43" s="8">
        <f t="shared" si="7"/>
        <v>6531006.5170660093</v>
      </c>
      <c r="AD43" s="8">
        <f t="shared" si="7"/>
        <v>1395505.0560560622</v>
      </c>
      <c r="AE43" s="8">
        <f t="shared" si="7"/>
        <v>3646802.7639983147</v>
      </c>
      <c r="AF43" s="8">
        <f t="shared" si="7"/>
        <v>241584.62225483032</v>
      </c>
      <c r="AG43" s="8">
        <f t="shared" si="7"/>
        <v>771679.86582078482</v>
      </c>
      <c r="AH43" s="8">
        <f t="shared" si="7"/>
        <v>734500.48799271579</v>
      </c>
      <c r="AI43" s="8">
        <f>+AI42+AI36</f>
        <v>126933877.91946921</v>
      </c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</row>
    <row r="44" spans="1:46" x14ac:dyDescent="0.3">
      <c r="C44" s="1">
        <v>182722.98100639053</v>
      </c>
      <c r="D44" s="1">
        <v>189125.75592716347</v>
      </c>
      <c r="E44" s="1">
        <v>539161.97682120907</v>
      </c>
      <c r="F44" s="1">
        <v>40866.508533849046</v>
      </c>
      <c r="G44" s="1">
        <v>2482342.4703859091</v>
      </c>
      <c r="H44" s="1">
        <v>5109657.7976370025</v>
      </c>
      <c r="I44" s="1">
        <v>827316.53735969844</v>
      </c>
      <c r="J44" s="1">
        <v>96130.33920361982</v>
      </c>
      <c r="K44" s="1">
        <v>519132.88994388503</v>
      </c>
      <c r="L44" s="1">
        <v>2906298.8340673121</v>
      </c>
      <c r="M44" s="1">
        <v>435367.15917718282</v>
      </c>
      <c r="N44" s="1">
        <v>2346233.2078899425</v>
      </c>
      <c r="O44" s="1">
        <v>2814623.4338133452</v>
      </c>
      <c r="P44" s="1">
        <v>5508727.1874808697</v>
      </c>
      <c r="Q44" s="1">
        <v>17749916.15667979</v>
      </c>
      <c r="R44" s="1">
        <v>1112304.5282337801</v>
      </c>
      <c r="S44" s="1">
        <v>361360.73862596892</v>
      </c>
      <c r="T44" s="1">
        <v>42366.800530319342</v>
      </c>
      <c r="U44" s="1">
        <v>5275841.9621740412</v>
      </c>
      <c r="V44" s="1">
        <v>11745662.464572215</v>
      </c>
      <c r="W44" s="1">
        <v>2434405.8415122936</v>
      </c>
      <c r="X44" s="1">
        <v>1505484.3665494167</v>
      </c>
      <c r="Y44" s="1">
        <v>720940.99611941772</v>
      </c>
      <c r="Z44" s="1">
        <v>474217.16072039353</v>
      </c>
      <c r="AA44" s="1">
        <v>209709.64384340734</v>
      </c>
      <c r="AB44" s="1">
        <v>332782.31853383227</v>
      </c>
      <c r="AC44" s="1">
        <v>2615661.3844548892</v>
      </c>
      <c r="AD44" s="1">
        <v>1102115.7598056167</v>
      </c>
      <c r="AE44" s="1">
        <v>1006967.3529058355</v>
      </c>
      <c r="AF44" s="1">
        <v>183420.32687814109</v>
      </c>
      <c r="AG44" s="1">
        <v>225937.94336625497</v>
      </c>
      <c r="AH44" s="1">
        <v>517711.48764433688</v>
      </c>
      <c r="AJ44" s="1">
        <v>54199784.628953561</v>
      </c>
      <c r="AK44" s="1">
        <v>5542296.7722791079</v>
      </c>
      <c r="AL44" s="1">
        <v>50091016.917997539</v>
      </c>
      <c r="AM44" s="1">
        <v>-46095807.7614135</v>
      </c>
      <c r="AN44" s="1">
        <v>81410818.365602911</v>
      </c>
      <c r="AQ44" s="1">
        <v>73533594.611022249</v>
      </c>
      <c r="AR44" s="1">
        <v>12823982.433734361</v>
      </c>
    </row>
    <row r="50" spans="1:46" x14ac:dyDescent="0.3">
      <c r="AS50" s="1">
        <f>+AN60-AU60</f>
        <v>927579.41580004245</v>
      </c>
    </row>
    <row r="51" spans="1:46" ht="32.4" x14ac:dyDescent="0.3">
      <c r="A51" s="11" t="s">
        <v>49</v>
      </c>
      <c r="AJ51" s="2" t="s">
        <v>41</v>
      </c>
      <c r="AK51" s="2" t="s">
        <v>42</v>
      </c>
      <c r="AL51" s="2" t="s">
        <v>43</v>
      </c>
      <c r="AM51" s="2" t="s">
        <v>44</v>
      </c>
      <c r="AN51" s="2" t="s">
        <v>45</v>
      </c>
      <c r="AO51" s="2"/>
      <c r="AP51" s="2"/>
      <c r="AQ51" s="2" t="s">
        <v>46</v>
      </c>
      <c r="AR51" s="2" t="s">
        <v>47</v>
      </c>
    </row>
    <row r="53" spans="1:46" x14ac:dyDescent="0.3">
      <c r="A53" s="99" t="s">
        <v>32</v>
      </c>
      <c r="B53" s="100"/>
      <c r="C53" s="3">
        <v>1</v>
      </c>
      <c r="D53" s="3">
        <v>2</v>
      </c>
      <c r="E53" s="3">
        <v>3</v>
      </c>
      <c r="F53" s="3">
        <v>4</v>
      </c>
      <c r="G53" s="3">
        <v>5</v>
      </c>
      <c r="H53" s="3">
        <v>6</v>
      </c>
      <c r="I53" s="3">
        <v>7</v>
      </c>
      <c r="J53" s="3">
        <v>8</v>
      </c>
      <c r="K53" s="3">
        <v>9</v>
      </c>
      <c r="L53" s="3">
        <v>10</v>
      </c>
      <c r="M53" s="3">
        <v>11</v>
      </c>
      <c r="N53" s="3">
        <v>12</v>
      </c>
      <c r="O53" s="3">
        <v>13</v>
      </c>
      <c r="P53" s="3">
        <v>14</v>
      </c>
      <c r="Q53" s="3">
        <v>15</v>
      </c>
      <c r="R53" s="3">
        <v>16</v>
      </c>
      <c r="S53" s="3">
        <v>17</v>
      </c>
      <c r="T53" s="3">
        <v>18</v>
      </c>
      <c r="U53" s="3">
        <v>19</v>
      </c>
      <c r="V53" s="3">
        <v>20</v>
      </c>
      <c r="W53" s="3">
        <v>21</v>
      </c>
      <c r="X53" s="3">
        <v>22</v>
      </c>
      <c r="Y53" s="3">
        <v>23</v>
      </c>
      <c r="Z53" s="3">
        <v>24</v>
      </c>
      <c r="AA53" s="3">
        <v>25</v>
      </c>
      <c r="AB53" s="3">
        <v>26</v>
      </c>
      <c r="AC53" s="3">
        <v>27</v>
      </c>
      <c r="AD53" s="3">
        <v>28</v>
      </c>
      <c r="AE53" s="3">
        <v>29</v>
      </c>
      <c r="AF53" s="3">
        <v>30</v>
      </c>
      <c r="AG53" s="3">
        <v>31</v>
      </c>
      <c r="AH53" s="3">
        <v>32</v>
      </c>
      <c r="AI53" s="4"/>
      <c r="AJ53" s="5">
        <v>301</v>
      </c>
      <c r="AK53" s="5">
        <v>302</v>
      </c>
      <c r="AL53" s="5">
        <v>303</v>
      </c>
      <c r="AM53" s="5">
        <v>304</v>
      </c>
      <c r="AN53" s="5">
        <v>305</v>
      </c>
      <c r="AO53" s="4"/>
      <c r="AP53" s="4"/>
      <c r="AQ53" s="5">
        <v>409</v>
      </c>
      <c r="AR53" s="5">
        <v>509</v>
      </c>
      <c r="AS53" s="4"/>
      <c r="AT53" s="4"/>
    </row>
    <row r="54" spans="1:46" x14ac:dyDescent="0.3">
      <c r="A54" s="6">
        <v>1</v>
      </c>
      <c r="B54" s="7" t="s">
        <v>0</v>
      </c>
      <c r="C54" s="6">
        <v>5713.111157330487</v>
      </c>
      <c r="D54" s="6">
        <v>0</v>
      </c>
      <c r="E54" s="6">
        <v>10629.200384971997</v>
      </c>
      <c r="F54" s="6">
        <v>0</v>
      </c>
      <c r="G54" s="6">
        <v>1440.1194919906798</v>
      </c>
      <c r="H54" s="6">
        <v>0</v>
      </c>
      <c r="I54" s="6">
        <v>0</v>
      </c>
      <c r="J54" s="6">
        <v>4770.1184418403718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298224.92806770053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8">
        <f>SUM(C54:AH54)</f>
        <v>320777.47754383407</v>
      </c>
      <c r="AJ54" s="6">
        <v>2564285.650641806</v>
      </c>
      <c r="AK54" s="6">
        <v>0</v>
      </c>
      <c r="AL54" s="6">
        <v>0</v>
      </c>
      <c r="AM54" s="6">
        <v>0</v>
      </c>
      <c r="AN54" s="6">
        <v>2440.6632075917687</v>
      </c>
      <c r="AO54" s="8">
        <f>SUM(AJ54:AN54)</f>
        <v>2566726.3138493979</v>
      </c>
      <c r="AP54" s="8">
        <f>+AI54+AO54</f>
        <v>2887503.7913932321</v>
      </c>
      <c r="AQ54" s="6">
        <v>2641270.4941954203</v>
      </c>
      <c r="AR54" s="6"/>
      <c r="AS54" s="9">
        <f>+C93</f>
        <v>246233.29719781189</v>
      </c>
      <c r="AT54" s="8">
        <f>SUM(AQ54:AS54)</f>
        <v>2887503.7913932321</v>
      </c>
    </row>
    <row r="55" spans="1:46" x14ac:dyDescent="0.3">
      <c r="A55" s="6">
        <v>2</v>
      </c>
      <c r="B55" s="7" t="s">
        <v>1</v>
      </c>
      <c r="C55" s="6">
        <v>0</v>
      </c>
      <c r="D55" s="6">
        <v>518.68798883560873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1337.8728224654124</v>
      </c>
      <c r="K55" s="6">
        <v>0</v>
      </c>
      <c r="L55" s="6">
        <v>294495.5860449156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24646.688270057886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580.45207480419299</v>
      </c>
      <c r="AF55" s="6">
        <v>0</v>
      </c>
      <c r="AG55" s="6">
        <v>0</v>
      </c>
      <c r="AH55" s="6">
        <v>0</v>
      </c>
      <c r="AI55" s="8">
        <f t="shared" ref="AI55:AI85" si="8">SUM(C55:AH55)</f>
        <v>321579.28720107867</v>
      </c>
      <c r="AJ55" s="6">
        <v>66530.182751416753</v>
      </c>
      <c r="AK55" s="6">
        <v>0</v>
      </c>
      <c r="AL55" s="6">
        <v>0</v>
      </c>
      <c r="AM55" s="6">
        <v>0</v>
      </c>
      <c r="AN55" s="6">
        <v>0</v>
      </c>
      <c r="AO55" s="8">
        <f t="shared" ref="AO55:AO85" si="9">SUM(AJ55:AN55)</f>
        <v>66530.182751416753</v>
      </c>
      <c r="AP55" s="8">
        <f t="shared" ref="AP55:AP85" si="10">+AI55+AO55</f>
        <v>388109.46995249542</v>
      </c>
      <c r="AQ55" s="6">
        <v>185395.1819005342</v>
      </c>
      <c r="AR55" s="6"/>
      <c r="AS55" s="9">
        <f>+D93</f>
        <v>202714.28805196122</v>
      </c>
      <c r="AT55" s="8">
        <f t="shared" ref="AT55:AT85" si="11">SUM(AQ55:AS55)</f>
        <v>388109.46995249542</v>
      </c>
    </row>
    <row r="56" spans="1:46" x14ac:dyDescent="0.3">
      <c r="A56" s="6">
        <v>3</v>
      </c>
      <c r="B56" s="7" t="s">
        <v>2</v>
      </c>
      <c r="C56" s="6">
        <v>11365.686950833575</v>
      </c>
      <c r="D56" s="6">
        <v>374.29405798086435</v>
      </c>
      <c r="E56" s="6">
        <v>5357.2362397642182</v>
      </c>
      <c r="F56" s="6">
        <v>0</v>
      </c>
      <c r="G56" s="6">
        <v>218.12468265824859</v>
      </c>
      <c r="H56" s="6">
        <v>0</v>
      </c>
      <c r="I56" s="6">
        <v>0</v>
      </c>
      <c r="J56" s="6">
        <v>1104.87686448044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243203.56223996304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5099.7801284719599</v>
      </c>
      <c r="AF56" s="6">
        <v>0</v>
      </c>
      <c r="AG56" s="6">
        <v>0</v>
      </c>
      <c r="AH56" s="6">
        <v>0</v>
      </c>
      <c r="AI56" s="8">
        <f t="shared" si="8"/>
        <v>266723.56116415234</v>
      </c>
      <c r="AJ56" s="6">
        <v>1948181.4935845672</v>
      </c>
      <c r="AK56" s="6">
        <v>0</v>
      </c>
      <c r="AL56" s="6">
        <v>0</v>
      </c>
      <c r="AM56" s="6">
        <v>141919.52280825144</v>
      </c>
      <c r="AN56" s="6">
        <v>1005239.7625784439</v>
      </c>
      <c r="AO56" s="8">
        <f t="shared" si="9"/>
        <v>3095340.7789712623</v>
      </c>
      <c r="AP56" s="8">
        <f t="shared" si="10"/>
        <v>3362064.3401354146</v>
      </c>
      <c r="AQ56" s="6">
        <v>1505721.6934496127</v>
      </c>
      <c r="AR56" s="6"/>
      <c r="AS56" s="9">
        <f>+E93</f>
        <v>1856342.6466858026</v>
      </c>
      <c r="AT56" s="8">
        <f t="shared" si="11"/>
        <v>3362064.3401354151</v>
      </c>
    </row>
    <row r="57" spans="1:46" x14ac:dyDescent="0.3">
      <c r="A57" s="6">
        <v>4</v>
      </c>
      <c r="B57" s="7" t="s">
        <v>3</v>
      </c>
      <c r="C57" s="6">
        <v>984.14013456190798</v>
      </c>
      <c r="D57" s="6">
        <v>32.409638430169373</v>
      </c>
      <c r="E57" s="6">
        <v>10195.852887987538</v>
      </c>
      <c r="F57" s="6">
        <v>150.86459791739716</v>
      </c>
      <c r="G57" s="6">
        <v>2997.0301262181142</v>
      </c>
      <c r="H57" s="6">
        <v>0</v>
      </c>
      <c r="I57" s="6">
        <v>0</v>
      </c>
      <c r="J57" s="6">
        <v>929.25084065254748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130122.60096290949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8">
        <f t="shared" si="8"/>
        <v>145412.14918867717</v>
      </c>
      <c r="AJ57" s="6">
        <v>264197.12683150987</v>
      </c>
      <c r="AK57" s="6">
        <v>0</v>
      </c>
      <c r="AL57" s="6">
        <v>0</v>
      </c>
      <c r="AM57" s="6">
        <v>405.535152405318</v>
      </c>
      <c r="AN57" s="6">
        <v>722.95565488768625</v>
      </c>
      <c r="AO57" s="8">
        <f t="shared" si="9"/>
        <v>265325.61763880285</v>
      </c>
      <c r="AP57" s="8">
        <f t="shared" si="10"/>
        <v>410737.76682748005</v>
      </c>
      <c r="AQ57" s="6">
        <v>362612.24073424086</v>
      </c>
      <c r="AR57" s="6"/>
      <c r="AS57" s="9">
        <f>+F93</f>
        <v>48125.526093239198</v>
      </c>
      <c r="AT57" s="8">
        <f t="shared" si="11"/>
        <v>410737.76682748005</v>
      </c>
    </row>
    <row r="58" spans="1:46" x14ac:dyDescent="0.3">
      <c r="A58" s="6">
        <v>5</v>
      </c>
      <c r="B58" s="7" t="s">
        <v>4</v>
      </c>
      <c r="C58" s="6">
        <v>0</v>
      </c>
      <c r="D58" s="6">
        <v>0</v>
      </c>
      <c r="E58" s="6">
        <v>0</v>
      </c>
      <c r="F58" s="6">
        <v>0</v>
      </c>
      <c r="G58" s="6">
        <v>11835.418232120652</v>
      </c>
      <c r="H58" s="6">
        <v>0</v>
      </c>
      <c r="I58" s="6">
        <v>0</v>
      </c>
      <c r="J58" s="6">
        <v>2235.7645636501634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108445.42838825472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8">
        <f t="shared" si="8"/>
        <v>122516.61118402553</v>
      </c>
      <c r="AJ58" s="6">
        <v>391528.44946436537</v>
      </c>
      <c r="AK58" s="6">
        <v>0</v>
      </c>
      <c r="AL58" s="6">
        <v>0</v>
      </c>
      <c r="AM58" s="6">
        <v>0</v>
      </c>
      <c r="AN58" s="6">
        <v>2081528.7058730163</v>
      </c>
      <c r="AO58" s="8">
        <f t="shared" si="9"/>
        <v>2473057.1553373816</v>
      </c>
      <c r="AP58" s="8">
        <f t="shared" si="10"/>
        <v>2595573.7665214073</v>
      </c>
      <c r="AQ58" s="6">
        <v>0</v>
      </c>
      <c r="AR58" s="6"/>
      <c r="AS58" s="9">
        <f>+G93</f>
        <v>2595573.7665214073</v>
      </c>
      <c r="AT58" s="8">
        <f t="shared" si="11"/>
        <v>2595573.7665214073</v>
      </c>
    </row>
    <row r="59" spans="1:46" x14ac:dyDescent="0.3">
      <c r="A59" s="6">
        <v>6</v>
      </c>
      <c r="B59" s="7" t="s">
        <v>5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74426.024227353206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8">
        <f t="shared" si="8"/>
        <v>74426.024227353206</v>
      </c>
      <c r="AJ59" s="6">
        <v>0</v>
      </c>
      <c r="AK59" s="6">
        <v>0</v>
      </c>
      <c r="AL59" s="6">
        <v>0</v>
      </c>
      <c r="AM59" s="6">
        <v>0</v>
      </c>
      <c r="AN59" s="6">
        <v>6979860.7713738261</v>
      </c>
      <c r="AO59" s="8">
        <f t="shared" si="9"/>
        <v>6979860.7713738261</v>
      </c>
      <c r="AP59" s="8">
        <f t="shared" si="10"/>
        <v>7054286.7956011789</v>
      </c>
      <c r="AQ59" s="6">
        <v>0</v>
      </c>
      <c r="AR59" s="6"/>
      <c r="AS59" s="9">
        <f>+H93</f>
        <v>7054286.7956011789</v>
      </c>
      <c r="AT59" s="8">
        <f t="shared" si="11"/>
        <v>7054286.7956011789</v>
      </c>
    </row>
    <row r="60" spans="1:46" x14ac:dyDescent="0.3">
      <c r="A60" s="6">
        <v>7</v>
      </c>
      <c r="B60" s="7" t="s">
        <v>6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65467.754098140147</v>
      </c>
      <c r="S60" s="6">
        <v>0</v>
      </c>
      <c r="T60" s="6">
        <v>0</v>
      </c>
      <c r="U60" s="6">
        <v>318478.32087453158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8">
        <f t="shared" si="8"/>
        <v>383946.07497267175</v>
      </c>
      <c r="AJ60" s="6">
        <v>43978.111156681582</v>
      </c>
      <c r="AK60" s="6">
        <v>0</v>
      </c>
      <c r="AL60" s="6">
        <v>0</v>
      </c>
      <c r="AM60" s="6">
        <v>70266.246072621987</v>
      </c>
      <c r="AN60" s="6">
        <v>927579.41580004245</v>
      </c>
      <c r="AO60" s="8">
        <f t="shared" si="9"/>
        <v>1041823.773029346</v>
      </c>
      <c r="AP60" s="8">
        <f t="shared" si="10"/>
        <v>1425769.8480020177</v>
      </c>
      <c r="AQ60" s="6">
        <v>277287.41799087758</v>
      </c>
      <c r="AR60" s="6"/>
      <c r="AS60" s="9">
        <f>+I93</f>
        <v>1148482.4300111402</v>
      </c>
      <c r="AT60" s="8">
        <f t="shared" si="11"/>
        <v>1425769.8480020177</v>
      </c>
    </row>
    <row r="61" spans="1:46" x14ac:dyDescent="0.3">
      <c r="A61" s="6">
        <v>8</v>
      </c>
      <c r="B61" s="7" t="s">
        <v>7</v>
      </c>
      <c r="C61" s="6">
        <v>0</v>
      </c>
      <c r="D61" s="6">
        <v>0</v>
      </c>
      <c r="E61" s="6">
        <v>1136881.6202520337</v>
      </c>
      <c r="F61" s="6">
        <v>2.0522559209917302</v>
      </c>
      <c r="G61" s="6">
        <v>532.83252676401264</v>
      </c>
      <c r="H61" s="6">
        <v>0</v>
      </c>
      <c r="I61" s="6">
        <v>0</v>
      </c>
      <c r="J61" s="6">
        <v>40439.550833181973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5562.7324083600306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677497.41282273794</v>
      </c>
      <c r="AF61" s="6">
        <v>3766.4649950050366</v>
      </c>
      <c r="AG61" s="6">
        <v>0</v>
      </c>
      <c r="AH61" s="6">
        <v>0</v>
      </c>
      <c r="AI61" s="8">
        <f t="shared" si="8"/>
        <v>1864682.6660940035</v>
      </c>
      <c r="AJ61" s="6">
        <v>1831197.6878669539</v>
      </c>
      <c r="AK61" s="6">
        <v>0</v>
      </c>
      <c r="AL61" s="6">
        <v>0</v>
      </c>
      <c r="AM61" s="6">
        <v>-59994.855083762945</v>
      </c>
      <c r="AN61" s="6">
        <v>12658.713747413822</v>
      </c>
      <c r="AO61" s="8">
        <f t="shared" si="9"/>
        <v>1783861.5465306048</v>
      </c>
      <c r="AP61" s="8">
        <f t="shared" si="10"/>
        <v>3648544.2126246085</v>
      </c>
      <c r="AQ61" s="6">
        <v>3443806.503995962</v>
      </c>
      <c r="AR61" s="6"/>
      <c r="AS61" s="9">
        <f>+J93</f>
        <v>204737.70862864645</v>
      </c>
      <c r="AT61" s="8">
        <f t="shared" si="11"/>
        <v>3648544.2126246085</v>
      </c>
    </row>
    <row r="62" spans="1:46" x14ac:dyDescent="0.3">
      <c r="A62" s="6">
        <v>9</v>
      </c>
      <c r="B62" s="7" t="s">
        <v>8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386930.14584824204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312491.11172741582</v>
      </c>
      <c r="R62" s="6">
        <v>33344.439010819246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68870.195599552419</v>
      </c>
      <c r="AF62" s="6">
        <v>0</v>
      </c>
      <c r="AG62" s="6">
        <v>0</v>
      </c>
      <c r="AH62" s="6">
        <v>0</v>
      </c>
      <c r="AI62" s="8">
        <f t="shared" si="8"/>
        <v>801635.89218602958</v>
      </c>
      <c r="AJ62" s="6">
        <v>3088034.1585216224</v>
      </c>
      <c r="AK62" s="6">
        <v>0</v>
      </c>
      <c r="AL62" s="6">
        <v>164033.56074746232</v>
      </c>
      <c r="AM62" s="6">
        <v>692903.00024530245</v>
      </c>
      <c r="AN62" s="6">
        <v>458215.63233327144</v>
      </c>
      <c r="AO62" s="8">
        <f t="shared" si="9"/>
        <v>4403186.3518476589</v>
      </c>
      <c r="AP62" s="8">
        <f t="shared" si="10"/>
        <v>5204822.2440336887</v>
      </c>
      <c r="AQ62" s="6">
        <v>3541617.102281048</v>
      </c>
      <c r="AR62" s="6"/>
      <c r="AS62" s="9">
        <f>+K93</f>
        <v>1663205.1417526407</v>
      </c>
      <c r="AT62" s="8">
        <f t="shared" si="11"/>
        <v>5204822.2440336887</v>
      </c>
    </row>
    <row r="63" spans="1:46" x14ac:dyDescent="0.3">
      <c r="A63" s="6">
        <v>10</v>
      </c>
      <c r="B63" s="7" t="s">
        <v>9</v>
      </c>
      <c r="C63" s="6">
        <v>6.2724801997762185</v>
      </c>
      <c r="D63" s="6">
        <v>108.93473134708702</v>
      </c>
      <c r="E63" s="6">
        <v>209.82464815942328</v>
      </c>
      <c r="F63" s="6">
        <v>4.2548663666239737</v>
      </c>
      <c r="G63" s="6">
        <v>922.61649166269285</v>
      </c>
      <c r="H63" s="6">
        <v>0</v>
      </c>
      <c r="I63" s="6">
        <v>0</v>
      </c>
      <c r="J63" s="6">
        <v>0</v>
      </c>
      <c r="K63" s="6">
        <v>127364.76083436904</v>
      </c>
      <c r="L63" s="6">
        <v>2337570.6438536309</v>
      </c>
      <c r="M63" s="6">
        <v>76554.782875292556</v>
      </c>
      <c r="N63" s="6">
        <v>646285.39729511947</v>
      </c>
      <c r="O63" s="6">
        <v>229305.7655968761</v>
      </c>
      <c r="P63" s="6">
        <v>156926.49843892694</v>
      </c>
      <c r="Q63" s="6">
        <v>1038672.8598411074</v>
      </c>
      <c r="R63" s="6">
        <v>16624.775486754974</v>
      </c>
      <c r="S63" s="6">
        <v>0</v>
      </c>
      <c r="T63" s="6">
        <v>0</v>
      </c>
      <c r="U63" s="6">
        <v>0</v>
      </c>
      <c r="V63" s="6">
        <v>0</v>
      </c>
      <c r="W63" s="6">
        <v>44.686208887430638</v>
      </c>
      <c r="X63" s="6">
        <v>2262.7183155547264</v>
      </c>
      <c r="Y63" s="6">
        <v>4183.3876380704087</v>
      </c>
      <c r="Z63" s="6">
        <v>13902.86913718631</v>
      </c>
      <c r="AA63" s="6">
        <v>0</v>
      </c>
      <c r="AB63" s="6">
        <v>0</v>
      </c>
      <c r="AC63" s="6">
        <v>0</v>
      </c>
      <c r="AD63" s="6">
        <v>0</v>
      </c>
      <c r="AE63" s="6">
        <v>46287.498264304435</v>
      </c>
      <c r="AF63" s="6">
        <v>0</v>
      </c>
      <c r="AG63" s="6">
        <v>0</v>
      </c>
      <c r="AH63" s="6">
        <v>0</v>
      </c>
      <c r="AI63" s="8">
        <f t="shared" si="8"/>
        <v>4697238.5470038159</v>
      </c>
      <c r="AJ63" s="6">
        <v>2293936.6685978128</v>
      </c>
      <c r="AK63" s="6">
        <v>0</v>
      </c>
      <c r="AL63" s="6">
        <v>110246.57462182647</v>
      </c>
      <c r="AM63" s="6">
        <v>-2908224.3036847482</v>
      </c>
      <c r="AN63" s="6">
        <v>3759679.9245436369</v>
      </c>
      <c r="AO63" s="8">
        <f t="shared" si="9"/>
        <v>3255638.8640785278</v>
      </c>
      <c r="AP63" s="8">
        <f t="shared" si="10"/>
        <v>7952877.4110823441</v>
      </c>
      <c r="AQ63" s="6">
        <v>34500.514599574184</v>
      </c>
      <c r="AR63" s="6"/>
      <c r="AS63" s="9">
        <f>+L93</f>
        <v>7918376.8964827703</v>
      </c>
      <c r="AT63" s="8">
        <f t="shared" si="11"/>
        <v>7952877.4110823441</v>
      </c>
    </row>
    <row r="64" spans="1:46" x14ac:dyDescent="0.3">
      <c r="A64" s="6">
        <v>11</v>
      </c>
      <c r="B64" s="7" t="s">
        <v>10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1066266.017950668</v>
      </c>
      <c r="I64" s="6">
        <v>79143.356749946834</v>
      </c>
      <c r="J64" s="6">
        <v>0</v>
      </c>
      <c r="K64" s="6">
        <v>0</v>
      </c>
      <c r="L64" s="6">
        <v>0</v>
      </c>
      <c r="M64" s="6">
        <v>132456.13085882962</v>
      </c>
      <c r="N64" s="6">
        <v>394937.93672570505</v>
      </c>
      <c r="O64" s="6">
        <v>0</v>
      </c>
      <c r="P64" s="6">
        <v>916892.96404328931</v>
      </c>
      <c r="Q64" s="6">
        <v>595922.84698361566</v>
      </c>
      <c r="R64" s="6">
        <v>29513.476497884207</v>
      </c>
      <c r="S64" s="6">
        <v>0</v>
      </c>
      <c r="T64" s="6">
        <v>0</v>
      </c>
      <c r="U64" s="6">
        <v>4394966.0833917977</v>
      </c>
      <c r="V64" s="6">
        <v>3342.4914798012906</v>
      </c>
      <c r="W64" s="6">
        <v>52039.081107375867</v>
      </c>
      <c r="X64" s="6">
        <v>0</v>
      </c>
      <c r="Y64" s="6">
        <v>259.37643647012663</v>
      </c>
      <c r="Z64" s="6">
        <v>5554.5568733839427</v>
      </c>
      <c r="AA64" s="6">
        <v>44744.249954692954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80718.829585795218</v>
      </c>
      <c r="AI64" s="8">
        <f t="shared" si="8"/>
        <v>7796757.3986392561</v>
      </c>
      <c r="AJ64" s="6">
        <v>4388321.4344053837</v>
      </c>
      <c r="AK64" s="6">
        <v>0</v>
      </c>
      <c r="AL64" s="6">
        <v>548053.82762244332</v>
      </c>
      <c r="AM64" s="6">
        <v>-6270774.4029859593</v>
      </c>
      <c r="AN64" s="6">
        <v>1955033.554130272</v>
      </c>
      <c r="AO64" s="8">
        <f t="shared" si="9"/>
        <v>620634.41317213979</v>
      </c>
      <c r="AP64" s="8">
        <f t="shared" si="10"/>
        <v>8417391.811811395</v>
      </c>
      <c r="AQ64" s="6">
        <v>7603518.1332021309</v>
      </c>
      <c r="AR64" s="6"/>
      <c r="AS64" s="9">
        <f>+M93</f>
        <v>813873.67860926385</v>
      </c>
      <c r="AT64" s="8">
        <f t="shared" si="11"/>
        <v>8417391.811811395</v>
      </c>
    </row>
    <row r="65" spans="1:46" x14ac:dyDescent="0.3">
      <c r="A65" s="6">
        <v>12</v>
      </c>
      <c r="B65" s="7" t="s">
        <v>11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1225282.7602857102</v>
      </c>
      <c r="O65" s="6">
        <v>0</v>
      </c>
      <c r="P65" s="6">
        <v>278518.53323429561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2221.0269579136188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540.89380901689856</v>
      </c>
      <c r="AC65" s="6">
        <v>0</v>
      </c>
      <c r="AD65" s="6">
        <v>0</v>
      </c>
      <c r="AE65" s="6">
        <v>0</v>
      </c>
      <c r="AF65" s="6">
        <v>3958.0937508242137</v>
      </c>
      <c r="AG65" s="6">
        <v>544.15852112592347</v>
      </c>
      <c r="AH65" s="6">
        <v>0</v>
      </c>
      <c r="AI65" s="8">
        <f t="shared" si="8"/>
        <v>1511065.4665588865</v>
      </c>
      <c r="AJ65" s="6">
        <v>4383771.9075374305</v>
      </c>
      <c r="AK65" s="6">
        <v>943688.20477146213</v>
      </c>
      <c r="AL65" s="6">
        <v>34140902.755715705</v>
      </c>
      <c r="AM65" s="6">
        <v>-30694217.567089207</v>
      </c>
      <c r="AN65" s="6">
        <v>12096382.649715625</v>
      </c>
      <c r="AO65" s="8">
        <f t="shared" si="9"/>
        <v>20870527.950651012</v>
      </c>
      <c r="AP65" s="8">
        <f t="shared" si="10"/>
        <v>22381593.417209897</v>
      </c>
      <c r="AQ65" s="6">
        <v>16627236.109723516</v>
      </c>
      <c r="AR65" s="6"/>
      <c r="AS65" s="9">
        <f>+N93</f>
        <v>5754357.3074863823</v>
      </c>
      <c r="AT65" s="8">
        <f t="shared" si="11"/>
        <v>22381593.417209897</v>
      </c>
    </row>
    <row r="66" spans="1:46" x14ac:dyDescent="0.3">
      <c r="A66" s="6">
        <v>13</v>
      </c>
      <c r="B66" s="7" t="s">
        <v>12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405.42481708845941</v>
      </c>
      <c r="J66" s="6">
        <v>0</v>
      </c>
      <c r="K66" s="6">
        <v>20392.34226294632</v>
      </c>
      <c r="L66" s="6">
        <v>111660.76721869489</v>
      </c>
      <c r="M66" s="6">
        <v>0</v>
      </c>
      <c r="N66" s="6">
        <v>0</v>
      </c>
      <c r="O66" s="6">
        <v>1546152.6920500398</v>
      </c>
      <c r="P66" s="6">
        <v>94917.738560344354</v>
      </c>
      <c r="Q66" s="6">
        <v>0</v>
      </c>
      <c r="R66" s="6">
        <v>29484.075176732786</v>
      </c>
      <c r="S66" s="6">
        <v>2209.3983982465506</v>
      </c>
      <c r="T66" s="6">
        <v>259.0351724053948</v>
      </c>
      <c r="U66" s="6">
        <v>0</v>
      </c>
      <c r="V66" s="6">
        <v>104498.56152230006</v>
      </c>
      <c r="W66" s="6">
        <v>13175.497082989645</v>
      </c>
      <c r="X66" s="6">
        <v>0</v>
      </c>
      <c r="Y66" s="6">
        <v>0</v>
      </c>
      <c r="Z66" s="6">
        <v>0</v>
      </c>
      <c r="AA66" s="6">
        <v>2641.6823838430219</v>
      </c>
      <c r="AB66" s="6">
        <v>4300.6782758059462</v>
      </c>
      <c r="AC66" s="6">
        <v>30692.138614913671</v>
      </c>
      <c r="AD66" s="6">
        <v>1557.2637661017652</v>
      </c>
      <c r="AE66" s="6">
        <v>790834.0255959332</v>
      </c>
      <c r="AF66" s="6">
        <v>6665.5272114712943</v>
      </c>
      <c r="AG66" s="6">
        <v>2397.6925422649538</v>
      </c>
      <c r="AH66" s="6">
        <v>0</v>
      </c>
      <c r="AI66" s="8">
        <f t="shared" si="8"/>
        <v>2762244.5406521223</v>
      </c>
      <c r="AJ66" s="6">
        <v>1426805.5661882812</v>
      </c>
      <c r="AK66" s="6">
        <v>0</v>
      </c>
      <c r="AL66" s="6">
        <v>2137587.4264514684</v>
      </c>
      <c r="AM66" s="6">
        <v>-371979.15283931699</v>
      </c>
      <c r="AN66" s="6">
        <v>106902.28691870366</v>
      </c>
      <c r="AO66" s="8">
        <f t="shared" si="9"/>
        <v>3299316.1267191358</v>
      </c>
      <c r="AP66" s="8">
        <f t="shared" si="10"/>
        <v>6061560.6673712581</v>
      </c>
      <c r="AQ66" s="6">
        <v>198317.80457958777</v>
      </c>
      <c r="AR66" s="6"/>
      <c r="AS66" s="9">
        <f>+O93</f>
        <v>5863242.8627916705</v>
      </c>
      <c r="AT66" s="8">
        <f t="shared" si="11"/>
        <v>6061560.6673712581</v>
      </c>
    </row>
    <row r="67" spans="1:46" x14ac:dyDescent="0.3">
      <c r="A67" s="6">
        <v>14</v>
      </c>
      <c r="B67" s="7" t="s">
        <v>13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286580.21384976391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8">
        <f t="shared" si="8"/>
        <v>286580.21384976391</v>
      </c>
      <c r="AJ67" s="6">
        <v>362040.53052884323</v>
      </c>
      <c r="AK67" s="6">
        <v>0</v>
      </c>
      <c r="AL67" s="6">
        <v>2767173.1746850228</v>
      </c>
      <c r="AM67" s="6">
        <v>-1359286.5334902797</v>
      </c>
      <c r="AN67" s="6">
        <v>7580518.8349976167</v>
      </c>
      <c r="AO67" s="8">
        <f t="shared" si="9"/>
        <v>9350446.0067212023</v>
      </c>
      <c r="AP67" s="8">
        <f t="shared" si="10"/>
        <v>9637026.2205709666</v>
      </c>
      <c r="AQ67" s="6">
        <v>516447.21471435577</v>
      </c>
      <c r="AR67" s="6"/>
      <c r="AS67" s="9">
        <f>+P93</f>
        <v>9120579.0058566127</v>
      </c>
      <c r="AT67" s="8">
        <f t="shared" si="11"/>
        <v>9637026.2205709685</v>
      </c>
    </row>
    <row r="68" spans="1:46" x14ac:dyDescent="0.3">
      <c r="A68" s="6">
        <v>15</v>
      </c>
      <c r="B68" s="7" t="s">
        <v>14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142624.06129981115</v>
      </c>
      <c r="O68" s="6">
        <v>0</v>
      </c>
      <c r="P68" s="6">
        <v>61162.393213978539</v>
      </c>
      <c r="Q68" s="6">
        <v>6245866.3302110368</v>
      </c>
      <c r="R68" s="6">
        <v>11502.795821539805</v>
      </c>
      <c r="S68" s="6">
        <v>0</v>
      </c>
      <c r="T68" s="6">
        <v>0</v>
      </c>
      <c r="U68" s="6">
        <v>205751.35306247245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53844.417925595983</v>
      </c>
      <c r="AI68" s="8">
        <f t="shared" si="8"/>
        <v>6720751.3515344355</v>
      </c>
      <c r="AJ68" s="6">
        <v>2842790.3349646833</v>
      </c>
      <c r="AK68" s="6">
        <v>301084.65447450057</v>
      </c>
      <c r="AL68" s="6">
        <v>1860157.8048669202</v>
      </c>
      <c r="AM68" s="6">
        <v>-2712557.6193759325</v>
      </c>
      <c r="AN68" s="6">
        <v>24416799.26913454</v>
      </c>
      <c r="AO68" s="8">
        <f t="shared" si="9"/>
        <v>26708274.44406471</v>
      </c>
      <c r="AP68" s="8">
        <f t="shared" si="10"/>
        <v>33429025.795599148</v>
      </c>
      <c r="AQ68" s="6">
        <v>3172065.1323937853</v>
      </c>
      <c r="AR68" s="6"/>
      <c r="AS68" s="9">
        <f>+Q93</f>
        <v>30256960.663205363</v>
      </c>
      <c r="AT68" s="8">
        <f t="shared" si="11"/>
        <v>33429025.795599148</v>
      </c>
    </row>
    <row r="69" spans="1:46" x14ac:dyDescent="0.3">
      <c r="A69" s="6">
        <v>16</v>
      </c>
      <c r="B69" s="7" t="s">
        <v>15</v>
      </c>
      <c r="C69" s="6">
        <v>30323.220791816275</v>
      </c>
      <c r="D69" s="6">
        <v>5329.9242138164791</v>
      </c>
      <c r="E69" s="6">
        <v>69192.674625535292</v>
      </c>
      <c r="F69" s="6">
        <v>4452.6890387897192</v>
      </c>
      <c r="G69" s="6">
        <v>49368.23149382972</v>
      </c>
      <c r="H69" s="6">
        <v>222734.65207959645</v>
      </c>
      <c r="I69" s="6">
        <v>206228.46814404559</v>
      </c>
      <c r="J69" s="6">
        <v>34331.715039611794</v>
      </c>
      <c r="K69" s="6">
        <v>275192.23011507507</v>
      </c>
      <c r="L69" s="6">
        <v>1405839.4815420725</v>
      </c>
      <c r="M69" s="6">
        <v>43686.750649076086</v>
      </c>
      <c r="N69" s="6">
        <v>417345.41813727334</v>
      </c>
      <c r="O69" s="6">
        <v>396052.70477016678</v>
      </c>
      <c r="P69" s="6">
        <v>590382.51743221795</v>
      </c>
      <c r="Q69" s="6">
        <v>1031501.9801765892</v>
      </c>
      <c r="R69" s="6">
        <v>681301.9976107087</v>
      </c>
      <c r="S69" s="6">
        <v>137887.54801943703</v>
      </c>
      <c r="T69" s="6">
        <v>9678.6976266849488</v>
      </c>
      <c r="U69" s="6">
        <v>630180.83511042432</v>
      </c>
      <c r="V69" s="6">
        <v>476519.947640119</v>
      </c>
      <c r="W69" s="6">
        <v>680181.69217252429</v>
      </c>
      <c r="X69" s="6">
        <v>285474.57363017229</v>
      </c>
      <c r="Y69" s="6">
        <v>295132.84771044226</v>
      </c>
      <c r="Z69" s="6">
        <v>747939.59461804864</v>
      </c>
      <c r="AA69" s="6">
        <v>193790.08646345945</v>
      </c>
      <c r="AB69" s="6">
        <v>23101.858531227153</v>
      </c>
      <c r="AC69" s="6">
        <v>129736.53041105192</v>
      </c>
      <c r="AD69" s="6">
        <v>75863.747221286365</v>
      </c>
      <c r="AE69" s="6">
        <v>849670.69199309463</v>
      </c>
      <c r="AF69" s="6">
        <v>28419.607996598599</v>
      </c>
      <c r="AG69" s="6">
        <v>6194.0354095590574</v>
      </c>
      <c r="AH69" s="6">
        <v>34342.282252475823</v>
      </c>
      <c r="AI69" s="8">
        <f t="shared" si="8"/>
        <v>10067379.232666824</v>
      </c>
      <c r="AJ69" s="6">
        <v>4191325.6758417436</v>
      </c>
      <c r="AK69" s="6">
        <v>0</v>
      </c>
      <c r="AL69" s="6">
        <v>2023727.5044314445</v>
      </c>
      <c r="AM69" s="6">
        <v>-4068469.7211242048</v>
      </c>
      <c r="AN69" s="6">
        <v>2727863.4194098008</v>
      </c>
      <c r="AO69" s="8">
        <f t="shared" si="9"/>
        <v>4874446.8785587847</v>
      </c>
      <c r="AP69" s="8">
        <f t="shared" si="10"/>
        <v>14941826.111225609</v>
      </c>
      <c r="AQ69" s="6">
        <v>12755523.138410984</v>
      </c>
      <c r="AR69" s="6"/>
      <c r="AS69" s="9">
        <f>+R93</f>
        <v>2186302.9728146251</v>
      </c>
      <c r="AT69" s="8">
        <f t="shared" si="11"/>
        <v>14941826.111225609</v>
      </c>
    </row>
    <row r="70" spans="1:46" x14ac:dyDescent="0.3">
      <c r="A70" s="6">
        <v>17</v>
      </c>
      <c r="B70" s="7" t="s">
        <v>16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32843.70081331276</v>
      </c>
      <c r="I70" s="6">
        <v>22439.369130138093</v>
      </c>
      <c r="J70" s="6">
        <v>1894.7282222609788</v>
      </c>
      <c r="K70" s="6">
        <v>2950.0014332148739</v>
      </c>
      <c r="L70" s="6">
        <v>22521.619664925438</v>
      </c>
      <c r="M70" s="6">
        <v>3532.5906275364414</v>
      </c>
      <c r="N70" s="6">
        <v>1244.1573521863695</v>
      </c>
      <c r="O70" s="6">
        <v>145675.19383498296</v>
      </c>
      <c r="P70" s="6">
        <v>41280.623671840593</v>
      </c>
      <c r="Q70" s="6">
        <v>83377.12943602915</v>
      </c>
      <c r="R70" s="6">
        <v>10645.66922737116</v>
      </c>
      <c r="S70" s="6">
        <v>32783.775388983006</v>
      </c>
      <c r="T70" s="6">
        <v>236.52917874988933</v>
      </c>
      <c r="U70" s="6">
        <v>2017.7695303853145</v>
      </c>
      <c r="V70" s="6">
        <v>27645.572171220454</v>
      </c>
      <c r="W70" s="6">
        <v>10908.613793684766</v>
      </c>
      <c r="X70" s="6">
        <v>135.274172806118</v>
      </c>
      <c r="Y70" s="6">
        <v>1447.0057830301118</v>
      </c>
      <c r="Z70" s="6">
        <v>5861.0973961330101</v>
      </c>
      <c r="AA70" s="6">
        <v>713.41422685727537</v>
      </c>
      <c r="AB70" s="6">
        <v>5737.407727052122</v>
      </c>
      <c r="AC70" s="6">
        <v>625.12640897767562</v>
      </c>
      <c r="AD70" s="6">
        <v>19910.024989400052</v>
      </c>
      <c r="AE70" s="6">
        <v>309.85241465105543</v>
      </c>
      <c r="AF70" s="6">
        <v>3492.3095649830198</v>
      </c>
      <c r="AG70" s="6">
        <v>2279.3696139425247</v>
      </c>
      <c r="AH70" s="6">
        <v>7898.6021898306699</v>
      </c>
      <c r="AI70" s="8">
        <f t="shared" si="8"/>
        <v>490406.52796448587</v>
      </c>
      <c r="AJ70" s="6">
        <v>185783.29729397304</v>
      </c>
      <c r="AK70" s="6">
        <v>0</v>
      </c>
      <c r="AL70" s="6">
        <v>0</v>
      </c>
      <c r="AM70" s="6">
        <v>169.98856362965131</v>
      </c>
      <c r="AN70" s="6">
        <v>0</v>
      </c>
      <c r="AO70" s="8">
        <f t="shared" si="9"/>
        <v>185953.28585760269</v>
      </c>
      <c r="AP70" s="8">
        <f t="shared" si="10"/>
        <v>676359.81382208853</v>
      </c>
      <c r="AQ70" s="6">
        <v>0</v>
      </c>
      <c r="AR70" s="6"/>
      <c r="AS70" s="9">
        <f>+S93</f>
        <v>676359.81382208853</v>
      </c>
      <c r="AT70" s="8">
        <f t="shared" si="11"/>
        <v>676359.81382208853</v>
      </c>
    </row>
    <row r="71" spans="1:46" x14ac:dyDescent="0.3">
      <c r="A71" s="6">
        <v>18</v>
      </c>
      <c r="B71" s="7" t="s">
        <v>17</v>
      </c>
      <c r="C71" s="6">
        <v>816.49770493629694</v>
      </c>
      <c r="D71" s="6">
        <v>11.491213494567095</v>
      </c>
      <c r="E71" s="6">
        <v>141.39113112423786</v>
      </c>
      <c r="F71" s="6">
        <v>0</v>
      </c>
      <c r="G71" s="6">
        <v>0</v>
      </c>
      <c r="H71" s="6">
        <v>0</v>
      </c>
      <c r="I71" s="6">
        <v>0</v>
      </c>
      <c r="J71" s="6">
        <v>1243.3132812229824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12950.459535391528</v>
      </c>
      <c r="X71" s="6">
        <v>0</v>
      </c>
      <c r="Y71" s="6">
        <v>0</v>
      </c>
      <c r="Z71" s="6">
        <v>0</v>
      </c>
      <c r="AA71" s="6">
        <v>593.73832317293773</v>
      </c>
      <c r="AB71" s="6">
        <v>0</v>
      </c>
      <c r="AC71" s="6">
        <v>0</v>
      </c>
      <c r="AD71" s="6">
        <v>0</v>
      </c>
      <c r="AE71" s="6">
        <v>141.38506514278566</v>
      </c>
      <c r="AF71" s="6">
        <v>2.7210063663613027</v>
      </c>
      <c r="AG71" s="6">
        <v>366.45681708006617</v>
      </c>
      <c r="AH71" s="6">
        <v>368.07743763277307</v>
      </c>
      <c r="AI71" s="8">
        <f t="shared" si="8"/>
        <v>16635.531515564537</v>
      </c>
      <c r="AJ71" s="6">
        <v>39354.760973526958</v>
      </c>
      <c r="AK71" s="6">
        <v>0</v>
      </c>
      <c r="AL71" s="6">
        <v>0</v>
      </c>
      <c r="AM71" s="6">
        <v>419.3570727051781</v>
      </c>
      <c r="AN71" s="6">
        <v>0</v>
      </c>
      <c r="AO71" s="8">
        <f t="shared" si="9"/>
        <v>39774.118046232135</v>
      </c>
      <c r="AP71" s="8">
        <f t="shared" si="10"/>
        <v>56409.649561796672</v>
      </c>
      <c r="AQ71" s="6">
        <v>0</v>
      </c>
      <c r="AR71" s="6"/>
      <c r="AS71" s="9">
        <f>+T93</f>
        <v>56409.649561796672</v>
      </c>
      <c r="AT71" s="8">
        <f t="shared" si="11"/>
        <v>56409.649561796672</v>
      </c>
    </row>
    <row r="72" spans="1:46" x14ac:dyDescent="0.3">
      <c r="A72" s="6">
        <v>19</v>
      </c>
      <c r="B72" s="7" t="s">
        <v>18</v>
      </c>
      <c r="C72" s="6">
        <v>355.9727995534933</v>
      </c>
      <c r="D72" s="6">
        <v>41.318250836879521</v>
      </c>
      <c r="E72" s="6">
        <v>1480.0504974974274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14108.118561720677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8">
        <f t="shared" si="8"/>
        <v>15985.460109608477</v>
      </c>
      <c r="AJ72" s="6">
        <v>4909645.00165198</v>
      </c>
      <c r="AK72" s="6">
        <v>821127.71890975663</v>
      </c>
      <c r="AL72" s="6">
        <v>2999569.6806102567</v>
      </c>
      <c r="AM72" s="6">
        <v>3029497.9638658073</v>
      </c>
      <c r="AN72" s="6">
        <v>0</v>
      </c>
      <c r="AO72" s="8">
        <f t="shared" si="9"/>
        <v>11759840.365037801</v>
      </c>
      <c r="AP72" s="8">
        <f t="shared" si="10"/>
        <v>11775825.825147409</v>
      </c>
      <c r="AQ72" s="6">
        <v>0</v>
      </c>
      <c r="AR72" s="6"/>
      <c r="AS72" s="9">
        <f>+U93</f>
        <v>11775825.825147409</v>
      </c>
      <c r="AT72" s="8">
        <f t="shared" si="11"/>
        <v>11775825.825147409</v>
      </c>
    </row>
    <row r="73" spans="1:46" x14ac:dyDescent="0.3">
      <c r="A73" s="6">
        <v>20</v>
      </c>
      <c r="B73" s="7" t="s">
        <v>19</v>
      </c>
      <c r="C73" s="6">
        <v>1874.2103311527317</v>
      </c>
      <c r="D73" s="6">
        <v>216.36919108011352</v>
      </c>
      <c r="E73" s="6">
        <v>46847.768770602532</v>
      </c>
      <c r="F73" s="6">
        <v>146.13813992608812</v>
      </c>
      <c r="G73" s="6">
        <v>2402.2275050686585</v>
      </c>
      <c r="H73" s="6">
        <v>41248.814828651026</v>
      </c>
      <c r="I73" s="6">
        <v>8976.6771464869962</v>
      </c>
      <c r="J73" s="6">
        <v>3126.6519867695606</v>
      </c>
      <c r="K73" s="6">
        <v>25744.181604413316</v>
      </c>
      <c r="L73" s="6">
        <v>141706.57489999849</v>
      </c>
      <c r="M73" s="6">
        <v>8214.9372416518163</v>
      </c>
      <c r="N73" s="6">
        <v>95682.294636765029</v>
      </c>
      <c r="O73" s="6">
        <v>88980.79876558762</v>
      </c>
      <c r="P73" s="6">
        <v>80119.204398391303</v>
      </c>
      <c r="Q73" s="6">
        <v>299810.65081634931</v>
      </c>
      <c r="R73" s="6">
        <v>28684.373568453477</v>
      </c>
      <c r="S73" s="6">
        <v>8059.7139371361118</v>
      </c>
      <c r="T73" s="6">
        <v>312.41736413732542</v>
      </c>
      <c r="U73" s="6">
        <v>183605.66514489055</v>
      </c>
      <c r="V73" s="6">
        <v>19656.6756649944</v>
      </c>
      <c r="W73" s="6">
        <v>57763.568102168851</v>
      </c>
      <c r="X73" s="6">
        <v>8950.9529791653622</v>
      </c>
      <c r="Y73" s="6">
        <v>9324.5945081234677</v>
      </c>
      <c r="Z73" s="6">
        <v>23900.286505449098</v>
      </c>
      <c r="AA73" s="6">
        <v>7582.3080767211504</v>
      </c>
      <c r="AB73" s="6">
        <v>929.05070038876147</v>
      </c>
      <c r="AC73" s="6">
        <v>5400.7724118409678</v>
      </c>
      <c r="AD73" s="6">
        <v>2427.7119661553297</v>
      </c>
      <c r="AE73" s="6">
        <v>91499.780158613343</v>
      </c>
      <c r="AF73" s="6">
        <v>1465.0463200372906</v>
      </c>
      <c r="AG73" s="6">
        <v>318.76287740946282</v>
      </c>
      <c r="AH73" s="6">
        <v>5366.490544279106</v>
      </c>
      <c r="AI73" s="8">
        <f t="shared" si="8"/>
        <v>1300345.6710928585</v>
      </c>
      <c r="AJ73" s="6">
        <v>1139740.7122553363</v>
      </c>
      <c r="AK73" s="6">
        <v>43089.192270211875</v>
      </c>
      <c r="AL73" s="6">
        <v>1563140.6955490112</v>
      </c>
      <c r="AM73" s="6">
        <v>-1585885.2195208147</v>
      </c>
      <c r="AN73" s="6">
        <v>12564055.798359871</v>
      </c>
      <c r="AO73" s="8">
        <f t="shared" si="9"/>
        <v>13724141.178913616</v>
      </c>
      <c r="AP73" s="8">
        <f t="shared" si="10"/>
        <v>15024486.850006474</v>
      </c>
      <c r="AQ73" s="6">
        <v>2200504.4162721131</v>
      </c>
      <c r="AR73" s="6"/>
      <c r="AS73" s="9">
        <f>+V93</f>
        <v>12823982.433734361</v>
      </c>
      <c r="AT73" s="8">
        <f t="shared" si="11"/>
        <v>15024486.850006474</v>
      </c>
    </row>
    <row r="74" spans="1:46" x14ac:dyDescent="0.3">
      <c r="A74" s="6">
        <v>21</v>
      </c>
      <c r="B74" s="7" t="s">
        <v>20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1774.8294349801349</v>
      </c>
      <c r="I74" s="6">
        <v>0</v>
      </c>
      <c r="J74" s="6">
        <v>85.566939645369303</v>
      </c>
      <c r="K74" s="6">
        <v>2307.8004451652632</v>
      </c>
      <c r="L74" s="6">
        <v>3293.4123466024689</v>
      </c>
      <c r="M74" s="6">
        <v>348.11166671501695</v>
      </c>
      <c r="N74" s="6">
        <v>1314.9811120675404</v>
      </c>
      <c r="O74" s="6">
        <v>7919.5489219035444</v>
      </c>
      <c r="P74" s="6">
        <v>4896.3013210520166</v>
      </c>
      <c r="Q74" s="6">
        <v>5445.315487495689</v>
      </c>
      <c r="R74" s="6">
        <v>596.90386687231558</v>
      </c>
      <c r="S74" s="6">
        <v>823.76189886923078</v>
      </c>
      <c r="T74" s="6">
        <v>238.49040221166118</v>
      </c>
      <c r="U74" s="6">
        <v>0</v>
      </c>
      <c r="V74" s="6">
        <v>4573.9613826554596</v>
      </c>
      <c r="W74" s="6">
        <v>0</v>
      </c>
      <c r="X74" s="6">
        <v>0</v>
      </c>
      <c r="Y74" s="6">
        <v>0</v>
      </c>
      <c r="Z74" s="6">
        <v>12421.892801506541</v>
      </c>
      <c r="AA74" s="6">
        <v>7412.3280651695186</v>
      </c>
      <c r="AB74" s="6">
        <v>0</v>
      </c>
      <c r="AC74" s="6">
        <v>324004.1241386701</v>
      </c>
      <c r="AD74" s="6">
        <v>11304.852453697711</v>
      </c>
      <c r="AE74" s="6">
        <v>14502.202019713824</v>
      </c>
      <c r="AF74" s="6">
        <v>4529.512271990181</v>
      </c>
      <c r="AG74" s="6">
        <v>467033.12379602168</v>
      </c>
      <c r="AH74" s="6">
        <v>0</v>
      </c>
      <c r="AI74" s="8">
        <f t="shared" si="8"/>
        <v>874827.02077300521</v>
      </c>
      <c r="AJ74" s="6">
        <v>2759829.3172686249</v>
      </c>
      <c r="AK74" s="6">
        <v>0</v>
      </c>
      <c r="AL74" s="6">
        <v>0</v>
      </c>
      <c r="AM74" s="6">
        <v>0</v>
      </c>
      <c r="AN74" s="6">
        <v>1586375.502123931</v>
      </c>
      <c r="AO74" s="8">
        <f t="shared" si="9"/>
        <v>4346204.8193925563</v>
      </c>
      <c r="AP74" s="8">
        <f t="shared" si="10"/>
        <v>5221031.8401655611</v>
      </c>
      <c r="AQ74" s="6">
        <v>0</v>
      </c>
      <c r="AR74" s="6"/>
      <c r="AS74" s="9">
        <f>+W93</f>
        <v>5221031.8401655601</v>
      </c>
      <c r="AT74" s="8">
        <f t="shared" si="11"/>
        <v>5221031.8401655601</v>
      </c>
    </row>
    <row r="75" spans="1:46" x14ac:dyDescent="0.3">
      <c r="A75" s="6">
        <v>22</v>
      </c>
      <c r="B75" s="7" t="s">
        <v>21</v>
      </c>
      <c r="C75" s="6">
        <v>2959.0788765619745</v>
      </c>
      <c r="D75" s="6">
        <v>2394.7683975995333</v>
      </c>
      <c r="E75" s="6">
        <v>19740.756527373665</v>
      </c>
      <c r="F75" s="6">
        <v>866.59872778990973</v>
      </c>
      <c r="G75" s="6">
        <v>0</v>
      </c>
      <c r="H75" s="6">
        <v>78810.46497323121</v>
      </c>
      <c r="I75" s="6">
        <v>0</v>
      </c>
      <c r="J75" s="6">
        <v>1901.2150298272472</v>
      </c>
      <c r="K75" s="6">
        <v>40726.568473264757</v>
      </c>
      <c r="L75" s="6">
        <v>83301.431089641192</v>
      </c>
      <c r="M75" s="6">
        <v>15457.734571955676</v>
      </c>
      <c r="N75" s="6">
        <v>54056.127113817274</v>
      </c>
      <c r="O75" s="6">
        <v>74004.516249233624</v>
      </c>
      <c r="P75" s="6">
        <v>110695.40357981098</v>
      </c>
      <c r="Q75" s="6">
        <v>391305.9641620238</v>
      </c>
      <c r="R75" s="6">
        <v>13139.475433531708</v>
      </c>
      <c r="S75" s="6">
        <v>0</v>
      </c>
      <c r="T75" s="6">
        <v>12.243865188304488</v>
      </c>
      <c r="U75" s="6">
        <v>0</v>
      </c>
      <c r="V75" s="6">
        <v>18191.776576749005</v>
      </c>
      <c r="W75" s="6">
        <v>0</v>
      </c>
      <c r="X75" s="6">
        <v>0</v>
      </c>
      <c r="Y75" s="6">
        <v>0</v>
      </c>
      <c r="Z75" s="6">
        <v>0</v>
      </c>
      <c r="AA75" s="6">
        <v>241350.87606798857</v>
      </c>
      <c r="AB75" s="6">
        <v>851.41471725651218</v>
      </c>
      <c r="AC75" s="6">
        <v>8671.5750774582775</v>
      </c>
      <c r="AD75" s="6">
        <v>528.36457298505354</v>
      </c>
      <c r="AE75" s="6">
        <v>1.1169051011649314</v>
      </c>
      <c r="AF75" s="6">
        <v>130.81725508386336</v>
      </c>
      <c r="AG75" s="6">
        <v>469.60178892513755</v>
      </c>
      <c r="AH75" s="6">
        <v>8678.8854735132536</v>
      </c>
      <c r="AI75" s="8">
        <f t="shared" si="8"/>
        <v>1168246.775505912</v>
      </c>
      <c r="AJ75" s="6">
        <v>903028.78700924513</v>
      </c>
      <c r="AK75" s="6">
        <v>0</v>
      </c>
      <c r="AL75" s="6">
        <v>0</v>
      </c>
      <c r="AM75" s="6">
        <v>0</v>
      </c>
      <c r="AN75" s="6">
        <v>147608.1848645742</v>
      </c>
      <c r="AO75" s="8">
        <f t="shared" si="9"/>
        <v>1050636.9718738194</v>
      </c>
      <c r="AP75" s="8">
        <f t="shared" si="10"/>
        <v>2218883.7473797314</v>
      </c>
      <c r="AQ75" s="6">
        <v>221298.15843131253</v>
      </c>
      <c r="AR75" s="6"/>
      <c r="AS75" s="9">
        <f>+X93</f>
        <v>1997585.5889484189</v>
      </c>
      <c r="AT75" s="8">
        <f t="shared" si="11"/>
        <v>2218883.7473797314</v>
      </c>
    </row>
    <row r="76" spans="1:46" x14ac:dyDescent="0.3">
      <c r="A76" s="6">
        <v>23</v>
      </c>
      <c r="B76" s="7" t="s">
        <v>22</v>
      </c>
      <c r="C76" s="6">
        <v>0</v>
      </c>
      <c r="D76" s="6">
        <v>0</v>
      </c>
      <c r="E76" s="6">
        <v>0</v>
      </c>
      <c r="F76" s="6">
        <v>0</v>
      </c>
      <c r="G76" s="6">
        <v>27036.486415953885</v>
      </c>
      <c r="H76" s="6">
        <v>44330.856069978952</v>
      </c>
      <c r="I76" s="6">
        <v>0</v>
      </c>
      <c r="J76" s="6">
        <v>1069.4327190428312</v>
      </c>
      <c r="K76" s="6">
        <v>22908.679016494581</v>
      </c>
      <c r="L76" s="6">
        <v>46857.022773719968</v>
      </c>
      <c r="M76" s="6">
        <v>8694.9697189333747</v>
      </c>
      <c r="N76" s="6">
        <v>30406.55059701865</v>
      </c>
      <c r="O76" s="6">
        <v>41627.511771279525</v>
      </c>
      <c r="P76" s="6">
        <v>62266.121705684935</v>
      </c>
      <c r="Q76" s="6">
        <v>220109.45351588889</v>
      </c>
      <c r="R76" s="6">
        <v>7390.9498500835571</v>
      </c>
      <c r="S76" s="6">
        <v>0</v>
      </c>
      <c r="T76" s="6">
        <v>13.60556814300017</v>
      </c>
      <c r="U76" s="6">
        <v>0</v>
      </c>
      <c r="V76" s="6">
        <v>4547.9441441872514</v>
      </c>
      <c r="W76" s="6">
        <v>0</v>
      </c>
      <c r="X76" s="6">
        <v>0</v>
      </c>
      <c r="Y76" s="6">
        <v>0</v>
      </c>
      <c r="Z76" s="6">
        <v>0</v>
      </c>
      <c r="AA76" s="6">
        <v>2635.1343159454095</v>
      </c>
      <c r="AB76" s="6">
        <v>33070.740070279266</v>
      </c>
      <c r="AC76" s="6">
        <v>104742.42273150817</v>
      </c>
      <c r="AD76" s="6">
        <v>32077.386066234263</v>
      </c>
      <c r="AE76" s="6">
        <v>200.5503098985848</v>
      </c>
      <c r="AF76" s="6">
        <v>0</v>
      </c>
      <c r="AG76" s="6">
        <v>0</v>
      </c>
      <c r="AH76" s="6">
        <v>0</v>
      </c>
      <c r="AI76" s="8">
        <f t="shared" si="8"/>
        <v>689985.81736027496</v>
      </c>
      <c r="AJ76" s="6">
        <v>1074183.0291621606</v>
      </c>
      <c r="AK76" s="6">
        <v>0</v>
      </c>
      <c r="AL76" s="6">
        <v>0</v>
      </c>
      <c r="AM76" s="6">
        <v>0</v>
      </c>
      <c r="AN76" s="6">
        <v>148908.16230597126</v>
      </c>
      <c r="AO76" s="8">
        <f t="shared" si="9"/>
        <v>1223091.1914681317</v>
      </c>
      <c r="AP76" s="8">
        <f t="shared" si="10"/>
        <v>1913077.0088284067</v>
      </c>
      <c r="AQ76" s="6">
        <v>578846.43641226366</v>
      </c>
      <c r="AR76" s="6"/>
      <c r="AS76" s="9">
        <f>+Y93</f>
        <v>1334230.572416143</v>
      </c>
      <c r="AT76" s="8">
        <f t="shared" si="11"/>
        <v>1913077.0088284067</v>
      </c>
    </row>
    <row r="77" spans="1:46" x14ac:dyDescent="0.3">
      <c r="A77" s="6">
        <v>24</v>
      </c>
      <c r="B77" s="7" t="s">
        <v>23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398977.70462981105</v>
      </c>
      <c r="I77" s="6">
        <v>0</v>
      </c>
      <c r="J77" s="6">
        <v>9624.8944713854908</v>
      </c>
      <c r="K77" s="6">
        <v>206178.11114845145</v>
      </c>
      <c r="L77" s="6">
        <v>421713.20496348018</v>
      </c>
      <c r="M77" s="6">
        <v>78254.727470400467</v>
      </c>
      <c r="N77" s="6">
        <v>273658.95537316811</v>
      </c>
      <c r="O77" s="6">
        <v>374647.60594151611</v>
      </c>
      <c r="P77" s="6">
        <v>560395.09535116504</v>
      </c>
      <c r="Q77" s="6">
        <v>1980985.0816430021</v>
      </c>
      <c r="R77" s="6">
        <v>66518.548650752069</v>
      </c>
      <c r="S77" s="6">
        <v>0</v>
      </c>
      <c r="T77" s="6">
        <v>452.54739231769202</v>
      </c>
      <c r="U77" s="6">
        <v>0</v>
      </c>
      <c r="V77" s="6">
        <v>8454.4636085604834</v>
      </c>
      <c r="W77" s="6">
        <v>0</v>
      </c>
      <c r="X77" s="6">
        <v>0</v>
      </c>
      <c r="Y77" s="6">
        <v>0</v>
      </c>
      <c r="Z77" s="6">
        <v>10332.225030824955</v>
      </c>
      <c r="AA77" s="6">
        <v>40225.145995241379</v>
      </c>
      <c r="AB77" s="6">
        <v>0</v>
      </c>
      <c r="AC77" s="6">
        <v>8843.6840202390085</v>
      </c>
      <c r="AD77" s="6">
        <v>48116.079099351395</v>
      </c>
      <c r="AE77" s="6">
        <v>11169.051011649317</v>
      </c>
      <c r="AF77" s="6">
        <v>0</v>
      </c>
      <c r="AG77" s="6">
        <v>0</v>
      </c>
      <c r="AH77" s="6">
        <v>0</v>
      </c>
      <c r="AI77" s="8">
        <f t="shared" si="8"/>
        <v>4498547.1258013155</v>
      </c>
      <c r="AJ77" s="6">
        <v>2404071.0548403426</v>
      </c>
      <c r="AK77" s="6">
        <v>0</v>
      </c>
      <c r="AL77" s="6">
        <v>0</v>
      </c>
      <c r="AM77" s="6">
        <v>0</v>
      </c>
      <c r="AN77" s="6">
        <v>351417.49889983417</v>
      </c>
      <c r="AO77" s="8">
        <f t="shared" si="9"/>
        <v>2755488.5537401768</v>
      </c>
      <c r="AP77" s="8">
        <f t="shared" si="10"/>
        <v>7254035.6795414928</v>
      </c>
      <c r="AQ77" s="6">
        <v>5675799.2317635361</v>
      </c>
      <c r="AR77" s="6"/>
      <c r="AS77" s="9">
        <f>+Z93</f>
        <v>1578236.447777957</v>
      </c>
      <c r="AT77" s="8">
        <f t="shared" si="11"/>
        <v>7254035.6795414928</v>
      </c>
    </row>
    <row r="78" spans="1:46" x14ac:dyDescent="0.3">
      <c r="A78" s="6">
        <v>25</v>
      </c>
      <c r="B78" s="7" t="s">
        <v>24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41579.936072024073</v>
      </c>
      <c r="Y78" s="6">
        <v>62999.945910461676</v>
      </c>
      <c r="Z78" s="6">
        <v>36261.37502258653</v>
      </c>
      <c r="AA78" s="6">
        <v>2681.6763980737524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8">
        <f t="shared" si="8"/>
        <v>143522.93340314605</v>
      </c>
      <c r="AJ78" s="6">
        <v>131310.81840873393</v>
      </c>
      <c r="AK78" s="6">
        <v>0</v>
      </c>
      <c r="AL78" s="6">
        <v>335086.03158838558</v>
      </c>
      <c r="AM78" s="6">
        <v>0</v>
      </c>
      <c r="AN78" s="6">
        <v>196639.6057933814</v>
      </c>
      <c r="AO78" s="8">
        <f t="shared" si="9"/>
        <v>663036.45579050086</v>
      </c>
      <c r="AP78" s="8">
        <f t="shared" si="10"/>
        <v>806559.38919364684</v>
      </c>
      <c r="AQ78" s="6">
        <v>0</v>
      </c>
      <c r="AR78" s="6"/>
      <c r="AS78" s="9">
        <f>+AA93</f>
        <v>806559.38919364684</v>
      </c>
      <c r="AT78" s="8">
        <f t="shared" si="11"/>
        <v>806559.38919364684</v>
      </c>
    </row>
    <row r="79" spans="1:46" x14ac:dyDescent="0.3">
      <c r="A79" s="6">
        <v>26</v>
      </c>
      <c r="B79" s="7" t="s">
        <v>25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1477.6969682024007</v>
      </c>
      <c r="I79" s="6">
        <v>102.8733548865446</v>
      </c>
      <c r="J79" s="6">
        <v>35.647799901076709</v>
      </c>
      <c r="K79" s="6">
        <v>763.62354642460377</v>
      </c>
      <c r="L79" s="6">
        <v>1561.9026256207758</v>
      </c>
      <c r="M79" s="6">
        <v>289.83267031878074</v>
      </c>
      <c r="N79" s="6">
        <v>101.35528977780169</v>
      </c>
      <c r="O79" s="6">
        <v>1387.5853838944083</v>
      </c>
      <c r="P79" s="6">
        <v>2075.5398704903923</v>
      </c>
      <c r="Q79" s="6">
        <v>7336.9905516753697</v>
      </c>
      <c r="R79" s="6">
        <v>246.36528941295595</v>
      </c>
      <c r="S79" s="6">
        <v>410.04536464220303</v>
      </c>
      <c r="T79" s="6">
        <v>69.123521145936806</v>
      </c>
      <c r="U79" s="6">
        <v>5595.6894631273344</v>
      </c>
      <c r="V79" s="6">
        <v>1707.7868330909878</v>
      </c>
      <c r="W79" s="6">
        <v>564.58882587744665</v>
      </c>
      <c r="X79" s="6">
        <v>1703.5075882938868</v>
      </c>
      <c r="Y79" s="6">
        <v>2500.3804860625396</v>
      </c>
      <c r="Z79" s="6">
        <v>855.90377588477793</v>
      </c>
      <c r="AA79" s="6">
        <v>502.25566613251419</v>
      </c>
      <c r="AB79" s="6">
        <v>949.95078001148056</v>
      </c>
      <c r="AC79" s="6">
        <v>503.99948867335735</v>
      </c>
      <c r="AD79" s="6">
        <v>4265.3071275008715</v>
      </c>
      <c r="AE79" s="6">
        <v>81876.879292609781</v>
      </c>
      <c r="AF79" s="6">
        <v>784.90949189639559</v>
      </c>
      <c r="AG79" s="6">
        <v>676.23171203689685</v>
      </c>
      <c r="AH79" s="6">
        <v>1041.4741668253505</v>
      </c>
      <c r="AI79" s="8">
        <f t="shared" si="8"/>
        <v>119387.44693441688</v>
      </c>
      <c r="AJ79" s="6">
        <v>278687.51318853052</v>
      </c>
      <c r="AK79" s="6">
        <v>0</v>
      </c>
      <c r="AL79" s="6">
        <v>0</v>
      </c>
      <c r="AM79" s="6">
        <v>0</v>
      </c>
      <c r="AN79" s="6">
        <v>11107.097599632243</v>
      </c>
      <c r="AO79" s="8">
        <f t="shared" si="9"/>
        <v>289794.61078816274</v>
      </c>
      <c r="AP79" s="8">
        <f t="shared" si="10"/>
        <v>409182.05772257963</v>
      </c>
      <c r="AQ79" s="6">
        <v>0</v>
      </c>
      <c r="AR79" s="6"/>
      <c r="AS79" s="9">
        <f>+AB93</f>
        <v>409182.05772257963</v>
      </c>
      <c r="AT79" s="8">
        <f t="shared" si="11"/>
        <v>409182.05772257963</v>
      </c>
    </row>
    <row r="80" spans="1:46" x14ac:dyDescent="0.3">
      <c r="A80" s="6">
        <v>27</v>
      </c>
      <c r="B80" s="7" t="s">
        <v>26</v>
      </c>
      <c r="C80" s="6">
        <v>2500.9582344928444</v>
      </c>
      <c r="D80" s="6">
        <v>114.36802368234099</v>
      </c>
      <c r="E80" s="6">
        <v>433.86278082139921</v>
      </c>
      <c r="F80" s="6">
        <v>0</v>
      </c>
      <c r="G80" s="6">
        <v>1907.7308610584325</v>
      </c>
      <c r="H80" s="6">
        <v>10007.417184124601</v>
      </c>
      <c r="I80" s="6">
        <v>0</v>
      </c>
      <c r="J80" s="6">
        <v>4343.5370648720018</v>
      </c>
      <c r="K80" s="6">
        <v>1625.5550951518326</v>
      </c>
      <c r="L80" s="6">
        <v>19968.728053070754</v>
      </c>
      <c r="M80" s="6">
        <v>1962.8357558297482</v>
      </c>
      <c r="N80" s="6">
        <v>19052.970383362241</v>
      </c>
      <c r="O80" s="6">
        <v>5192.1735276307836</v>
      </c>
      <c r="P80" s="6">
        <v>47789.694523995306</v>
      </c>
      <c r="Q80" s="6">
        <v>33701.778670919935</v>
      </c>
      <c r="R80" s="6">
        <v>74253.935057942814</v>
      </c>
      <c r="S80" s="6">
        <v>2660.5063900827827</v>
      </c>
      <c r="T80" s="6">
        <v>1162.9047878131553</v>
      </c>
      <c r="U80" s="6">
        <v>242734.2352332045</v>
      </c>
      <c r="V80" s="6">
        <v>126076.26888320345</v>
      </c>
      <c r="W80" s="6">
        <v>19857.525697196434</v>
      </c>
      <c r="X80" s="6">
        <v>55711.984533268274</v>
      </c>
      <c r="Y80" s="6">
        <v>77953.749203481988</v>
      </c>
      <c r="Z80" s="6">
        <v>117097.90394322087</v>
      </c>
      <c r="AA80" s="6">
        <v>13700.871660028126</v>
      </c>
      <c r="AB80" s="6">
        <v>0</v>
      </c>
      <c r="AC80" s="6">
        <v>3022532.0495151263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8">
        <f t="shared" si="8"/>
        <v>3902343.5450635809</v>
      </c>
      <c r="AJ80" s="6">
        <v>536097.86999710789</v>
      </c>
      <c r="AK80" s="6">
        <v>0</v>
      </c>
      <c r="AL80" s="6">
        <v>1441337.8811076067</v>
      </c>
      <c r="AM80" s="6">
        <v>0</v>
      </c>
      <c r="AN80" s="6">
        <v>843963.38968138199</v>
      </c>
      <c r="AO80" s="8">
        <f t="shared" si="9"/>
        <v>2821399.1407860965</v>
      </c>
      <c r="AP80" s="8">
        <f t="shared" si="10"/>
        <v>6723742.6858496778</v>
      </c>
      <c r="AQ80" s="6">
        <v>192736.16878366843</v>
      </c>
      <c r="AR80" s="6"/>
      <c r="AS80" s="9">
        <f>+AC93</f>
        <v>6531006.5170660093</v>
      </c>
      <c r="AT80" s="8">
        <f t="shared" si="11"/>
        <v>6723742.6858496778</v>
      </c>
    </row>
    <row r="81" spans="1:46" x14ac:dyDescent="0.3">
      <c r="A81" s="6">
        <v>28</v>
      </c>
      <c r="B81" s="7" t="s">
        <v>27</v>
      </c>
      <c r="C81" s="6">
        <v>5735.0410323886754</v>
      </c>
      <c r="D81" s="6">
        <v>1141.2361549796162</v>
      </c>
      <c r="E81" s="6">
        <v>2097.1746109433934</v>
      </c>
      <c r="F81" s="6">
        <v>303.52950364215104</v>
      </c>
      <c r="G81" s="6">
        <v>8584.7888747629477</v>
      </c>
      <c r="H81" s="6">
        <v>29415.823916258028</v>
      </c>
      <c r="I81" s="6">
        <v>3153.0443796960531</v>
      </c>
      <c r="J81" s="6">
        <v>131.63912477800986</v>
      </c>
      <c r="K81" s="6">
        <v>28469.446468541686</v>
      </c>
      <c r="L81" s="6">
        <v>109858.06161615934</v>
      </c>
      <c r="M81" s="6">
        <v>5769.5637053701757</v>
      </c>
      <c r="N81" s="6">
        <v>69303.710342189617</v>
      </c>
      <c r="O81" s="6">
        <v>132008.27605508381</v>
      </c>
      <c r="P81" s="6">
        <v>33945.243505755185</v>
      </c>
      <c r="Q81" s="6">
        <v>125597.46851465431</v>
      </c>
      <c r="R81" s="6">
        <v>5009.9564215983919</v>
      </c>
      <c r="S81" s="6">
        <v>50930.835272630531</v>
      </c>
      <c r="T81" s="6">
        <v>1452.5342780755066</v>
      </c>
      <c r="U81" s="6">
        <v>485794.710924924</v>
      </c>
      <c r="V81" s="6">
        <v>40205.069073583021</v>
      </c>
      <c r="W81" s="6">
        <v>1011345.1491010512</v>
      </c>
      <c r="X81" s="6">
        <v>44046.043285240245</v>
      </c>
      <c r="Y81" s="6">
        <v>62034.087595550329</v>
      </c>
      <c r="Z81" s="6">
        <v>129009.40004599014</v>
      </c>
      <c r="AA81" s="6">
        <v>7325.3993808950381</v>
      </c>
      <c r="AB81" s="6">
        <v>4201.0594601472649</v>
      </c>
      <c r="AC81" s="6">
        <v>172995.21824013855</v>
      </c>
      <c r="AD81" s="6">
        <v>54105.129295785846</v>
      </c>
      <c r="AE81" s="6">
        <v>0</v>
      </c>
      <c r="AF81" s="6">
        <v>0</v>
      </c>
      <c r="AG81" s="6">
        <v>11270.4429342033</v>
      </c>
      <c r="AH81" s="6">
        <v>0</v>
      </c>
      <c r="AI81" s="8">
        <f t="shared" si="8"/>
        <v>2635239.0831150166</v>
      </c>
      <c r="AJ81" s="6">
        <v>6045610.8666034536</v>
      </c>
      <c r="AK81" s="6">
        <v>0</v>
      </c>
      <c r="AL81" s="6">
        <v>0</v>
      </c>
      <c r="AM81" s="6">
        <v>0</v>
      </c>
      <c r="AN81" s="6">
        <v>394369.96740845294</v>
      </c>
      <c r="AO81" s="8">
        <f t="shared" si="9"/>
        <v>6439980.8340119068</v>
      </c>
      <c r="AP81" s="8">
        <f t="shared" si="10"/>
        <v>9075219.9171269238</v>
      </c>
      <c r="AQ81" s="6">
        <v>7679714.861070862</v>
      </c>
      <c r="AR81" s="6"/>
      <c r="AS81" s="9">
        <f>+AD93</f>
        <v>1395505.0560560622</v>
      </c>
      <c r="AT81" s="8">
        <f t="shared" si="11"/>
        <v>9075219.9171269238</v>
      </c>
    </row>
    <row r="82" spans="1:46" x14ac:dyDescent="0.3">
      <c r="A82" s="6">
        <v>29</v>
      </c>
      <c r="B82" s="7" t="s">
        <v>28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3910.1659286166532</v>
      </c>
      <c r="AG82" s="6">
        <v>0</v>
      </c>
      <c r="AH82" s="6">
        <v>0</v>
      </c>
      <c r="AI82" s="8">
        <f t="shared" si="8"/>
        <v>3910.1659286166532</v>
      </c>
      <c r="AJ82" s="6">
        <v>159437.71924941055</v>
      </c>
      <c r="AK82" s="6">
        <v>3433307.0018531764</v>
      </c>
      <c r="AL82" s="6">
        <v>0</v>
      </c>
      <c r="AM82" s="6">
        <v>0</v>
      </c>
      <c r="AN82" s="6">
        <v>50147.876967110991</v>
      </c>
      <c r="AO82" s="8">
        <f t="shared" si="9"/>
        <v>3642892.5980696981</v>
      </c>
      <c r="AP82" s="8">
        <f t="shared" si="10"/>
        <v>3646802.7639983147</v>
      </c>
      <c r="AQ82" s="6">
        <v>0</v>
      </c>
      <c r="AR82" s="6"/>
      <c r="AS82" s="9">
        <f>+AE93</f>
        <v>3646802.7639983147</v>
      </c>
      <c r="AT82" s="8">
        <f t="shared" si="11"/>
        <v>3646802.7639983147</v>
      </c>
    </row>
    <row r="83" spans="1:46" x14ac:dyDescent="0.3">
      <c r="A83" s="6">
        <v>30</v>
      </c>
      <c r="B83" s="7" t="s">
        <v>29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118.18774929437537</v>
      </c>
      <c r="T83" s="6">
        <v>14.750404697141045</v>
      </c>
      <c r="U83" s="6">
        <v>0</v>
      </c>
      <c r="V83" s="6">
        <v>0</v>
      </c>
      <c r="W83" s="6">
        <v>70.945701367959558</v>
      </c>
      <c r="X83" s="6">
        <v>0</v>
      </c>
      <c r="Y83" s="6">
        <v>0</v>
      </c>
      <c r="Z83" s="6">
        <v>0</v>
      </c>
      <c r="AA83" s="6">
        <v>11.688596641772124</v>
      </c>
      <c r="AB83" s="6">
        <v>0</v>
      </c>
      <c r="AC83" s="6">
        <v>720.19905924564262</v>
      </c>
      <c r="AD83" s="6">
        <v>0</v>
      </c>
      <c r="AE83" s="6">
        <v>1294.5374362008743</v>
      </c>
      <c r="AF83" s="6">
        <v>385.03330839703955</v>
      </c>
      <c r="AG83" s="6">
        <v>0</v>
      </c>
      <c r="AH83" s="6">
        <v>0</v>
      </c>
      <c r="AI83" s="8">
        <f t="shared" si="8"/>
        <v>2615.3422558448042</v>
      </c>
      <c r="AJ83" s="6">
        <v>197165.83469632795</v>
      </c>
      <c r="AK83" s="6">
        <v>0</v>
      </c>
      <c r="AL83" s="6">
        <v>0</v>
      </c>
      <c r="AM83" s="6">
        <v>0</v>
      </c>
      <c r="AN83" s="6">
        <v>41803.445302657565</v>
      </c>
      <c r="AO83" s="8">
        <f t="shared" si="9"/>
        <v>238969.27999898553</v>
      </c>
      <c r="AP83" s="8">
        <f t="shared" si="10"/>
        <v>241584.62225483032</v>
      </c>
      <c r="AQ83" s="6">
        <v>0</v>
      </c>
      <c r="AR83" s="6"/>
      <c r="AS83" s="9">
        <f>+AF93</f>
        <v>241584.62225483032</v>
      </c>
      <c r="AT83" s="8">
        <f t="shared" si="11"/>
        <v>241584.62225483032</v>
      </c>
    </row>
    <row r="84" spans="1:46" x14ac:dyDescent="0.3">
      <c r="A84" s="6">
        <v>31</v>
      </c>
      <c r="B84" s="7" t="s">
        <v>30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69061.286040687555</v>
      </c>
      <c r="X84" s="6">
        <v>0</v>
      </c>
      <c r="Y84" s="6">
        <v>0</v>
      </c>
      <c r="Z84" s="6">
        <v>0</v>
      </c>
      <c r="AA84" s="6">
        <v>137.00871660028125</v>
      </c>
      <c r="AB84" s="6">
        <v>0</v>
      </c>
      <c r="AC84" s="6">
        <v>11615.284806625288</v>
      </c>
      <c r="AD84" s="6">
        <v>0</v>
      </c>
      <c r="AE84" s="6">
        <v>0</v>
      </c>
      <c r="AF84" s="6">
        <v>0</v>
      </c>
      <c r="AG84" s="6">
        <v>51656.196781765124</v>
      </c>
      <c r="AH84" s="6">
        <v>0</v>
      </c>
      <c r="AI84" s="8">
        <f t="shared" si="8"/>
        <v>132469.77634567826</v>
      </c>
      <c r="AJ84" s="6">
        <v>2951617.0049711624</v>
      </c>
      <c r="AK84" s="6">
        <v>0</v>
      </c>
      <c r="AL84" s="6">
        <v>0</v>
      </c>
      <c r="AM84" s="6">
        <v>0</v>
      </c>
      <c r="AN84" s="6">
        <v>913689.89975973871</v>
      </c>
      <c r="AO84" s="8">
        <f t="shared" si="9"/>
        <v>3865306.9047309011</v>
      </c>
      <c r="AP84" s="8">
        <f t="shared" si="10"/>
        <v>3997776.6810765793</v>
      </c>
      <c r="AQ84" s="6">
        <v>3226096.8152557942</v>
      </c>
      <c r="AR84" s="6"/>
      <c r="AS84" s="9">
        <f>+AG93</f>
        <v>771679.86582078482</v>
      </c>
      <c r="AT84" s="8">
        <f t="shared" si="11"/>
        <v>3997776.6810765788</v>
      </c>
    </row>
    <row r="85" spans="1:46" x14ac:dyDescent="0.3">
      <c r="A85" s="6">
        <v>32</v>
      </c>
      <c r="B85" s="7" t="s">
        <v>31</v>
      </c>
      <c r="C85" s="6">
        <v>876.12569759334997</v>
      </c>
      <c r="D85" s="6">
        <v>3304.7302627144863</v>
      </c>
      <c r="E85" s="6">
        <v>13973.256507778944</v>
      </c>
      <c r="F85" s="6">
        <v>1332.8904290372723</v>
      </c>
      <c r="G85" s="6">
        <v>5985.6894334098906</v>
      </c>
      <c r="H85" s="6">
        <v>16741.019115361527</v>
      </c>
      <c r="I85" s="6">
        <v>716.67892915331697</v>
      </c>
      <c r="J85" s="6">
        <v>1.5933794384032423</v>
      </c>
      <c r="K85" s="6">
        <v>2518.8055170010666</v>
      </c>
      <c r="L85" s="6">
        <v>11729.625722925541</v>
      </c>
      <c r="M85" s="6">
        <v>3283.5516201711462</v>
      </c>
      <c r="N85" s="6">
        <v>36827.423652468002</v>
      </c>
      <c r="O85" s="6">
        <v>5665.0561101301701</v>
      </c>
      <c r="P85" s="6">
        <v>283007.73167474085</v>
      </c>
      <c r="Q85" s="6">
        <v>4796.9438248608549</v>
      </c>
      <c r="R85" s="6">
        <v>272.95351224675568</v>
      </c>
      <c r="S85" s="6">
        <v>4689.2785494446171</v>
      </c>
      <c r="T85" s="6">
        <v>139.96946990737337</v>
      </c>
      <c r="U85" s="6">
        <v>16751.08167588793</v>
      </c>
      <c r="V85" s="6">
        <v>240678.42322376618</v>
      </c>
      <c r="W85" s="6">
        <v>178579.56590972756</v>
      </c>
      <c r="X85" s="6">
        <v>52236.231822477319</v>
      </c>
      <c r="Y85" s="6">
        <v>97454.201025032293</v>
      </c>
      <c r="Z85" s="6">
        <v>882.18190734856466</v>
      </c>
      <c r="AA85" s="6">
        <v>30801.88105877646</v>
      </c>
      <c r="AB85" s="6">
        <v>2716.6851175618976</v>
      </c>
      <c r="AC85" s="6">
        <v>94262.007686651326</v>
      </c>
      <c r="AD85" s="6">
        <v>43233.429691946709</v>
      </c>
      <c r="AE85" s="6">
        <v>0</v>
      </c>
      <c r="AF85" s="6">
        <v>654.08627541931685</v>
      </c>
      <c r="AG85" s="6">
        <v>2535.8496601957427</v>
      </c>
      <c r="AH85" s="6">
        <v>24529.940772430731</v>
      </c>
      <c r="AI85" s="8">
        <f t="shared" si="8"/>
        <v>1181178.8892356055</v>
      </c>
      <c r="AJ85" s="6">
        <v>397296.06250053825</v>
      </c>
      <c r="AK85" s="6">
        <v>0</v>
      </c>
      <c r="AL85" s="6">
        <v>0</v>
      </c>
      <c r="AM85" s="6">
        <v>0</v>
      </c>
      <c r="AN85" s="6">
        <v>49305.377117689553</v>
      </c>
      <c r="AO85" s="8">
        <f t="shared" si="9"/>
        <v>446601.43961822777</v>
      </c>
      <c r="AP85" s="8">
        <f t="shared" si="10"/>
        <v>1627780.3288538333</v>
      </c>
      <c r="AQ85" s="6">
        <v>893279.84086111747</v>
      </c>
      <c r="AR85" s="6"/>
      <c r="AS85" s="9">
        <f>+AH93</f>
        <v>734500.48799271579</v>
      </c>
      <c r="AT85" s="8">
        <f t="shared" si="11"/>
        <v>1627780.3288538333</v>
      </c>
    </row>
    <row r="86" spans="1:46" x14ac:dyDescent="0.3">
      <c r="A86" s="97" t="s">
        <v>33</v>
      </c>
      <c r="B86" s="98"/>
      <c r="C86" s="8">
        <f t="shared" ref="C86:AT86" si="12">SUM(C54:C85)</f>
        <v>63510.316191421385</v>
      </c>
      <c r="D86" s="8">
        <f t="shared" si="12"/>
        <v>13588.532124797744</v>
      </c>
      <c r="E86" s="8">
        <f t="shared" si="12"/>
        <v>1317180.6698645935</v>
      </c>
      <c r="F86" s="8">
        <f t="shared" si="12"/>
        <v>7259.0175593901531</v>
      </c>
      <c r="G86" s="8">
        <f t="shared" si="12"/>
        <v>113231.29613549793</v>
      </c>
      <c r="H86" s="8">
        <f t="shared" si="12"/>
        <v>1944628.9979641766</v>
      </c>
      <c r="I86" s="8">
        <f t="shared" si="12"/>
        <v>321165.89265144186</v>
      </c>
      <c r="J86" s="8">
        <f t="shared" si="12"/>
        <v>108607.36942502666</v>
      </c>
      <c r="K86" s="8">
        <f t="shared" si="12"/>
        <v>1144072.2518087558</v>
      </c>
      <c r="L86" s="8">
        <f t="shared" si="12"/>
        <v>5012078.0624154583</v>
      </c>
      <c r="M86" s="8">
        <f t="shared" si="12"/>
        <v>378506.51943208091</v>
      </c>
      <c r="N86" s="8">
        <f t="shared" si="12"/>
        <v>3408124.0995964394</v>
      </c>
      <c r="O86" s="8">
        <f t="shared" si="12"/>
        <v>3048619.4289783249</v>
      </c>
      <c r="P86" s="8">
        <f t="shared" si="12"/>
        <v>3611851.818375743</v>
      </c>
      <c r="Q86" s="8">
        <f t="shared" si="12"/>
        <v>12507044.506525574</v>
      </c>
      <c r="R86" s="8">
        <f t="shared" si="12"/>
        <v>1073998.4445808448</v>
      </c>
      <c r="S86" s="8">
        <f t="shared" si="12"/>
        <v>314999.07519611967</v>
      </c>
      <c r="T86" s="8">
        <f t="shared" si="12"/>
        <v>14042.84903147733</v>
      </c>
      <c r="U86" s="8">
        <f t="shared" si="12"/>
        <v>6499983.8629733669</v>
      </c>
      <c r="V86" s="8">
        <f t="shared" si="12"/>
        <v>1078319.9691621447</v>
      </c>
      <c r="W86" s="8">
        <f t="shared" si="12"/>
        <v>2786625.9986532666</v>
      </c>
      <c r="X86" s="8">
        <f t="shared" si="12"/>
        <v>492101.22239900223</v>
      </c>
      <c r="Y86" s="8">
        <f t="shared" si="12"/>
        <v>613289.57629672519</v>
      </c>
      <c r="Z86" s="8">
        <f t="shared" si="12"/>
        <v>1104019.2870575634</v>
      </c>
      <c r="AA86" s="8">
        <f t="shared" si="12"/>
        <v>596849.74535023957</v>
      </c>
      <c r="AB86" s="8">
        <f t="shared" si="12"/>
        <v>76399.739188747306</v>
      </c>
      <c r="AC86" s="8">
        <f t="shared" si="12"/>
        <v>3915345.1326111206</v>
      </c>
      <c r="AD86" s="8">
        <f t="shared" si="12"/>
        <v>293389.29625044536</v>
      </c>
      <c r="AE86" s="8">
        <f t="shared" si="12"/>
        <v>2639835.4110924792</v>
      </c>
      <c r="AF86" s="8">
        <f t="shared" si="12"/>
        <v>58164.295376689261</v>
      </c>
      <c r="AG86" s="8">
        <f t="shared" si="12"/>
        <v>545741.92245452991</v>
      </c>
      <c r="AH86" s="8">
        <f t="shared" si="12"/>
        <v>216789.00034837893</v>
      </c>
      <c r="AI86" s="8">
        <f t="shared" si="12"/>
        <v>55319363.607071877</v>
      </c>
      <c r="AJ86" s="8">
        <f t="shared" si="12"/>
        <v>54199784.628953561</v>
      </c>
      <c r="AK86" s="8">
        <f t="shared" si="12"/>
        <v>5542296.7722791079</v>
      </c>
      <c r="AL86" s="8">
        <f t="shared" si="12"/>
        <v>50091016.917997539</v>
      </c>
      <c r="AM86" s="8">
        <f t="shared" si="12"/>
        <v>-46095807.7614135</v>
      </c>
      <c r="AN86" s="8">
        <f t="shared" si="12"/>
        <v>81410818.365602911</v>
      </c>
      <c r="AO86" s="8">
        <f t="shared" si="12"/>
        <v>145148108.92341965</v>
      </c>
      <c r="AP86" s="8">
        <f t="shared" si="12"/>
        <v>200467472.53049144</v>
      </c>
      <c r="AQ86" s="8">
        <f t="shared" si="12"/>
        <v>73533594.611022279</v>
      </c>
      <c r="AR86" s="8">
        <f t="shared" si="12"/>
        <v>0</v>
      </c>
      <c r="AS86" s="8">
        <f t="shared" si="12"/>
        <v>126933877.91946916</v>
      </c>
      <c r="AT86" s="8">
        <f t="shared" si="12"/>
        <v>200467472.53049144</v>
      </c>
    </row>
    <row r="87" spans="1:46" x14ac:dyDescent="0.3">
      <c r="A87" s="97" t="s">
        <v>34</v>
      </c>
      <c r="B87" s="98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8"/>
      <c r="AJ87" s="10">
        <f>+AJ86-AJ95</f>
        <v>0</v>
      </c>
      <c r="AK87" s="10">
        <f t="shared" ref="AK87:AR87" si="13">+AK86-AK95</f>
        <v>0</v>
      </c>
      <c r="AL87" s="10">
        <f t="shared" si="13"/>
        <v>0</v>
      </c>
      <c r="AM87" s="10">
        <f t="shared" si="13"/>
        <v>0</v>
      </c>
      <c r="AN87" s="10">
        <f t="shared" si="13"/>
        <v>0</v>
      </c>
      <c r="AO87" s="10">
        <f t="shared" si="13"/>
        <v>145148108.92341965</v>
      </c>
      <c r="AP87" s="10">
        <f t="shared" si="13"/>
        <v>200467472.53049144</v>
      </c>
      <c r="AQ87" s="10">
        <f t="shared" si="13"/>
        <v>0</v>
      </c>
      <c r="AR87" s="10">
        <f t="shared" si="13"/>
        <v>-12823982.433734361</v>
      </c>
      <c r="AS87" s="10"/>
      <c r="AT87" s="10"/>
    </row>
    <row r="88" spans="1:46" x14ac:dyDescent="0.3">
      <c r="A88" s="101" t="s">
        <v>35</v>
      </c>
      <c r="B88" s="102"/>
      <c r="C88" s="6">
        <v>136650.54158825494</v>
      </c>
      <c r="D88" s="6">
        <v>154922.13399801045</v>
      </c>
      <c r="E88" s="6">
        <v>159498.08647634581</v>
      </c>
      <c r="F88" s="6">
        <v>21352.640734478286</v>
      </c>
      <c r="G88" s="6">
        <v>701326.39926988585</v>
      </c>
      <c r="H88" s="6">
        <v>522816.91806774249</v>
      </c>
      <c r="I88" s="6">
        <v>250931.36503179086</v>
      </c>
      <c r="J88" s="6">
        <v>18840.515869276089</v>
      </c>
      <c r="K88" s="6">
        <v>268055.91375080554</v>
      </c>
      <c r="L88" s="6">
        <v>582670.87664040842</v>
      </c>
      <c r="M88" s="6">
        <v>44546.489296051535</v>
      </c>
      <c r="N88" s="6">
        <v>652552.96479628142</v>
      </c>
      <c r="O88" s="6">
        <v>503713.81068374863</v>
      </c>
      <c r="P88" s="6">
        <v>534567.53276422736</v>
      </c>
      <c r="Q88" s="6">
        <v>1450230.735957457</v>
      </c>
      <c r="R88" s="6">
        <v>91272.610925500674</v>
      </c>
      <c r="S88" s="6">
        <v>93073.554547216088</v>
      </c>
      <c r="T88" s="6">
        <v>3490.7976504569451</v>
      </c>
      <c r="U88" s="6">
        <v>2827761.2639940274</v>
      </c>
      <c r="V88" s="6">
        <v>1972140.7355222609</v>
      </c>
      <c r="W88" s="6">
        <v>1029904.011796128</v>
      </c>
      <c r="X88" s="6">
        <v>309484.11898880568</v>
      </c>
      <c r="Y88" s="6">
        <v>191587.68114437515</v>
      </c>
      <c r="Z88" s="6">
        <v>190144.66969931012</v>
      </c>
      <c r="AA88" s="6">
        <v>104845.59059838434</v>
      </c>
      <c r="AB88" s="6">
        <v>131177.95953230342</v>
      </c>
      <c r="AC88" s="6">
        <v>1153984.1771519587</v>
      </c>
      <c r="AD88" s="6">
        <v>384311.78043959331</v>
      </c>
      <c r="AE88" s="6">
        <v>0</v>
      </c>
      <c r="AF88" s="6">
        <v>176864.92887338324</v>
      </c>
      <c r="AG88" s="6">
        <v>137123.72236614017</v>
      </c>
      <c r="AH88" s="6">
        <v>365554.65614437824</v>
      </c>
      <c r="AI88" s="8">
        <f>SUM(C88:AH88)</f>
        <v>15165399.184298987</v>
      </c>
      <c r="AJ88" s="10">
        <f>-AJ87</f>
        <v>0</v>
      </c>
      <c r="AK88" s="10">
        <f t="shared" ref="AK88:AR88" si="14">-AK87</f>
        <v>0</v>
      </c>
      <c r="AL88" s="10">
        <f t="shared" si="14"/>
        <v>0</v>
      </c>
      <c r="AM88" s="10">
        <f t="shared" si="14"/>
        <v>0</v>
      </c>
      <c r="AN88" s="10">
        <f t="shared" si="14"/>
        <v>0</v>
      </c>
      <c r="AO88" s="10">
        <f t="shared" si="14"/>
        <v>-145148108.92341965</v>
      </c>
      <c r="AP88" s="10">
        <f t="shared" si="14"/>
        <v>-200467472.53049144</v>
      </c>
      <c r="AQ88" s="10">
        <f t="shared" si="14"/>
        <v>0</v>
      </c>
      <c r="AR88" s="10">
        <f t="shared" si="14"/>
        <v>12823982.433734361</v>
      </c>
      <c r="AS88" s="10"/>
      <c r="AT88" s="10"/>
    </row>
    <row r="89" spans="1:46" x14ac:dyDescent="0.3">
      <c r="A89" s="101" t="s">
        <v>36</v>
      </c>
      <c r="B89" s="102"/>
      <c r="C89" s="6">
        <v>45304.653821787419</v>
      </c>
      <c r="D89" s="6">
        <v>31242.215199442588</v>
      </c>
      <c r="E89" s="6">
        <v>335409.88670108054</v>
      </c>
      <c r="F89" s="6">
        <v>18867.217987263572</v>
      </c>
      <c r="G89" s="6">
        <v>836689.29489209934</v>
      </c>
      <c r="H89" s="6">
        <v>4380076.9836996291</v>
      </c>
      <c r="I89" s="6">
        <v>409339.81094989215</v>
      </c>
      <c r="J89" s="6">
        <v>74866.347849601865</v>
      </c>
      <c r="K89" s="6">
        <v>243170.74813512212</v>
      </c>
      <c r="L89" s="6">
        <v>2266950.8117280728</v>
      </c>
      <c r="M89" s="6">
        <v>373203.40204632684</v>
      </c>
      <c r="N89" s="6">
        <v>1577168.052849981</v>
      </c>
      <c r="O89" s="6">
        <v>2162338.2576495633</v>
      </c>
      <c r="P89" s="6">
        <v>4456950.2873774637</v>
      </c>
      <c r="Q89" s="6">
        <v>16210024.459333509</v>
      </c>
      <c r="R89" s="6">
        <v>867059.89739034756</v>
      </c>
      <c r="S89" s="6">
        <v>150688.5170867758</v>
      </c>
      <c r="T89" s="6">
        <v>21439.361708535573</v>
      </c>
      <c r="U89" s="6">
        <v>2033907.1157521615</v>
      </c>
      <c r="V89" s="6">
        <v>9619932.2714068294</v>
      </c>
      <c r="W89" s="6">
        <v>871053.98055339674</v>
      </c>
      <c r="X89" s="6">
        <v>784761.29304427933</v>
      </c>
      <c r="Y89" s="6">
        <v>288245.84782264597</v>
      </c>
      <c r="Z89" s="6">
        <v>172554.74541854687</v>
      </c>
      <c r="AA89" s="6">
        <v>72612.141941203343</v>
      </c>
      <c r="AB89" s="6">
        <v>191019.08951511115</v>
      </c>
      <c r="AC89" s="6">
        <v>1365883.8814068558</v>
      </c>
      <c r="AD89" s="6">
        <v>557365.44393566856</v>
      </c>
      <c r="AE89" s="6">
        <v>0</v>
      </c>
      <c r="AF89" s="6">
        <v>-17304.215797482346</v>
      </c>
      <c r="AG89" s="6">
        <v>84399.964184218508</v>
      </c>
      <c r="AH89" s="6">
        <v>112667.90259547326</v>
      </c>
      <c r="AI89" s="8">
        <f>SUM(C89:AH89)</f>
        <v>50597889.668185405</v>
      </c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</row>
    <row r="90" spans="1:46" x14ac:dyDescent="0.3">
      <c r="A90" s="101" t="s">
        <v>37</v>
      </c>
      <c r="B90" s="102"/>
      <c r="C90" s="6">
        <v>586.5560344383448</v>
      </c>
      <c r="D90" s="6">
        <v>536.65284316467921</v>
      </c>
      <c r="E90" s="6">
        <v>25380.972678051847</v>
      </c>
      <c r="F90" s="6">
        <v>299.13052532849679</v>
      </c>
      <c r="G90" s="6">
        <v>446409.02148767316</v>
      </c>
      <c r="H90" s="6">
        <v>187519.3537502457</v>
      </c>
      <c r="I90" s="6">
        <v>94194.819547790117</v>
      </c>
      <c r="J90" s="6">
        <v>1997.0114901597331</v>
      </c>
      <c r="K90" s="6">
        <v>3356.7305397236546</v>
      </c>
      <c r="L90" s="6">
        <v>41245.839086381195</v>
      </c>
      <c r="M90" s="6">
        <v>15977.541269151247</v>
      </c>
      <c r="N90" s="6">
        <v>77507.343956620985</v>
      </c>
      <c r="O90" s="6">
        <v>92791.433827529298</v>
      </c>
      <c r="P90" s="6">
        <v>253653.33913392387</v>
      </c>
      <c r="Q90" s="6">
        <v>77491.691432831547</v>
      </c>
      <c r="R90" s="6">
        <v>150580.64632596119</v>
      </c>
      <c r="S90" s="6">
        <v>95036.015855355334</v>
      </c>
      <c r="T90" s="6">
        <v>17354.937282344163</v>
      </c>
      <c r="U90" s="6">
        <v>73802.309645084417</v>
      </c>
      <c r="V90" s="6">
        <v>149403.63084982435</v>
      </c>
      <c r="W90" s="6">
        <v>491515.11963631184</v>
      </c>
      <c r="X90" s="6">
        <v>336841.20470366027</v>
      </c>
      <c r="Y90" s="6">
        <v>189638.18666220451</v>
      </c>
      <c r="Z90" s="6">
        <v>29239.241951485787</v>
      </c>
      <c r="AA90" s="6">
        <v>29848.319435450092</v>
      </c>
      <c r="AB90" s="6">
        <v>8848.8315762235234</v>
      </c>
      <c r="AC90" s="6">
        <v>75861.925015380024</v>
      </c>
      <c r="AD90" s="6">
        <v>121937.88886309598</v>
      </c>
      <c r="AE90" s="6">
        <v>0</v>
      </c>
      <c r="AF90" s="6">
        <v>21475.832709600898</v>
      </c>
      <c r="AG90" s="6">
        <v>3882.04145511447</v>
      </c>
      <c r="AH90" s="6">
        <v>31243.987704647716</v>
      </c>
      <c r="AI90" s="8">
        <f>SUM(C90:AH90)</f>
        <v>3145457.5572747584</v>
      </c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</row>
    <row r="91" spans="1:46" x14ac:dyDescent="0.3">
      <c r="A91" s="101" t="s">
        <v>38</v>
      </c>
      <c r="B91" s="102"/>
      <c r="C91" s="6">
        <v>181.22956190980642</v>
      </c>
      <c r="D91" s="6">
        <v>2424.7538865457582</v>
      </c>
      <c r="E91" s="6">
        <v>18873.030965730868</v>
      </c>
      <c r="F91" s="6">
        <v>347.51928677869483</v>
      </c>
      <c r="G91" s="6">
        <v>497917.75473625102</v>
      </c>
      <c r="H91" s="6">
        <v>19244.542119385271</v>
      </c>
      <c r="I91" s="6">
        <v>72850.541830225397</v>
      </c>
      <c r="J91" s="6">
        <v>426.46399458212824</v>
      </c>
      <c r="K91" s="6">
        <v>4549.4975182336975</v>
      </c>
      <c r="L91" s="6">
        <v>15431.306612449682</v>
      </c>
      <c r="M91" s="6">
        <v>1639.7265656531986</v>
      </c>
      <c r="N91" s="6">
        <v>39004.846287059379</v>
      </c>
      <c r="O91" s="6">
        <v>55779.931652504063</v>
      </c>
      <c r="P91" s="6">
        <v>263556.02820525545</v>
      </c>
      <c r="Q91" s="6">
        <v>12169.26995599263</v>
      </c>
      <c r="R91" s="6">
        <v>3391.3735919706919</v>
      </c>
      <c r="S91" s="6">
        <v>22562.651136621684</v>
      </c>
      <c r="T91" s="6">
        <v>81.703888982658128</v>
      </c>
      <c r="U91" s="6">
        <v>340371.27278276742</v>
      </c>
      <c r="V91" s="6">
        <v>4185.8267932995832</v>
      </c>
      <c r="W91" s="6">
        <v>41932.729526457057</v>
      </c>
      <c r="X91" s="6">
        <v>74397.74981267142</v>
      </c>
      <c r="Y91" s="6">
        <v>51469.280490192075</v>
      </c>
      <c r="Z91" s="6">
        <v>82278.503651050676</v>
      </c>
      <c r="AA91" s="6">
        <v>2403.591868369544</v>
      </c>
      <c r="AB91" s="6">
        <v>1736.4379101942031</v>
      </c>
      <c r="AC91" s="6">
        <v>19931.400880694542</v>
      </c>
      <c r="AD91" s="6">
        <v>38500.646567258882</v>
      </c>
      <c r="AE91" s="6">
        <v>1006967.3529058355</v>
      </c>
      <c r="AF91" s="6">
        <v>2383.7810926392876</v>
      </c>
      <c r="AG91" s="6">
        <v>532.2153607818226</v>
      </c>
      <c r="AH91" s="6">
        <v>8244.941199837589</v>
      </c>
      <c r="AI91" s="8">
        <f>SUM(C91:AH91)</f>
        <v>2705767.902638182</v>
      </c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</row>
    <row r="92" spans="1:46" x14ac:dyDescent="0.3">
      <c r="A92" s="97" t="s">
        <v>39</v>
      </c>
      <c r="B92" s="98"/>
      <c r="C92" s="8">
        <f t="shared" ref="C92:AH92" si="15">SUM(C88:C91)</f>
        <v>182722.9810063905</v>
      </c>
      <c r="D92" s="8">
        <f t="shared" si="15"/>
        <v>189125.75592716347</v>
      </c>
      <c r="E92" s="8">
        <f t="shared" si="15"/>
        <v>539161.97682120907</v>
      </c>
      <c r="F92" s="8">
        <f t="shared" si="15"/>
        <v>40866.508533849046</v>
      </c>
      <c r="G92" s="8">
        <f t="shared" si="15"/>
        <v>2482342.4703859095</v>
      </c>
      <c r="H92" s="8">
        <f t="shared" si="15"/>
        <v>5109657.7976370025</v>
      </c>
      <c r="I92" s="8">
        <f t="shared" si="15"/>
        <v>827316.53735969844</v>
      </c>
      <c r="J92" s="8">
        <f t="shared" si="15"/>
        <v>96130.339203619806</v>
      </c>
      <c r="K92" s="8">
        <f t="shared" si="15"/>
        <v>519132.88994388503</v>
      </c>
      <c r="L92" s="8">
        <f t="shared" si="15"/>
        <v>2906298.8340673121</v>
      </c>
      <c r="M92" s="8">
        <f t="shared" si="15"/>
        <v>435367.15917718288</v>
      </c>
      <c r="N92" s="8">
        <f t="shared" si="15"/>
        <v>2346233.2078899429</v>
      </c>
      <c r="O92" s="8">
        <f t="shared" si="15"/>
        <v>2814623.4338133452</v>
      </c>
      <c r="P92" s="8">
        <f t="shared" si="15"/>
        <v>5508727.1874808697</v>
      </c>
      <c r="Q92" s="8">
        <f t="shared" si="15"/>
        <v>17749916.15667979</v>
      </c>
      <c r="R92" s="8">
        <f t="shared" si="15"/>
        <v>1112304.5282337801</v>
      </c>
      <c r="S92" s="8">
        <f t="shared" si="15"/>
        <v>361360.73862596886</v>
      </c>
      <c r="T92" s="8">
        <f t="shared" si="15"/>
        <v>42366.800530319342</v>
      </c>
      <c r="U92" s="8">
        <f t="shared" si="15"/>
        <v>5275841.9621740412</v>
      </c>
      <c r="V92" s="8">
        <f t="shared" si="15"/>
        <v>11745662.464572215</v>
      </c>
      <c r="W92" s="8">
        <f t="shared" si="15"/>
        <v>2434405.8415122936</v>
      </c>
      <c r="X92" s="8">
        <f t="shared" si="15"/>
        <v>1505484.3665494167</v>
      </c>
      <c r="Y92" s="8">
        <f t="shared" si="15"/>
        <v>720940.99611941772</v>
      </c>
      <c r="Z92" s="8">
        <f t="shared" si="15"/>
        <v>474217.16072039347</v>
      </c>
      <c r="AA92" s="8">
        <f t="shared" si="15"/>
        <v>209709.64384340734</v>
      </c>
      <c r="AB92" s="8">
        <f t="shared" si="15"/>
        <v>332782.31853383232</v>
      </c>
      <c r="AC92" s="8">
        <f t="shared" si="15"/>
        <v>2615661.3844548888</v>
      </c>
      <c r="AD92" s="8">
        <f t="shared" si="15"/>
        <v>1102115.7598056169</v>
      </c>
      <c r="AE92" s="8">
        <f t="shared" si="15"/>
        <v>1006967.3529058355</v>
      </c>
      <c r="AF92" s="8">
        <f t="shared" si="15"/>
        <v>183420.32687814106</v>
      </c>
      <c r="AG92" s="8">
        <f t="shared" si="15"/>
        <v>225937.94336625494</v>
      </c>
      <c r="AH92" s="8">
        <f t="shared" si="15"/>
        <v>517711.48764433683</v>
      </c>
      <c r="AI92" s="8">
        <f>SUM(C92:AH92)</f>
        <v>71614514.312397331</v>
      </c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</row>
    <row r="93" spans="1:46" x14ac:dyDescent="0.3">
      <c r="A93" s="97" t="s">
        <v>40</v>
      </c>
      <c r="B93" s="98"/>
      <c r="C93" s="8">
        <f t="shared" ref="C93:AI93" si="16">+C92+C86</f>
        <v>246233.29719781189</v>
      </c>
      <c r="D93" s="8">
        <f t="shared" si="16"/>
        <v>202714.28805196122</v>
      </c>
      <c r="E93" s="8">
        <f t="shared" si="16"/>
        <v>1856342.6466858026</v>
      </c>
      <c r="F93" s="8">
        <f t="shared" si="16"/>
        <v>48125.526093239198</v>
      </c>
      <c r="G93" s="8">
        <f t="shared" si="16"/>
        <v>2595573.7665214073</v>
      </c>
      <c r="H93" s="8">
        <f t="shared" si="16"/>
        <v>7054286.7956011789</v>
      </c>
      <c r="I93" s="8">
        <f t="shared" si="16"/>
        <v>1148482.4300111402</v>
      </c>
      <c r="J93" s="8">
        <f t="shared" si="16"/>
        <v>204737.70862864645</v>
      </c>
      <c r="K93" s="8">
        <f t="shared" si="16"/>
        <v>1663205.1417526407</v>
      </c>
      <c r="L93" s="8">
        <f t="shared" si="16"/>
        <v>7918376.8964827703</v>
      </c>
      <c r="M93" s="8">
        <f t="shared" si="16"/>
        <v>813873.67860926385</v>
      </c>
      <c r="N93" s="8">
        <f t="shared" si="16"/>
        <v>5754357.3074863823</v>
      </c>
      <c r="O93" s="8">
        <f t="shared" si="16"/>
        <v>5863242.8627916705</v>
      </c>
      <c r="P93" s="8">
        <f t="shared" si="16"/>
        <v>9120579.0058566127</v>
      </c>
      <c r="Q93" s="8">
        <f t="shared" si="16"/>
        <v>30256960.663205363</v>
      </c>
      <c r="R93" s="8">
        <f t="shared" si="16"/>
        <v>2186302.9728146251</v>
      </c>
      <c r="S93" s="8">
        <f t="shared" si="16"/>
        <v>676359.81382208853</v>
      </c>
      <c r="T93" s="8">
        <f t="shared" si="16"/>
        <v>56409.649561796672</v>
      </c>
      <c r="U93" s="8">
        <f t="shared" si="16"/>
        <v>11775825.825147409</v>
      </c>
      <c r="V93" s="8">
        <f t="shared" si="16"/>
        <v>12823982.433734361</v>
      </c>
      <c r="W93" s="8">
        <f t="shared" si="16"/>
        <v>5221031.8401655601</v>
      </c>
      <c r="X93" s="8">
        <f t="shared" si="16"/>
        <v>1997585.5889484189</v>
      </c>
      <c r="Y93" s="8">
        <f t="shared" si="16"/>
        <v>1334230.572416143</v>
      </c>
      <c r="Z93" s="8">
        <f t="shared" si="16"/>
        <v>1578236.447777957</v>
      </c>
      <c r="AA93" s="8">
        <f t="shared" si="16"/>
        <v>806559.38919364684</v>
      </c>
      <c r="AB93" s="8">
        <f t="shared" si="16"/>
        <v>409182.05772257963</v>
      </c>
      <c r="AC93" s="8">
        <f t="shared" si="16"/>
        <v>6531006.5170660093</v>
      </c>
      <c r="AD93" s="8">
        <f t="shared" si="16"/>
        <v>1395505.0560560622</v>
      </c>
      <c r="AE93" s="8">
        <f t="shared" si="16"/>
        <v>3646802.7639983147</v>
      </c>
      <c r="AF93" s="8">
        <f t="shared" si="16"/>
        <v>241584.62225483032</v>
      </c>
      <c r="AG93" s="8">
        <f t="shared" si="16"/>
        <v>771679.86582078482</v>
      </c>
      <c r="AH93" s="8">
        <f t="shared" si="16"/>
        <v>734500.48799271579</v>
      </c>
      <c r="AI93" s="8">
        <f t="shared" si="16"/>
        <v>126933877.91946921</v>
      </c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</row>
    <row r="95" spans="1:46" x14ac:dyDescent="0.3">
      <c r="C95" s="1">
        <v>182722.98100639053</v>
      </c>
      <c r="D95" s="1">
        <v>189125.75592716347</v>
      </c>
      <c r="E95" s="1">
        <v>539161.97682120907</v>
      </c>
      <c r="F95" s="1">
        <v>40866.508533849046</v>
      </c>
      <c r="G95" s="1">
        <v>2482342.4703859091</v>
      </c>
      <c r="H95" s="1">
        <v>5109657.7976370025</v>
      </c>
      <c r="I95" s="1">
        <v>827316.53735969844</v>
      </c>
      <c r="J95" s="1">
        <v>96130.33920361982</v>
      </c>
      <c r="K95" s="1">
        <v>519132.88994388503</v>
      </c>
      <c r="L95" s="1">
        <v>2906298.8340673121</v>
      </c>
      <c r="M95" s="1">
        <v>435367.15917718282</v>
      </c>
      <c r="N95" s="1">
        <v>2346233.2078899425</v>
      </c>
      <c r="O95" s="1">
        <v>2814623.4338133452</v>
      </c>
      <c r="P95" s="1">
        <v>5508727.1874808697</v>
      </c>
      <c r="Q95" s="1">
        <v>17749916.15667979</v>
      </c>
      <c r="R95" s="1">
        <v>1112304.5282337801</v>
      </c>
      <c r="S95" s="1">
        <v>361360.73862596892</v>
      </c>
      <c r="T95" s="1">
        <v>42366.800530319342</v>
      </c>
      <c r="U95" s="1">
        <v>5275841.9621740412</v>
      </c>
      <c r="V95" s="1">
        <v>11745662.464572215</v>
      </c>
      <c r="W95" s="1">
        <v>2434405.8415122936</v>
      </c>
      <c r="X95" s="1">
        <v>1505484.3665494167</v>
      </c>
      <c r="Y95" s="1">
        <v>720940.99611941772</v>
      </c>
      <c r="Z95" s="1">
        <v>474217.16072039353</v>
      </c>
      <c r="AA95" s="1">
        <v>209709.64384340734</v>
      </c>
      <c r="AB95" s="1">
        <v>332782.31853383227</v>
      </c>
      <c r="AC95" s="1">
        <v>2615661.3844548892</v>
      </c>
      <c r="AD95" s="1">
        <v>1102115.7598056167</v>
      </c>
      <c r="AE95" s="1">
        <v>1006967.3529058355</v>
      </c>
      <c r="AF95" s="1">
        <v>183420.32687814109</v>
      </c>
      <c r="AG95" s="1">
        <v>225937.94336625497</v>
      </c>
      <c r="AH95" s="1">
        <v>517711.48764433688</v>
      </c>
      <c r="AJ95" s="1">
        <v>54199784.628953561</v>
      </c>
      <c r="AK95" s="1">
        <v>5542296.7722791079</v>
      </c>
      <c r="AL95" s="1">
        <v>50091016.917997539</v>
      </c>
      <c r="AM95" s="1">
        <v>-46095807.7614135</v>
      </c>
      <c r="AN95" s="1">
        <v>81410818.365602911</v>
      </c>
      <c r="AQ95" s="1">
        <v>73533594.611022249</v>
      </c>
      <c r="AR95" s="1">
        <v>12823982.433734361</v>
      </c>
    </row>
    <row r="97" spans="1:46" x14ac:dyDescent="0.3">
      <c r="C97" s="1">
        <f>+C36-C86</f>
        <v>0</v>
      </c>
      <c r="D97" s="1">
        <f t="shared" ref="D97:AH97" si="17">+D36-D86</f>
        <v>0</v>
      </c>
      <c r="E97" s="1">
        <f t="shared" si="17"/>
        <v>0</v>
      </c>
      <c r="F97" s="1">
        <f t="shared" si="17"/>
        <v>0</v>
      </c>
      <c r="G97" s="1">
        <f t="shared" si="17"/>
        <v>0</v>
      </c>
      <c r="H97" s="1">
        <f t="shared" si="17"/>
        <v>0</v>
      </c>
      <c r="I97" s="1">
        <f t="shared" si="17"/>
        <v>0</v>
      </c>
      <c r="J97" s="1">
        <f t="shared" si="17"/>
        <v>0</v>
      </c>
      <c r="K97" s="1">
        <f t="shared" si="17"/>
        <v>0</v>
      </c>
      <c r="L97" s="1">
        <f t="shared" si="17"/>
        <v>0</v>
      </c>
      <c r="M97" s="1">
        <f t="shared" si="17"/>
        <v>0</v>
      </c>
      <c r="N97" s="1">
        <f t="shared" si="17"/>
        <v>0</v>
      </c>
      <c r="O97" s="1">
        <f t="shared" si="17"/>
        <v>0</v>
      </c>
      <c r="P97" s="1">
        <f t="shared" si="17"/>
        <v>0</v>
      </c>
      <c r="Q97" s="1">
        <f t="shared" si="17"/>
        <v>0</v>
      </c>
      <c r="R97" s="1">
        <f t="shared" si="17"/>
        <v>0</v>
      </c>
      <c r="S97" s="1">
        <f t="shared" si="17"/>
        <v>0</v>
      </c>
      <c r="T97" s="1">
        <f t="shared" si="17"/>
        <v>0</v>
      </c>
      <c r="U97" s="1">
        <f t="shared" si="17"/>
        <v>0</v>
      </c>
      <c r="V97" s="1">
        <f t="shared" si="17"/>
        <v>0</v>
      </c>
      <c r="W97" s="1">
        <f t="shared" si="17"/>
        <v>0</v>
      </c>
      <c r="X97" s="1">
        <f t="shared" si="17"/>
        <v>0</v>
      </c>
      <c r="Y97" s="1">
        <f t="shared" si="17"/>
        <v>0</v>
      </c>
      <c r="Z97" s="1">
        <f t="shared" si="17"/>
        <v>0</v>
      </c>
      <c r="AA97" s="1">
        <f t="shared" si="17"/>
        <v>0</v>
      </c>
      <c r="AB97" s="1">
        <f t="shared" si="17"/>
        <v>0</v>
      </c>
      <c r="AC97" s="1">
        <f t="shared" si="17"/>
        <v>0</v>
      </c>
      <c r="AD97" s="1">
        <f t="shared" si="17"/>
        <v>0</v>
      </c>
      <c r="AE97" s="1">
        <f t="shared" si="17"/>
        <v>0</v>
      </c>
      <c r="AF97" s="1">
        <f t="shared" si="17"/>
        <v>0</v>
      </c>
      <c r="AG97" s="1">
        <f t="shared" si="17"/>
        <v>0</v>
      </c>
      <c r="AH97" s="1">
        <f t="shared" si="17"/>
        <v>0</v>
      </c>
    </row>
    <row r="101" spans="1:46" ht="32.4" x14ac:dyDescent="0.3">
      <c r="A101" s="11" t="s">
        <v>50</v>
      </c>
      <c r="AJ101" s="2" t="s">
        <v>41</v>
      </c>
      <c r="AK101" s="2" t="s">
        <v>42</v>
      </c>
      <c r="AL101" s="2" t="s">
        <v>43</v>
      </c>
      <c r="AM101" s="2" t="s">
        <v>44</v>
      </c>
      <c r="AN101" s="2" t="s">
        <v>45</v>
      </c>
      <c r="AO101" s="2"/>
      <c r="AP101" s="2"/>
      <c r="AQ101" s="2" t="s">
        <v>46</v>
      </c>
      <c r="AR101" s="2" t="s">
        <v>47</v>
      </c>
    </row>
    <row r="103" spans="1:46" x14ac:dyDescent="0.3">
      <c r="A103" s="99" t="s">
        <v>32</v>
      </c>
      <c r="B103" s="100"/>
      <c r="C103" s="3">
        <v>1</v>
      </c>
      <c r="D103" s="3">
        <v>2</v>
      </c>
      <c r="E103" s="3">
        <v>3</v>
      </c>
      <c r="F103" s="3">
        <v>4</v>
      </c>
      <c r="G103" s="3">
        <v>5</v>
      </c>
      <c r="H103" s="3">
        <v>6</v>
      </c>
      <c r="I103" s="3">
        <v>7</v>
      </c>
      <c r="J103" s="3">
        <v>8</v>
      </c>
      <c r="K103" s="3">
        <v>9</v>
      </c>
      <c r="L103" s="3">
        <v>10</v>
      </c>
      <c r="M103" s="3">
        <v>11</v>
      </c>
      <c r="N103" s="3">
        <v>12</v>
      </c>
      <c r="O103" s="3">
        <v>13</v>
      </c>
      <c r="P103" s="3">
        <v>14</v>
      </c>
      <c r="Q103" s="3">
        <v>15</v>
      </c>
      <c r="R103" s="3">
        <v>16</v>
      </c>
      <c r="S103" s="3">
        <v>17</v>
      </c>
      <c r="T103" s="3">
        <v>18</v>
      </c>
      <c r="U103" s="3">
        <v>19</v>
      </c>
      <c r="V103" s="3">
        <v>20</v>
      </c>
      <c r="W103" s="3">
        <v>21</v>
      </c>
      <c r="X103" s="3">
        <v>22</v>
      </c>
      <c r="Y103" s="3">
        <v>23</v>
      </c>
      <c r="Z103" s="3">
        <v>24</v>
      </c>
      <c r="AA103" s="3">
        <v>25</v>
      </c>
      <c r="AB103" s="3">
        <v>26</v>
      </c>
      <c r="AC103" s="3">
        <v>27</v>
      </c>
      <c r="AD103" s="3">
        <v>28</v>
      </c>
      <c r="AE103" s="3">
        <v>29</v>
      </c>
      <c r="AF103" s="3">
        <v>30</v>
      </c>
      <c r="AG103" s="3">
        <v>31</v>
      </c>
      <c r="AH103" s="3">
        <v>32</v>
      </c>
      <c r="AI103" s="4"/>
      <c r="AJ103" s="5">
        <v>301</v>
      </c>
      <c r="AK103" s="5">
        <v>302</v>
      </c>
      <c r="AL103" s="5">
        <v>303</v>
      </c>
      <c r="AM103" s="5">
        <v>304</v>
      </c>
      <c r="AN103" s="5">
        <v>305</v>
      </c>
      <c r="AO103" s="4"/>
      <c r="AP103" s="4"/>
      <c r="AQ103" s="5">
        <v>409</v>
      </c>
      <c r="AR103" s="5">
        <v>509</v>
      </c>
      <c r="AS103" s="4"/>
      <c r="AT103" s="4"/>
    </row>
    <row r="104" spans="1:46" x14ac:dyDescent="0.3">
      <c r="A104" s="6">
        <v>1</v>
      </c>
      <c r="B104" s="7" t="s">
        <v>0</v>
      </c>
      <c r="C104" s="6">
        <v>3715.4484278366117</v>
      </c>
      <c r="D104" s="6">
        <v>0</v>
      </c>
      <c r="E104" s="6">
        <v>6912.5638854115514</v>
      </c>
      <c r="F104" s="6">
        <v>0</v>
      </c>
      <c r="G104" s="6">
        <v>936.56320611724254</v>
      </c>
      <c r="H104" s="6">
        <v>0</v>
      </c>
      <c r="I104" s="6">
        <v>0</v>
      </c>
      <c r="J104" s="6">
        <v>3102.1852327500592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193946.74978607768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8">
        <f t="shared" ref="AI104:AI135" si="18">SUM(C104:AH104)</f>
        <v>208613.51053819314</v>
      </c>
      <c r="AJ104" s="6">
        <v>1299094.7171116171</v>
      </c>
      <c r="AK104" s="6">
        <v>0</v>
      </c>
      <c r="AL104" s="6">
        <v>0</v>
      </c>
      <c r="AM104" s="6">
        <v>0</v>
      </c>
      <c r="AN104" s="6">
        <v>2440.6632075917687</v>
      </c>
      <c r="AO104" s="8">
        <f>SUM(AJ104:AN104)</f>
        <v>1301535.3803192088</v>
      </c>
      <c r="AP104" s="8">
        <f>+AI104+AO104</f>
        <v>1510148.890857402</v>
      </c>
      <c r="AQ104" s="6"/>
      <c r="AR104" s="6"/>
      <c r="AS104" s="9">
        <f>+C143</f>
        <v>246233.29719781189</v>
      </c>
      <c r="AT104" s="8">
        <f>SUM(AQ104:AS104)</f>
        <v>246233.29719781189</v>
      </c>
    </row>
    <row r="105" spans="1:46" x14ac:dyDescent="0.3">
      <c r="A105" s="6">
        <v>2</v>
      </c>
      <c r="B105" s="7" t="s">
        <v>1</v>
      </c>
      <c r="C105" s="6">
        <v>0</v>
      </c>
      <c r="D105" s="6">
        <v>337.32206841175525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870.06839845859156</v>
      </c>
      <c r="K105" s="6">
        <v>0</v>
      </c>
      <c r="L105" s="6">
        <v>191521.42012350977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16028.657007113852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377.48954805448795</v>
      </c>
      <c r="AF105" s="6">
        <v>0</v>
      </c>
      <c r="AG105" s="6">
        <v>0</v>
      </c>
      <c r="AH105" s="6">
        <v>0</v>
      </c>
      <c r="AI105" s="8">
        <f t="shared" si="18"/>
        <v>209134.95714554845</v>
      </c>
      <c r="AJ105" s="6">
        <v>33704.906830174688</v>
      </c>
      <c r="AK105" s="6">
        <v>0</v>
      </c>
      <c r="AL105" s="6">
        <v>0</v>
      </c>
      <c r="AM105" s="6">
        <v>0</v>
      </c>
      <c r="AN105" s="6">
        <v>0</v>
      </c>
      <c r="AO105" s="8">
        <f t="shared" ref="AO105:AO135" si="19">SUM(AJ105:AN105)</f>
        <v>33704.906830174688</v>
      </c>
      <c r="AP105" s="8">
        <f t="shared" ref="AP105:AP135" si="20">+AI105+AO105</f>
        <v>242839.86397572316</v>
      </c>
      <c r="AQ105" s="6"/>
      <c r="AR105" s="6"/>
      <c r="AS105" s="9">
        <f>+D143</f>
        <v>202714.28805196122</v>
      </c>
      <c r="AT105" s="8">
        <f t="shared" ref="AT105:AT135" si="21">SUM(AQ105:AS105)</f>
        <v>202714.28805196122</v>
      </c>
    </row>
    <row r="106" spans="1:46" x14ac:dyDescent="0.3">
      <c r="A106" s="6">
        <v>3</v>
      </c>
      <c r="B106" s="7" t="s">
        <v>2</v>
      </c>
      <c r="C106" s="6">
        <v>7391.5284596859619</v>
      </c>
      <c r="D106" s="6">
        <v>243.41733093871639</v>
      </c>
      <c r="E106" s="6">
        <v>3484.0097481810412</v>
      </c>
      <c r="F106" s="6">
        <v>0</v>
      </c>
      <c r="G106" s="6">
        <v>141.85458447015972</v>
      </c>
      <c r="H106" s="6">
        <v>0</v>
      </c>
      <c r="I106" s="6">
        <v>0</v>
      </c>
      <c r="J106" s="6">
        <v>718.5424711752072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158164.31154316204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3316.5764745066126</v>
      </c>
      <c r="AF106" s="6">
        <v>0</v>
      </c>
      <c r="AG106" s="6">
        <v>0</v>
      </c>
      <c r="AH106" s="6">
        <v>0</v>
      </c>
      <c r="AI106" s="8">
        <f t="shared" si="18"/>
        <v>173460.24061211973</v>
      </c>
      <c r="AJ106" s="6">
        <v>986969.71831390483</v>
      </c>
      <c r="AK106" s="6">
        <v>0</v>
      </c>
      <c r="AL106" s="6">
        <v>0</v>
      </c>
      <c r="AM106" s="6">
        <v>141919.52280825144</v>
      </c>
      <c r="AN106" s="6">
        <v>1005239.7625784439</v>
      </c>
      <c r="AO106" s="8">
        <f t="shared" si="19"/>
        <v>2134129.0037006</v>
      </c>
      <c r="AP106" s="8">
        <f t="shared" si="20"/>
        <v>2307589.2443127199</v>
      </c>
      <c r="AQ106" s="6"/>
      <c r="AR106" s="6"/>
      <c r="AS106" s="9">
        <f>+E143</f>
        <v>1856342.6466858026</v>
      </c>
      <c r="AT106" s="8">
        <f t="shared" si="21"/>
        <v>1856342.6466858026</v>
      </c>
    </row>
    <row r="107" spans="1:46" x14ac:dyDescent="0.3">
      <c r="A107" s="6">
        <v>4</v>
      </c>
      <c r="B107" s="7" t="s">
        <v>3</v>
      </c>
      <c r="C107" s="6">
        <v>640.02289033660281</v>
      </c>
      <c r="D107" s="6">
        <v>21.077191890029965</v>
      </c>
      <c r="E107" s="6">
        <v>6630.7419092520386</v>
      </c>
      <c r="F107" s="6">
        <v>98.112852649327664</v>
      </c>
      <c r="G107" s="6">
        <v>1949.0800308249472</v>
      </c>
      <c r="H107" s="6">
        <v>0</v>
      </c>
      <c r="I107" s="6">
        <v>0</v>
      </c>
      <c r="J107" s="6">
        <v>604.32634336868296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84623.561464110666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8">
        <f t="shared" si="18"/>
        <v>94566.922682432298</v>
      </c>
      <c r="AJ107" s="6">
        <v>133845.10873700041</v>
      </c>
      <c r="AK107" s="6">
        <v>0</v>
      </c>
      <c r="AL107" s="6">
        <v>0</v>
      </c>
      <c r="AM107" s="6">
        <v>405.535152405318</v>
      </c>
      <c r="AN107" s="6">
        <v>722.95565488768625</v>
      </c>
      <c r="AO107" s="8">
        <f t="shared" si="19"/>
        <v>134973.59954429342</v>
      </c>
      <c r="AP107" s="8">
        <f t="shared" si="20"/>
        <v>229540.5222267257</v>
      </c>
      <c r="AQ107" s="6"/>
      <c r="AR107" s="6"/>
      <c r="AS107" s="9">
        <f>+F143</f>
        <v>48125.526093239198</v>
      </c>
      <c r="AT107" s="8">
        <f t="shared" si="21"/>
        <v>48125.526093239198</v>
      </c>
    </row>
    <row r="108" spans="1:46" x14ac:dyDescent="0.3">
      <c r="A108" s="6">
        <v>5</v>
      </c>
      <c r="B108" s="7" t="s">
        <v>4</v>
      </c>
      <c r="C108" s="6">
        <v>0</v>
      </c>
      <c r="D108" s="6">
        <v>0</v>
      </c>
      <c r="E108" s="6">
        <v>0</v>
      </c>
      <c r="F108" s="6">
        <v>0</v>
      </c>
      <c r="G108" s="6">
        <v>7697.0121624359781</v>
      </c>
      <c r="H108" s="6">
        <v>0</v>
      </c>
      <c r="I108" s="6">
        <v>0</v>
      </c>
      <c r="J108" s="6">
        <v>1454.0007544520247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70526.090831300957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8">
        <f t="shared" si="18"/>
        <v>79677.103748188965</v>
      </c>
      <c r="AJ108" s="6">
        <v>198352.52760189021</v>
      </c>
      <c r="AK108" s="6">
        <v>0</v>
      </c>
      <c r="AL108" s="6">
        <v>0</v>
      </c>
      <c r="AM108" s="6">
        <v>0</v>
      </c>
      <c r="AN108" s="6">
        <v>2081528.7058730163</v>
      </c>
      <c r="AO108" s="8">
        <f t="shared" si="19"/>
        <v>2279881.2334749065</v>
      </c>
      <c r="AP108" s="8">
        <f t="shared" si="20"/>
        <v>2359558.3372230954</v>
      </c>
      <c r="AQ108" s="6"/>
      <c r="AR108" s="6"/>
      <c r="AS108" s="9">
        <f>+G143</f>
        <v>2595573.7665214073</v>
      </c>
      <c r="AT108" s="8">
        <f t="shared" si="21"/>
        <v>2595573.7665214073</v>
      </c>
    </row>
    <row r="109" spans="1:46" x14ac:dyDescent="0.3">
      <c r="A109" s="6">
        <v>6</v>
      </c>
      <c r="B109" s="7" t="s">
        <v>5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48402.008483738107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8">
        <f t="shared" si="18"/>
        <v>48402.008483738107</v>
      </c>
      <c r="AJ109" s="6">
        <v>0</v>
      </c>
      <c r="AK109" s="6">
        <v>0</v>
      </c>
      <c r="AL109" s="6">
        <v>0</v>
      </c>
      <c r="AM109" s="6">
        <v>0</v>
      </c>
      <c r="AN109" s="6">
        <v>6979860.7713738261</v>
      </c>
      <c r="AO109" s="8">
        <f t="shared" si="19"/>
        <v>6979860.7713738261</v>
      </c>
      <c r="AP109" s="8">
        <f t="shared" si="20"/>
        <v>7028262.7798575638</v>
      </c>
      <c r="AQ109" s="6"/>
      <c r="AR109" s="6"/>
      <c r="AS109" s="9">
        <f>+H143</f>
        <v>7054286.7956011798</v>
      </c>
      <c r="AT109" s="8">
        <f t="shared" si="21"/>
        <v>7054286.7956011798</v>
      </c>
    </row>
    <row r="110" spans="1:46" x14ac:dyDescent="0.3">
      <c r="A110" s="6">
        <v>7</v>
      </c>
      <c r="B110" s="7" t="s">
        <v>6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42576.112618748026</v>
      </c>
      <c r="S110" s="6">
        <v>0</v>
      </c>
      <c r="T110" s="6">
        <v>0</v>
      </c>
      <c r="U110" s="6">
        <v>207118.28354241705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8">
        <f t="shared" si="18"/>
        <v>249694.39616116509</v>
      </c>
      <c r="AJ110" s="6">
        <v>22279.784569980813</v>
      </c>
      <c r="AK110" s="6">
        <v>0</v>
      </c>
      <c r="AL110" s="6">
        <v>0</v>
      </c>
      <c r="AM110" s="6">
        <v>70266.246072621987</v>
      </c>
      <c r="AN110" s="6">
        <v>927579.41580004245</v>
      </c>
      <c r="AO110" s="8">
        <f t="shared" si="19"/>
        <v>1020125.4464426453</v>
      </c>
      <c r="AP110" s="8">
        <f t="shared" si="20"/>
        <v>1269819.8426038104</v>
      </c>
      <c r="AQ110" s="6"/>
      <c r="AR110" s="6"/>
      <c r="AS110" s="9">
        <f>+I143</f>
        <v>1148482.4300111402</v>
      </c>
      <c r="AT110" s="8">
        <f t="shared" si="21"/>
        <v>1148482.4300111402</v>
      </c>
    </row>
    <row r="111" spans="1:46" x14ac:dyDescent="0.3">
      <c r="A111" s="6">
        <v>8</v>
      </c>
      <c r="B111" s="7" t="s">
        <v>7</v>
      </c>
      <c r="C111" s="6">
        <v>0</v>
      </c>
      <c r="D111" s="6">
        <v>0</v>
      </c>
      <c r="E111" s="6">
        <v>739356.35283096437</v>
      </c>
      <c r="F111" s="6">
        <v>1.33465826678051</v>
      </c>
      <c r="G111" s="6">
        <v>346.52078689653956</v>
      </c>
      <c r="H111" s="6">
        <v>0</v>
      </c>
      <c r="I111" s="6">
        <v>0</v>
      </c>
      <c r="J111" s="6">
        <v>26299.342237158773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3617.6515408067808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440601.73660471989</v>
      </c>
      <c r="AF111" s="6">
        <v>2449.4721105220001</v>
      </c>
      <c r="AG111" s="6">
        <v>0</v>
      </c>
      <c r="AH111" s="6">
        <v>0</v>
      </c>
      <c r="AI111" s="8">
        <f t="shared" si="18"/>
        <v>1212672.410769335</v>
      </c>
      <c r="AJ111" s="6">
        <v>927704.46291721123</v>
      </c>
      <c r="AK111" s="6">
        <v>0</v>
      </c>
      <c r="AL111" s="6">
        <v>0</v>
      </c>
      <c r="AM111" s="6">
        <v>-59994.855083762945</v>
      </c>
      <c r="AN111" s="6">
        <v>12658.713747413822</v>
      </c>
      <c r="AO111" s="8">
        <f t="shared" si="19"/>
        <v>880368.32158086216</v>
      </c>
      <c r="AP111" s="8">
        <f t="shared" si="20"/>
        <v>2093040.7323501972</v>
      </c>
      <c r="AQ111" s="6"/>
      <c r="AR111" s="6"/>
      <c r="AS111" s="9">
        <f>+J143</f>
        <v>204737.70862864645</v>
      </c>
      <c r="AT111" s="8">
        <f t="shared" si="21"/>
        <v>204737.70862864645</v>
      </c>
    </row>
    <row r="112" spans="1:46" x14ac:dyDescent="0.3">
      <c r="A112" s="6">
        <v>9</v>
      </c>
      <c r="B112" s="7" t="s">
        <v>8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251635.04830985732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203224.57900907582</v>
      </c>
      <c r="R112" s="6">
        <v>21685.12743549189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44788.846727904624</v>
      </c>
      <c r="AF112" s="6">
        <v>0</v>
      </c>
      <c r="AG112" s="6">
        <v>0</v>
      </c>
      <c r="AH112" s="6">
        <v>0</v>
      </c>
      <c r="AI112" s="8">
        <f t="shared" si="18"/>
        <v>521333.60148232966</v>
      </c>
      <c r="AJ112" s="6">
        <v>1564431.3497568402</v>
      </c>
      <c r="AK112" s="6">
        <v>0</v>
      </c>
      <c r="AL112" s="6">
        <v>83101.16782141685</v>
      </c>
      <c r="AM112" s="6">
        <v>692903.00024530245</v>
      </c>
      <c r="AN112" s="6">
        <v>458215.63233327144</v>
      </c>
      <c r="AO112" s="8">
        <f t="shared" si="19"/>
        <v>2798651.1501568304</v>
      </c>
      <c r="AP112" s="8">
        <f t="shared" si="20"/>
        <v>3319984.7516391603</v>
      </c>
      <c r="AQ112" s="6"/>
      <c r="AR112" s="6"/>
      <c r="AS112" s="9">
        <f>+K143</f>
        <v>1663205.1417526407</v>
      </c>
      <c r="AT112" s="8">
        <f t="shared" si="21"/>
        <v>1663205.1417526407</v>
      </c>
    </row>
    <row r="113" spans="1:46" x14ac:dyDescent="0.3">
      <c r="A113" s="6">
        <v>10</v>
      </c>
      <c r="B113" s="7" t="s">
        <v>9</v>
      </c>
      <c r="C113" s="6">
        <v>4.0792268967132044</v>
      </c>
      <c r="D113" s="6">
        <v>70.844302723046951</v>
      </c>
      <c r="E113" s="6">
        <v>136.45676368908121</v>
      </c>
      <c r="F113" s="6">
        <v>2.7670976666091547</v>
      </c>
      <c r="G113" s="6">
        <v>600.011779754347</v>
      </c>
      <c r="H113" s="6">
        <v>0</v>
      </c>
      <c r="I113" s="6">
        <v>0</v>
      </c>
      <c r="J113" s="6">
        <v>0</v>
      </c>
      <c r="K113" s="6">
        <v>82830.035574689988</v>
      </c>
      <c r="L113" s="6">
        <v>1520209.0305068048</v>
      </c>
      <c r="M113" s="6">
        <v>49786.4193159309</v>
      </c>
      <c r="N113" s="6">
        <v>420303.40337994002</v>
      </c>
      <c r="O113" s="6">
        <v>149126.05808266436</v>
      </c>
      <c r="P113" s="6">
        <v>102055.13175823681</v>
      </c>
      <c r="Q113" s="6">
        <v>675487.54747779539</v>
      </c>
      <c r="R113" s="6">
        <v>10811.709109868329</v>
      </c>
      <c r="S113" s="6">
        <v>0</v>
      </c>
      <c r="T113" s="6">
        <v>0</v>
      </c>
      <c r="U113" s="6">
        <v>0</v>
      </c>
      <c r="V113" s="6">
        <v>0</v>
      </c>
      <c r="W113" s="6">
        <v>29.061101733291252</v>
      </c>
      <c r="X113" s="6">
        <v>1471.5297806481299</v>
      </c>
      <c r="Y113" s="6">
        <v>2720.6123939941904</v>
      </c>
      <c r="Z113" s="6">
        <v>9041.5522918538081</v>
      </c>
      <c r="AA113" s="6">
        <v>0</v>
      </c>
      <c r="AB113" s="6">
        <v>0</v>
      </c>
      <c r="AC113" s="6">
        <v>0</v>
      </c>
      <c r="AD113" s="6">
        <v>0</v>
      </c>
      <c r="AE113" s="6">
        <v>30102.479703013301</v>
      </c>
      <c r="AF113" s="6">
        <v>0</v>
      </c>
      <c r="AG113" s="6">
        <v>0</v>
      </c>
      <c r="AH113" s="6">
        <v>0</v>
      </c>
      <c r="AI113" s="8">
        <f t="shared" si="18"/>
        <v>3054788.7296479032</v>
      </c>
      <c r="AJ113" s="6">
        <v>1162133.012294546</v>
      </c>
      <c r="AK113" s="6">
        <v>0</v>
      </c>
      <c r="AL113" s="6">
        <v>55852.101592121857</v>
      </c>
      <c r="AM113" s="6">
        <v>-2908224.3036847482</v>
      </c>
      <c r="AN113" s="6">
        <v>3759679.9245436369</v>
      </c>
      <c r="AO113" s="8">
        <f t="shared" si="19"/>
        <v>2069440.7347455565</v>
      </c>
      <c r="AP113" s="8">
        <f t="shared" si="20"/>
        <v>5124229.4643934593</v>
      </c>
      <c r="AQ113" s="6"/>
      <c r="AR113" s="6"/>
      <c r="AS113" s="9">
        <f>+L143</f>
        <v>7918376.8964827703</v>
      </c>
      <c r="AT113" s="8">
        <f t="shared" si="21"/>
        <v>7918376.8964827703</v>
      </c>
    </row>
    <row r="114" spans="1:46" x14ac:dyDescent="0.3">
      <c r="A114" s="6">
        <v>11</v>
      </c>
      <c r="B114" s="7" t="s">
        <v>10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693432.40328296728</v>
      </c>
      <c r="I114" s="6">
        <v>51469.865072203771</v>
      </c>
      <c r="J114" s="6">
        <v>0</v>
      </c>
      <c r="K114" s="6">
        <v>0</v>
      </c>
      <c r="L114" s="6">
        <v>0</v>
      </c>
      <c r="M114" s="6">
        <v>86141.142646122433</v>
      </c>
      <c r="N114" s="6">
        <v>256842.81220710595</v>
      </c>
      <c r="O114" s="6">
        <v>0</v>
      </c>
      <c r="P114" s="6">
        <v>596289.55711425247</v>
      </c>
      <c r="Q114" s="6">
        <v>387550.76594234596</v>
      </c>
      <c r="R114" s="6">
        <v>19193.710192975577</v>
      </c>
      <c r="S114" s="6">
        <v>0</v>
      </c>
      <c r="T114" s="6">
        <v>0</v>
      </c>
      <c r="U114" s="6">
        <v>2858209.7171313073</v>
      </c>
      <c r="V114" s="6">
        <v>2173.7463829581461</v>
      </c>
      <c r="W114" s="6">
        <v>33842.947697311356</v>
      </c>
      <c r="X114" s="6">
        <v>0</v>
      </c>
      <c r="Y114" s="6">
        <v>168.68213247772584</v>
      </c>
      <c r="Z114" s="6">
        <v>3612.3346866904985</v>
      </c>
      <c r="AA114" s="6">
        <v>29098.847995559056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52494.453586211835</v>
      </c>
      <c r="AI114" s="8">
        <f t="shared" si="18"/>
        <v>5070520.9860704895</v>
      </c>
      <c r="AJ114" s="6">
        <v>2223170.8823066824</v>
      </c>
      <c r="AK114" s="6">
        <v>0</v>
      </c>
      <c r="AL114" s="6">
        <v>277649.96929219633</v>
      </c>
      <c r="AM114" s="6">
        <v>-6270774.4029859593</v>
      </c>
      <c r="AN114" s="6">
        <v>1955033.554130272</v>
      </c>
      <c r="AO114" s="8">
        <f t="shared" si="19"/>
        <v>-1814919.9972568084</v>
      </c>
      <c r="AP114" s="8">
        <f t="shared" si="20"/>
        <v>3255600.9888136811</v>
      </c>
      <c r="AQ114" s="6"/>
      <c r="AR114" s="6"/>
      <c r="AS114" s="9">
        <f>+M143</f>
        <v>813873.67860926385</v>
      </c>
      <c r="AT114" s="8">
        <f t="shared" si="21"/>
        <v>813873.67860926385</v>
      </c>
    </row>
    <row r="115" spans="1:46" x14ac:dyDescent="0.3">
      <c r="A115" s="6">
        <v>12</v>
      </c>
      <c r="B115" s="7" t="s">
        <v>11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796846.8982994617</v>
      </c>
      <c r="O115" s="6">
        <v>0</v>
      </c>
      <c r="P115" s="6">
        <v>181130.94913284591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1444.4163419391223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351.76333822243174</v>
      </c>
      <c r="AC115" s="6">
        <v>0</v>
      </c>
      <c r="AD115" s="6">
        <v>0</v>
      </c>
      <c r="AE115" s="6">
        <v>0</v>
      </c>
      <c r="AF115" s="6">
        <v>2574.0954094443568</v>
      </c>
      <c r="AG115" s="6">
        <v>353.88650179106838</v>
      </c>
      <c r="AH115" s="6">
        <v>0</v>
      </c>
      <c r="AI115" s="8">
        <f t="shared" si="18"/>
        <v>982702.00902370457</v>
      </c>
      <c r="AJ115" s="6">
        <v>2220866.0430162405</v>
      </c>
      <c r="AK115" s="6">
        <v>478082.60406258417</v>
      </c>
      <c r="AL115" s="6">
        <v>17296148.888978478</v>
      </c>
      <c r="AM115" s="6">
        <v>-30694217.567089207</v>
      </c>
      <c r="AN115" s="6">
        <v>12096382.649715625</v>
      </c>
      <c r="AO115" s="8">
        <f t="shared" si="19"/>
        <v>1397262.6186837181</v>
      </c>
      <c r="AP115" s="8">
        <f t="shared" si="20"/>
        <v>2379964.6277074227</v>
      </c>
      <c r="AQ115" s="6"/>
      <c r="AR115" s="6"/>
      <c r="AS115" s="9">
        <f>+N143</f>
        <v>5754357.3074863832</v>
      </c>
      <c r="AT115" s="8">
        <f t="shared" si="21"/>
        <v>5754357.3074863832</v>
      </c>
    </row>
    <row r="116" spans="1:46" x14ac:dyDescent="0.3">
      <c r="A116" s="6">
        <v>13</v>
      </c>
      <c r="B116" s="7" t="s">
        <v>12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263.66282009487696</v>
      </c>
      <c r="J116" s="6">
        <v>0</v>
      </c>
      <c r="K116" s="6">
        <v>13261.897749626984</v>
      </c>
      <c r="L116" s="6">
        <v>72617.145122655405</v>
      </c>
      <c r="M116" s="6">
        <v>0</v>
      </c>
      <c r="N116" s="6">
        <v>0</v>
      </c>
      <c r="O116" s="6">
        <v>1005520.5352519196</v>
      </c>
      <c r="P116" s="6">
        <v>61728.531582190168</v>
      </c>
      <c r="Q116" s="6">
        <v>0</v>
      </c>
      <c r="R116" s="6">
        <v>19174.589421570981</v>
      </c>
      <c r="S116" s="6">
        <v>1436.8538575863411</v>
      </c>
      <c r="T116" s="6">
        <v>168.46019577846207</v>
      </c>
      <c r="U116" s="6">
        <v>0</v>
      </c>
      <c r="V116" s="6">
        <v>67959.296682166343</v>
      </c>
      <c r="W116" s="6">
        <v>8568.5152231194297</v>
      </c>
      <c r="X116" s="6">
        <v>0</v>
      </c>
      <c r="Y116" s="6">
        <v>0</v>
      </c>
      <c r="Z116" s="6">
        <v>0</v>
      </c>
      <c r="AA116" s="6">
        <v>1717.9841927807702</v>
      </c>
      <c r="AB116" s="6">
        <v>2796.8908530637814</v>
      </c>
      <c r="AC116" s="6">
        <v>19960.237955007422</v>
      </c>
      <c r="AD116" s="6">
        <v>1012.74647948444</v>
      </c>
      <c r="AE116" s="6">
        <v>514308.74634917179</v>
      </c>
      <c r="AF116" s="6">
        <v>4334.83997012498</v>
      </c>
      <c r="AG116" s="6">
        <v>1559.3085345737411</v>
      </c>
      <c r="AH116" s="6">
        <v>0</v>
      </c>
      <c r="AI116" s="8">
        <f t="shared" si="18"/>
        <v>1796390.2422409153</v>
      </c>
      <c r="AJ116" s="6">
        <v>722835.06048428197</v>
      </c>
      <c r="AK116" s="6">
        <v>0</v>
      </c>
      <c r="AL116" s="6">
        <v>1082924.8030040229</v>
      </c>
      <c r="AM116" s="6">
        <v>-371979.15283931699</v>
      </c>
      <c r="AN116" s="6">
        <v>106902.28691870366</v>
      </c>
      <c r="AO116" s="8">
        <f t="shared" si="19"/>
        <v>1540682.9975676916</v>
      </c>
      <c r="AP116" s="8">
        <f t="shared" si="20"/>
        <v>3337073.2398086069</v>
      </c>
      <c r="AQ116" s="6"/>
      <c r="AR116" s="6"/>
      <c r="AS116" s="9">
        <f>+O143</f>
        <v>5863242.8627916696</v>
      </c>
      <c r="AT116" s="8">
        <f t="shared" si="21"/>
        <v>5863242.8627916696</v>
      </c>
    </row>
    <row r="117" spans="1:46" x14ac:dyDescent="0.3">
      <c r="A117" s="6">
        <v>14</v>
      </c>
      <c r="B117" s="7" t="s">
        <v>13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186373.75952872456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8">
        <f t="shared" si="18"/>
        <v>186373.75952872456</v>
      </c>
      <c r="AJ117" s="6">
        <v>183413.63040915175</v>
      </c>
      <c r="AK117" s="6">
        <v>0</v>
      </c>
      <c r="AL117" s="6">
        <v>1401879.7210312979</v>
      </c>
      <c r="AM117" s="6">
        <v>-1359286.5334902797</v>
      </c>
      <c r="AN117" s="6">
        <v>7580518.8349976167</v>
      </c>
      <c r="AO117" s="8">
        <f t="shared" si="19"/>
        <v>7806525.6529477872</v>
      </c>
      <c r="AP117" s="8">
        <f t="shared" si="20"/>
        <v>7992899.4124765117</v>
      </c>
      <c r="AQ117" s="6"/>
      <c r="AR117" s="6"/>
      <c r="AS117" s="9">
        <f>+P143</f>
        <v>9120579.0058566127</v>
      </c>
      <c r="AT117" s="8">
        <f t="shared" si="21"/>
        <v>9120579.0058566127</v>
      </c>
    </row>
    <row r="118" spans="1:46" x14ac:dyDescent="0.3">
      <c r="A118" s="6">
        <v>15</v>
      </c>
      <c r="B118" s="7" t="s">
        <v>14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92753.725550766831</v>
      </c>
      <c r="O118" s="6">
        <v>0</v>
      </c>
      <c r="P118" s="6">
        <v>39776.176491511542</v>
      </c>
      <c r="Q118" s="6">
        <v>4061918.908629037</v>
      </c>
      <c r="R118" s="6">
        <v>7480.6954519042529</v>
      </c>
      <c r="S118" s="6">
        <v>0</v>
      </c>
      <c r="T118" s="6">
        <v>0</v>
      </c>
      <c r="U118" s="6">
        <v>133807.74856451777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35017.025298508546</v>
      </c>
      <c r="AI118" s="8">
        <f t="shared" si="18"/>
        <v>4370754.2799862465</v>
      </c>
      <c r="AJ118" s="6">
        <v>1440188.1885055448</v>
      </c>
      <c r="AK118" s="6">
        <v>152532.72736339024</v>
      </c>
      <c r="AL118" s="6">
        <v>942375.96996720554</v>
      </c>
      <c r="AM118" s="6">
        <v>-2712557.6193759325</v>
      </c>
      <c r="AN118" s="6">
        <v>24416799.26913454</v>
      </c>
      <c r="AO118" s="8">
        <f t="shared" si="19"/>
        <v>24239338.535594746</v>
      </c>
      <c r="AP118" s="8">
        <f t="shared" si="20"/>
        <v>28610092.815580994</v>
      </c>
      <c r="AQ118" s="6"/>
      <c r="AR118" s="6"/>
      <c r="AS118" s="9">
        <f>+Q143</f>
        <v>30256960.663205363</v>
      </c>
      <c r="AT118" s="8">
        <f t="shared" si="21"/>
        <v>30256960.663205363</v>
      </c>
    </row>
    <row r="119" spans="1:46" x14ac:dyDescent="0.3">
      <c r="A119" s="6">
        <v>16</v>
      </c>
      <c r="B119" s="7" t="s">
        <v>15</v>
      </c>
      <c r="C119" s="6">
        <v>19720.316989340688</v>
      </c>
      <c r="D119" s="6">
        <v>3466.2477230647687</v>
      </c>
      <c r="E119" s="6">
        <v>44998.566818605294</v>
      </c>
      <c r="F119" s="6">
        <v>2895.7490994358345</v>
      </c>
      <c r="G119" s="6">
        <v>32105.994971491316</v>
      </c>
      <c r="H119" s="6">
        <v>144852.61884534333</v>
      </c>
      <c r="I119" s="6">
        <v>134118.03422690218</v>
      </c>
      <c r="J119" s="6">
        <v>22327.189714345226</v>
      </c>
      <c r="K119" s="6">
        <v>178967.73064217143</v>
      </c>
      <c r="L119" s="6">
        <v>914269.64181925438</v>
      </c>
      <c r="M119" s="6">
        <v>28411.116910990346</v>
      </c>
      <c r="N119" s="6">
        <v>271415.22980755236</v>
      </c>
      <c r="O119" s="6">
        <v>257567.78728008058</v>
      </c>
      <c r="P119" s="6">
        <v>383947.68381168845</v>
      </c>
      <c r="Q119" s="6">
        <v>670824.05803359766</v>
      </c>
      <c r="R119" s="6">
        <v>443075.99943275878</v>
      </c>
      <c r="S119" s="6">
        <v>89673.395002950885</v>
      </c>
      <c r="T119" s="6">
        <v>6294.4166304958726</v>
      </c>
      <c r="U119" s="6">
        <v>409830.00830633863</v>
      </c>
      <c r="V119" s="6">
        <v>309898.62467852683</v>
      </c>
      <c r="W119" s="6">
        <v>442347.42318693199</v>
      </c>
      <c r="X119" s="6">
        <v>185654.72061936188</v>
      </c>
      <c r="Y119" s="6">
        <v>191935.85505888882</v>
      </c>
      <c r="Z119" s="6">
        <v>486412.90435505327</v>
      </c>
      <c r="AA119" s="6">
        <v>126028.89253382168</v>
      </c>
      <c r="AB119" s="6">
        <v>15023.996837488194</v>
      </c>
      <c r="AC119" s="6">
        <v>84372.485441706885</v>
      </c>
      <c r="AD119" s="6">
        <v>49337.013158138579</v>
      </c>
      <c r="AE119" s="6">
        <v>552572.41629089683</v>
      </c>
      <c r="AF119" s="6">
        <v>18482.326869346944</v>
      </c>
      <c r="AG119" s="6">
        <v>4028.2113354090357</v>
      </c>
      <c r="AH119" s="6">
        <v>22334.061965442932</v>
      </c>
      <c r="AI119" s="8">
        <f t="shared" si="18"/>
        <v>6547190.7183974227</v>
      </c>
      <c r="AJ119" s="6">
        <v>2123370.7102083173</v>
      </c>
      <c r="AK119" s="6">
        <v>0</v>
      </c>
      <c r="AL119" s="6">
        <v>1025242.1407195255</v>
      </c>
      <c r="AM119" s="6">
        <v>-4068469.7211242048</v>
      </c>
      <c r="AN119" s="6">
        <v>2727863.4194098008</v>
      </c>
      <c r="AO119" s="8">
        <f t="shared" si="19"/>
        <v>1808006.5492134388</v>
      </c>
      <c r="AP119" s="8">
        <f t="shared" si="20"/>
        <v>8355197.267610861</v>
      </c>
      <c r="AQ119" s="6"/>
      <c r="AR119" s="6"/>
      <c r="AS119" s="9">
        <f>+R143</f>
        <v>2186302.9728146251</v>
      </c>
      <c r="AT119" s="8">
        <f t="shared" si="21"/>
        <v>2186302.9728146251</v>
      </c>
    </row>
    <row r="120" spans="1:46" x14ac:dyDescent="0.3">
      <c r="A120" s="6">
        <v>17</v>
      </c>
      <c r="B120" s="7" t="s">
        <v>16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21359.478783216666</v>
      </c>
      <c r="I120" s="6">
        <v>14593.155368461901</v>
      </c>
      <c r="J120" s="6">
        <v>1232.2121521378938</v>
      </c>
      <c r="K120" s="6">
        <v>1918.4955246478005</v>
      </c>
      <c r="L120" s="6">
        <v>14646.645946843568</v>
      </c>
      <c r="M120" s="6">
        <v>2297.3749209184816</v>
      </c>
      <c r="N120" s="6">
        <v>809.12174660402889</v>
      </c>
      <c r="O120" s="6">
        <v>94737.990388040242</v>
      </c>
      <c r="P120" s="6">
        <v>26846.323150015789</v>
      </c>
      <c r="Q120" s="6">
        <v>54223.244734725915</v>
      </c>
      <c r="R120" s="6">
        <v>6923.2741854416408</v>
      </c>
      <c r="S120" s="6">
        <v>21320.507053543992</v>
      </c>
      <c r="T120" s="6">
        <v>153.82371200605095</v>
      </c>
      <c r="U120" s="6">
        <v>1312.2304857988711</v>
      </c>
      <c r="V120" s="6">
        <v>17978.942616652963</v>
      </c>
      <c r="W120" s="6">
        <v>7094.2768053126956</v>
      </c>
      <c r="X120" s="6">
        <v>87.973820014773978</v>
      </c>
      <c r="Y120" s="6">
        <v>941.04161700607222</v>
      </c>
      <c r="Z120" s="6">
        <v>3811.6893766224225</v>
      </c>
      <c r="AA120" s="6">
        <v>463.95977508193317</v>
      </c>
      <c r="AB120" s="6">
        <v>3731.2493897447735</v>
      </c>
      <c r="AC120" s="6">
        <v>406.54292722015288</v>
      </c>
      <c r="AD120" s="6">
        <v>12948.228908540883</v>
      </c>
      <c r="AE120" s="6">
        <v>201.50853627265525</v>
      </c>
      <c r="AF120" s="6">
        <v>2271.1786494974945</v>
      </c>
      <c r="AG120" s="6">
        <v>1482.3587385858732</v>
      </c>
      <c r="AH120" s="6">
        <v>5136.7544373188457</v>
      </c>
      <c r="AI120" s="8">
        <f t="shared" si="18"/>
        <v>318929.5837502745</v>
      </c>
      <c r="AJ120" s="6">
        <v>94119.818508429715</v>
      </c>
      <c r="AK120" s="6">
        <v>0</v>
      </c>
      <c r="AL120" s="6">
        <v>0</v>
      </c>
      <c r="AM120" s="6">
        <v>169.98856362965131</v>
      </c>
      <c r="AN120" s="6">
        <v>0</v>
      </c>
      <c r="AO120" s="8">
        <f t="shared" si="19"/>
        <v>94289.807072059368</v>
      </c>
      <c r="AP120" s="8">
        <f t="shared" si="20"/>
        <v>413219.39082233387</v>
      </c>
      <c r="AQ120" s="6"/>
      <c r="AR120" s="6"/>
      <c r="AS120" s="9">
        <f>+S143</f>
        <v>676359.81382208853</v>
      </c>
      <c r="AT120" s="8">
        <f t="shared" si="21"/>
        <v>676359.81382208853</v>
      </c>
    </row>
    <row r="121" spans="1:46" x14ac:dyDescent="0.3">
      <c r="A121" s="6">
        <v>18</v>
      </c>
      <c r="B121" s="7" t="s">
        <v>17</v>
      </c>
      <c r="C121" s="6">
        <v>530.99879043054966</v>
      </c>
      <c r="D121" s="6">
        <v>7.4731630343901587</v>
      </c>
      <c r="E121" s="6">
        <v>91.951905254204192</v>
      </c>
      <c r="F121" s="6">
        <v>0</v>
      </c>
      <c r="G121" s="6">
        <v>0</v>
      </c>
      <c r="H121" s="6">
        <v>0</v>
      </c>
      <c r="I121" s="6">
        <v>0</v>
      </c>
      <c r="J121" s="6">
        <v>808.5728158992805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8422.1649457657659</v>
      </c>
      <c r="X121" s="6">
        <v>0</v>
      </c>
      <c r="Y121" s="6">
        <v>0</v>
      </c>
      <c r="Z121" s="6">
        <v>0</v>
      </c>
      <c r="AA121" s="6">
        <v>386.13008895314704</v>
      </c>
      <c r="AB121" s="6">
        <v>0</v>
      </c>
      <c r="AC121" s="6">
        <v>0</v>
      </c>
      <c r="AD121" s="6">
        <v>0</v>
      </c>
      <c r="AE121" s="6">
        <v>91.947960321114465</v>
      </c>
      <c r="AF121" s="6">
        <v>1.7695715255003734</v>
      </c>
      <c r="AG121" s="6">
        <v>238.32048202722882</v>
      </c>
      <c r="AH121" s="6">
        <v>239.3744317787488</v>
      </c>
      <c r="AI121" s="8">
        <f t="shared" si="18"/>
        <v>10818.704154989931</v>
      </c>
      <c r="AJ121" s="6">
        <v>19937.545593293511</v>
      </c>
      <c r="AK121" s="6">
        <v>0</v>
      </c>
      <c r="AL121" s="6">
        <v>0</v>
      </c>
      <c r="AM121" s="6">
        <v>419.3570727051781</v>
      </c>
      <c r="AN121" s="6">
        <v>0</v>
      </c>
      <c r="AO121" s="8">
        <f t="shared" si="19"/>
        <v>20356.902665998688</v>
      </c>
      <c r="AP121" s="8">
        <f t="shared" si="20"/>
        <v>31175.606820988622</v>
      </c>
      <c r="AQ121" s="6"/>
      <c r="AR121" s="6"/>
      <c r="AS121" s="9">
        <f>+T143</f>
        <v>56409.649561796672</v>
      </c>
      <c r="AT121" s="8">
        <f t="shared" si="21"/>
        <v>56409.649561796672</v>
      </c>
    </row>
    <row r="122" spans="1:46" x14ac:dyDescent="0.3">
      <c r="A122" s="6">
        <v>19</v>
      </c>
      <c r="B122" s="7" t="s">
        <v>18</v>
      </c>
      <c r="C122" s="6">
        <v>231.5023359481811</v>
      </c>
      <c r="D122" s="6">
        <v>26.870793493290744</v>
      </c>
      <c r="E122" s="6">
        <v>962.53182243614935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9175.0336176498422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8">
        <f t="shared" si="18"/>
        <v>10395.938569527463</v>
      </c>
      <c r="AJ122" s="6">
        <v>2487279.0139207751</v>
      </c>
      <c r="AK122" s="6">
        <v>415992.14246766601</v>
      </c>
      <c r="AL122" s="6">
        <v>1519614.2928591704</v>
      </c>
      <c r="AM122" s="6">
        <v>3029497.9638658073</v>
      </c>
      <c r="AN122" s="6">
        <v>0</v>
      </c>
      <c r="AO122" s="8">
        <f t="shared" si="19"/>
        <v>7452383.413113419</v>
      </c>
      <c r="AP122" s="8">
        <f t="shared" si="20"/>
        <v>7462779.3516829461</v>
      </c>
      <c r="AQ122" s="6"/>
      <c r="AR122" s="6"/>
      <c r="AS122" s="9">
        <f>+U143</f>
        <v>11775825.825147409</v>
      </c>
      <c r="AT122" s="8">
        <f t="shared" si="21"/>
        <v>11775825.825147409</v>
      </c>
    </row>
    <row r="123" spans="1:46" x14ac:dyDescent="0.3">
      <c r="A123" s="6">
        <v>20</v>
      </c>
      <c r="B123" s="7" t="s">
        <v>19</v>
      </c>
      <c r="C123" s="6">
        <v>1218.8686053100248</v>
      </c>
      <c r="D123" s="6">
        <v>140.7129230803418</v>
      </c>
      <c r="E123" s="6">
        <v>30466.844427322492</v>
      </c>
      <c r="F123" s="6">
        <v>95.039061429544972</v>
      </c>
      <c r="G123" s="6">
        <v>1562.2577893589737</v>
      </c>
      <c r="H123" s="6">
        <v>26825.636677590282</v>
      </c>
      <c r="I123" s="6">
        <v>5837.8666321444753</v>
      </c>
      <c r="J123" s="6">
        <v>2033.3779421969643</v>
      </c>
      <c r="K123" s="6">
        <v>16742.397694350431</v>
      </c>
      <c r="L123" s="6">
        <v>92157.050060325622</v>
      </c>
      <c r="M123" s="6">
        <v>5342.4788733733467</v>
      </c>
      <c r="N123" s="6">
        <v>62225.75080196419</v>
      </c>
      <c r="O123" s="6">
        <v>57867.519076195706</v>
      </c>
      <c r="P123" s="6">
        <v>52104.495050752128</v>
      </c>
      <c r="Q123" s="6">
        <v>194978.00419916437</v>
      </c>
      <c r="R123" s="6">
        <v>18654.513756771888</v>
      </c>
      <c r="S123" s="6">
        <v>5241.5313918970787</v>
      </c>
      <c r="T123" s="6">
        <v>203.17661821151518</v>
      </c>
      <c r="U123" s="6">
        <v>119405.58499884566</v>
      </c>
      <c r="V123" s="6">
        <v>12783.466430946053</v>
      </c>
      <c r="W123" s="6">
        <v>37565.794254862478</v>
      </c>
      <c r="X123" s="6">
        <v>5821.1372504817473</v>
      </c>
      <c r="Y123" s="6">
        <v>6064.1302175554938</v>
      </c>
      <c r="Z123" s="6">
        <v>15543.244210744246</v>
      </c>
      <c r="AA123" s="6">
        <v>4931.0566252293893</v>
      </c>
      <c r="AB123" s="6">
        <v>604.19618471992703</v>
      </c>
      <c r="AC123" s="6">
        <v>3512.3229382524496</v>
      </c>
      <c r="AD123" s="6">
        <v>1578.8312811520125</v>
      </c>
      <c r="AE123" s="6">
        <v>59505.706256303063</v>
      </c>
      <c r="AF123" s="6">
        <v>952.77404842824865</v>
      </c>
      <c r="AG123" s="6">
        <v>207.30334122836535</v>
      </c>
      <c r="AH123" s="6">
        <v>3490.0281662047205</v>
      </c>
      <c r="AI123" s="8">
        <f t="shared" si="18"/>
        <v>845663.09778639337</v>
      </c>
      <c r="AJ123" s="6">
        <v>577404.9150091206</v>
      </c>
      <c r="AK123" s="6">
        <v>21829.448692203503</v>
      </c>
      <c r="AL123" s="6">
        <v>791903.90477037954</v>
      </c>
      <c r="AM123" s="6">
        <v>-1585885.2195208147</v>
      </c>
      <c r="AN123" s="6">
        <v>12564055.798359871</v>
      </c>
      <c r="AO123" s="8">
        <f t="shared" si="19"/>
        <v>12369308.847310759</v>
      </c>
      <c r="AP123" s="8">
        <f t="shared" si="20"/>
        <v>13214971.945097152</v>
      </c>
      <c r="AQ123" s="6"/>
      <c r="AR123" s="6"/>
      <c r="AS123" s="9">
        <f>+V143</f>
        <v>12823982.433734361</v>
      </c>
      <c r="AT123" s="8">
        <f t="shared" si="21"/>
        <v>12823982.433734361</v>
      </c>
    </row>
    <row r="124" spans="1:46" x14ac:dyDescent="0.3">
      <c r="A124" s="6">
        <v>21</v>
      </c>
      <c r="B124" s="7" t="s">
        <v>20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1154.2375165261683</v>
      </c>
      <c r="I124" s="6">
        <v>0</v>
      </c>
      <c r="J124" s="6">
        <v>55.647359665364711</v>
      </c>
      <c r="K124" s="6">
        <v>1500.8483643361219</v>
      </c>
      <c r="L124" s="6">
        <v>2141.8283993479076</v>
      </c>
      <c r="M124" s="6">
        <v>226.38994922203531</v>
      </c>
      <c r="N124" s="6">
        <v>855.18106875923263</v>
      </c>
      <c r="O124" s="6">
        <v>5150.3768753574641</v>
      </c>
      <c r="P124" s="6">
        <v>3184.2466467985596</v>
      </c>
      <c r="Q124" s="6">
        <v>3541.2909551271068</v>
      </c>
      <c r="R124" s="6">
        <v>388.18875962088129</v>
      </c>
      <c r="S124" s="6">
        <v>535.7229656101257</v>
      </c>
      <c r="T124" s="6">
        <v>155.09916848274261</v>
      </c>
      <c r="U124" s="6">
        <v>0</v>
      </c>
      <c r="V124" s="6">
        <v>2974.6170099223805</v>
      </c>
      <c r="W124" s="6">
        <v>0</v>
      </c>
      <c r="X124" s="6">
        <v>0</v>
      </c>
      <c r="Y124" s="6">
        <v>0</v>
      </c>
      <c r="Z124" s="6">
        <v>8078.4183624527705</v>
      </c>
      <c r="AA124" s="6">
        <v>4820.5123089556164</v>
      </c>
      <c r="AB124" s="6">
        <v>0</v>
      </c>
      <c r="AC124" s="6">
        <v>210711.91868881794</v>
      </c>
      <c r="AD124" s="6">
        <v>7351.9655261953958</v>
      </c>
      <c r="AE124" s="6">
        <v>9431.3207305932592</v>
      </c>
      <c r="AF124" s="6">
        <v>2945.7101019711595</v>
      </c>
      <c r="AG124" s="6">
        <v>303728.99069696362</v>
      </c>
      <c r="AH124" s="6">
        <v>0</v>
      </c>
      <c r="AI124" s="8">
        <f t="shared" si="18"/>
        <v>568932.51145472587</v>
      </c>
      <c r="AJ124" s="6">
        <v>1398159.2438019086</v>
      </c>
      <c r="AK124" s="6">
        <v>0</v>
      </c>
      <c r="AL124" s="6">
        <v>0</v>
      </c>
      <c r="AM124" s="6">
        <v>0</v>
      </c>
      <c r="AN124" s="6">
        <v>1586375.502123931</v>
      </c>
      <c r="AO124" s="8">
        <f t="shared" si="19"/>
        <v>2984534.7459258395</v>
      </c>
      <c r="AP124" s="8">
        <f t="shared" si="20"/>
        <v>3553467.2573805656</v>
      </c>
      <c r="AQ124" s="6"/>
      <c r="AR124" s="6"/>
      <c r="AS124" s="9">
        <f>+W143</f>
        <v>5221031.8401655601</v>
      </c>
      <c r="AT124" s="8">
        <f t="shared" si="21"/>
        <v>5221031.8401655601</v>
      </c>
    </row>
    <row r="125" spans="1:46" x14ac:dyDescent="0.3">
      <c r="A125" s="6">
        <v>22</v>
      </c>
      <c r="B125" s="7" t="s">
        <v>21</v>
      </c>
      <c r="C125" s="6">
        <v>1924.3989232836709</v>
      </c>
      <c r="D125" s="6">
        <v>1557.4068546657695</v>
      </c>
      <c r="E125" s="6">
        <v>12838.147339357462</v>
      </c>
      <c r="F125" s="6">
        <v>563.58134684652555</v>
      </c>
      <c r="G125" s="6">
        <v>0</v>
      </c>
      <c r="H125" s="6">
        <v>51253.373182867639</v>
      </c>
      <c r="I125" s="6">
        <v>0</v>
      </c>
      <c r="J125" s="6">
        <v>1236.4307640833038</v>
      </c>
      <c r="K125" s="6">
        <v>26486.000471217223</v>
      </c>
      <c r="L125" s="6">
        <v>54174.015287874339</v>
      </c>
      <c r="M125" s="6">
        <v>10052.73904737472</v>
      </c>
      <c r="N125" s="6">
        <v>35154.707648610573</v>
      </c>
      <c r="O125" s="6">
        <v>48127.886186534852</v>
      </c>
      <c r="P125" s="6">
        <v>71989.333285005516</v>
      </c>
      <c r="Q125" s="6">
        <v>254480.80552107107</v>
      </c>
      <c r="R125" s="6">
        <v>8545.0890062717408</v>
      </c>
      <c r="S125" s="6">
        <v>0</v>
      </c>
      <c r="T125" s="6">
        <v>7.9626403918571231</v>
      </c>
      <c r="U125" s="6">
        <v>0</v>
      </c>
      <c r="V125" s="6">
        <v>11830.788132821739</v>
      </c>
      <c r="W125" s="6">
        <v>0</v>
      </c>
      <c r="X125" s="6">
        <v>0</v>
      </c>
      <c r="Y125" s="6">
        <v>0</v>
      </c>
      <c r="Z125" s="6">
        <v>0</v>
      </c>
      <c r="AA125" s="6">
        <v>156959.44089818871</v>
      </c>
      <c r="AB125" s="6">
        <v>553.70662071028016</v>
      </c>
      <c r="AC125" s="6">
        <v>5639.4474221054861</v>
      </c>
      <c r="AD125" s="6">
        <v>343.61511056948609</v>
      </c>
      <c r="AE125" s="6">
        <v>0.72636488034043034</v>
      </c>
      <c r="AF125" s="6">
        <v>85.075320845385207</v>
      </c>
      <c r="AG125" s="6">
        <v>305.39948905640244</v>
      </c>
      <c r="AH125" s="6">
        <v>5644.201644241436</v>
      </c>
      <c r="AI125" s="8">
        <f t="shared" si="18"/>
        <v>759754.27850887587</v>
      </c>
      <c r="AJ125" s="6">
        <v>457484.105294512</v>
      </c>
      <c r="AK125" s="6">
        <v>0</v>
      </c>
      <c r="AL125" s="6">
        <v>0</v>
      </c>
      <c r="AM125" s="6">
        <v>0</v>
      </c>
      <c r="AN125" s="6">
        <v>147608.1848645742</v>
      </c>
      <c r="AO125" s="8">
        <f t="shared" si="19"/>
        <v>605092.29015908623</v>
      </c>
      <c r="AP125" s="8">
        <f t="shared" si="20"/>
        <v>1364846.5686679622</v>
      </c>
      <c r="AQ125" s="6"/>
      <c r="AR125" s="6"/>
      <c r="AS125" s="9">
        <f>+X143</f>
        <v>1997585.5889484189</v>
      </c>
      <c r="AT125" s="8">
        <f t="shared" si="21"/>
        <v>1997585.5889484189</v>
      </c>
    </row>
    <row r="126" spans="1:46" x14ac:dyDescent="0.3">
      <c r="A126" s="6">
        <v>23</v>
      </c>
      <c r="B126" s="7" t="s">
        <v>22</v>
      </c>
      <c r="C126" s="6">
        <v>0</v>
      </c>
      <c r="D126" s="6">
        <v>0</v>
      </c>
      <c r="E126" s="6">
        <v>0</v>
      </c>
      <c r="F126" s="6">
        <v>0</v>
      </c>
      <c r="G126" s="6">
        <v>17582.831522451834</v>
      </c>
      <c r="H126" s="6">
        <v>28830.002594736223</v>
      </c>
      <c r="I126" s="6">
        <v>0</v>
      </c>
      <c r="J126" s="6">
        <v>695.49182664622697</v>
      </c>
      <c r="K126" s="6">
        <v>14898.365022433723</v>
      </c>
      <c r="L126" s="6">
        <v>30472.86264933621</v>
      </c>
      <c r="M126" s="6">
        <v>5654.6618265682673</v>
      </c>
      <c r="N126" s="6">
        <v>19774.509457368174</v>
      </c>
      <c r="O126" s="6">
        <v>27071.917367982631</v>
      </c>
      <c r="P126" s="6">
        <v>40493.972133209711</v>
      </c>
      <c r="Q126" s="6">
        <v>143145.35469317102</v>
      </c>
      <c r="R126" s="6">
        <v>4806.6092614839836</v>
      </c>
      <c r="S126" s="6">
        <v>0</v>
      </c>
      <c r="T126" s="6">
        <v>8.8482064105950773</v>
      </c>
      <c r="U126" s="6">
        <v>0</v>
      </c>
      <c r="V126" s="6">
        <v>2957.6970332054348</v>
      </c>
      <c r="W126" s="6">
        <v>0</v>
      </c>
      <c r="X126" s="6">
        <v>0</v>
      </c>
      <c r="Y126" s="6">
        <v>0</v>
      </c>
      <c r="Z126" s="6">
        <v>0</v>
      </c>
      <c r="AA126" s="6">
        <v>1713.7257409660642</v>
      </c>
      <c r="AB126" s="6">
        <v>21507.130846536147</v>
      </c>
      <c r="AC126" s="6">
        <v>68117.888685964484</v>
      </c>
      <c r="AD126" s="6">
        <v>20861.115834579203</v>
      </c>
      <c r="AE126" s="6">
        <v>130.42531697615598</v>
      </c>
      <c r="AF126" s="6">
        <v>0</v>
      </c>
      <c r="AG126" s="6">
        <v>0</v>
      </c>
      <c r="AH126" s="6">
        <v>0</v>
      </c>
      <c r="AI126" s="8">
        <f t="shared" si="18"/>
        <v>448723.41002002603</v>
      </c>
      <c r="AJ126" s="6">
        <v>544192.68697551347</v>
      </c>
      <c r="AK126" s="6">
        <v>0</v>
      </c>
      <c r="AL126" s="6">
        <v>0</v>
      </c>
      <c r="AM126" s="6">
        <v>0</v>
      </c>
      <c r="AN126" s="6">
        <v>148908.16230597126</v>
      </c>
      <c r="AO126" s="8">
        <f t="shared" si="19"/>
        <v>693100.84928148473</v>
      </c>
      <c r="AP126" s="8">
        <f t="shared" si="20"/>
        <v>1141824.2593015106</v>
      </c>
      <c r="AQ126" s="6"/>
      <c r="AR126" s="6"/>
      <c r="AS126" s="9">
        <f>+Y143</f>
        <v>1334230.5724161428</v>
      </c>
      <c r="AT126" s="8">
        <f t="shared" si="21"/>
        <v>1334230.5724161428</v>
      </c>
    </row>
    <row r="127" spans="1:46" x14ac:dyDescent="0.3">
      <c r="A127" s="6">
        <v>24</v>
      </c>
      <c r="B127" s="7" t="s">
        <v>23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259470.02335262636</v>
      </c>
      <c r="I127" s="6">
        <v>0</v>
      </c>
      <c r="J127" s="6">
        <v>6259.4264398160494</v>
      </c>
      <c r="K127" s="6">
        <v>134085.28520190367</v>
      </c>
      <c r="L127" s="6">
        <v>274255.76384402619</v>
      </c>
      <c r="M127" s="6">
        <v>50891.956439114459</v>
      </c>
      <c r="N127" s="6">
        <v>177970.58511631371</v>
      </c>
      <c r="O127" s="6">
        <v>243647.25631184396</v>
      </c>
      <c r="P127" s="6">
        <v>364445.74919888785</v>
      </c>
      <c r="Q127" s="6">
        <v>1288308.1922385404</v>
      </c>
      <c r="R127" s="6">
        <v>43259.483353355885</v>
      </c>
      <c r="S127" s="6">
        <v>0</v>
      </c>
      <c r="T127" s="6">
        <v>294.30838137131354</v>
      </c>
      <c r="U127" s="6">
        <v>0</v>
      </c>
      <c r="V127" s="6">
        <v>5498.2517681846657</v>
      </c>
      <c r="W127" s="6">
        <v>0</v>
      </c>
      <c r="X127" s="6">
        <v>0</v>
      </c>
      <c r="Y127" s="6">
        <v>0</v>
      </c>
      <c r="Z127" s="6">
        <v>6719.4297799677806</v>
      </c>
      <c r="AA127" s="6">
        <v>26159.906805900828</v>
      </c>
      <c r="AB127" s="6">
        <v>0</v>
      </c>
      <c r="AC127" s="6">
        <v>5751.3762614473908</v>
      </c>
      <c r="AD127" s="6">
        <v>31291.673751868802</v>
      </c>
      <c r="AE127" s="6">
        <v>7263.6488034043041</v>
      </c>
      <c r="AF127" s="6">
        <v>0</v>
      </c>
      <c r="AG127" s="6">
        <v>0</v>
      </c>
      <c r="AH127" s="6">
        <v>0</v>
      </c>
      <c r="AI127" s="8">
        <f t="shared" si="18"/>
        <v>2925572.3170485739</v>
      </c>
      <c r="AJ127" s="6">
        <v>1217928.2780459223</v>
      </c>
      <c r="AK127" s="6">
        <v>0</v>
      </c>
      <c r="AL127" s="6">
        <v>0</v>
      </c>
      <c r="AM127" s="6">
        <v>0</v>
      </c>
      <c r="AN127" s="6">
        <v>351417.49889983417</v>
      </c>
      <c r="AO127" s="8">
        <f t="shared" si="19"/>
        <v>1569345.7769457565</v>
      </c>
      <c r="AP127" s="8">
        <f t="shared" si="20"/>
        <v>4494918.0939943306</v>
      </c>
      <c r="AQ127" s="6"/>
      <c r="AR127" s="6"/>
      <c r="AS127" s="9">
        <f>+Z143</f>
        <v>1578236.447777957</v>
      </c>
      <c r="AT127" s="8">
        <f t="shared" si="21"/>
        <v>1578236.447777957</v>
      </c>
    </row>
    <row r="128" spans="1:46" x14ac:dyDescent="0.3">
      <c r="A128" s="6">
        <v>25</v>
      </c>
      <c r="B128" s="7" t="s">
        <v>24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27040.977123318375</v>
      </c>
      <c r="Y128" s="6">
        <v>40971.205275163877</v>
      </c>
      <c r="Z128" s="6">
        <v>23582.119288191076</v>
      </c>
      <c r="AA128" s="6">
        <v>1743.9937860136588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8">
        <f t="shared" si="18"/>
        <v>93338.295472686994</v>
      </c>
      <c r="AJ128" s="6">
        <v>66523.474267265803</v>
      </c>
      <c r="AK128" s="6">
        <v>0</v>
      </c>
      <c r="AL128" s="6">
        <v>169758.19106011704</v>
      </c>
      <c r="AM128" s="6">
        <v>0</v>
      </c>
      <c r="AN128" s="6">
        <v>196639.6057933814</v>
      </c>
      <c r="AO128" s="8">
        <f t="shared" si="19"/>
        <v>432921.27112076426</v>
      </c>
      <c r="AP128" s="8">
        <f t="shared" si="20"/>
        <v>526259.56659345119</v>
      </c>
      <c r="AQ128" s="6"/>
      <c r="AR128" s="6"/>
      <c r="AS128" s="9">
        <f>+AA143</f>
        <v>806559.38919364684</v>
      </c>
      <c r="AT128" s="8">
        <f t="shared" si="21"/>
        <v>806559.38919364684</v>
      </c>
    </row>
    <row r="129" spans="1:46" x14ac:dyDescent="0.3">
      <c r="A129" s="6">
        <v>26</v>
      </c>
      <c r="B129" s="7" t="s">
        <v>25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961.0012349019205</v>
      </c>
      <c r="I129" s="6">
        <v>66.902364430466761</v>
      </c>
      <c r="J129" s="6">
        <v>23.183088592341889</v>
      </c>
      <c r="K129" s="6">
        <v>496.61276087406401</v>
      </c>
      <c r="L129" s="6">
        <v>1015.7633021634015</v>
      </c>
      <c r="M129" s="6">
        <v>188.48895279936661</v>
      </c>
      <c r="N129" s="6">
        <v>65.915110294093907</v>
      </c>
      <c r="O129" s="6">
        <v>902.39832397878729</v>
      </c>
      <c r="P129" s="6">
        <v>1349.8006841388053</v>
      </c>
      <c r="Q129" s="6">
        <v>4771.5175251398323</v>
      </c>
      <c r="R129" s="6">
        <v>160.22050018200412</v>
      </c>
      <c r="S129" s="6">
        <v>266.66773382253541</v>
      </c>
      <c r="T129" s="6">
        <v>44.95359374176887</v>
      </c>
      <c r="U129" s="6">
        <v>3639.0847378773801</v>
      </c>
      <c r="V129" s="6">
        <v>1110.6372218832928</v>
      </c>
      <c r="W129" s="6">
        <v>367.17308795732436</v>
      </c>
      <c r="X129" s="6">
        <v>1107.8542700176852</v>
      </c>
      <c r="Y129" s="6">
        <v>1626.0903192850312</v>
      </c>
      <c r="Z129" s="6">
        <v>556.62602230488346</v>
      </c>
      <c r="AA129" s="6">
        <v>326.63551849672706</v>
      </c>
      <c r="AB129" s="6">
        <v>617.78828293706999</v>
      </c>
      <c r="AC129" s="6">
        <v>327.76959107808909</v>
      </c>
      <c r="AD129" s="6">
        <v>2773.8876812819335</v>
      </c>
      <c r="AE129" s="6">
        <v>53247.576332129363</v>
      </c>
      <c r="AF129" s="6">
        <v>510.45580198778515</v>
      </c>
      <c r="AG129" s="6">
        <v>439.77860436287114</v>
      </c>
      <c r="AH129" s="6">
        <v>677.30934147827429</v>
      </c>
      <c r="AI129" s="8">
        <f t="shared" si="18"/>
        <v>77642.091988137108</v>
      </c>
      <c r="AJ129" s="6">
        <v>141186.09446556005</v>
      </c>
      <c r="AK129" s="6">
        <v>0</v>
      </c>
      <c r="AL129" s="6">
        <v>0</v>
      </c>
      <c r="AM129" s="6">
        <v>0</v>
      </c>
      <c r="AN129" s="6">
        <v>11107.097599632243</v>
      </c>
      <c r="AO129" s="8">
        <f t="shared" si="19"/>
        <v>152293.1920651923</v>
      </c>
      <c r="AP129" s="8">
        <f t="shared" si="20"/>
        <v>229935.28405332941</v>
      </c>
      <c r="AQ129" s="6"/>
      <c r="AR129" s="6"/>
      <c r="AS129" s="9">
        <f>+AB143</f>
        <v>409182.05772257963</v>
      </c>
      <c r="AT129" s="8">
        <f t="shared" si="21"/>
        <v>409182.05772257963</v>
      </c>
    </row>
    <row r="130" spans="1:46" x14ac:dyDescent="0.3">
      <c r="A130" s="6">
        <v>27</v>
      </c>
      <c r="B130" s="7" t="s">
        <v>26</v>
      </c>
      <c r="C130" s="6">
        <v>1626.4660505526274</v>
      </c>
      <c r="D130" s="6">
        <v>74.377774575610857</v>
      </c>
      <c r="E130" s="6">
        <v>282.15708438148266</v>
      </c>
      <c r="F130" s="6">
        <v>0</v>
      </c>
      <c r="G130" s="6">
        <v>1240.6682511962397</v>
      </c>
      <c r="H130" s="6">
        <v>6508.1951706387854</v>
      </c>
      <c r="I130" s="6">
        <v>0</v>
      </c>
      <c r="J130" s="6">
        <v>2824.7635157985396</v>
      </c>
      <c r="K130" s="6">
        <v>1057.1588677903073</v>
      </c>
      <c r="L130" s="6">
        <v>12986.405691666247</v>
      </c>
      <c r="M130" s="6">
        <v>1276.5050114142662</v>
      </c>
      <c r="N130" s="6">
        <v>12390.854458634114</v>
      </c>
      <c r="O130" s="6">
        <v>3376.6633343967205</v>
      </c>
      <c r="P130" s="6">
        <v>31079.413737319475</v>
      </c>
      <c r="Q130" s="6">
        <v>21917.518691632817</v>
      </c>
      <c r="R130" s="6">
        <v>48290.092503753513</v>
      </c>
      <c r="S130" s="6">
        <v>1730.2261433507967</v>
      </c>
      <c r="T130" s="6">
        <v>756.28018545729753</v>
      </c>
      <c r="U130" s="6">
        <v>157859.09075515677</v>
      </c>
      <c r="V130" s="6">
        <v>81992.081391338288</v>
      </c>
      <c r="W130" s="6">
        <v>12914.086668470833</v>
      </c>
      <c r="X130" s="6">
        <v>36231.573243624734</v>
      </c>
      <c r="Y130" s="6">
        <v>50696.219090787119</v>
      </c>
      <c r="Z130" s="6">
        <v>76153.117124382057</v>
      </c>
      <c r="AA130" s="6">
        <v>8910.1858282464345</v>
      </c>
      <c r="AB130" s="6">
        <v>0</v>
      </c>
      <c r="AC130" s="6">
        <v>1965664.8789420924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8">
        <f t="shared" si="18"/>
        <v>2537838.9795166575</v>
      </c>
      <c r="AJ130" s="6">
        <v>271592.95244417229</v>
      </c>
      <c r="AK130" s="6">
        <v>0</v>
      </c>
      <c r="AL130" s="6">
        <v>730197.28767389827</v>
      </c>
      <c r="AM130" s="6">
        <v>0</v>
      </c>
      <c r="AN130" s="6">
        <v>843963.38968138199</v>
      </c>
      <c r="AO130" s="8">
        <f t="shared" si="19"/>
        <v>1845753.6297994526</v>
      </c>
      <c r="AP130" s="8">
        <f t="shared" si="20"/>
        <v>4383592.6093161106</v>
      </c>
      <c r="AQ130" s="6"/>
      <c r="AR130" s="6"/>
      <c r="AS130" s="9">
        <f>+AC143</f>
        <v>6531006.5170660093</v>
      </c>
      <c r="AT130" s="8">
        <f t="shared" si="21"/>
        <v>6531006.5170660093</v>
      </c>
    </row>
    <row r="131" spans="1:46" x14ac:dyDescent="0.3">
      <c r="A131" s="6">
        <v>28</v>
      </c>
      <c r="B131" s="7" t="s">
        <v>27</v>
      </c>
      <c r="C131" s="6">
        <v>3729.7102402823675</v>
      </c>
      <c r="D131" s="6">
        <v>742.18826853538701</v>
      </c>
      <c r="E131" s="6">
        <v>1363.8705595865492</v>
      </c>
      <c r="F131" s="6">
        <v>197.39651234726014</v>
      </c>
      <c r="G131" s="6">
        <v>5583.0071303830782</v>
      </c>
      <c r="H131" s="6">
        <v>19130.203091348187</v>
      </c>
      <c r="I131" s="6">
        <v>2050.5418957951301</v>
      </c>
      <c r="J131" s="6">
        <v>85.609813239968673</v>
      </c>
      <c r="K131" s="6">
        <v>18514.738679152033</v>
      </c>
      <c r="L131" s="6">
        <v>71444.778698767623</v>
      </c>
      <c r="M131" s="6">
        <v>3752.161617040415</v>
      </c>
      <c r="N131" s="6">
        <v>45070.777470125293</v>
      </c>
      <c r="O131" s="6">
        <v>85849.886029429195</v>
      </c>
      <c r="P131" s="6">
        <v>22075.852918450975</v>
      </c>
      <c r="Q131" s="6">
        <v>81680.699724224934</v>
      </c>
      <c r="R131" s="6">
        <v>3258.1607809737397</v>
      </c>
      <c r="S131" s="6">
        <v>33122.214259615554</v>
      </c>
      <c r="T131" s="6">
        <v>944.63700271782386</v>
      </c>
      <c r="U131" s="6">
        <v>315930.34780032717</v>
      </c>
      <c r="V131" s="6">
        <v>26146.850037888249</v>
      </c>
      <c r="W131" s="6">
        <v>657715.32195838878</v>
      </c>
      <c r="X131" s="6">
        <v>28644.778260018458</v>
      </c>
      <c r="Y131" s="6">
        <v>40343.071731316086</v>
      </c>
      <c r="Z131" s="6">
        <v>83899.605552395675</v>
      </c>
      <c r="AA131" s="6">
        <v>4763.979356169094</v>
      </c>
      <c r="AB131" s="6">
        <v>2732.1050363994095</v>
      </c>
      <c r="AC131" s="6">
        <v>112505.21719831345</v>
      </c>
      <c r="AD131" s="6">
        <v>35186.575587977037</v>
      </c>
      <c r="AE131" s="6">
        <v>0</v>
      </c>
      <c r="AF131" s="6">
        <v>0</v>
      </c>
      <c r="AG131" s="6">
        <v>7329.5877373536587</v>
      </c>
      <c r="AH131" s="6">
        <v>0</v>
      </c>
      <c r="AI131" s="8">
        <f t="shared" si="18"/>
        <v>1713793.8749485624</v>
      </c>
      <c r="AJ131" s="6">
        <v>3062771.5506466404</v>
      </c>
      <c r="AK131" s="6">
        <v>0</v>
      </c>
      <c r="AL131" s="6">
        <v>0</v>
      </c>
      <c r="AM131" s="6">
        <v>0</v>
      </c>
      <c r="AN131" s="6">
        <v>394369.96740845294</v>
      </c>
      <c r="AO131" s="8">
        <f t="shared" si="19"/>
        <v>3457141.5180550935</v>
      </c>
      <c r="AP131" s="8">
        <f t="shared" si="20"/>
        <v>5170935.3930036556</v>
      </c>
      <c r="AQ131" s="6"/>
      <c r="AR131" s="6"/>
      <c r="AS131" s="9">
        <f>+AD143</f>
        <v>1395505.0560560622</v>
      </c>
      <c r="AT131" s="8">
        <f t="shared" si="21"/>
        <v>1395505.0560560622</v>
      </c>
    </row>
    <row r="132" spans="1:46" x14ac:dyDescent="0.3">
      <c r="A132" s="6">
        <v>29</v>
      </c>
      <c r="B132" s="7" t="s">
        <v>28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2542.9261661429678</v>
      </c>
      <c r="AG132" s="6">
        <v>0</v>
      </c>
      <c r="AH132" s="6">
        <v>0</v>
      </c>
      <c r="AI132" s="8">
        <f t="shared" si="18"/>
        <v>2542.9261661429678</v>
      </c>
      <c r="AJ132" s="6">
        <v>80772.865040754696</v>
      </c>
      <c r="AK132" s="6">
        <v>1739350.289314867</v>
      </c>
      <c r="AL132" s="6">
        <v>0</v>
      </c>
      <c r="AM132" s="6">
        <v>0</v>
      </c>
      <c r="AN132" s="6">
        <v>50147.876967110991</v>
      </c>
      <c r="AO132" s="8">
        <f t="shared" si="19"/>
        <v>1870271.0313227326</v>
      </c>
      <c r="AP132" s="8">
        <f t="shared" si="20"/>
        <v>1872813.9574888756</v>
      </c>
      <c r="AQ132" s="6"/>
      <c r="AR132" s="6"/>
      <c r="AS132" s="9">
        <f>+AE143</f>
        <v>3646802.7639983147</v>
      </c>
      <c r="AT132" s="8">
        <f t="shared" si="21"/>
        <v>3646802.7639983147</v>
      </c>
    </row>
    <row r="133" spans="1:46" x14ac:dyDescent="0.3">
      <c r="A133" s="6">
        <v>30</v>
      </c>
      <c r="B133" s="7" t="s">
        <v>29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76.861884044020314</v>
      </c>
      <c r="T133" s="6">
        <v>9.5927361524599508</v>
      </c>
      <c r="U133" s="6">
        <v>0</v>
      </c>
      <c r="V133" s="6">
        <v>0</v>
      </c>
      <c r="W133" s="6">
        <v>46.138625234191792</v>
      </c>
      <c r="X133" s="6">
        <v>0</v>
      </c>
      <c r="Y133" s="6">
        <v>0</v>
      </c>
      <c r="Z133" s="6">
        <v>0</v>
      </c>
      <c r="AA133" s="6">
        <v>7.6015286278065206</v>
      </c>
      <c r="AB133" s="6">
        <v>0</v>
      </c>
      <c r="AC133" s="6">
        <v>468.37220364078394</v>
      </c>
      <c r="AD133" s="6">
        <v>0</v>
      </c>
      <c r="AE133" s="6">
        <v>841.88578686006201</v>
      </c>
      <c r="AF133" s="6">
        <v>250.40146444778085</v>
      </c>
      <c r="AG133" s="6">
        <v>0</v>
      </c>
      <c r="AH133" s="6">
        <v>0</v>
      </c>
      <c r="AI133" s="8">
        <f t="shared" si="18"/>
        <v>1700.8542290071052</v>
      </c>
      <c r="AJ133" s="6">
        <v>99886.334498184471</v>
      </c>
      <c r="AK133" s="6">
        <v>0</v>
      </c>
      <c r="AL133" s="6">
        <v>0</v>
      </c>
      <c r="AM133" s="6">
        <v>0</v>
      </c>
      <c r="AN133" s="6">
        <v>41803.445302657565</v>
      </c>
      <c r="AO133" s="8">
        <f t="shared" si="19"/>
        <v>141689.77980084205</v>
      </c>
      <c r="AP133" s="8">
        <f t="shared" si="20"/>
        <v>143390.63402984914</v>
      </c>
      <c r="AQ133" s="6"/>
      <c r="AR133" s="6"/>
      <c r="AS133" s="9">
        <f>+AF143</f>
        <v>241584.62225483032</v>
      </c>
      <c r="AT133" s="8">
        <f t="shared" si="21"/>
        <v>241584.62225483032</v>
      </c>
    </row>
    <row r="134" spans="1:46" x14ac:dyDescent="0.3">
      <c r="A134" s="6">
        <v>31</v>
      </c>
      <c r="B134" s="7" t="s">
        <v>30</v>
      </c>
      <c r="C134" s="6">
        <v>0</v>
      </c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44913.119940789547</v>
      </c>
      <c r="X134" s="6">
        <v>0</v>
      </c>
      <c r="Y134" s="6">
        <v>0</v>
      </c>
      <c r="Z134" s="6">
        <v>0</v>
      </c>
      <c r="AA134" s="6">
        <v>89.101858282464335</v>
      </c>
      <c r="AB134" s="6">
        <v>0</v>
      </c>
      <c r="AC134" s="6">
        <v>7553.8512178739957</v>
      </c>
      <c r="AD134" s="6">
        <v>0</v>
      </c>
      <c r="AE134" s="6">
        <v>0</v>
      </c>
      <c r="AF134" s="6">
        <v>0</v>
      </c>
      <c r="AG134" s="6">
        <v>33593.943796204265</v>
      </c>
      <c r="AH134" s="6">
        <v>0</v>
      </c>
      <c r="AI134" s="8">
        <f t="shared" si="18"/>
        <v>86150.016813150272</v>
      </c>
      <c r="AJ134" s="6">
        <v>1495320.9511331725</v>
      </c>
      <c r="AK134" s="6">
        <v>0</v>
      </c>
      <c r="AL134" s="6">
        <v>0</v>
      </c>
      <c r="AM134" s="6">
        <v>0</v>
      </c>
      <c r="AN134" s="6">
        <v>913689.89975973871</v>
      </c>
      <c r="AO134" s="8">
        <f t="shared" si="19"/>
        <v>2409010.8508929112</v>
      </c>
      <c r="AP134" s="8">
        <f t="shared" si="20"/>
        <v>2495160.8677060613</v>
      </c>
      <c r="AQ134" s="6"/>
      <c r="AR134" s="6"/>
      <c r="AS134" s="9">
        <f>+AG143</f>
        <v>771679.86582078482</v>
      </c>
      <c r="AT134" s="8">
        <f t="shared" si="21"/>
        <v>771679.86582078482</v>
      </c>
    </row>
    <row r="135" spans="1:46" x14ac:dyDescent="0.3">
      <c r="A135" s="6">
        <v>32</v>
      </c>
      <c r="B135" s="7" t="s">
        <v>31</v>
      </c>
      <c r="C135" s="6">
        <v>569.77708923687283</v>
      </c>
      <c r="D135" s="6">
        <v>2149.1888606564239</v>
      </c>
      <c r="E135" s="6">
        <v>9087.3278138428032</v>
      </c>
      <c r="F135" s="6">
        <v>866.82816291622953</v>
      </c>
      <c r="G135" s="6">
        <v>3892.7162070609274</v>
      </c>
      <c r="H135" s="6">
        <v>10887.306660004924</v>
      </c>
      <c r="I135" s="6">
        <v>466.08293226882228</v>
      </c>
      <c r="J135" s="6">
        <v>1.0362338428802336</v>
      </c>
      <c r="K135" s="6">
        <v>1638.0728013947228</v>
      </c>
      <c r="L135" s="6">
        <v>7628.211363511994</v>
      </c>
      <c r="M135" s="6">
        <v>2135.4156026233813</v>
      </c>
      <c r="N135" s="6">
        <v>23950.241740923972</v>
      </c>
      <c r="O135" s="6">
        <v>3684.1964453960218</v>
      </c>
      <c r="P135" s="6">
        <v>184050.4416525035</v>
      </c>
      <c r="Q135" s="6">
        <v>3119.6307758919402</v>
      </c>
      <c r="R135" s="6">
        <v>177.51180924397767</v>
      </c>
      <c r="S135" s="6">
        <v>3049.6120475210441</v>
      </c>
      <c r="T135" s="6">
        <v>91.027346150126903</v>
      </c>
      <c r="U135" s="6">
        <v>10893.850716939623</v>
      </c>
      <c r="V135" s="6">
        <v>156522.11983195067</v>
      </c>
      <c r="W135" s="6">
        <v>116136.92594650494</v>
      </c>
      <c r="X135" s="6">
        <v>33971.162131495897</v>
      </c>
      <c r="Y135" s="6">
        <v>63378.087352621718</v>
      </c>
      <c r="Z135" s="6">
        <v>573.71566742903519</v>
      </c>
      <c r="AA135" s="6">
        <v>20031.607543185972</v>
      </c>
      <c r="AB135" s="6">
        <v>1766.7612568716177</v>
      </c>
      <c r="AC135" s="6">
        <v>61302.085434608976</v>
      </c>
      <c r="AD135" s="6">
        <v>28116.305451684042</v>
      </c>
      <c r="AE135" s="6">
        <v>0</v>
      </c>
      <c r="AF135" s="6">
        <v>425.37660422692608</v>
      </c>
      <c r="AG135" s="6">
        <v>1649.157240904573</v>
      </c>
      <c r="AH135" s="6">
        <v>15952.731772234412</v>
      </c>
      <c r="AI135" s="8">
        <f t="shared" si="18"/>
        <v>768164.51249564881</v>
      </c>
      <c r="AJ135" s="6">
        <v>201274.46245878146</v>
      </c>
      <c r="AK135" s="6">
        <v>0</v>
      </c>
      <c r="AL135" s="6">
        <v>0</v>
      </c>
      <c r="AM135" s="6">
        <v>0</v>
      </c>
      <c r="AN135" s="6">
        <v>49305.377117689553</v>
      </c>
      <c r="AO135" s="8">
        <f t="shared" si="19"/>
        <v>250579.83957647101</v>
      </c>
      <c r="AP135" s="8">
        <f t="shared" si="20"/>
        <v>1018744.3520721198</v>
      </c>
      <c r="AQ135" s="6"/>
      <c r="AR135" s="6"/>
      <c r="AS135" s="9">
        <f>+AH143</f>
        <v>734500.48799271579</v>
      </c>
      <c r="AT135" s="8">
        <f t="shared" si="21"/>
        <v>734500.48799271579</v>
      </c>
    </row>
    <row r="136" spans="1:46" x14ac:dyDescent="0.3">
      <c r="A136" s="97" t="s">
        <v>33</v>
      </c>
      <c r="B136" s="98"/>
      <c r="C136" s="8">
        <f t="shared" ref="C136:AT136" si="22">SUM(C104:C135)</f>
        <v>41303.118029140867</v>
      </c>
      <c r="D136" s="8">
        <f t="shared" si="22"/>
        <v>8837.1272550695321</v>
      </c>
      <c r="E136" s="8">
        <f t="shared" si="22"/>
        <v>856611.52290828433</v>
      </c>
      <c r="F136" s="8">
        <f t="shared" si="22"/>
        <v>4720.8087915581127</v>
      </c>
      <c r="G136" s="8">
        <f t="shared" si="22"/>
        <v>73638.518422441586</v>
      </c>
      <c r="H136" s="8">
        <f t="shared" si="22"/>
        <v>1264664.4803927678</v>
      </c>
      <c r="I136" s="8">
        <f t="shared" si="22"/>
        <v>208866.1113123016</v>
      </c>
      <c r="J136" s="8">
        <f t="shared" si="22"/>
        <v>70631.407103627367</v>
      </c>
      <c r="K136" s="8">
        <f t="shared" si="22"/>
        <v>744032.68766444572</v>
      </c>
      <c r="L136" s="8">
        <f t="shared" si="22"/>
        <v>3259540.5628160872</v>
      </c>
      <c r="M136" s="8">
        <f t="shared" si="22"/>
        <v>246156.85111349245</v>
      </c>
      <c r="N136" s="8">
        <f t="shared" si="22"/>
        <v>2216429.7138644243</v>
      </c>
      <c r="O136" s="8">
        <f t="shared" si="22"/>
        <v>1982630.47095382</v>
      </c>
      <c r="P136" s="8">
        <f t="shared" si="22"/>
        <v>2348921.4178765318</v>
      </c>
      <c r="Q136" s="8">
        <f t="shared" si="22"/>
        <v>8133795.6796146519</v>
      </c>
      <c r="R136" s="8">
        <f t="shared" si="22"/>
        <v>698461.08758041717</v>
      </c>
      <c r="S136" s="8">
        <f t="shared" si="22"/>
        <v>204855.60082368049</v>
      </c>
      <c r="T136" s="8">
        <f t="shared" si="22"/>
        <v>9132.5864173678856</v>
      </c>
      <c r="U136" s="8">
        <f t="shared" si="22"/>
        <v>4227180.9806571752</v>
      </c>
      <c r="V136" s="8">
        <f t="shared" si="22"/>
        <v>701271.53556038416</v>
      </c>
      <c r="W136" s="8">
        <f t="shared" si="22"/>
        <v>1812246.4101508439</v>
      </c>
      <c r="X136" s="8">
        <f t="shared" si="22"/>
        <v>320031.70649898169</v>
      </c>
      <c r="Y136" s="8">
        <f t="shared" si="22"/>
        <v>398844.99518909614</v>
      </c>
      <c r="Z136" s="8">
        <f t="shared" si="22"/>
        <v>717984.75671808748</v>
      </c>
      <c r="AA136" s="8">
        <f t="shared" si="22"/>
        <v>388153.56238445936</v>
      </c>
      <c r="AB136" s="8">
        <f t="shared" si="22"/>
        <v>49685.588646693635</v>
      </c>
      <c r="AC136" s="8">
        <f t="shared" si="22"/>
        <v>2546294.3949081297</v>
      </c>
      <c r="AD136" s="8">
        <f t="shared" si="22"/>
        <v>190801.95877147184</v>
      </c>
      <c r="AE136" s="8">
        <f t="shared" si="22"/>
        <v>1716783.0377860079</v>
      </c>
      <c r="AF136" s="8">
        <f t="shared" si="22"/>
        <v>37826.402088511531</v>
      </c>
      <c r="AG136" s="8">
        <f t="shared" si="22"/>
        <v>354916.24649846065</v>
      </c>
      <c r="AH136" s="8">
        <f t="shared" si="22"/>
        <v>140985.94064341974</v>
      </c>
      <c r="AI136" s="8">
        <f t="shared" si="22"/>
        <v>35976237.269441843</v>
      </c>
      <c r="AJ136" s="8">
        <f t="shared" si="22"/>
        <v>27458194.395167395</v>
      </c>
      <c r="AK136" s="8">
        <f t="shared" si="22"/>
        <v>2807787.2119007111</v>
      </c>
      <c r="AL136" s="8">
        <f t="shared" si="22"/>
        <v>25376648.438769829</v>
      </c>
      <c r="AM136" s="8">
        <f t="shared" si="22"/>
        <v>-46095807.7614135</v>
      </c>
      <c r="AN136" s="8">
        <f t="shared" si="22"/>
        <v>81410818.365602911</v>
      </c>
      <c r="AO136" s="8">
        <f t="shared" si="22"/>
        <v>90957640.650027364</v>
      </c>
      <c r="AP136" s="8">
        <f t="shared" si="22"/>
        <v>126933877.91946918</v>
      </c>
      <c r="AQ136" s="8">
        <f t="shared" si="22"/>
        <v>0</v>
      </c>
      <c r="AR136" s="8">
        <f t="shared" si="22"/>
        <v>0</v>
      </c>
      <c r="AS136" s="8">
        <f t="shared" si="22"/>
        <v>126933877.91946919</v>
      </c>
      <c r="AT136" s="8">
        <f t="shared" si="22"/>
        <v>126933877.91946919</v>
      </c>
    </row>
    <row r="137" spans="1:46" x14ac:dyDescent="0.3">
      <c r="A137" s="97" t="s">
        <v>34</v>
      </c>
      <c r="B137" s="98"/>
      <c r="C137" s="6">
        <f>+C86-C136</f>
        <v>22207.198162280518</v>
      </c>
      <c r="D137" s="6">
        <f t="shared" ref="D137:AI137" si="23">+D86-D136</f>
        <v>4751.4048697282124</v>
      </c>
      <c r="E137" s="6">
        <f t="shared" si="23"/>
        <v>460569.14695630921</v>
      </c>
      <c r="F137" s="6">
        <f t="shared" si="23"/>
        <v>2538.2087678320404</v>
      </c>
      <c r="G137" s="6">
        <f t="shared" si="23"/>
        <v>39592.777713056348</v>
      </c>
      <c r="H137" s="6">
        <f t="shared" si="23"/>
        <v>679964.51757140877</v>
      </c>
      <c r="I137" s="6">
        <f t="shared" si="23"/>
        <v>112299.78133914026</v>
      </c>
      <c r="J137" s="6">
        <f t="shared" si="23"/>
        <v>37975.962321399289</v>
      </c>
      <c r="K137" s="6">
        <f t="shared" si="23"/>
        <v>400039.56414431008</v>
      </c>
      <c r="L137" s="6">
        <f t="shared" si="23"/>
        <v>1752537.4995993711</v>
      </c>
      <c r="M137" s="6">
        <f t="shared" si="23"/>
        <v>132349.66831858846</v>
      </c>
      <c r="N137" s="6">
        <f t="shared" si="23"/>
        <v>1191694.3857320151</v>
      </c>
      <c r="O137" s="6">
        <f t="shared" si="23"/>
        <v>1065988.9580245048</v>
      </c>
      <c r="P137" s="6">
        <f t="shared" si="23"/>
        <v>1262930.4004992112</v>
      </c>
      <c r="Q137" s="6">
        <f t="shared" si="23"/>
        <v>4373248.8269109223</v>
      </c>
      <c r="R137" s="6">
        <f t="shared" si="23"/>
        <v>375537.35700042767</v>
      </c>
      <c r="S137" s="6">
        <f t="shared" si="23"/>
        <v>110143.47437243917</v>
      </c>
      <c r="T137" s="6">
        <f t="shared" si="23"/>
        <v>4910.2626141094443</v>
      </c>
      <c r="U137" s="6">
        <f t="shared" si="23"/>
        <v>2272802.8823161917</v>
      </c>
      <c r="V137" s="6">
        <f t="shared" si="23"/>
        <v>377048.43360176054</v>
      </c>
      <c r="W137" s="6">
        <f t="shared" si="23"/>
        <v>974379.58850242267</v>
      </c>
      <c r="X137" s="6">
        <f t="shared" si="23"/>
        <v>172069.51590002055</v>
      </c>
      <c r="Y137" s="6">
        <f t="shared" si="23"/>
        <v>214444.58110762906</v>
      </c>
      <c r="Z137" s="6">
        <f t="shared" si="23"/>
        <v>386034.53033947595</v>
      </c>
      <c r="AA137" s="6">
        <f t="shared" si="23"/>
        <v>208696.1829657802</v>
      </c>
      <c r="AB137" s="6">
        <f t="shared" si="23"/>
        <v>26714.150542053671</v>
      </c>
      <c r="AC137" s="6">
        <f t="shared" si="23"/>
        <v>1369050.7377029909</v>
      </c>
      <c r="AD137" s="6">
        <f t="shared" si="23"/>
        <v>102587.33747897352</v>
      </c>
      <c r="AE137" s="6">
        <f t="shared" si="23"/>
        <v>923052.37330647139</v>
      </c>
      <c r="AF137" s="6">
        <f t="shared" si="23"/>
        <v>20337.893288177729</v>
      </c>
      <c r="AG137" s="6">
        <f t="shared" si="23"/>
        <v>190825.67595606926</v>
      </c>
      <c r="AH137" s="6">
        <f t="shared" si="23"/>
        <v>75803.059704959189</v>
      </c>
      <c r="AI137" s="8">
        <f t="shared" si="23"/>
        <v>19343126.337630033</v>
      </c>
      <c r="AJ137" s="10">
        <f t="shared" ref="AJ137:AO137" si="24">+AJ86-AJ136</f>
        <v>26741590.233786166</v>
      </c>
      <c r="AK137" s="10">
        <f t="shared" si="24"/>
        <v>2734509.5603783969</v>
      </c>
      <c r="AL137" s="10">
        <f t="shared" si="24"/>
        <v>24714368.479227711</v>
      </c>
      <c r="AM137" s="10">
        <f t="shared" si="24"/>
        <v>0</v>
      </c>
      <c r="AN137" s="10">
        <f t="shared" si="24"/>
        <v>0</v>
      </c>
      <c r="AO137" s="10">
        <f t="shared" si="24"/>
        <v>54190468.27339229</v>
      </c>
      <c r="AP137" s="10">
        <f>+AI137+AJ137+AL137+AK137</f>
        <v>73533594.611022308</v>
      </c>
      <c r="AQ137" s="10"/>
      <c r="AR137" s="10"/>
      <c r="AS137" s="10"/>
      <c r="AT137" s="10"/>
    </row>
    <row r="138" spans="1:46" x14ac:dyDescent="0.3">
      <c r="A138" s="101" t="s">
        <v>35</v>
      </c>
      <c r="B138" s="102"/>
      <c r="C138" s="6">
        <v>136650.54158825494</v>
      </c>
      <c r="D138" s="6">
        <v>154922.13399801045</v>
      </c>
      <c r="E138" s="6">
        <v>159498.08647634581</v>
      </c>
      <c r="F138" s="6">
        <v>21352.640734478286</v>
      </c>
      <c r="G138" s="6">
        <v>701326.39926988585</v>
      </c>
      <c r="H138" s="6">
        <v>522816.91806774249</v>
      </c>
      <c r="I138" s="6">
        <v>250931.36503179086</v>
      </c>
      <c r="J138" s="6">
        <v>18840.515869276089</v>
      </c>
      <c r="K138" s="6">
        <v>268055.91375080554</v>
      </c>
      <c r="L138" s="6">
        <v>582670.87664040842</v>
      </c>
      <c r="M138" s="6">
        <v>44546.489296051535</v>
      </c>
      <c r="N138" s="6">
        <v>652552.96479628142</v>
      </c>
      <c r="O138" s="6">
        <v>503713.81068374863</v>
      </c>
      <c r="P138" s="6">
        <v>534567.53276422736</v>
      </c>
      <c r="Q138" s="6">
        <v>1450230.735957457</v>
      </c>
      <c r="R138" s="6">
        <v>91272.610925500674</v>
      </c>
      <c r="S138" s="6">
        <v>93073.554547216088</v>
      </c>
      <c r="T138" s="6">
        <v>3490.7976504569451</v>
      </c>
      <c r="U138" s="6">
        <v>2827761.2639940274</v>
      </c>
      <c r="V138" s="6">
        <v>1972140.7355222609</v>
      </c>
      <c r="W138" s="6">
        <v>1029904.011796128</v>
      </c>
      <c r="X138" s="6">
        <v>309484.11898880568</v>
      </c>
      <c r="Y138" s="6">
        <v>191587.68114437515</v>
      </c>
      <c r="Z138" s="6">
        <v>190144.66969931012</v>
      </c>
      <c r="AA138" s="6">
        <v>104845.59059838434</v>
      </c>
      <c r="AB138" s="6">
        <v>131177.95953230342</v>
      </c>
      <c r="AC138" s="6">
        <v>1153984.1771519587</v>
      </c>
      <c r="AD138" s="6">
        <v>384311.78043959331</v>
      </c>
      <c r="AE138" s="6">
        <v>0</v>
      </c>
      <c r="AF138" s="6">
        <v>176864.92887338324</v>
      </c>
      <c r="AG138" s="6">
        <v>137123.72236614017</v>
      </c>
      <c r="AH138" s="6">
        <v>365554.65614437824</v>
      </c>
      <c r="AI138" s="8">
        <f>SUM(C138:AH138)</f>
        <v>15165399.184298987</v>
      </c>
      <c r="AJ138" s="10"/>
      <c r="AK138" s="10"/>
      <c r="AL138" s="10"/>
      <c r="AM138" s="10"/>
      <c r="AN138" s="10"/>
      <c r="AO138" s="10">
        <f>+AO137+AI137</f>
        <v>73533594.611022323</v>
      </c>
      <c r="AP138" s="10"/>
      <c r="AQ138" s="10"/>
      <c r="AR138" s="10"/>
      <c r="AS138" s="10"/>
      <c r="AT138" s="10"/>
    </row>
    <row r="139" spans="1:46" x14ac:dyDescent="0.3">
      <c r="A139" s="101" t="s">
        <v>36</v>
      </c>
      <c r="B139" s="102"/>
      <c r="C139" s="6">
        <v>45304.653821787419</v>
      </c>
      <c r="D139" s="6">
        <v>31242.215199442588</v>
      </c>
      <c r="E139" s="6">
        <v>335409.88670108054</v>
      </c>
      <c r="F139" s="6">
        <v>18867.217987263572</v>
      </c>
      <c r="G139" s="6">
        <v>836689.29489209934</v>
      </c>
      <c r="H139" s="6">
        <v>4380076.9836996291</v>
      </c>
      <c r="I139" s="6">
        <v>409339.81094989215</v>
      </c>
      <c r="J139" s="6">
        <v>74866.347849601865</v>
      </c>
      <c r="K139" s="6">
        <v>243170.74813512212</v>
      </c>
      <c r="L139" s="6">
        <v>2266950.8117280728</v>
      </c>
      <c r="M139" s="6">
        <v>373203.40204632684</v>
      </c>
      <c r="N139" s="6">
        <v>1577168.052849981</v>
      </c>
      <c r="O139" s="6">
        <v>2162338.2576495633</v>
      </c>
      <c r="P139" s="6">
        <v>4456950.2873774637</v>
      </c>
      <c r="Q139" s="6">
        <v>16210024.459333509</v>
      </c>
      <c r="R139" s="6">
        <v>867059.89739034756</v>
      </c>
      <c r="S139" s="6">
        <v>150688.5170867758</v>
      </c>
      <c r="T139" s="6">
        <v>21439.361708535573</v>
      </c>
      <c r="U139" s="6">
        <v>2033907.1157521615</v>
      </c>
      <c r="V139" s="6">
        <v>9619932.2714068294</v>
      </c>
      <c r="W139" s="6">
        <v>871053.98055339674</v>
      </c>
      <c r="X139" s="6">
        <v>784761.29304427933</v>
      </c>
      <c r="Y139" s="6">
        <v>288245.84782264597</v>
      </c>
      <c r="Z139" s="6">
        <v>172554.74541854687</v>
      </c>
      <c r="AA139" s="6">
        <v>72612.141941203343</v>
      </c>
      <c r="AB139" s="6">
        <v>191019.08951511115</v>
      </c>
      <c r="AC139" s="6">
        <v>1365883.8814068558</v>
      </c>
      <c r="AD139" s="6">
        <v>557365.44393566856</v>
      </c>
      <c r="AE139" s="6">
        <v>0</v>
      </c>
      <c r="AF139" s="6">
        <v>-17304.215797482346</v>
      </c>
      <c r="AG139" s="6">
        <v>84399.964184218508</v>
      </c>
      <c r="AH139" s="6">
        <v>112667.90259547326</v>
      </c>
      <c r="AI139" s="8">
        <f>SUM(C139:AH139)</f>
        <v>50597889.668185405</v>
      </c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</row>
    <row r="140" spans="1:46" x14ac:dyDescent="0.3">
      <c r="A140" s="101" t="s">
        <v>37</v>
      </c>
      <c r="B140" s="102"/>
      <c r="C140" s="6">
        <v>586.5560344383448</v>
      </c>
      <c r="D140" s="6">
        <v>536.65284316467921</v>
      </c>
      <c r="E140" s="6">
        <v>25380.972678051847</v>
      </c>
      <c r="F140" s="6">
        <v>299.13052532849679</v>
      </c>
      <c r="G140" s="6">
        <v>446409.02148767316</v>
      </c>
      <c r="H140" s="6">
        <v>187519.3537502457</v>
      </c>
      <c r="I140" s="6">
        <v>94194.819547790117</v>
      </c>
      <c r="J140" s="6">
        <v>1997.0114901597331</v>
      </c>
      <c r="K140" s="6">
        <v>3356.7305397236546</v>
      </c>
      <c r="L140" s="6">
        <v>41245.839086381195</v>
      </c>
      <c r="M140" s="6">
        <v>15977.541269151247</v>
      </c>
      <c r="N140" s="6">
        <v>77507.343956620985</v>
      </c>
      <c r="O140" s="6">
        <v>92791.433827529298</v>
      </c>
      <c r="P140" s="6">
        <v>253653.33913392387</v>
      </c>
      <c r="Q140" s="6">
        <v>77491.691432831547</v>
      </c>
      <c r="R140" s="6">
        <v>150580.64632596119</v>
      </c>
      <c r="S140" s="6">
        <v>95036.015855355334</v>
      </c>
      <c r="T140" s="6">
        <v>17354.937282344163</v>
      </c>
      <c r="U140" s="6">
        <v>73802.309645084417</v>
      </c>
      <c r="V140" s="6">
        <v>149403.63084982435</v>
      </c>
      <c r="W140" s="6">
        <v>491515.11963631184</v>
      </c>
      <c r="X140" s="6">
        <v>336841.20470366027</v>
      </c>
      <c r="Y140" s="6">
        <v>189638.18666220451</v>
      </c>
      <c r="Z140" s="6">
        <v>29239.241951485787</v>
      </c>
      <c r="AA140" s="6">
        <v>29848.319435450092</v>
      </c>
      <c r="AB140" s="6">
        <v>8848.8315762235234</v>
      </c>
      <c r="AC140" s="6">
        <v>75861.925015380024</v>
      </c>
      <c r="AD140" s="6">
        <v>121937.88886309598</v>
      </c>
      <c r="AE140" s="6">
        <v>0</v>
      </c>
      <c r="AF140" s="6">
        <v>21475.832709600898</v>
      </c>
      <c r="AG140" s="6">
        <v>3882.04145511447</v>
      </c>
      <c r="AH140" s="6">
        <v>31243.987704647716</v>
      </c>
      <c r="AI140" s="8">
        <f>SUM(C140:AH140)</f>
        <v>3145457.5572747584</v>
      </c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</row>
    <row r="141" spans="1:46" x14ac:dyDescent="0.3">
      <c r="A141" s="101" t="s">
        <v>38</v>
      </c>
      <c r="B141" s="102"/>
      <c r="C141" s="6">
        <v>181.22956190980642</v>
      </c>
      <c r="D141" s="6">
        <v>2424.7538865457582</v>
      </c>
      <c r="E141" s="6">
        <v>18873.030965730868</v>
      </c>
      <c r="F141" s="6">
        <v>347.51928677869483</v>
      </c>
      <c r="G141" s="6">
        <v>497917.75473625102</v>
      </c>
      <c r="H141" s="6">
        <v>19244.542119385271</v>
      </c>
      <c r="I141" s="6">
        <v>72850.541830225397</v>
      </c>
      <c r="J141" s="6">
        <v>426.46399458212824</v>
      </c>
      <c r="K141" s="6">
        <v>4549.4975182336975</v>
      </c>
      <c r="L141" s="6">
        <v>15431.306612449682</v>
      </c>
      <c r="M141" s="6">
        <v>1639.7265656531986</v>
      </c>
      <c r="N141" s="6">
        <v>39004.846287059379</v>
      </c>
      <c r="O141" s="6">
        <v>55779.931652504063</v>
      </c>
      <c r="P141" s="6">
        <v>263556.02820525545</v>
      </c>
      <c r="Q141" s="6">
        <v>12169.26995599263</v>
      </c>
      <c r="R141" s="6">
        <v>3391.3735919706919</v>
      </c>
      <c r="S141" s="6">
        <v>22562.651136621684</v>
      </c>
      <c r="T141" s="6">
        <v>81.703888982658128</v>
      </c>
      <c r="U141" s="6">
        <v>340371.27278276742</v>
      </c>
      <c r="V141" s="6">
        <v>4185.8267932995832</v>
      </c>
      <c r="W141" s="6">
        <v>41932.729526457057</v>
      </c>
      <c r="X141" s="6">
        <v>74397.74981267142</v>
      </c>
      <c r="Y141" s="6">
        <v>51469.280490192075</v>
      </c>
      <c r="Z141" s="6">
        <v>82278.503651050676</v>
      </c>
      <c r="AA141" s="6">
        <v>2403.591868369544</v>
      </c>
      <c r="AB141" s="6">
        <v>1736.4379101942031</v>
      </c>
      <c r="AC141" s="6">
        <v>19931.400880694542</v>
      </c>
      <c r="AD141" s="6">
        <v>38500.646567258882</v>
      </c>
      <c r="AE141" s="6">
        <v>1006967.3529058355</v>
      </c>
      <c r="AF141" s="6">
        <v>2383.7810926392876</v>
      </c>
      <c r="AG141" s="6">
        <v>532.2153607818226</v>
      </c>
      <c r="AH141" s="6">
        <v>8244.941199837589</v>
      </c>
      <c r="AI141" s="8">
        <f>SUM(C141:AH141)</f>
        <v>2705767.902638182</v>
      </c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</row>
    <row r="142" spans="1:46" x14ac:dyDescent="0.3">
      <c r="A142" s="97" t="s">
        <v>39</v>
      </c>
      <c r="B142" s="98"/>
      <c r="C142" s="8">
        <f t="shared" ref="C142:AH142" si="25">SUM(C138:C141)</f>
        <v>182722.9810063905</v>
      </c>
      <c r="D142" s="8">
        <f t="shared" si="25"/>
        <v>189125.75592716347</v>
      </c>
      <c r="E142" s="8">
        <f t="shared" si="25"/>
        <v>539161.97682120907</v>
      </c>
      <c r="F142" s="8">
        <f t="shared" si="25"/>
        <v>40866.508533849046</v>
      </c>
      <c r="G142" s="8">
        <f t="shared" si="25"/>
        <v>2482342.4703859095</v>
      </c>
      <c r="H142" s="8">
        <f t="shared" si="25"/>
        <v>5109657.7976370025</v>
      </c>
      <c r="I142" s="8">
        <f t="shared" si="25"/>
        <v>827316.53735969844</v>
      </c>
      <c r="J142" s="8">
        <f t="shared" si="25"/>
        <v>96130.339203619806</v>
      </c>
      <c r="K142" s="8">
        <f t="shared" si="25"/>
        <v>519132.88994388503</v>
      </c>
      <c r="L142" s="8">
        <f t="shared" si="25"/>
        <v>2906298.8340673121</v>
      </c>
      <c r="M142" s="8">
        <f t="shared" si="25"/>
        <v>435367.15917718288</v>
      </c>
      <c r="N142" s="8">
        <f t="shared" si="25"/>
        <v>2346233.2078899429</v>
      </c>
      <c r="O142" s="8">
        <f t="shared" si="25"/>
        <v>2814623.4338133452</v>
      </c>
      <c r="P142" s="8">
        <f t="shared" si="25"/>
        <v>5508727.1874808697</v>
      </c>
      <c r="Q142" s="8">
        <f t="shared" si="25"/>
        <v>17749916.15667979</v>
      </c>
      <c r="R142" s="8">
        <f t="shared" si="25"/>
        <v>1112304.5282337801</v>
      </c>
      <c r="S142" s="8">
        <f t="shared" si="25"/>
        <v>361360.73862596886</v>
      </c>
      <c r="T142" s="8">
        <f t="shared" si="25"/>
        <v>42366.800530319342</v>
      </c>
      <c r="U142" s="8">
        <f t="shared" si="25"/>
        <v>5275841.9621740412</v>
      </c>
      <c r="V142" s="8">
        <f t="shared" si="25"/>
        <v>11745662.464572215</v>
      </c>
      <c r="W142" s="8">
        <f t="shared" si="25"/>
        <v>2434405.8415122936</v>
      </c>
      <c r="X142" s="8">
        <f t="shared" si="25"/>
        <v>1505484.3665494167</v>
      </c>
      <c r="Y142" s="8">
        <f t="shared" si="25"/>
        <v>720940.99611941772</v>
      </c>
      <c r="Z142" s="8">
        <f t="shared" si="25"/>
        <v>474217.16072039347</v>
      </c>
      <c r="AA142" s="8">
        <f t="shared" si="25"/>
        <v>209709.64384340734</v>
      </c>
      <c r="AB142" s="8">
        <f t="shared" si="25"/>
        <v>332782.31853383232</v>
      </c>
      <c r="AC142" s="8">
        <f t="shared" si="25"/>
        <v>2615661.3844548888</v>
      </c>
      <c r="AD142" s="8">
        <f t="shared" si="25"/>
        <v>1102115.7598056169</v>
      </c>
      <c r="AE142" s="8">
        <f t="shared" si="25"/>
        <v>1006967.3529058355</v>
      </c>
      <c r="AF142" s="8">
        <f t="shared" si="25"/>
        <v>183420.32687814106</v>
      </c>
      <c r="AG142" s="8">
        <f t="shared" si="25"/>
        <v>225937.94336625494</v>
      </c>
      <c r="AH142" s="8">
        <f t="shared" si="25"/>
        <v>517711.48764433683</v>
      </c>
      <c r="AI142" s="8">
        <f>SUM(C142:AH142)</f>
        <v>71614514.312397331</v>
      </c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</row>
    <row r="143" spans="1:46" x14ac:dyDescent="0.3">
      <c r="A143" s="97" t="s">
        <v>40</v>
      </c>
      <c r="B143" s="98"/>
      <c r="C143" s="8">
        <f t="shared" ref="C143:AH143" si="26">+C142+C136+C137</f>
        <v>246233.29719781189</v>
      </c>
      <c r="D143" s="8">
        <f t="shared" si="26"/>
        <v>202714.28805196122</v>
      </c>
      <c r="E143" s="8">
        <f t="shared" si="26"/>
        <v>1856342.6466858026</v>
      </c>
      <c r="F143" s="8">
        <f t="shared" si="26"/>
        <v>48125.526093239198</v>
      </c>
      <c r="G143" s="8">
        <f t="shared" si="26"/>
        <v>2595573.7665214073</v>
      </c>
      <c r="H143" s="8">
        <f t="shared" si="26"/>
        <v>7054286.7956011798</v>
      </c>
      <c r="I143" s="8">
        <f t="shared" si="26"/>
        <v>1148482.4300111402</v>
      </c>
      <c r="J143" s="8">
        <f t="shared" si="26"/>
        <v>204737.70862864645</v>
      </c>
      <c r="K143" s="8">
        <f t="shared" si="26"/>
        <v>1663205.1417526407</v>
      </c>
      <c r="L143" s="8">
        <f t="shared" si="26"/>
        <v>7918376.8964827703</v>
      </c>
      <c r="M143" s="8">
        <f t="shared" si="26"/>
        <v>813873.67860926385</v>
      </c>
      <c r="N143" s="8">
        <f t="shared" si="26"/>
        <v>5754357.3074863832</v>
      </c>
      <c r="O143" s="8">
        <f t="shared" si="26"/>
        <v>5863242.8627916696</v>
      </c>
      <c r="P143" s="8">
        <f t="shared" si="26"/>
        <v>9120579.0058566127</v>
      </c>
      <c r="Q143" s="8">
        <f t="shared" si="26"/>
        <v>30256960.663205363</v>
      </c>
      <c r="R143" s="8">
        <f t="shared" si="26"/>
        <v>2186302.9728146251</v>
      </c>
      <c r="S143" s="8">
        <f t="shared" si="26"/>
        <v>676359.81382208853</v>
      </c>
      <c r="T143" s="8">
        <f t="shared" si="26"/>
        <v>56409.649561796672</v>
      </c>
      <c r="U143" s="8">
        <f t="shared" si="26"/>
        <v>11775825.825147409</v>
      </c>
      <c r="V143" s="8">
        <f t="shared" si="26"/>
        <v>12823982.433734361</v>
      </c>
      <c r="W143" s="8">
        <f t="shared" si="26"/>
        <v>5221031.8401655601</v>
      </c>
      <c r="X143" s="8">
        <f t="shared" si="26"/>
        <v>1997585.5889484189</v>
      </c>
      <c r="Y143" s="8">
        <f t="shared" si="26"/>
        <v>1334230.5724161428</v>
      </c>
      <c r="Z143" s="8">
        <f t="shared" si="26"/>
        <v>1578236.447777957</v>
      </c>
      <c r="AA143" s="8">
        <f t="shared" si="26"/>
        <v>806559.38919364684</v>
      </c>
      <c r="AB143" s="8">
        <f t="shared" si="26"/>
        <v>409182.05772257963</v>
      </c>
      <c r="AC143" s="8">
        <f t="shared" si="26"/>
        <v>6531006.5170660093</v>
      </c>
      <c r="AD143" s="8">
        <f t="shared" si="26"/>
        <v>1395505.0560560622</v>
      </c>
      <c r="AE143" s="8">
        <f t="shared" si="26"/>
        <v>3646802.7639983147</v>
      </c>
      <c r="AF143" s="8">
        <f t="shared" si="26"/>
        <v>241584.62225483032</v>
      </c>
      <c r="AG143" s="8">
        <f t="shared" si="26"/>
        <v>771679.86582078482</v>
      </c>
      <c r="AH143" s="8">
        <f t="shared" si="26"/>
        <v>734500.48799271579</v>
      </c>
      <c r="AI143" s="8">
        <f>+AI142+AI136+AI137</f>
        <v>126933877.91946921</v>
      </c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</row>
    <row r="145" spans="3:44" x14ac:dyDescent="0.3">
      <c r="C145" s="1">
        <v>182722.98100639053</v>
      </c>
      <c r="D145" s="1">
        <v>189125.75592716347</v>
      </c>
      <c r="E145" s="1">
        <v>539161.97682120907</v>
      </c>
      <c r="F145" s="1">
        <v>40866.508533849046</v>
      </c>
      <c r="G145" s="1">
        <v>2482342.4703859091</v>
      </c>
      <c r="H145" s="1">
        <v>5109657.7976370025</v>
      </c>
      <c r="I145" s="1">
        <v>827316.53735969844</v>
      </c>
      <c r="J145" s="1">
        <v>96130.33920361982</v>
      </c>
      <c r="K145" s="1">
        <v>519132.88994388503</v>
      </c>
      <c r="L145" s="1">
        <v>2906298.8340673121</v>
      </c>
      <c r="M145" s="1">
        <v>435367.15917718282</v>
      </c>
      <c r="N145" s="1">
        <v>2346233.2078899425</v>
      </c>
      <c r="O145" s="1">
        <v>2814623.4338133452</v>
      </c>
      <c r="P145" s="1">
        <v>5508727.1874808697</v>
      </c>
      <c r="Q145" s="1">
        <v>17749916.15667979</v>
      </c>
      <c r="R145" s="1">
        <v>1112304.5282337801</v>
      </c>
      <c r="S145" s="1">
        <v>361360.73862596892</v>
      </c>
      <c r="T145" s="1">
        <v>42366.800530319342</v>
      </c>
      <c r="U145" s="1">
        <v>5275841.9621740412</v>
      </c>
      <c r="V145" s="1">
        <v>11745662.464572215</v>
      </c>
      <c r="W145" s="1">
        <v>2434405.8415122936</v>
      </c>
      <c r="X145" s="1">
        <v>1505484.3665494167</v>
      </c>
      <c r="Y145" s="1">
        <v>720940.99611941772</v>
      </c>
      <c r="Z145" s="1">
        <v>474217.16072039353</v>
      </c>
      <c r="AA145" s="1">
        <v>209709.64384340734</v>
      </c>
      <c r="AB145" s="1">
        <v>332782.31853383227</v>
      </c>
      <c r="AC145" s="1">
        <v>2615661.3844548892</v>
      </c>
      <c r="AD145" s="1">
        <v>1102115.7598056167</v>
      </c>
      <c r="AE145" s="1">
        <v>1006967.3529058355</v>
      </c>
      <c r="AF145" s="1">
        <v>183420.32687814109</v>
      </c>
      <c r="AG145" s="1">
        <v>225937.94336625497</v>
      </c>
      <c r="AH145" s="1">
        <v>517711.48764433688</v>
      </c>
      <c r="AJ145" s="1">
        <v>54199784.628953561</v>
      </c>
      <c r="AK145" s="1">
        <v>5542296.7722791079</v>
      </c>
      <c r="AL145" s="1">
        <v>50091016.917997539</v>
      </c>
      <c r="AM145" s="1">
        <v>-46095807.7614135</v>
      </c>
      <c r="AN145" s="1">
        <v>81410818.365602911</v>
      </c>
      <c r="AQ145" s="1">
        <v>73533594.611022249</v>
      </c>
      <c r="AR145" s="1">
        <v>12823982.433734361</v>
      </c>
    </row>
  </sheetData>
  <mergeCells count="27">
    <mergeCell ref="A3:B3"/>
    <mergeCell ref="A36:B36"/>
    <mergeCell ref="A37:B37"/>
    <mergeCell ref="A38:B38"/>
    <mergeCell ref="A39:B39"/>
    <mergeCell ref="A40:B40"/>
    <mergeCell ref="A41:B41"/>
    <mergeCell ref="A42:B42"/>
    <mergeCell ref="A43:B43"/>
    <mergeCell ref="A53:B53"/>
    <mergeCell ref="A86:B86"/>
    <mergeCell ref="A87:B87"/>
    <mergeCell ref="A88:B88"/>
    <mergeCell ref="A89:B89"/>
    <mergeCell ref="A90:B90"/>
    <mergeCell ref="A91:B91"/>
    <mergeCell ref="A92:B92"/>
    <mergeCell ref="A93:B93"/>
    <mergeCell ref="A141:B141"/>
    <mergeCell ref="A142:B142"/>
    <mergeCell ref="A143:B143"/>
    <mergeCell ref="A103:B103"/>
    <mergeCell ref="A136:B136"/>
    <mergeCell ref="A137:B137"/>
    <mergeCell ref="A138:B138"/>
    <mergeCell ref="A139:B139"/>
    <mergeCell ref="A140:B1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95"/>
  <sheetViews>
    <sheetView topLeftCell="A247" workbookViewId="0">
      <selection activeCell="G256" sqref="G256"/>
    </sheetView>
  </sheetViews>
  <sheetFormatPr defaultRowHeight="14.4" x14ac:dyDescent="0.3"/>
  <cols>
    <col min="1" max="1" width="8.5546875" bestFit="1" customWidth="1"/>
    <col min="2" max="2" width="37.5546875" bestFit="1" customWidth="1"/>
    <col min="3" max="3" width="18.5546875" customWidth="1"/>
    <col min="4" max="4" width="16.109375" bestFit="1" customWidth="1"/>
    <col min="5" max="6" width="14.44140625" bestFit="1" customWidth="1"/>
    <col min="7" max="7" width="17" bestFit="1" customWidth="1"/>
    <col min="8" max="8" width="16.88671875" bestFit="1" customWidth="1"/>
    <col min="9" max="9" width="12" bestFit="1" customWidth="1"/>
    <col min="10" max="10" width="14.109375" bestFit="1" customWidth="1"/>
    <col min="11" max="11" width="12.109375" bestFit="1" customWidth="1"/>
    <col min="13" max="13" width="16.5546875" bestFit="1" customWidth="1"/>
    <col min="14" max="14" width="15.88671875" bestFit="1" customWidth="1"/>
    <col min="15" max="16" width="14.109375" bestFit="1" customWidth="1"/>
    <col min="17" max="17" width="16.6640625" bestFit="1" customWidth="1"/>
    <col min="18" max="18" width="16.5546875" bestFit="1" customWidth="1"/>
    <col min="19" max="19" width="11.44140625" customWidth="1"/>
    <col min="20" max="20" width="13.88671875" bestFit="1" customWidth="1"/>
    <col min="21" max="21" width="12.109375" bestFit="1" customWidth="1"/>
  </cols>
  <sheetData>
    <row r="1" spans="1:21" x14ac:dyDescent="0.3">
      <c r="A1" s="112" t="s">
        <v>51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</row>
    <row r="2" spans="1:21" x14ac:dyDescent="0.3">
      <c r="A2" s="112" t="s">
        <v>52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</row>
    <row r="3" spans="1:21" x14ac:dyDescent="0.3">
      <c r="A3" s="112" t="s">
        <v>114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</row>
    <row r="4" spans="1:21" x14ac:dyDescent="0.3">
      <c r="A4" s="112"/>
      <c r="B4" s="112"/>
      <c r="C4" s="112"/>
      <c r="D4" s="112"/>
      <c r="E4" s="112"/>
      <c r="F4" s="112"/>
      <c r="G4" s="112"/>
      <c r="H4" s="112"/>
      <c r="I4" s="112"/>
      <c r="J4" s="112"/>
      <c r="K4" s="112"/>
    </row>
    <row r="5" spans="1:21" ht="15" thickBot="1" x14ac:dyDescent="0.35">
      <c r="A5" s="14"/>
      <c r="B5" s="14"/>
      <c r="C5" s="14"/>
      <c r="D5" s="14"/>
      <c r="E5" s="14"/>
      <c r="F5" s="14"/>
      <c r="G5" s="14"/>
      <c r="H5" s="14"/>
      <c r="I5" s="15"/>
      <c r="J5" s="15"/>
      <c r="K5" s="15"/>
    </row>
    <row r="6" spans="1:21" ht="15.75" customHeight="1" thickBot="1" x14ac:dyDescent="0.35">
      <c r="A6" s="121" t="s">
        <v>53</v>
      </c>
      <c r="B6" s="103" t="s">
        <v>54</v>
      </c>
      <c r="C6" s="103" t="s">
        <v>55</v>
      </c>
      <c r="D6" s="106" t="s">
        <v>56</v>
      </c>
      <c r="E6" s="107"/>
      <c r="F6" s="108"/>
      <c r="G6" s="109" t="s">
        <v>57</v>
      </c>
      <c r="H6" s="103" t="s">
        <v>58</v>
      </c>
      <c r="I6" s="103" t="s">
        <v>59</v>
      </c>
      <c r="J6" s="103" t="s">
        <v>60</v>
      </c>
      <c r="K6" s="103" t="s">
        <v>61</v>
      </c>
      <c r="M6" s="103" t="s">
        <v>55</v>
      </c>
      <c r="N6" s="106" t="s">
        <v>56</v>
      </c>
      <c r="O6" s="107"/>
      <c r="P6" s="108"/>
      <c r="Q6" s="109" t="s">
        <v>57</v>
      </c>
      <c r="R6" s="103" t="s">
        <v>58</v>
      </c>
      <c r="S6" s="103" t="s">
        <v>59</v>
      </c>
      <c r="T6" s="103" t="s">
        <v>60</v>
      </c>
      <c r="U6" s="103"/>
    </row>
    <row r="7" spans="1:21" ht="15" customHeight="1" x14ac:dyDescent="0.3">
      <c r="A7" s="122"/>
      <c r="B7" s="104"/>
      <c r="C7" s="104"/>
      <c r="D7" s="103" t="s">
        <v>62</v>
      </c>
      <c r="E7" s="103" t="s">
        <v>63</v>
      </c>
      <c r="F7" s="103" t="s">
        <v>64</v>
      </c>
      <c r="G7" s="110"/>
      <c r="H7" s="104"/>
      <c r="I7" s="104"/>
      <c r="J7" s="104"/>
      <c r="K7" s="104"/>
      <c r="M7" s="104"/>
      <c r="N7" s="103" t="s">
        <v>62</v>
      </c>
      <c r="O7" s="103" t="s">
        <v>63</v>
      </c>
      <c r="P7" s="103" t="s">
        <v>64</v>
      </c>
      <c r="Q7" s="110"/>
      <c r="R7" s="104"/>
      <c r="S7" s="104"/>
      <c r="T7" s="104"/>
      <c r="U7" s="104"/>
    </row>
    <row r="8" spans="1:21" ht="15" thickBot="1" x14ac:dyDescent="0.35">
      <c r="A8" s="122"/>
      <c r="B8" s="104"/>
      <c r="C8" s="104"/>
      <c r="D8" s="104"/>
      <c r="E8" s="104"/>
      <c r="F8" s="105"/>
      <c r="G8" s="111"/>
      <c r="H8" s="104"/>
      <c r="I8" s="104"/>
      <c r="J8" s="104"/>
      <c r="K8" s="104"/>
      <c r="M8" s="104"/>
      <c r="N8" s="104"/>
      <c r="O8" s="104"/>
      <c r="P8" s="105"/>
      <c r="Q8" s="111"/>
      <c r="R8" s="104"/>
      <c r="S8" s="104"/>
      <c r="T8" s="104"/>
      <c r="U8" s="104"/>
    </row>
    <row r="9" spans="1:21" ht="15" thickBot="1" x14ac:dyDescent="0.35">
      <c r="A9" s="123"/>
      <c r="B9" s="105"/>
      <c r="C9" s="105"/>
      <c r="D9" s="105"/>
      <c r="E9" s="105"/>
      <c r="F9" s="16" t="s">
        <v>65</v>
      </c>
      <c r="G9" s="16" t="s">
        <v>66</v>
      </c>
      <c r="H9" s="105"/>
      <c r="I9" s="105"/>
      <c r="J9" s="105"/>
      <c r="K9" s="105"/>
      <c r="M9" s="105"/>
      <c r="N9" s="105"/>
      <c r="O9" s="105"/>
      <c r="P9" s="16" t="s">
        <v>65</v>
      </c>
      <c r="Q9" s="16" t="s">
        <v>66</v>
      </c>
      <c r="R9" s="105"/>
      <c r="S9" s="105"/>
      <c r="T9" s="105"/>
      <c r="U9" s="105"/>
    </row>
    <row r="10" spans="1:21" ht="15" thickBot="1" x14ac:dyDescent="0.35">
      <c r="A10" s="17">
        <v>-1</v>
      </c>
      <c r="B10" s="18">
        <v>-2</v>
      </c>
      <c r="C10" s="19">
        <v>-3</v>
      </c>
      <c r="D10" s="20">
        <v>-4</v>
      </c>
      <c r="E10" s="20">
        <v>-5</v>
      </c>
      <c r="F10" s="20">
        <v>-6</v>
      </c>
      <c r="G10" s="20">
        <v>-7</v>
      </c>
      <c r="H10" s="20">
        <v>-8</v>
      </c>
      <c r="I10" s="20">
        <v>-9</v>
      </c>
      <c r="J10" s="20">
        <v>-10</v>
      </c>
      <c r="K10" s="20">
        <v>-11</v>
      </c>
    </row>
    <row r="11" spans="1:21" ht="15" thickBot="1" x14ac:dyDescent="0.35">
      <c r="A11" s="21">
        <v>1</v>
      </c>
      <c r="B11" s="22" t="s">
        <v>0</v>
      </c>
      <c r="C11" s="64">
        <v>10.991176364668132</v>
      </c>
      <c r="D11" s="64">
        <v>88.925196318455377</v>
      </c>
      <c r="E11" s="64">
        <v>8.3627316876485003E-2</v>
      </c>
      <c r="F11" s="64">
        <v>89.008823635331865</v>
      </c>
      <c r="G11" s="64">
        <v>100</v>
      </c>
      <c r="H11" s="64">
        <v>8.0399986233117886</v>
      </c>
      <c r="I11" s="64">
        <v>91.212293359661672</v>
      </c>
      <c r="J11" s="64">
        <v>100</v>
      </c>
      <c r="K11" s="65">
        <v>3062.6037233870184</v>
      </c>
      <c r="L11" s="95"/>
      <c r="M11" s="90">
        <f>+C11*$K$11/100</f>
        <v>336.61617658836008</v>
      </c>
      <c r="N11" s="90">
        <f t="shared" ref="N11:T11" si="0">+D11*$K$11/100</f>
        <v>2723.4263734782303</v>
      </c>
      <c r="O11" s="90">
        <f t="shared" si="0"/>
        <v>2.5611733204278901</v>
      </c>
      <c r="P11" s="90">
        <f t="shared" si="0"/>
        <v>2725.9875467986581</v>
      </c>
      <c r="Q11" s="90">
        <f t="shared" si="0"/>
        <v>3062.6037233870184</v>
      </c>
      <c r="R11" s="90">
        <f t="shared" si="0"/>
        <v>246.23329719781185</v>
      </c>
      <c r="S11" s="90">
        <f t="shared" si="0"/>
        <v>2793.4710926196885</v>
      </c>
      <c r="T11" s="90">
        <f t="shared" si="0"/>
        <v>3062.6037233870184</v>
      </c>
      <c r="U11" s="90"/>
    </row>
    <row r="12" spans="1:21" ht="15" thickBot="1" x14ac:dyDescent="0.35">
      <c r="A12" s="21">
        <v>2</v>
      </c>
      <c r="B12" s="22" t="s">
        <v>1</v>
      </c>
      <c r="C12" s="64">
        <v>77.345669785533275</v>
      </c>
      <c r="D12" s="64">
        <v>22.654330214466729</v>
      </c>
      <c r="E12" s="64">
        <v>0</v>
      </c>
      <c r="F12" s="64">
        <v>22.654330214466729</v>
      </c>
      <c r="G12" s="64">
        <v>100</v>
      </c>
      <c r="H12" s="64">
        <v>46.556988107654952</v>
      </c>
      <c r="I12" s="64">
        <v>43.289088619755482</v>
      </c>
      <c r="J12" s="64">
        <v>100</v>
      </c>
      <c r="K12" s="65">
        <v>435.41108712449272</v>
      </c>
      <c r="L12" s="95"/>
      <c r="M12" s="90">
        <f>+C12*$K$12/100</f>
        <v>336.77162165691072</v>
      </c>
      <c r="N12" s="90">
        <f t="shared" ref="N12:T12" si="1">+D12*$K$12/100</f>
        <v>98.639465467582014</v>
      </c>
      <c r="O12" s="90">
        <f t="shared" si="1"/>
        <v>0</v>
      </c>
      <c r="P12" s="90">
        <f t="shared" si="1"/>
        <v>98.639465467582014</v>
      </c>
      <c r="Q12" s="90">
        <f t="shared" si="1"/>
        <v>435.41108712449272</v>
      </c>
      <c r="R12" s="90">
        <f t="shared" si="1"/>
        <v>202.71428805196123</v>
      </c>
      <c r="S12" s="90">
        <f t="shared" si="1"/>
        <v>188.48549136556241</v>
      </c>
      <c r="T12" s="90">
        <f t="shared" si="1"/>
        <v>435.41108712449272</v>
      </c>
    </row>
    <row r="13" spans="1:21" ht="15" thickBot="1" x14ac:dyDescent="0.35">
      <c r="A13" s="21">
        <v>3</v>
      </c>
      <c r="B13" s="22" t="s">
        <v>2</v>
      </c>
      <c r="C13" s="64">
        <v>7.5217653657252068</v>
      </c>
      <c r="D13" s="64">
        <v>57.909775871928126</v>
      </c>
      <c r="E13" s="64">
        <v>34.568458762346658</v>
      </c>
      <c r="F13" s="64">
        <v>92.478234634274799</v>
      </c>
      <c r="G13" s="64">
        <v>100</v>
      </c>
      <c r="H13" s="64">
        <v>49.723488827930403</v>
      </c>
      <c r="I13" s="64">
        <v>40.331851415406611</v>
      </c>
      <c r="J13" s="64">
        <v>100</v>
      </c>
      <c r="K13" s="65">
        <v>3733.3314504734994</v>
      </c>
      <c r="L13" s="95"/>
      <c r="M13" s="90">
        <f>+C13*$K$13/100</f>
        <v>280.81243202944216</v>
      </c>
      <c r="N13" s="90">
        <f t="shared" ref="N13:T13" si="2">+D13*$K$13/100</f>
        <v>2161.9638755254068</v>
      </c>
      <c r="O13" s="90">
        <f t="shared" si="2"/>
        <v>1290.5551429186498</v>
      </c>
      <c r="P13" s="90">
        <f t="shared" si="2"/>
        <v>3452.5190184440576</v>
      </c>
      <c r="Q13" s="90">
        <f t="shared" si="2"/>
        <v>3733.3314504734999</v>
      </c>
      <c r="R13" s="90">
        <f t="shared" si="2"/>
        <v>1856.3426466858027</v>
      </c>
      <c r="S13" s="90">
        <f t="shared" si="2"/>
        <v>1505.7216934496162</v>
      </c>
      <c r="T13" s="90">
        <f t="shared" si="2"/>
        <v>3733.3314504734999</v>
      </c>
    </row>
    <row r="14" spans="1:21" ht="15" thickBot="1" x14ac:dyDescent="0.35">
      <c r="A14" s="21">
        <v>4</v>
      </c>
      <c r="B14" s="22" t="s">
        <v>3</v>
      </c>
      <c r="C14" s="64">
        <v>35.404328361171963</v>
      </c>
      <c r="D14" s="64">
        <v>64.419649487040715</v>
      </c>
      <c r="E14" s="64">
        <v>0.17602215178732006</v>
      </c>
      <c r="F14" s="64">
        <v>64.595671638828037</v>
      </c>
      <c r="G14" s="64">
        <v>100</v>
      </c>
      <c r="H14" s="64">
        <v>11.162569468037358</v>
      </c>
      <c r="I14" s="64">
        <v>87.239238887144083</v>
      </c>
      <c r="J14" s="64">
        <v>100</v>
      </c>
      <c r="K14" s="65">
        <v>431.13304899056362</v>
      </c>
      <c r="L14" s="95"/>
      <c r="M14" s="90">
        <f>+C14*$K$14/100</f>
        <v>152.63976033815155</v>
      </c>
      <c r="N14" s="90">
        <f t="shared" ref="N14:T14" si="3">+D14*$K$14/100</f>
        <v>277.73439898251263</v>
      </c>
      <c r="O14" s="90">
        <f t="shared" si="3"/>
        <v>0.75888966989947082</v>
      </c>
      <c r="P14" s="90">
        <f t="shared" si="3"/>
        <v>278.4932886524121</v>
      </c>
      <c r="Q14" s="90">
        <f t="shared" si="3"/>
        <v>431.13304899056362</v>
      </c>
      <c r="R14" s="90">
        <f t="shared" si="3"/>
        <v>48.125526093239195</v>
      </c>
      <c r="S14" s="90">
        <f t="shared" si="3"/>
        <v>376.11719053030572</v>
      </c>
      <c r="T14" s="90">
        <f t="shared" si="3"/>
        <v>431.13304899056362</v>
      </c>
    </row>
    <row r="15" spans="1:21" ht="15" thickBot="1" x14ac:dyDescent="0.35">
      <c r="A15" s="21">
        <v>5</v>
      </c>
      <c r="B15" s="22" t="s">
        <v>4</v>
      </c>
      <c r="C15" s="64">
        <v>3.7497959784449324</v>
      </c>
      <c r="D15" s="64">
        <v>11.98328774408416</v>
      </c>
      <c r="E15" s="64">
        <v>84.266916277470898</v>
      </c>
      <c r="F15" s="64">
        <v>96.250204021555064</v>
      </c>
      <c r="G15" s="64">
        <v>100</v>
      </c>
      <c r="H15" s="64">
        <v>75.70331972888556</v>
      </c>
      <c r="I15" s="64">
        <v>0</v>
      </c>
      <c r="J15" s="64">
        <v>100</v>
      </c>
      <c r="K15" s="65">
        <v>3428.6128743321583</v>
      </c>
      <c r="L15" s="95"/>
      <c r="M15" s="90">
        <f>+C15*$K$15/100</f>
        <v>128.56598767815248</v>
      </c>
      <c r="N15" s="90">
        <f t="shared" ref="N15:T15" si="4">+D15*$K$15/100</f>
        <v>410.86054636193717</v>
      </c>
      <c r="O15" s="90">
        <f t="shared" si="4"/>
        <v>2889.1863402920681</v>
      </c>
      <c r="P15" s="90">
        <f t="shared" si="4"/>
        <v>3300.0468866540054</v>
      </c>
      <c r="Q15" s="90">
        <f t="shared" si="4"/>
        <v>3428.6128743321583</v>
      </c>
      <c r="R15" s="90">
        <f t="shared" si="4"/>
        <v>2595.5737665214069</v>
      </c>
      <c r="S15" s="90">
        <f t="shared" si="4"/>
        <v>0</v>
      </c>
      <c r="T15" s="90">
        <f t="shared" si="4"/>
        <v>3428.6128743321583</v>
      </c>
    </row>
    <row r="16" spans="1:21" ht="15" thickBot="1" x14ac:dyDescent="0.35">
      <c r="A16" s="21">
        <v>6</v>
      </c>
      <c r="B16" s="22" t="s">
        <v>5</v>
      </c>
      <c r="C16" s="64">
        <v>0.77203036697697103</v>
      </c>
      <c r="D16" s="64">
        <v>0</v>
      </c>
      <c r="E16" s="64">
        <v>99.227969633023022</v>
      </c>
      <c r="F16" s="64">
        <v>99.227969633023022</v>
      </c>
      <c r="G16" s="64">
        <v>100</v>
      </c>
      <c r="H16" s="64">
        <v>69.731909925760846</v>
      </c>
      <c r="I16" s="64">
        <v>0</v>
      </c>
      <c r="J16" s="64">
        <v>100</v>
      </c>
      <c r="K16" s="65">
        <v>10116.296546461199</v>
      </c>
      <c r="L16" s="95"/>
      <c r="M16" s="90">
        <f>+C16*$K$16/100</f>
        <v>78.100881352123039</v>
      </c>
      <c r="N16" s="90">
        <f t="shared" ref="N16:T16" si="5">+D16*$K$16/100</f>
        <v>0</v>
      </c>
      <c r="O16" s="90">
        <f t="shared" si="5"/>
        <v>10038.195665109075</v>
      </c>
      <c r="P16" s="90">
        <f t="shared" si="5"/>
        <v>10038.195665109075</v>
      </c>
      <c r="Q16" s="90">
        <f t="shared" si="5"/>
        <v>10116.296546461199</v>
      </c>
      <c r="R16" s="90">
        <f t="shared" si="5"/>
        <v>7054.2867956011787</v>
      </c>
      <c r="S16" s="90">
        <f t="shared" si="5"/>
        <v>0</v>
      </c>
      <c r="T16" s="90">
        <f t="shared" si="5"/>
        <v>10116.296546461199</v>
      </c>
    </row>
    <row r="17" spans="1:20" ht="15" thickBot="1" x14ac:dyDescent="0.35">
      <c r="A17" s="21">
        <v>7</v>
      </c>
      <c r="B17" s="22" t="s">
        <v>6</v>
      </c>
      <c r="C17" s="64">
        <v>25.440126774575123</v>
      </c>
      <c r="D17" s="64">
        <v>7.3450245440824071</v>
      </c>
      <c r="E17" s="64">
        <v>67.214848681342474</v>
      </c>
      <c r="F17" s="64">
        <v>74.55987322542488</v>
      </c>
      <c r="G17" s="64">
        <v>100</v>
      </c>
      <c r="H17" s="64">
        <v>72.45217246204048</v>
      </c>
      <c r="I17" s="64">
        <v>17.492714999248264</v>
      </c>
      <c r="J17" s="64">
        <v>100</v>
      </c>
      <c r="K17" s="65">
        <v>1585.1594106620601</v>
      </c>
      <c r="L17" s="95"/>
      <c r="M17" s="90">
        <f>+C17*$K$17/100</f>
        <v>403.26656365153599</v>
      </c>
      <c r="N17" s="90">
        <f t="shared" ref="N17:T17" si="6">+D17*$K$17/100</f>
        <v>116.43034777596034</v>
      </c>
      <c r="O17" s="90">
        <f t="shared" si="6"/>
        <v>1065.4624992345639</v>
      </c>
      <c r="P17" s="90">
        <f t="shared" si="6"/>
        <v>1181.8928470105241</v>
      </c>
      <c r="Q17" s="90">
        <f t="shared" si="6"/>
        <v>1585.1594106620601</v>
      </c>
      <c r="R17" s="90">
        <f t="shared" si="6"/>
        <v>1148.4824300111402</v>
      </c>
      <c r="S17" s="90">
        <f t="shared" si="6"/>
        <v>277.28741799087754</v>
      </c>
      <c r="T17" s="90">
        <f t="shared" si="6"/>
        <v>1585.1594106620601</v>
      </c>
    </row>
    <row r="18" spans="1:20" ht="15" thickBot="1" x14ac:dyDescent="0.35">
      <c r="A18" s="21">
        <v>8</v>
      </c>
      <c r="B18" s="22" t="s">
        <v>7</v>
      </c>
      <c r="C18" s="64">
        <v>51.076714278663538</v>
      </c>
      <c r="D18" s="64">
        <v>48.576542805252828</v>
      </c>
      <c r="E18" s="64">
        <v>0.34674291608363711</v>
      </c>
      <c r="F18" s="64">
        <v>48.92328572133647</v>
      </c>
      <c r="G18" s="64">
        <v>100</v>
      </c>
      <c r="H18" s="64">
        <v>5.4020003108550201</v>
      </c>
      <c r="I18" s="64">
        <v>94.341781137955962</v>
      </c>
      <c r="J18" s="64">
        <v>100</v>
      </c>
      <c r="K18" s="65">
        <v>3790.0351137936323</v>
      </c>
      <c r="L18" s="95"/>
      <c r="M18" s="90">
        <f>+C18*$K$18/100</f>
        <v>1935.8254061333939</v>
      </c>
      <c r="N18" s="90">
        <f t="shared" ref="N18:T18" si="7">+D18*$K$18/100</f>
        <v>1841.0680293860764</v>
      </c>
      <c r="O18" s="90">
        <f t="shared" si="7"/>
        <v>13.141678274161833</v>
      </c>
      <c r="P18" s="90">
        <f t="shared" si="7"/>
        <v>1854.2097076602386</v>
      </c>
      <c r="Q18" s="90">
        <f t="shared" si="7"/>
        <v>3790.0351137936323</v>
      </c>
      <c r="R18" s="90">
        <f t="shared" si="7"/>
        <v>204.73770862864643</v>
      </c>
      <c r="S18" s="90">
        <f t="shared" si="7"/>
        <v>3575.5866321068688</v>
      </c>
      <c r="T18" s="90">
        <f t="shared" si="7"/>
        <v>3790.0351137936323</v>
      </c>
    </row>
    <row r="19" spans="1:20" ht="15" thickBot="1" x14ac:dyDescent="0.35">
      <c r="A19" s="21">
        <v>9</v>
      </c>
      <c r="B19" s="22" t="s">
        <v>8</v>
      </c>
      <c r="C19" s="64">
        <v>15.463550465382475</v>
      </c>
      <c r="D19" s="64">
        <v>75.697473356429668</v>
      </c>
      <c r="E19" s="64">
        <v>8.838976178187858</v>
      </c>
      <c r="F19" s="64">
        <v>84.536449534617518</v>
      </c>
      <c r="G19" s="64">
        <v>100</v>
      </c>
      <c r="H19" s="64">
        <v>31.120718505294835</v>
      </c>
      <c r="I19" s="64">
        <v>66.305276034770017</v>
      </c>
      <c r="J19" s="64">
        <v>100</v>
      </c>
      <c r="K19" s="65">
        <v>5344.3661381714737</v>
      </c>
      <c r="M19" s="90">
        <f>+C19*$K$19/100</f>
        <v>826.42875483095838</v>
      </c>
      <c r="N19" s="90">
        <f t="shared" ref="N19:T19" si="8">+D19*$K$19/100</f>
        <v>4045.5501335124009</v>
      </c>
      <c r="O19" s="90">
        <f t="shared" si="8"/>
        <v>472.38724982811493</v>
      </c>
      <c r="P19" s="90">
        <f t="shared" si="8"/>
        <v>4517.9373833405152</v>
      </c>
      <c r="Q19" s="90">
        <f t="shared" si="8"/>
        <v>5344.3661381714737</v>
      </c>
      <c r="R19" s="90">
        <f t="shared" si="8"/>
        <v>1663.2051417526409</v>
      </c>
      <c r="S19" s="90">
        <f t="shared" si="8"/>
        <v>3543.5967202233737</v>
      </c>
      <c r="T19" s="90">
        <f t="shared" si="8"/>
        <v>5344.3661381714737</v>
      </c>
    </row>
    <row r="20" spans="1:20" ht="15" thickBot="1" x14ac:dyDescent="0.35">
      <c r="A20" s="21">
        <v>10</v>
      </c>
      <c r="B20" s="22" t="s">
        <v>9</v>
      </c>
      <c r="C20" s="64">
        <v>61.043741461396465</v>
      </c>
      <c r="D20" s="64">
        <v>-8.4579607065229787</v>
      </c>
      <c r="E20" s="64">
        <v>47.414219245126517</v>
      </c>
      <c r="F20" s="64">
        <v>38.956258538603535</v>
      </c>
      <c r="G20" s="64">
        <v>100</v>
      </c>
      <c r="H20" s="64">
        <v>99.533391199137128</v>
      </c>
      <c r="I20" s="64">
        <v>0.44912279401081295</v>
      </c>
      <c r="J20" s="64">
        <v>100</v>
      </c>
      <c r="K20" s="65">
        <v>7955.497950070263</v>
      </c>
      <c r="M20" s="90">
        <f>+C20*$K$20/100</f>
        <v>4856.333600607587</v>
      </c>
      <c r="N20" s="90">
        <f t="shared" ref="N20:T20" si="9">+D20*$K$20/100</f>
        <v>-672.87289062518391</v>
      </c>
      <c r="O20" s="90">
        <f t="shared" si="9"/>
        <v>3772.0372400878605</v>
      </c>
      <c r="P20" s="90">
        <f t="shared" si="9"/>
        <v>3099.1643494626755</v>
      </c>
      <c r="Q20" s="90">
        <f t="shared" si="9"/>
        <v>7955.497950070263</v>
      </c>
      <c r="R20" s="90">
        <f t="shared" si="9"/>
        <v>7918.3768964827705</v>
      </c>
      <c r="S20" s="90">
        <f t="shared" si="9"/>
        <v>35.729954670828512</v>
      </c>
      <c r="T20" s="90">
        <f t="shared" si="9"/>
        <v>7955.497950070263</v>
      </c>
    </row>
    <row r="21" spans="1:20" ht="15" thickBot="1" x14ac:dyDescent="0.35">
      <c r="A21" s="21">
        <v>11</v>
      </c>
      <c r="B21" s="22" t="s">
        <v>10</v>
      </c>
      <c r="C21" s="64">
        <v>72.309017196391537</v>
      </c>
      <c r="D21" s="64">
        <v>-10.561770622601395</v>
      </c>
      <c r="E21" s="64">
        <v>38.252753426209857</v>
      </c>
      <c r="F21" s="64">
        <v>27.69098280360846</v>
      </c>
      <c r="G21" s="64">
        <v>100</v>
      </c>
      <c r="H21" s="64">
        <v>7.3126553695255589</v>
      </c>
      <c r="I21" s="64">
        <v>71.402661320644839</v>
      </c>
      <c r="J21" s="64">
        <v>100</v>
      </c>
      <c r="K21" s="65">
        <v>11129.659986452603</v>
      </c>
      <c r="M21" s="90">
        <f>+C21*$K$21/100</f>
        <v>8047.7477535039206</v>
      </c>
      <c r="N21" s="90">
        <f t="shared" ref="N21:T21" si="10">+D21*$K$21/100</f>
        <v>-1175.4891588445735</v>
      </c>
      <c r="O21" s="90">
        <f t="shared" si="10"/>
        <v>4257.4013917932552</v>
      </c>
      <c r="P21" s="90">
        <f t="shared" si="10"/>
        <v>3081.9122329486818</v>
      </c>
      <c r="Q21" s="90">
        <f t="shared" si="10"/>
        <v>11129.659986452602</v>
      </c>
      <c r="R21" s="90">
        <f t="shared" si="10"/>
        <v>813.87367860926383</v>
      </c>
      <c r="S21" s="90">
        <f t="shared" si="10"/>
        <v>7946.8734262660782</v>
      </c>
      <c r="T21" s="90">
        <f t="shared" si="10"/>
        <v>11129.659986452602</v>
      </c>
    </row>
    <row r="22" spans="1:20" ht="15" thickBot="1" x14ac:dyDescent="0.35">
      <c r="A22" s="21">
        <v>12</v>
      </c>
      <c r="B22" s="22" t="s">
        <v>11</v>
      </c>
      <c r="C22" s="64">
        <v>5.765152067297441</v>
      </c>
      <c r="D22" s="64">
        <v>34.021362930781976</v>
      </c>
      <c r="E22" s="64">
        <v>60.213485001920589</v>
      </c>
      <c r="F22" s="64">
        <v>94.234847932702564</v>
      </c>
      <c r="G22" s="64">
        <v>100</v>
      </c>
      <c r="H22" s="64">
        <v>21.200141395563588</v>
      </c>
      <c r="I22" s="64">
        <v>64.152120068275863</v>
      </c>
      <c r="J22" s="64">
        <v>100</v>
      </c>
      <c r="K22" s="65">
        <v>27143.013813533144</v>
      </c>
      <c r="M22" s="90">
        <f>+C22*$K$22/100</f>
        <v>1564.836021997736</v>
      </c>
      <c r="N22" s="90">
        <f t="shared" ref="N22:T22" si="11">+D22*$K$22/100</f>
        <v>9234.4232398543954</v>
      </c>
      <c r="O22" s="90">
        <f t="shared" si="11"/>
        <v>16343.754551681013</v>
      </c>
      <c r="P22" s="90">
        <f t="shared" si="11"/>
        <v>25578.177791535407</v>
      </c>
      <c r="Q22" s="90">
        <f t="shared" si="11"/>
        <v>27143.013813533144</v>
      </c>
      <c r="R22" s="90">
        <f t="shared" si="11"/>
        <v>5754.3573074863825</v>
      </c>
      <c r="S22" s="90">
        <f t="shared" si="11"/>
        <v>17412.818811806486</v>
      </c>
      <c r="T22" s="90">
        <f t="shared" si="11"/>
        <v>27143.013813533144</v>
      </c>
    </row>
    <row r="23" spans="1:20" ht="15" thickBot="1" x14ac:dyDescent="0.35">
      <c r="A23" s="21">
        <v>13</v>
      </c>
      <c r="B23" s="22" t="s">
        <v>12</v>
      </c>
      <c r="C23" s="64">
        <v>45.450863583742063</v>
      </c>
      <c r="D23" s="64">
        <v>52.790131669203589</v>
      </c>
      <c r="E23" s="64">
        <v>1.7590047470543533</v>
      </c>
      <c r="F23" s="64">
        <v>54.549136416257937</v>
      </c>
      <c r="G23" s="64">
        <v>100</v>
      </c>
      <c r="H23" s="64">
        <v>92.359786627585635</v>
      </c>
      <c r="I23" s="64">
        <v>7.5326129270744442</v>
      </c>
      <c r="J23" s="64">
        <v>100</v>
      </c>
      <c r="K23" s="65">
        <v>6348.2637594579082</v>
      </c>
      <c r="M23" s="90">
        <f>+C23*$K$23/100</f>
        <v>2885.3407012473494</v>
      </c>
      <c r="N23" s="90">
        <f t="shared" ref="N23:T23" si="12">+D23*$K$23/100</f>
        <v>3351.2567973261635</v>
      </c>
      <c r="O23" s="90">
        <f t="shared" si="12"/>
        <v>111.66626088439575</v>
      </c>
      <c r="P23" s="90">
        <f t="shared" si="12"/>
        <v>3462.9230582105588</v>
      </c>
      <c r="Q23" s="90">
        <f t="shared" si="12"/>
        <v>6348.2637594579082</v>
      </c>
      <c r="R23" s="90">
        <f t="shared" si="12"/>
        <v>5863.2428627916706</v>
      </c>
      <c r="S23" s="90">
        <f t="shared" si="12"/>
        <v>478.19013658970852</v>
      </c>
      <c r="T23" s="90">
        <f t="shared" si="12"/>
        <v>6348.2637594579082</v>
      </c>
    </row>
    <row r="24" spans="1:20" ht="15" thickBot="1" x14ac:dyDescent="0.35">
      <c r="A24" s="21">
        <v>14</v>
      </c>
      <c r="B24" s="22" t="s">
        <v>13</v>
      </c>
      <c r="C24" s="64">
        <v>3.0769943674890494</v>
      </c>
      <c r="D24" s="64">
        <v>15.531434858681214</v>
      </c>
      <c r="E24" s="64">
        <v>81.391570773829727</v>
      </c>
      <c r="F24" s="64">
        <v>96.923005632510936</v>
      </c>
      <c r="G24" s="64">
        <v>100</v>
      </c>
      <c r="H24" s="64">
        <v>94.350780170939402</v>
      </c>
      <c r="I24" s="64">
        <v>5.5601962425328528</v>
      </c>
      <c r="J24" s="64">
        <v>100</v>
      </c>
      <c r="K24" s="65">
        <v>9666.6704709091573</v>
      </c>
      <c r="M24" s="90">
        <f>+C24*$K$24/100</f>
        <v>297.44290591360192</v>
      </c>
      <c r="N24" s="90">
        <f t="shared" ref="N24:T24" si="13">+D24*$K$24/100</f>
        <v>1501.3726271926282</v>
      </c>
      <c r="O24" s="90">
        <f t="shared" si="13"/>
        <v>7867.8549378029256</v>
      </c>
      <c r="P24" s="90">
        <f t="shared" si="13"/>
        <v>9369.2275649955536</v>
      </c>
      <c r="Q24" s="90">
        <f t="shared" si="13"/>
        <v>9666.6704709091573</v>
      </c>
      <c r="R24" s="90">
        <f t="shared" si="13"/>
        <v>9120.5790058566126</v>
      </c>
      <c r="S24" s="90">
        <f t="shared" si="13"/>
        <v>537.48584830152379</v>
      </c>
      <c r="T24" s="90">
        <f t="shared" si="13"/>
        <v>9666.6704709091573</v>
      </c>
    </row>
    <row r="25" spans="1:20" ht="15" thickBot="1" x14ac:dyDescent="0.35">
      <c r="A25" s="21">
        <v>15</v>
      </c>
      <c r="B25" s="22" t="s">
        <v>14</v>
      </c>
      <c r="C25" s="64">
        <v>19.740679408563828</v>
      </c>
      <c r="D25" s="64">
        <v>6.9746049457487951</v>
      </c>
      <c r="E25" s="64">
        <v>73.284715645687371</v>
      </c>
      <c r="F25" s="64">
        <v>80.259320591436165</v>
      </c>
      <c r="G25" s="64">
        <v>100</v>
      </c>
      <c r="H25" s="64">
        <v>86.152190282951352</v>
      </c>
      <c r="I25" s="64">
        <v>9.4949339120602172</v>
      </c>
      <c r="J25" s="64">
        <v>100</v>
      </c>
      <c r="K25" s="65">
        <v>35120.361494968172</v>
      </c>
      <c r="M25" s="90">
        <f>+C25*$K$25/100</f>
        <v>6932.9979698503612</v>
      </c>
      <c r="N25" s="90">
        <f t="shared" ref="N25:T25" si="14">+D25*$K$25/100</f>
        <v>2449.5064697929056</v>
      </c>
      <c r="O25" s="90">
        <f t="shared" si="14"/>
        <v>25737.857055324901</v>
      </c>
      <c r="P25" s="90">
        <f t="shared" si="14"/>
        <v>28187.363525117809</v>
      </c>
      <c r="Q25" s="90">
        <f t="shared" si="14"/>
        <v>35120.361494968172</v>
      </c>
      <c r="R25" s="90">
        <f t="shared" si="14"/>
        <v>30256.960663205358</v>
      </c>
      <c r="S25" s="90">
        <f t="shared" si="14"/>
        <v>3334.6551136238718</v>
      </c>
      <c r="T25" s="90">
        <f t="shared" si="14"/>
        <v>35120.361494968172</v>
      </c>
    </row>
    <row r="26" spans="1:20" ht="15" thickBot="1" x14ac:dyDescent="0.35">
      <c r="A26" s="21">
        <v>16</v>
      </c>
      <c r="B26" s="22" t="s">
        <v>15</v>
      </c>
      <c r="C26" s="64">
        <v>66.828559912316777</v>
      </c>
      <c r="D26" s="64">
        <v>15.063531391334795</v>
      </c>
      <c r="E26" s="64">
        <v>18.107908696348428</v>
      </c>
      <c r="F26" s="64">
        <v>33.171440087683223</v>
      </c>
      <c r="G26" s="64">
        <v>100</v>
      </c>
      <c r="H26" s="64">
        <v>14.075409932387494</v>
      </c>
      <c r="I26" s="64">
        <v>84.078963965391623</v>
      </c>
      <c r="J26" s="64">
        <v>100</v>
      </c>
      <c r="K26" s="65">
        <v>15532.78365118124</v>
      </c>
      <c r="M26" s="90">
        <f>+C26*$K$26/100</f>
        <v>10380.3356283802</v>
      </c>
      <c r="N26" s="90">
        <f t="shared" ref="N26:T26" si="15">+D26*$K$26/100</f>
        <v>2339.7857412438052</v>
      </c>
      <c r="O26" s="90">
        <f t="shared" si="15"/>
        <v>2812.662281557235</v>
      </c>
      <c r="P26" s="90">
        <f t="shared" si="15"/>
        <v>5152.4480228010398</v>
      </c>
      <c r="Q26" s="90">
        <f t="shared" si="15"/>
        <v>15532.78365118124</v>
      </c>
      <c r="R26" s="90">
        <f t="shared" si="15"/>
        <v>2186.3029728146253</v>
      </c>
      <c r="S26" s="90">
        <f t="shared" si="15"/>
        <v>13059.803568898917</v>
      </c>
      <c r="T26" s="90">
        <f t="shared" si="15"/>
        <v>15532.78365118124</v>
      </c>
    </row>
    <row r="27" spans="1:20" ht="15" thickBot="1" x14ac:dyDescent="0.35">
      <c r="A27" s="21">
        <v>17</v>
      </c>
      <c r="B27" s="22" t="s">
        <v>16</v>
      </c>
      <c r="C27" s="64">
        <v>72.506751279797896</v>
      </c>
      <c r="D27" s="64">
        <v>27.493248720202107</v>
      </c>
      <c r="E27" s="64">
        <v>0</v>
      </c>
      <c r="F27" s="64">
        <v>27.493248720202107</v>
      </c>
      <c r="G27" s="64">
        <v>100</v>
      </c>
      <c r="H27" s="64">
        <v>100</v>
      </c>
      <c r="I27" s="64">
        <v>0</v>
      </c>
      <c r="J27" s="64">
        <v>100</v>
      </c>
      <c r="K27" s="65">
        <v>676.35981382208854</v>
      </c>
      <c r="M27" s="90">
        <f>+C27*$K$27/100</f>
        <v>490.40652796448586</v>
      </c>
      <c r="N27" s="90">
        <f t="shared" ref="N27:T27" si="16">+D27*$K$27/100</f>
        <v>185.95328585760271</v>
      </c>
      <c r="O27" s="90">
        <f t="shared" si="16"/>
        <v>0</v>
      </c>
      <c r="P27" s="90">
        <f t="shared" si="16"/>
        <v>185.95328585760271</v>
      </c>
      <c r="Q27" s="90">
        <f t="shared" si="16"/>
        <v>676.35981382208843</v>
      </c>
      <c r="R27" s="90">
        <f t="shared" si="16"/>
        <v>676.35981382208843</v>
      </c>
      <c r="S27" s="90">
        <f t="shared" si="16"/>
        <v>0</v>
      </c>
      <c r="T27" s="90">
        <f t="shared" si="16"/>
        <v>676.35981382208843</v>
      </c>
    </row>
    <row r="28" spans="1:20" ht="15" thickBot="1" x14ac:dyDescent="0.35">
      <c r="A28" s="21">
        <v>18</v>
      </c>
      <c r="B28" s="22" t="s">
        <v>17</v>
      </c>
      <c r="C28" s="64">
        <v>29.490577666752461</v>
      </c>
      <c r="D28" s="64">
        <v>70.509422333247542</v>
      </c>
      <c r="E28" s="64">
        <v>0</v>
      </c>
      <c r="F28" s="64">
        <v>70.509422333247542</v>
      </c>
      <c r="G28" s="64">
        <v>100</v>
      </c>
      <c r="H28" s="64">
        <v>100</v>
      </c>
      <c r="I28" s="64">
        <v>0</v>
      </c>
      <c r="J28" s="64">
        <v>100</v>
      </c>
      <c r="K28" s="65">
        <v>56.40964956179667</v>
      </c>
      <c r="M28" s="90">
        <f>+C28*$K$28/100</f>
        <v>16.635531515564537</v>
      </c>
      <c r="N28" s="90">
        <f t="shared" ref="N28:T28" si="17">+D28*$K$28/100</f>
        <v>39.774118046232132</v>
      </c>
      <c r="O28" s="90">
        <f t="shared" si="17"/>
        <v>0</v>
      </c>
      <c r="P28" s="90">
        <f t="shared" si="17"/>
        <v>39.774118046232132</v>
      </c>
      <c r="Q28" s="90">
        <f t="shared" si="17"/>
        <v>56.40964956179667</v>
      </c>
      <c r="R28" s="90">
        <f t="shared" si="17"/>
        <v>56.40964956179667</v>
      </c>
      <c r="S28" s="90">
        <f t="shared" si="17"/>
        <v>0</v>
      </c>
      <c r="T28" s="90">
        <f t="shared" si="17"/>
        <v>56.40964956179667</v>
      </c>
    </row>
    <row r="29" spans="1:20" ht="15" thickBot="1" x14ac:dyDescent="0.35">
      <c r="A29" s="21">
        <v>19</v>
      </c>
      <c r="B29" s="22" t="s">
        <v>18</v>
      </c>
      <c r="C29" s="64">
        <v>0.13574810248527408</v>
      </c>
      <c r="D29" s="64">
        <v>99.864251897514734</v>
      </c>
      <c r="E29" s="64">
        <v>0</v>
      </c>
      <c r="F29" s="64">
        <v>99.864251897514734</v>
      </c>
      <c r="G29" s="64">
        <v>100</v>
      </c>
      <c r="H29" s="64">
        <v>100</v>
      </c>
      <c r="I29" s="64">
        <v>0</v>
      </c>
      <c r="J29" s="64">
        <v>100</v>
      </c>
      <c r="K29" s="65">
        <v>11775.825825147409</v>
      </c>
      <c r="M29" s="90">
        <f>+C29*$K$29/100</f>
        <v>15.985460109608477</v>
      </c>
      <c r="N29" s="90">
        <f t="shared" ref="N29:T29" si="18">+D29*$K$29/100</f>
        <v>11759.840365037802</v>
      </c>
      <c r="O29" s="90">
        <f t="shared" si="18"/>
        <v>0</v>
      </c>
      <c r="P29" s="90">
        <f t="shared" si="18"/>
        <v>11759.840365037802</v>
      </c>
      <c r="Q29" s="90">
        <f t="shared" si="18"/>
        <v>11775.825825147411</v>
      </c>
      <c r="R29" s="90">
        <f t="shared" si="18"/>
        <v>11775.825825147411</v>
      </c>
      <c r="S29" s="90">
        <f t="shared" si="18"/>
        <v>0</v>
      </c>
      <c r="T29" s="90">
        <f t="shared" si="18"/>
        <v>11775.825825147411</v>
      </c>
    </row>
    <row r="30" spans="1:20" ht="15" thickBot="1" x14ac:dyDescent="0.35">
      <c r="A30" s="21">
        <v>20</v>
      </c>
      <c r="B30" s="22" t="s">
        <v>19</v>
      </c>
      <c r="C30" s="65">
        <v>0</v>
      </c>
      <c r="D30" s="65">
        <v>0</v>
      </c>
      <c r="E30" s="65">
        <v>0</v>
      </c>
      <c r="F30" s="65">
        <v>0</v>
      </c>
      <c r="G30" s="65">
        <v>0</v>
      </c>
      <c r="H30" s="65">
        <v>0</v>
      </c>
      <c r="I30" s="65">
        <v>0</v>
      </c>
      <c r="J30" s="65">
        <v>0</v>
      </c>
      <c r="K30" s="65">
        <v>0</v>
      </c>
      <c r="M30" s="90">
        <f>+C30*$K$30/100</f>
        <v>0</v>
      </c>
      <c r="N30" s="90">
        <f t="shared" ref="N30:T30" si="19">+D30*$K$30/100</f>
        <v>0</v>
      </c>
      <c r="O30" s="90">
        <f t="shared" si="19"/>
        <v>0</v>
      </c>
      <c r="P30" s="90">
        <f t="shared" si="19"/>
        <v>0</v>
      </c>
      <c r="Q30" s="90">
        <f t="shared" si="19"/>
        <v>0</v>
      </c>
      <c r="R30" s="90">
        <f t="shared" si="19"/>
        <v>0</v>
      </c>
      <c r="S30" s="90">
        <f t="shared" si="19"/>
        <v>0</v>
      </c>
      <c r="T30" s="90">
        <f t="shared" si="19"/>
        <v>0</v>
      </c>
    </row>
    <row r="31" spans="1:20" ht="15" thickBot="1" x14ac:dyDescent="0.35">
      <c r="A31" s="24">
        <v>21</v>
      </c>
      <c r="B31" s="22" t="s">
        <v>20</v>
      </c>
      <c r="C31" s="64">
        <v>16.755826195943367</v>
      </c>
      <c r="D31" s="64">
        <v>52.859844600777414</v>
      </c>
      <c r="E31" s="64">
        <v>30.384329203279218</v>
      </c>
      <c r="F31" s="64">
        <v>83.244173804056643</v>
      </c>
      <c r="G31" s="64">
        <v>100</v>
      </c>
      <c r="H31" s="64">
        <v>99.999999999999972</v>
      </c>
      <c r="I31" s="64">
        <v>0</v>
      </c>
      <c r="J31" s="64">
        <v>100</v>
      </c>
      <c r="K31" s="65">
        <v>5221.0318401655613</v>
      </c>
      <c r="M31" s="90">
        <f>+C31*$K$31/100</f>
        <v>874.82702077300519</v>
      </c>
      <c r="N31" s="90">
        <f t="shared" ref="N31:T31" si="20">+D31*$K$31/100</f>
        <v>2759.8293172686249</v>
      </c>
      <c r="O31" s="90">
        <f t="shared" si="20"/>
        <v>1586.375502123931</v>
      </c>
      <c r="P31" s="90">
        <f t="shared" si="20"/>
        <v>4346.2048193925566</v>
      </c>
      <c r="Q31" s="90">
        <f t="shared" si="20"/>
        <v>5221.0318401655613</v>
      </c>
      <c r="R31" s="90">
        <f t="shared" si="20"/>
        <v>5221.0318401655604</v>
      </c>
      <c r="S31" s="90">
        <f t="shared" si="20"/>
        <v>0</v>
      </c>
      <c r="T31" s="90">
        <f t="shared" si="20"/>
        <v>5221.0318401655613</v>
      </c>
    </row>
    <row r="32" spans="1:20" ht="15" thickBot="1" x14ac:dyDescent="0.35">
      <c r="A32" s="21">
        <v>22</v>
      </c>
      <c r="B32" s="22" t="s">
        <v>21</v>
      </c>
      <c r="C32" s="64">
        <v>52.650202016463851</v>
      </c>
      <c r="D32" s="64">
        <v>40.697435729818075</v>
      </c>
      <c r="E32" s="64">
        <v>6.6523622537180662</v>
      </c>
      <c r="F32" s="64">
        <v>47.349797983536149</v>
      </c>
      <c r="G32" s="64">
        <v>100</v>
      </c>
      <c r="H32" s="64">
        <v>90.026599694885206</v>
      </c>
      <c r="I32" s="64">
        <v>9.9734003051147866</v>
      </c>
      <c r="J32" s="64">
        <v>100</v>
      </c>
      <c r="K32" s="65">
        <v>2218.8837473797312</v>
      </c>
      <c r="M32" s="90">
        <f>+C32*$K$32/100</f>
        <v>1168.246775505912</v>
      </c>
      <c r="N32" s="90">
        <f t="shared" ref="N32:T32" si="21">+D32*$K$32/100</f>
        <v>903.02878700924498</v>
      </c>
      <c r="O32" s="90">
        <f t="shared" si="21"/>
        <v>147.60818486457416</v>
      </c>
      <c r="P32" s="90">
        <f t="shared" si="21"/>
        <v>1050.6369718738192</v>
      </c>
      <c r="Q32" s="90">
        <f t="shared" si="21"/>
        <v>2218.8837473797312</v>
      </c>
      <c r="R32" s="90">
        <f t="shared" si="21"/>
        <v>1997.5855889484185</v>
      </c>
      <c r="S32" s="90">
        <f t="shared" si="21"/>
        <v>221.29815843131252</v>
      </c>
      <c r="T32" s="90">
        <f t="shared" si="21"/>
        <v>2218.8837473797312</v>
      </c>
    </row>
    <row r="33" spans="1:20" ht="15" thickBot="1" x14ac:dyDescent="0.35">
      <c r="A33" s="21">
        <v>23</v>
      </c>
      <c r="B33" s="22" t="s">
        <v>22</v>
      </c>
      <c r="C33" s="64">
        <v>36.066808297635191</v>
      </c>
      <c r="D33" s="64">
        <v>56.149492373022895</v>
      </c>
      <c r="E33" s="64">
        <v>7.7836993293419257</v>
      </c>
      <c r="F33" s="64">
        <v>63.933191702364809</v>
      </c>
      <c r="G33" s="64">
        <v>100</v>
      </c>
      <c r="H33" s="64">
        <v>69.742648427584371</v>
      </c>
      <c r="I33" s="64">
        <v>30.257351572415619</v>
      </c>
      <c r="J33" s="64">
        <v>100</v>
      </c>
      <c r="K33" s="65">
        <v>1913.0770088284066</v>
      </c>
      <c r="M33" s="90">
        <f>+C33*$K$33/100</f>
        <v>689.98581736027484</v>
      </c>
      <c r="N33" s="90">
        <f t="shared" ref="N33:T33" si="22">+D33*$K$33/100</f>
        <v>1074.1830291621607</v>
      </c>
      <c r="O33" s="90">
        <f t="shared" si="22"/>
        <v>148.90816230597125</v>
      </c>
      <c r="P33" s="90">
        <f t="shared" si="22"/>
        <v>1223.0911914681317</v>
      </c>
      <c r="Q33" s="90">
        <f t="shared" si="22"/>
        <v>1913.0770088284066</v>
      </c>
      <c r="R33" s="90">
        <f t="shared" si="22"/>
        <v>1334.2305724161429</v>
      </c>
      <c r="S33" s="90">
        <f t="shared" si="22"/>
        <v>578.84643641226353</v>
      </c>
      <c r="T33" s="90">
        <f t="shared" si="22"/>
        <v>1913.0770088284066</v>
      </c>
    </row>
    <row r="34" spans="1:20" ht="15" thickBot="1" x14ac:dyDescent="0.35">
      <c r="A34" s="21">
        <v>24</v>
      </c>
      <c r="B34" s="22" t="s">
        <v>23</v>
      </c>
      <c r="C34" s="64">
        <v>62.014405836030519</v>
      </c>
      <c r="D34" s="64">
        <v>33.141152884325173</v>
      </c>
      <c r="E34" s="64">
        <v>4.844441279644303</v>
      </c>
      <c r="F34" s="64">
        <v>37.985594163969481</v>
      </c>
      <c r="G34" s="64">
        <v>100</v>
      </c>
      <c r="H34" s="64">
        <v>21.756667839793597</v>
      </c>
      <c r="I34" s="64">
        <v>78.243332160206407</v>
      </c>
      <c r="J34" s="64">
        <v>100</v>
      </c>
      <c r="K34" s="65">
        <v>7254.0356795414928</v>
      </c>
      <c r="M34" s="90">
        <f>+C34*$K$34/100</f>
        <v>4498.5471258013158</v>
      </c>
      <c r="N34" s="90">
        <f t="shared" ref="N34:T34" si="23">+D34*$K$34/100</f>
        <v>2404.0710548403426</v>
      </c>
      <c r="O34" s="90">
        <f t="shared" si="23"/>
        <v>351.41749889983419</v>
      </c>
      <c r="P34" s="90">
        <f t="shared" si="23"/>
        <v>2755.4885537401774</v>
      </c>
      <c r="Q34" s="90">
        <f t="shared" si="23"/>
        <v>7254.0356795414937</v>
      </c>
      <c r="R34" s="90">
        <f t="shared" si="23"/>
        <v>1578.2364477779568</v>
      </c>
      <c r="S34" s="90">
        <f t="shared" si="23"/>
        <v>5675.7992317635353</v>
      </c>
      <c r="T34" s="90">
        <f t="shared" si="23"/>
        <v>7254.0356795414937</v>
      </c>
    </row>
    <row r="35" spans="1:20" ht="15" thickBot="1" x14ac:dyDescent="0.35">
      <c r="A35" s="21">
        <v>25</v>
      </c>
      <c r="B35" s="22" t="s">
        <v>24</v>
      </c>
      <c r="C35" s="64">
        <v>17.794465643333751</v>
      </c>
      <c r="D35" s="64">
        <v>57.825481451948257</v>
      </c>
      <c r="E35" s="64">
        <v>24.380052904717996</v>
      </c>
      <c r="F35" s="64">
        <v>82.205534356666249</v>
      </c>
      <c r="G35" s="64">
        <v>100</v>
      </c>
      <c r="H35" s="64">
        <v>100</v>
      </c>
      <c r="I35" s="64">
        <v>0</v>
      </c>
      <c r="J35" s="64">
        <v>100</v>
      </c>
      <c r="K35" s="65">
        <v>806.55938919364689</v>
      </c>
      <c r="M35" s="90">
        <f>+C35*$K$35/100</f>
        <v>143.52293340314606</v>
      </c>
      <c r="N35" s="90">
        <f t="shared" ref="N35:T35" si="24">+D35*$K$35/100</f>
        <v>466.39684999711943</v>
      </c>
      <c r="O35" s="90">
        <f t="shared" si="24"/>
        <v>196.63960579338141</v>
      </c>
      <c r="P35" s="90">
        <f t="shared" si="24"/>
        <v>663.03645579050078</v>
      </c>
      <c r="Q35" s="90">
        <f t="shared" si="24"/>
        <v>806.55938919364689</v>
      </c>
      <c r="R35" s="90">
        <f t="shared" si="24"/>
        <v>806.55938919364689</v>
      </c>
      <c r="S35" s="90">
        <f t="shared" si="24"/>
        <v>0</v>
      </c>
      <c r="T35" s="90">
        <f t="shared" si="24"/>
        <v>806.55938919364689</v>
      </c>
    </row>
    <row r="36" spans="1:20" ht="15" thickBot="1" x14ac:dyDescent="0.35">
      <c r="A36" s="21">
        <v>26</v>
      </c>
      <c r="B36" s="22" t="s">
        <v>25</v>
      </c>
      <c r="C36" s="64">
        <v>29.177097255657308</v>
      </c>
      <c r="D36" s="64">
        <v>68.108439245759214</v>
      </c>
      <c r="E36" s="64">
        <v>2.7144634985834881</v>
      </c>
      <c r="F36" s="64">
        <v>70.822902744342684</v>
      </c>
      <c r="G36" s="64">
        <v>100</v>
      </c>
      <c r="H36" s="64">
        <v>100</v>
      </c>
      <c r="I36" s="64">
        <v>0</v>
      </c>
      <c r="J36" s="64">
        <v>100</v>
      </c>
      <c r="K36" s="65">
        <v>409.18205772257966</v>
      </c>
      <c r="M36" s="90">
        <f>+C36*$K$36/100</f>
        <v>119.3874469344169</v>
      </c>
      <c r="N36" s="90">
        <f t="shared" ref="N36:T36" si="25">+D36*$K$36/100</f>
        <v>278.6875131885306</v>
      </c>
      <c r="O36" s="90">
        <f t="shared" si="25"/>
        <v>11.107097599632244</v>
      </c>
      <c r="P36" s="90">
        <f t="shared" si="25"/>
        <v>289.79461078816274</v>
      </c>
      <c r="Q36" s="90">
        <f t="shared" si="25"/>
        <v>409.18205772257966</v>
      </c>
      <c r="R36" s="90">
        <f t="shared" si="25"/>
        <v>409.18205772257966</v>
      </c>
      <c r="S36" s="90">
        <f t="shared" si="25"/>
        <v>0</v>
      </c>
      <c r="T36" s="90">
        <f t="shared" si="25"/>
        <v>409.18205772257966</v>
      </c>
    </row>
    <row r="37" spans="1:20" ht="15" thickBot="1" x14ac:dyDescent="0.35">
      <c r="A37" s="21">
        <v>27</v>
      </c>
      <c r="B37" s="23" t="s">
        <v>26</v>
      </c>
      <c r="C37" s="64">
        <v>58.038264213712139</v>
      </c>
      <c r="D37" s="64">
        <v>29.409747569107431</v>
      </c>
      <c r="E37" s="64">
        <v>12.551988217180421</v>
      </c>
      <c r="F37" s="64">
        <v>41.961735786287861</v>
      </c>
      <c r="G37" s="64">
        <v>100</v>
      </c>
      <c r="H37" s="64">
        <v>97.13349874037732</v>
      </c>
      <c r="I37" s="64">
        <v>2.866501259622674</v>
      </c>
      <c r="J37" s="64">
        <v>100</v>
      </c>
      <c r="K37" s="65">
        <v>6723.7426858496774</v>
      </c>
      <c r="M37" s="90">
        <f>+C37*$K$37/100</f>
        <v>3902.3435450635811</v>
      </c>
      <c r="N37" s="90">
        <f t="shared" ref="N37:T37" si="26">+D37*$K$37/100</f>
        <v>1977.4357511047142</v>
      </c>
      <c r="O37" s="90">
        <f t="shared" si="26"/>
        <v>843.96338968138184</v>
      </c>
      <c r="P37" s="90">
        <f t="shared" si="26"/>
        <v>2821.3991407860967</v>
      </c>
      <c r="Q37" s="90">
        <f t="shared" si="26"/>
        <v>6723.7426858496774</v>
      </c>
      <c r="R37" s="90">
        <f t="shared" si="26"/>
        <v>6531.0065170660091</v>
      </c>
      <c r="S37" s="90">
        <f t="shared" si="26"/>
        <v>192.7361687836684</v>
      </c>
      <c r="T37" s="90">
        <f t="shared" si="26"/>
        <v>6723.7426858496774</v>
      </c>
    </row>
    <row r="38" spans="1:20" ht="15" thickBot="1" x14ac:dyDescent="0.35">
      <c r="A38" s="21">
        <v>28</v>
      </c>
      <c r="B38" s="23" t="s">
        <v>27</v>
      </c>
      <c r="C38" s="64">
        <v>29.037743516735549</v>
      </c>
      <c r="D38" s="64">
        <v>66.616687218720344</v>
      </c>
      <c r="E38" s="64">
        <v>4.3455692645441086</v>
      </c>
      <c r="F38" s="64">
        <v>70.96225648326444</v>
      </c>
      <c r="G38" s="64">
        <v>100</v>
      </c>
      <c r="H38" s="64">
        <v>15.377093544834535</v>
      </c>
      <c r="I38" s="64">
        <v>84.622906455165463</v>
      </c>
      <c r="J38" s="64">
        <v>100</v>
      </c>
      <c r="K38" s="65">
        <v>9075.219917126924</v>
      </c>
      <c r="M38" s="90">
        <f>+C38*$K$38/100</f>
        <v>2635.2390831150169</v>
      </c>
      <c r="N38" s="90">
        <f t="shared" ref="N38:T38" si="27">+D38*$K$38/100</f>
        <v>6045.6108666034543</v>
      </c>
      <c r="O38" s="90">
        <f t="shared" si="27"/>
        <v>394.36996740845296</v>
      </c>
      <c r="P38" s="90">
        <f t="shared" si="27"/>
        <v>6439.9808340119062</v>
      </c>
      <c r="Q38" s="90">
        <f t="shared" si="27"/>
        <v>9075.219917126924</v>
      </c>
      <c r="R38" s="90">
        <f t="shared" si="27"/>
        <v>1395.5050560560621</v>
      </c>
      <c r="S38" s="90">
        <f t="shared" si="27"/>
        <v>7679.7148610708618</v>
      </c>
      <c r="T38" s="90">
        <f t="shared" si="27"/>
        <v>9075.219917126924</v>
      </c>
    </row>
    <row r="39" spans="1:20" ht="15" thickBot="1" x14ac:dyDescent="0.35">
      <c r="A39" s="21">
        <v>29</v>
      </c>
      <c r="B39" s="23" t="s">
        <v>28</v>
      </c>
      <c r="C39" s="64">
        <v>0.10722175510061284</v>
      </c>
      <c r="D39" s="64">
        <v>98.517659265003431</v>
      </c>
      <c r="E39" s="64">
        <v>1.3751189798959516</v>
      </c>
      <c r="F39" s="64">
        <v>99.89277824489939</v>
      </c>
      <c r="G39" s="64">
        <v>100</v>
      </c>
      <c r="H39" s="64">
        <v>100</v>
      </c>
      <c r="I39" s="64">
        <v>0</v>
      </c>
      <c r="J39" s="64">
        <v>100</v>
      </c>
      <c r="K39" s="65">
        <v>3646.8027639983147</v>
      </c>
      <c r="M39" s="90">
        <f>+C39*$K$39/100</f>
        <v>3.910165928616653</v>
      </c>
      <c r="N39" s="90">
        <f t="shared" ref="N39:T39" si="28">+D39*$K$39/100</f>
        <v>3592.7447211025869</v>
      </c>
      <c r="O39" s="90">
        <f t="shared" si="28"/>
        <v>50.147876967110989</v>
      </c>
      <c r="P39" s="90">
        <f t="shared" si="28"/>
        <v>3642.8925980696986</v>
      </c>
      <c r="Q39" s="90">
        <f t="shared" si="28"/>
        <v>3646.8027639983147</v>
      </c>
      <c r="R39" s="90">
        <f t="shared" si="28"/>
        <v>3646.8027639983147</v>
      </c>
      <c r="S39" s="90">
        <f t="shared" si="28"/>
        <v>0</v>
      </c>
      <c r="T39" s="90">
        <f t="shared" si="28"/>
        <v>3646.8027639983147</v>
      </c>
    </row>
    <row r="40" spans="1:20" ht="15" thickBot="1" x14ac:dyDescent="0.35">
      <c r="A40" s="21">
        <v>30</v>
      </c>
      <c r="B40" s="23" t="s">
        <v>29</v>
      </c>
      <c r="C40" s="64">
        <v>1.0825781175285516</v>
      </c>
      <c r="D40" s="64">
        <v>81.613569959909057</v>
      </c>
      <c r="E40" s="64">
        <v>17.303851922562398</v>
      </c>
      <c r="F40" s="64">
        <v>98.917421882471459</v>
      </c>
      <c r="G40" s="64">
        <v>100</v>
      </c>
      <c r="H40" s="64">
        <v>100</v>
      </c>
      <c r="I40" s="64">
        <v>0</v>
      </c>
      <c r="J40" s="64">
        <v>100</v>
      </c>
      <c r="K40" s="65">
        <v>241.58462225483032</v>
      </c>
      <c r="M40" s="90">
        <f>+C40*$K$40/100</f>
        <v>2.6153422558448045</v>
      </c>
      <c r="N40" s="90">
        <f t="shared" ref="N40:T40" si="29">+D40*$K$40/100</f>
        <v>197.16583469632798</v>
      </c>
      <c r="O40" s="90">
        <f t="shared" si="29"/>
        <v>41.803445302657565</v>
      </c>
      <c r="P40" s="90">
        <f t="shared" si="29"/>
        <v>238.96927999898554</v>
      </c>
      <c r="Q40" s="90">
        <f t="shared" si="29"/>
        <v>241.58462225483032</v>
      </c>
      <c r="R40" s="90">
        <f t="shared" si="29"/>
        <v>241.58462225483032</v>
      </c>
      <c r="S40" s="90">
        <f t="shared" si="29"/>
        <v>0</v>
      </c>
      <c r="T40" s="90">
        <f t="shared" si="29"/>
        <v>241.58462225483032</v>
      </c>
    </row>
    <row r="41" spans="1:20" ht="15" thickBot="1" x14ac:dyDescent="0.35">
      <c r="A41" s="21">
        <v>31</v>
      </c>
      <c r="B41" s="23" t="s">
        <v>30</v>
      </c>
      <c r="C41" s="64">
        <v>3.3135861983667603</v>
      </c>
      <c r="D41" s="64">
        <v>73.831462846401621</v>
      </c>
      <c r="E41" s="64">
        <v>22.854950955231622</v>
      </c>
      <c r="F41" s="64">
        <v>96.686413801633236</v>
      </c>
      <c r="G41" s="64">
        <v>100</v>
      </c>
      <c r="H41" s="64">
        <v>19.302725674335957</v>
      </c>
      <c r="I41" s="64">
        <v>80.69727432566404</v>
      </c>
      <c r="J41" s="64">
        <v>100</v>
      </c>
      <c r="K41" s="65">
        <v>3997.7766810765793</v>
      </c>
      <c r="M41" s="90">
        <f>+C41*$K$41/100</f>
        <v>132.46977634567827</v>
      </c>
      <c r="N41" s="90">
        <f t="shared" ref="N41:T41" si="30">+D41*$K$41/100</f>
        <v>2951.6170049711627</v>
      </c>
      <c r="O41" s="90">
        <f t="shared" si="30"/>
        <v>913.68989975973875</v>
      </c>
      <c r="P41" s="90">
        <f t="shared" si="30"/>
        <v>3865.3069047309009</v>
      </c>
      <c r="Q41" s="90">
        <f t="shared" si="30"/>
        <v>3997.7766810765793</v>
      </c>
      <c r="R41" s="90">
        <f t="shared" si="30"/>
        <v>771.67986582078481</v>
      </c>
      <c r="S41" s="90">
        <f t="shared" si="30"/>
        <v>3226.0968152557944</v>
      </c>
      <c r="T41" s="90">
        <f t="shared" si="30"/>
        <v>3997.7766810765793</v>
      </c>
    </row>
    <row r="42" spans="1:20" ht="15" thickBot="1" x14ac:dyDescent="0.35">
      <c r="A42" s="21">
        <v>32</v>
      </c>
      <c r="B42" s="23" t="s">
        <v>31</v>
      </c>
      <c r="C42" s="64">
        <v>72.56377708331857</v>
      </c>
      <c r="D42" s="64">
        <v>24.407228386909292</v>
      </c>
      <c r="E42" s="64">
        <v>3.0289945297721395</v>
      </c>
      <c r="F42" s="64">
        <v>27.43622291668143</v>
      </c>
      <c r="G42" s="64">
        <v>100</v>
      </c>
      <c r="H42" s="64">
        <v>45.122826156149621</v>
      </c>
      <c r="I42" s="64">
        <v>54.877173843850379</v>
      </c>
      <c r="J42" s="64">
        <v>100</v>
      </c>
      <c r="K42" s="65">
        <v>1627.7803288538332</v>
      </c>
      <c r="M42" s="90">
        <f>+C42*$K$42/100</f>
        <v>1181.1788892356055</v>
      </c>
      <c r="N42" s="90">
        <f t="shared" ref="N42:T42" si="31">+D42*$K$42/100</f>
        <v>397.2960625005382</v>
      </c>
      <c r="O42" s="90">
        <f t="shared" si="31"/>
        <v>49.305377117689552</v>
      </c>
      <c r="P42" s="90">
        <f t="shared" si="31"/>
        <v>446.60143961822774</v>
      </c>
      <c r="Q42" s="90">
        <f t="shared" si="31"/>
        <v>1627.7803288538332</v>
      </c>
      <c r="R42" s="90">
        <f t="shared" si="31"/>
        <v>734.50048799271576</v>
      </c>
      <c r="S42" s="90">
        <f t="shared" si="31"/>
        <v>893.27984086111746</v>
      </c>
      <c r="T42" s="90">
        <f t="shared" si="31"/>
        <v>1627.7803288538332</v>
      </c>
    </row>
    <row r="43" spans="1:20" ht="16.2" thickBot="1" x14ac:dyDescent="0.35">
      <c r="A43" s="124" t="s">
        <v>67</v>
      </c>
      <c r="B43" s="125"/>
      <c r="C43" s="66">
        <v>27.595181856077772</v>
      </c>
      <c r="D43" s="67">
        <v>31.794330398475058</v>
      </c>
      <c r="E43" s="66">
        <v>40.610487745447173</v>
      </c>
      <c r="F43" s="66">
        <v>72.404818143922228</v>
      </c>
      <c r="G43" s="67">
        <v>100</v>
      </c>
      <c r="H43" s="66">
        <v>63.31893963503844</v>
      </c>
      <c r="I43" s="66">
        <v>36.681060364961532</v>
      </c>
      <c r="J43" s="66">
        <v>100</v>
      </c>
      <c r="K43" s="25"/>
    </row>
    <row r="44" spans="1:20" ht="16.2" thickBot="1" x14ac:dyDescent="0.35">
      <c r="A44" s="124" t="s">
        <v>61</v>
      </c>
      <c r="B44" s="125"/>
      <c r="C44" s="66">
        <v>55319.363607071879</v>
      </c>
      <c r="D44" s="66">
        <v>63737.29055781669</v>
      </c>
      <c r="E44" s="66">
        <v>81410.818365602929</v>
      </c>
      <c r="F44" s="66">
        <v>145148.10892341961</v>
      </c>
      <c r="G44" s="66">
        <v>200467.47253049148</v>
      </c>
      <c r="H44" s="66">
        <v>126933.87791946916</v>
      </c>
      <c r="I44" s="66">
        <v>73533.594611022258</v>
      </c>
      <c r="J44" s="66">
        <v>200467.47253049148</v>
      </c>
      <c r="K44" s="25"/>
    </row>
    <row r="46" spans="1:20" x14ac:dyDescent="0.3">
      <c r="H46" s="90">
        <f>H44/J44*100</f>
        <v>63.31893963503844</v>
      </c>
      <c r="I46" s="90">
        <f>I44/J44*100</f>
        <v>36.681060364961532</v>
      </c>
    </row>
    <row r="48" spans="1:20" x14ac:dyDescent="0.3">
      <c r="A48" s="117" t="s">
        <v>68</v>
      </c>
      <c r="B48" s="117"/>
      <c r="C48" s="117"/>
      <c r="D48" s="117"/>
      <c r="E48" s="117"/>
    </row>
    <row r="49" spans="1:5" x14ac:dyDescent="0.3">
      <c r="A49" s="117" t="s">
        <v>112</v>
      </c>
      <c r="B49" s="117"/>
      <c r="C49" s="117"/>
      <c r="D49" s="117"/>
      <c r="E49" s="117"/>
    </row>
    <row r="50" spans="1:5" x14ac:dyDescent="0.3">
      <c r="A50" s="117"/>
      <c r="B50" s="117"/>
      <c r="C50" s="117"/>
      <c r="D50" s="117"/>
      <c r="E50" s="117"/>
    </row>
    <row r="51" spans="1:5" ht="16.2" thickBot="1" x14ac:dyDescent="0.35">
      <c r="A51" s="13"/>
      <c r="B51" s="13"/>
      <c r="C51" s="13"/>
      <c r="D51" s="13"/>
      <c r="E51" s="13"/>
    </row>
    <row r="52" spans="1:5" ht="22.2" thickBot="1" x14ac:dyDescent="0.35">
      <c r="A52" s="27" t="s">
        <v>69</v>
      </c>
      <c r="B52" s="28" t="s">
        <v>53</v>
      </c>
      <c r="C52" s="28" t="s">
        <v>54</v>
      </c>
      <c r="D52" s="29" t="s">
        <v>70</v>
      </c>
      <c r="E52" s="29" t="s">
        <v>71</v>
      </c>
    </row>
    <row r="53" spans="1:5" ht="15" thickBot="1" x14ac:dyDescent="0.35">
      <c r="A53" s="30">
        <v>-1</v>
      </c>
      <c r="B53" s="31">
        <v>-2</v>
      </c>
      <c r="C53" s="32">
        <v>-3</v>
      </c>
      <c r="D53" s="31">
        <v>-4</v>
      </c>
      <c r="E53" s="33">
        <v>-5</v>
      </c>
    </row>
    <row r="54" spans="1:5" ht="15" thickBot="1" x14ac:dyDescent="0.35">
      <c r="A54" s="34">
        <v>1</v>
      </c>
      <c r="B54" s="21">
        <v>15</v>
      </c>
      <c r="C54" s="22" t="s">
        <v>14</v>
      </c>
      <c r="D54" s="68">
        <v>33429.025795599147</v>
      </c>
      <c r="E54" s="71">
        <v>16.675868862101257</v>
      </c>
    </row>
    <row r="55" spans="1:5" ht="15" thickBot="1" x14ac:dyDescent="0.35">
      <c r="A55" s="34">
        <v>2</v>
      </c>
      <c r="B55" s="21">
        <v>12</v>
      </c>
      <c r="C55" s="22" t="s">
        <v>11</v>
      </c>
      <c r="D55" s="68">
        <v>22381.593417209897</v>
      </c>
      <c r="E55" s="71">
        <v>11.164923531794821</v>
      </c>
    </row>
    <row r="56" spans="1:5" ht="15" thickBot="1" x14ac:dyDescent="0.35">
      <c r="A56" s="34">
        <v>3</v>
      </c>
      <c r="B56" s="21">
        <v>20</v>
      </c>
      <c r="C56" s="22" t="s">
        <v>19</v>
      </c>
      <c r="D56" s="68">
        <v>15024.486850006475</v>
      </c>
      <c r="E56" s="71">
        <v>7.4948750814047544</v>
      </c>
    </row>
    <row r="57" spans="1:5" ht="15" thickBot="1" x14ac:dyDescent="0.35">
      <c r="A57" s="34">
        <v>4</v>
      </c>
      <c r="B57" s="21">
        <v>16</v>
      </c>
      <c r="C57" s="22" t="s">
        <v>15</v>
      </c>
      <c r="D57" s="68">
        <v>14941.82611122561</v>
      </c>
      <c r="E57" s="71">
        <v>7.4536402680308163</v>
      </c>
    </row>
    <row r="58" spans="1:5" ht="15" thickBot="1" x14ac:dyDescent="0.35">
      <c r="A58" s="34">
        <v>5</v>
      </c>
      <c r="B58" s="21">
        <v>19</v>
      </c>
      <c r="C58" s="22" t="s">
        <v>18</v>
      </c>
      <c r="D58" s="68">
        <v>11775.825825147409</v>
      </c>
      <c r="E58" s="71">
        <v>5.8743000290769904</v>
      </c>
    </row>
    <row r="59" spans="1:5" ht="15" thickBot="1" x14ac:dyDescent="0.35">
      <c r="A59" s="34">
        <v>6</v>
      </c>
      <c r="B59" s="21">
        <v>14</v>
      </c>
      <c r="C59" s="22" t="s">
        <v>13</v>
      </c>
      <c r="D59" s="69">
        <v>9637.026220570966</v>
      </c>
      <c r="E59" s="71">
        <v>4.8073726843702778</v>
      </c>
    </row>
    <row r="60" spans="1:5" ht="15" thickBot="1" x14ac:dyDescent="0.35">
      <c r="A60" s="34">
        <v>7</v>
      </c>
      <c r="B60" s="21">
        <v>28</v>
      </c>
      <c r="C60" s="22" t="s">
        <v>27</v>
      </c>
      <c r="D60" s="68">
        <v>9075.219917126924</v>
      </c>
      <c r="E60" s="71">
        <v>4.5271189821110855</v>
      </c>
    </row>
    <row r="61" spans="1:5" ht="15" thickBot="1" x14ac:dyDescent="0.35">
      <c r="A61" s="34">
        <v>8</v>
      </c>
      <c r="B61" s="21">
        <v>11</v>
      </c>
      <c r="C61" s="22" t="s">
        <v>10</v>
      </c>
      <c r="D61" s="68">
        <v>8417.3918118113943</v>
      </c>
      <c r="E61" s="71">
        <v>4.1989653803543012</v>
      </c>
    </row>
    <row r="62" spans="1:5" ht="15" thickBot="1" x14ac:dyDescent="0.35">
      <c r="A62" s="34">
        <v>9</v>
      </c>
      <c r="B62" s="21">
        <v>10</v>
      </c>
      <c r="C62" s="22" t="s">
        <v>9</v>
      </c>
      <c r="D62" s="68">
        <v>7952.8774110823442</v>
      </c>
      <c r="E62" s="71">
        <v>3.9672451597747669</v>
      </c>
    </row>
    <row r="63" spans="1:5" ht="15" thickBot="1" x14ac:dyDescent="0.35">
      <c r="A63" s="34">
        <v>10</v>
      </c>
      <c r="B63" s="21">
        <v>24</v>
      </c>
      <c r="C63" s="22" t="s">
        <v>23</v>
      </c>
      <c r="D63" s="68">
        <v>7254.0356795414928</v>
      </c>
      <c r="E63" s="71">
        <v>3.6186321567576938</v>
      </c>
    </row>
    <row r="64" spans="1:5" ht="15" thickBot="1" x14ac:dyDescent="0.35">
      <c r="A64" s="34">
        <v>11</v>
      </c>
      <c r="B64" s="21">
        <v>6</v>
      </c>
      <c r="C64" s="22" t="s">
        <v>5</v>
      </c>
      <c r="D64" s="68">
        <v>7054.2867956011787</v>
      </c>
      <c r="E64" s="71">
        <v>3.5189886249866222</v>
      </c>
    </row>
    <row r="65" spans="1:5" ht="15" thickBot="1" x14ac:dyDescent="0.35">
      <c r="A65" s="34">
        <v>12</v>
      </c>
      <c r="B65" s="21">
        <v>27</v>
      </c>
      <c r="C65" s="22" t="s">
        <v>26</v>
      </c>
      <c r="D65" s="68">
        <v>6723.7426858496774</v>
      </c>
      <c r="E65" s="71">
        <v>3.3540986799113548</v>
      </c>
    </row>
    <row r="66" spans="1:5" ht="15" thickBot="1" x14ac:dyDescent="0.35">
      <c r="A66" s="34">
        <v>13</v>
      </c>
      <c r="B66" s="21">
        <v>13</v>
      </c>
      <c r="C66" s="22" t="s">
        <v>12</v>
      </c>
      <c r="D66" s="68">
        <v>6061.5606673712582</v>
      </c>
      <c r="E66" s="71">
        <v>3.0237731547074058</v>
      </c>
    </row>
    <row r="67" spans="1:5" ht="15" thickBot="1" x14ac:dyDescent="0.35">
      <c r="A67" s="34">
        <v>14</v>
      </c>
      <c r="B67" s="21">
        <v>21</v>
      </c>
      <c r="C67" s="22" t="s">
        <v>20</v>
      </c>
      <c r="D67" s="68">
        <v>5221.0318401655613</v>
      </c>
      <c r="E67" s="71">
        <v>2.604480394487537</v>
      </c>
    </row>
    <row r="68" spans="1:5" ht="15" thickBot="1" x14ac:dyDescent="0.35">
      <c r="A68" s="34">
        <v>15</v>
      </c>
      <c r="B68" s="21">
        <v>9</v>
      </c>
      <c r="C68" s="22" t="s">
        <v>8</v>
      </c>
      <c r="D68" s="68">
        <v>5204.8222440336885</v>
      </c>
      <c r="E68" s="71">
        <v>2.5963943347544314</v>
      </c>
    </row>
    <row r="69" spans="1:5" ht="15" thickBot="1" x14ac:dyDescent="0.35">
      <c r="A69" s="34">
        <v>16</v>
      </c>
      <c r="B69" s="21">
        <v>31</v>
      </c>
      <c r="C69" s="22" t="s">
        <v>30</v>
      </c>
      <c r="D69" s="68">
        <v>3997.7766810765793</v>
      </c>
      <c r="E69" s="71">
        <v>1.9942669009031042</v>
      </c>
    </row>
    <row r="70" spans="1:5" ht="15" thickBot="1" x14ac:dyDescent="0.35">
      <c r="A70" s="34">
        <v>17</v>
      </c>
      <c r="B70" s="21">
        <v>8</v>
      </c>
      <c r="C70" s="22" t="s">
        <v>7</v>
      </c>
      <c r="D70" s="68">
        <v>3648.5442126246085</v>
      </c>
      <c r="E70" s="71">
        <v>1.8200543802660336</v>
      </c>
    </row>
    <row r="71" spans="1:5" ht="15" thickBot="1" x14ac:dyDescent="0.35">
      <c r="A71" s="34">
        <v>18</v>
      </c>
      <c r="B71" s="21">
        <v>29</v>
      </c>
      <c r="C71" s="22" t="s">
        <v>28</v>
      </c>
      <c r="D71" s="68">
        <v>3646.8027639983147</v>
      </c>
      <c r="E71" s="71">
        <v>1.8191856690717643</v>
      </c>
    </row>
    <row r="72" spans="1:5" ht="15" thickBot="1" x14ac:dyDescent="0.35">
      <c r="A72" s="34">
        <v>19</v>
      </c>
      <c r="B72" s="21">
        <v>3</v>
      </c>
      <c r="C72" s="22" t="s">
        <v>2</v>
      </c>
      <c r="D72" s="68">
        <v>3362.0643401354146</v>
      </c>
      <c r="E72" s="71">
        <v>1.6771456154557169</v>
      </c>
    </row>
    <row r="73" spans="1:5" ht="15" thickBot="1" x14ac:dyDescent="0.35">
      <c r="A73" s="34">
        <v>20</v>
      </c>
      <c r="B73" s="21">
        <v>1</v>
      </c>
      <c r="C73" s="22" t="s">
        <v>0</v>
      </c>
      <c r="D73" s="68">
        <v>2887.5037913932319</v>
      </c>
      <c r="E73" s="71">
        <v>1.4404139342413256</v>
      </c>
    </row>
    <row r="74" spans="1:5" ht="15" thickBot="1" x14ac:dyDescent="0.35">
      <c r="A74" s="34">
        <v>21</v>
      </c>
      <c r="B74" s="24">
        <v>5</v>
      </c>
      <c r="C74" s="22" t="s">
        <v>4</v>
      </c>
      <c r="D74" s="68">
        <v>2595.5737665214074</v>
      </c>
      <c r="E74" s="71">
        <v>1.294786393629197</v>
      </c>
    </row>
    <row r="75" spans="1:5" ht="15" thickBot="1" x14ac:dyDescent="0.35">
      <c r="A75" s="34">
        <v>22</v>
      </c>
      <c r="B75" s="21">
        <v>22</v>
      </c>
      <c r="C75" s="22" t="s">
        <v>21</v>
      </c>
      <c r="D75" s="68">
        <v>2218.8837473797312</v>
      </c>
      <c r="E75" s="71">
        <v>1.1068768386431236</v>
      </c>
    </row>
    <row r="76" spans="1:5" ht="15" thickBot="1" x14ac:dyDescent="0.35">
      <c r="A76" s="34">
        <v>23</v>
      </c>
      <c r="B76" s="21">
        <v>23</v>
      </c>
      <c r="C76" s="22" t="s">
        <v>22</v>
      </c>
      <c r="D76" s="68">
        <v>1913.0770088284066</v>
      </c>
      <c r="E76" s="71">
        <v>0.95432698270624727</v>
      </c>
    </row>
    <row r="77" spans="1:5" ht="15" thickBot="1" x14ac:dyDescent="0.35">
      <c r="A77" s="34">
        <v>24</v>
      </c>
      <c r="B77" s="21">
        <v>32</v>
      </c>
      <c r="C77" s="22" t="s">
        <v>31</v>
      </c>
      <c r="D77" s="68">
        <v>1627.7803288538332</v>
      </c>
      <c r="E77" s="71">
        <v>0.81200844637979597</v>
      </c>
    </row>
    <row r="78" spans="1:5" ht="15" thickBot="1" x14ac:dyDescent="0.35">
      <c r="A78" s="34">
        <v>25</v>
      </c>
      <c r="B78" s="21">
        <v>7</v>
      </c>
      <c r="C78" s="22" t="s">
        <v>6</v>
      </c>
      <c r="D78" s="68">
        <v>1425.7698480020176</v>
      </c>
      <c r="E78" s="71">
        <v>0.7112367305645424</v>
      </c>
    </row>
    <row r="79" spans="1:5" ht="15" thickBot="1" x14ac:dyDescent="0.35">
      <c r="A79" s="34">
        <v>26</v>
      </c>
      <c r="B79" s="21">
        <v>25</v>
      </c>
      <c r="C79" s="22" t="s">
        <v>24</v>
      </c>
      <c r="D79" s="68">
        <v>806.55938919364689</v>
      </c>
      <c r="E79" s="71">
        <v>0.40234730996738827</v>
      </c>
    </row>
    <row r="80" spans="1:5" ht="15" thickBot="1" x14ac:dyDescent="0.35">
      <c r="A80" s="34">
        <v>27</v>
      </c>
      <c r="B80" s="21">
        <v>17</v>
      </c>
      <c r="C80" s="23" t="s">
        <v>16</v>
      </c>
      <c r="D80" s="68">
        <v>676.35981382208854</v>
      </c>
      <c r="E80" s="71">
        <v>0.33739803330963986</v>
      </c>
    </row>
    <row r="81" spans="1:10" ht="15" thickBot="1" x14ac:dyDescent="0.35">
      <c r="A81" s="34">
        <v>28</v>
      </c>
      <c r="B81" s="21">
        <v>4</v>
      </c>
      <c r="C81" s="23" t="s">
        <v>3</v>
      </c>
      <c r="D81" s="68">
        <v>410.73776682748007</v>
      </c>
      <c r="E81" s="71">
        <v>0.20489406954925654</v>
      </c>
    </row>
    <row r="82" spans="1:10" ht="15" thickBot="1" x14ac:dyDescent="0.35">
      <c r="A82" s="34">
        <v>29</v>
      </c>
      <c r="B82" s="21">
        <v>26</v>
      </c>
      <c r="C82" s="23" t="s">
        <v>25</v>
      </c>
      <c r="D82" s="68">
        <v>409.18205772257966</v>
      </c>
      <c r="E82" s="71">
        <v>0.20411801340034205</v>
      </c>
    </row>
    <row r="83" spans="1:10" ht="15" thickBot="1" x14ac:dyDescent="0.35">
      <c r="A83" s="34">
        <v>30</v>
      </c>
      <c r="B83" s="21">
        <v>2</v>
      </c>
      <c r="C83" s="23" t="s">
        <v>1</v>
      </c>
      <c r="D83" s="68">
        <v>388.10946995249543</v>
      </c>
      <c r="E83" s="71">
        <v>0.19360607947837577</v>
      </c>
    </row>
    <row r="84" spans="1:10" ht="15" thickBot="1" x14ac:dyDescent="0.35">
      <c r="A84" s="34">
        <v>31</v>
      </c>
      <c r="B84" s="21">
        <v>30</v>
      </c>
      <c r="C84" s="23" t="s">
        <v>29</v>
      </c>
      <c r="D84" s="68">
        <v>241.58462225483032</v>
      </c>
      <c r="E84" s="71">
        <v>0.12051303871236892</v>
      </c>
    </row>
    <row r="85" spans="1:10" ht="15" thickBot="1" x14ac:dyDescent="0.35">
      <c r="A85" s="34">
        <v>32</v>
      </c>
      <c r="B85" s="21">
        <v>18</v>
      </c>
      <c r="C85" s="23" t="s">
        <v>17</v>
      </c>
      <c r="D85" s="68">
        <v>56.40964956179667</v>
      </c>
      <c r="E85" s="71">
        <v>2.8139615087839243E-2</v>
      </c>
    </row>
    <row r="86" spans="1:10" ht="15" thickBot="1" x14ac:dyDescent="0.35">
      <c r="A86" s="153" t="s">
        <v>72</v>
      </c>
      <c r="B86" s="154"/>
      <c r="C86" s="155"/>
      <c r="D86" s="70">
        <v>200463.47253049153</v>
      </c>
      <c r="E86" s="70">
        <v>100</v>
      </c>
    </row>
    <row r="89" spans="1:10" x14ac:dyDescent="0.3">
      <c r="A89" s="117" t="s">
        <v>73</v>
      </c>
      <c r="B89" s="117"/>
      <c r="C89" s="117"/>
      <c r="D89" s="117"/>
      <c r="E89" s="117"/>
      <c r="F89" s="117"/>
      <c r="G89" s="117"/>
      <c r="H89" s="117"/>
      <c r="I89" s="117"/>
      <c r="J89" s="117"/>
    </row>
    <row r="90" spans="1:10" x14ac:dyDescent="0.3">
      <c r="A90" s="117" t="s">
        <v>113</v>
      </c>
      <c r="B90" s="117"/>
      <c r="C90" s="117"/>
      <c r="D90" s="117"/>
      <c r="E90" s="117"/>
      <c r="F90" s="117"/>
      <c r="G90" s="117"/>
      <c r="H90" s="117"/>
      <c r="I90" s="117"/>
      <c r="J90" s="117"/>
    </row>
    <row r="91" spans="1:10" x14ac:dyDescent="0.3">
      <c r="A91" s="117" t="s">
        <v>74</v>
      </c>
      <c r="B91" s="117"/>
      <c r="C91" s="117"/>
      <c r="D91" s="117"/>
      <c r="E91" s="117"/>
      <c r="F91" s="117"/>
      <c r="G91" s="117"/>
      <c r="H91" s="117"/>
      <c r="I91" s="117"/>
      <c r="J91" s="117"/>
    </row>
    <row r="92" spans="1:10" x14ac:dyDescent="0.3">
      <c r="A92" s="117"/>
      <c r="B92" s="117"/>
      <c r="C92" s="117"/>
      <c r="D92" s="117"/>
      <c r="E92" s="117"/>
      <c r="F92" s="117"/>
      <c r="G92" s="117"/>
      <c r="H92" s="117"/>
      <c r="I92" s="117"/>
      <c r="J92" s="117"/>
    </row>
    <row r="93" spans="1:10" ht="15" thickBot="1" x14ac:dyDescent="0.35">
      <c r="A93" s="35"/>
      <c r="B93" s="35"/>
      <c r="C93" s="35"/>
      <c r="D93" s="35"/>
      <c r="E93" s="35"/>
      <c r="F93" s="35"/>
      <c r="G93" s="35"/>
      <c r="H93" s="35"/>
      <c r="I93" s="35"/>
      <c r="J93" s="35"/>
    </row>
    <row r="94" spans="1:10" ht="15" thickBot="1" x14ac:dyDescent="0.35">
      <c r="A94" s="148" t="s">
        <v>69</v>
      </c>
      <c r="B94" s="148" t="s">
        <v>53</v>
      </c>
      <c r="C94" s="148" t="s">
        <v>75</v>
      </c>
      <c r="D94" s="148" t="s">
        <v>76</v>
      </c>
      <c r="E94" s="148" t="s">
        <v>77</v>
      </c>
      <c r="F94" s="150" t="s">
        <v>78</v>
      </c>
      <c r="G94" s="151"/>
      <c r="H94" s="151"/>
      <c r="I94" s="152"/>
      <c r="J94" s="146" t="s">
        <v>39</v>
      </c>
    </row>
    <row r="95" spans="1:10" ht="18" thickBot="1" x14ac:dyDescent="0.35">
      <c r="A95" s="149"/>
      <c r="B95" s="149"/>
      <c r="C95" s="149"/>
      <c r="D95" s="149"/>
      <c r="E95" s="149"/>
      <c r="F95" s="36" t="s">
        <v>35</v>
      </c>
      <c r="G95" s="36" t="s">
        <v>36</v>
      </c>
      <c r="H95" s="36" t="s">
        <v>37</v>
      </c>
      <c r="I95" s="36" t="s">
        <v>79</v>
      </c>
      <c r="J95" s="147"/>
    </row>
    <row r="96" spans="1:10" ht="15" thickBot="1" x14ac:dyDescent="0.35">
      <c r="A96" s="37">
        <v>-1</v>
      </c>
      <c r="B96" s="38">
        <v>-2</v>
      </c>
      <c r="C96" s="39">
        <v>-3</v>
      </c>
      <c r="D96" s="38">
        <v>-4</v>
      </c>
      <c r="E96" s="38">
        <v>-5</v>
      </c>
      <c r="F96" s="38">
        <v>-6</v>
      </c>
      <c r="G96" s="38">
        <v>-7</v>
      </c>
      <c r="H96" s="38">
        <v>-8</v>
      </c>
      <c r="I96" s="38">
        <v>-9</v>
      </c>
      <c r="J96" s="38">
        <v>-10</v>
      </c>
    </row>
    <row r="97" spans="1:11" ht="15" thickBot="1" x14ac:dyDescent="0.35">
      <c r="A97" s="40">
        <v>1</v>
      </c>
      <c r="B97" s="21">
        <v>15</v>
      </c>
      <c r="C97" s="22" t="s">
        <v>14</v>
      </c>
      <c r="D97" s="72">
        <v>182.72298100639051</v>
      </c>
      <c r="E97" s="72">
        <v>24.785361357407222</v>
      </c>
      <c r="F97" s="72">
        <v>1450.230735957457</v>
      </c>
      <c r="G97" s="72">
        <v>16210.02445933351</v>
      </c>
      <c r="H97" s="72">
        <v>77.491691432831544</v>
      </c>
      <c r="I97" s="72">
        <v>12.169269955992629</v>
      </c>
      <c r="J97" s="72">
        <v>17749.916156679792</v>
      </c>
      <c r="K97" s="90">
        <f>SUM(F97:I97)</f>
        <v>17749.916156679792</v>
      </c>
    </row>
    <row r="98" spans="1:11" ht="15" thickBot="1" x14ac:dyDescent="0.35">
      <c r="A98" s="40">
        <v>2</v>
      </c>
      <c r="B98" s="21">
        <v>20</v>
      </c>
      <c r="C98" s="22" t="s">
        <v>19</v>
      </c>
      <c r="D98" s="72">
        <v>189.12575592716345</v>
      </c>
      <c r="E98" s="72">
        <v>16.401231757762407</v>
      </c>
      <c r="F98" s="72">
        <v>1972.1407355222609</v>
      </c>
      <c r="G98" s="72">
        <v>9619.9322714068294</v>
      </c>
      <c r="H98" s="72">
        <v>149.40363084982434</v>
      </c>
      <c r="I98" s="72">
        <v>4.185826793299583</v>
      </c>
      <c r="J98" s="72">
        <v>11745.662464572215</v>
      </c>
    </row>
    <row r="99" spans="1:11" ht="15" thickBot="1" x14ac:dyDescent="0.35">
      <c r="A99" s="40">
        <v>3</v>
      </c>
      <c r="B99" s="21">
        <v>14</v>
      </c>
      <c r="C99" s="22" t="s">
        <v>13</v>
      </c>
      <c r="D99" s="72">
        <v>539.16197682120912</v>
      </c>
      <c r="E99" s="72">
        <v>7.6921937408535115</v>
      </c>
      <c r="F99" s="72">
        <v>534.56753276422739</v>
      </c>
      <c r="G99" s="72">
        <v>4456.9502873774636</v>
      </c>
      <c r="H99" s="72">
        <v>253.65333913392388</v>
      </c>
      <c r="I99" s="72">
        <v>263.55602820525547</v>
      </c>
      <c r="J99" s="72">
        <v>5508.7271874808694</v>
      </c>
    </row>
    <row r="100" spans="1:11" ht="15" thickBot="1" x14ac:dyDescent="0.35">
      <c r="A100" s="40">
        <v>4</v>
      </c>
      <c r="B100" s="21">
        <v>19</v>
      </c>
      <c r="C100" s="22" t="s">
        <v>18</v>
      </c>
      <c r="D100" s="72">
        <v>40.866508533849043</v>
      </c>
      <c r="E100" s="72">
        <v>7.3670009673733565</v>
      </c>
      <c r="F100" s="72">
        <v>2827.7612639940276</v>
      </c>
      <c r="G100" s="72">
        <v>2033.9071157521614</v>
      </c>
      <c r="H100" s="72">
        <v>73.802309645084421</v>
      </c>
      <c r="I100" s="72">
        <v>340.37127278276745</v>
      </c>
      <c r="J100" s="72">
        <v>5275.8419621740413</v>
      </c>
    </row>
    <row r="101" spans="1:11" ht="15" thickBot="1" x14ac:dyDescent="0.35">
      <c r="A101" s="40">
        <v>5</v>
      </c>
      <c r="B101" s="21">
        <v>6</v>
      </c>
      <c r="C101" s="22" t="s">
        <v>5</v>
      </c>
      <c r="D101" s="72">
        <v>2482.3424703859096</v>
      </c>
      <c r="E101" s="72">
        <v>7.1349472194248476</v>
      </c>
      <c r="F101" s="72">
        <v>522.81691806774245</v>
      </c>
      <c r="G101" s="72">
        <v>4380.0769836996287</v>
      </c>
      <c r="H101" s="72">
        <v>187.5193537502457</v>
      </c>
      <c r="I101" s="72">
        <v>19.244542119385272</v>
      </c>
      <c r="J101" s="72">
        <v>5109.6577976370027</v>
      </c>
    </row>
    <row r="102" spans="1:11" ht="15" thickBot="1" x14ac:dyDescent="0.35">
      <c r="A102" s="40">
        <v>6</v>
      </c>
      <c r="B102" s="21">
        <v>10</v>
      </c>
      <c r="C102" s="22" t="s">
        <v>9</v>
      </c>
      <c r="D102" s="72">
        <v>5109.6577976370027</v>
      </c>
      <c r="E102" s="72">
        <v>4.0582539195747875</v>
      </c>
      <c r="F102" s="72">
        <v>582.67087664040844</v>
      </c>
      <c r="G102" s="72">
        <v>2266.9508117280729</v>
      </c>
      <c r="H102" s="72">
        <v>41.245839086381196</v>
      </c>
      <c r="I102" s="72">
        <v>15.431306612449681</v>
      </c>
      <c r="J102" s="72">
        <v>2906.2988340673119</v>
      </c>
    </row>
    <row r="103" spans="1:11" ht="15" thickBot="1" x14ac:dyDescent="0.35">
      <c r="A103" s="40">
        <v>7</v>
      </c>
      <c r="B103" s="21">
        <v>13</v>
      </c>
      <c r="C103" s="22" t="s">
        <v>12</v>
      </c>
      <c r="D103" s="72">
        <v>827.31653735969849</v>
      </c>
      <c r="E103" s="72">
        <v>3.9302416009349384</v>
      </c>
      <c r="F103" s="72">
        <v>503.71381068374865</v>
      </c>
      <c r="G103" s="72">
        <v>2162.3382576495633</v>
      </c>
      <c r="H103" s="72">
        <v>92.791433827529303</v>
      </c>
      <c r="I103" s="72">
        <v>55.779931652504061</v>
      </c>
      <c r="J103" s="72">
        <v>2814.6234338133449</v>
      </c>
    </row>
    <row r="104" spans="1:11" ht="15" thickBot="1" x14ac:dyDescent="0.35">
      <c r="A104" s="40">
        <v>8</v>
      </c>
      <c r="B104" s="21">
        <v>27</v>
      </c>
      <c r="C104" s="22" t="s">
        <v>26</v>
      </c>
      <c r="D104" s="72">
        <v>96.130339203619812</v>
      </c>
      <c r="E104" s="72">
        <v>3.6524179624326329</v>
      </c>
      <c r="F104" s="72">
        <v>1153.9841771519586</v>
      </c>
      <c r="G104" s="72">
        <v>1365.8838814068558</v>
      </c>
      <c r="H104" s="72">
        <v>75.861925015380024</v>
      </c>
      <c r="I104" s="72">
        <v>19.931400880694543</v>
      </c>
      <c r="J104" s="72">
        <v>2615.6613844548888</v>
      </c>
    </row>
    <row r="105" spans="1:11" ht="15" thickBot="1" x14ac:dyDescent="0.35">
      <c r="A105" s="40">
        <v>9</v>
      </c>
      <c r="B105" s="21">
        <v>5</v>
      </c>
      <c r="C105" s="22" t="s">
        <v>4</v>
      </c>
      <c r="D105" s="72">
        <v>519.13288994388506</v>
      </c>
      <c r="E105" s="72">
        <v>3.4662560993675364</v>
      </c>
      <c r="F105" s="72">
        <v>701.32639926988588</v>
      </c>
      <c r="G105" s="72">
        <v>836.68929489209938</v>
      </c>
      <c r="H105" s="72">
        <v>446.40902148767316</v>
      </c>
      <c r="I105" s="72">
        <v>497.91775473625103</v>
      </c>
      <c r="J105" s="72">
        <v>2482.3424703859096</v>
      </c>
    </row>
    <row r="106" spans="1:11" ht="15" thickBot="1" x14ac:dyDescent="0.35">
      <c r="A106" s="40">
        <v>10</v>
      </c>
      <c r="B106" s="21">
        <v>21</v>
      </c>
      <c r="C106" s="22" t="s">
        <v>20</v>
      </c>
      <c r="D106" s="72">
        <v>2906.2988340673119</v>
      </c>
      <c r="E106" s="72">
        <v>3.3993190694457711</v>
      </c>
      <c r="F106" s="72">
        <v>1029.9040117961281</v>
      </c>
      <c r="G106" s="72">
        <v>871.05398055339674</v>
      </c>
      <c r="H106" s="72">
        <v>491.51511963631185</v>
      </c>
      <c r="I106" s="72">
        <v>41.932729526457059</v>
      </c>
      <c r="J106" s="72">
        <v>2434.4058415122936</v>
      </c>
    </row>
    <row r="107" spans="1:11" ht="15" thickBot="1" x14ac:dyDescent="0.35">
      <c r="A107" s="40">
        <v>11</v>
      </c>
      <c r="B107" s="21">
        <v>12</v>
      </c>
      <c r="C107" s="22" t="s">
        <v>11</v>
      </c>
      <c r="D107" s="72">
        <v>435.36715917718288</v>
      </c>
      <c r="E107" s="72">
        <v>3.2761978914709786</v>
      </c>
      <c r="F107" s="72">
        <v>652.55296479628146</v>
      </c>
      <c r="G107" s="72">
        <v>1577.168052849981</v>
      </c>
      <c r="H107" s="72">
        <v>77.507343956620986</v>
      </c>
      <c r="I107" s="72">
        <v>39.00484628705938</v>
      </c>
      <c r="J107" s="72">
        <v>2346.2332078899431</v>
      </c>
    </row>
    <row r="108" spans="1:11" ht="15" thickBot="1" x14ac:dyDescent="0.35">
      <c r="A108" s="40">
        <v>12</v>
      </c>
      <c r="B108" s="21">
        <v>22</v>
      </c>
      <c r="C108" s="22" t="s">
        <v>21</v>
      </c>
      <c r="D108" s="72">
        <v>2346.2332078899431</v>
      </c>
      <c r="E108" s="72">
        <v>2.1022056506341471</v>
      </c>
      <c r="F108" s="72">
        <v>309.48411898880568</v>
      </c>
      <c r="G108" s="72">
        <v>784.76129304427934</v>
      </c>
      <c r="H108" s="72">
        <v>336.84120470366025</v>
      </c>
      <c r="I108" s="72">
        <v>74.397749812671421</v>
      </c>
      <c r="J108" s="72">
        <v>1505.4843665494168</v>
      </c>
    </row>
    <row r="109" spans="1:11" ht="15" thickBot="1" x14ac:dyDescent="0.35">
      <c r="A109" s="40">
        <v>13</v>
      </c>
      <c r="B109" s="21">
        <v>16</v>
      </c>
      <c r="C109" s="22" t="s">
        <v>15</v>
      </c>
      <c r="D109" s="72">
        <v>2814.6234338133449</v>
      </c>
      <c r="E109" s="72">
        <v>1.553183092720112</v>
      </c>
      <c r="F109" s="72">
        <v>91.272610925500672</v>
      </c>
      <c r="G109" s="72">
        <v>867.0598973903476</v>
      </c>
      <c r="H109" s="72">
        <v>150.5806463259612</v>
      </c>
      <c r="I109" s="72">
        <v>3.3913735919706918</v>
      </c>
      <c r="J109" s="72">
        <v>1112.30452823378</v>
      </c>
    </row>
    <row r="110" spans="1:11" ht="15" thickBot="1" x14ac:dyDescent="0.35">
      <c r="A110" s="40">
        <v>14</v>
      </c>
      <c r="B110" s="21">
        <v>28</v>
      </c>
      <c r="C110" s="22" t="s">
        <v>27</v>
      </c>
      <c r="D110" s="72">
        <v>5508.7271874808694</v>
      </c>
      <c r="E110" s="72">
        <v>1.5389558532757202</v>
      </c>
      <c r="F110" s="72">
        <v>384.31178043959329</v>
      </c>
      <c r="G110" s="72">
        <v>557.36544393566851</v>
      </c>
      <c r="H110" s="72">
        <v>121.93788886309598</v>
      </c>
      <c r="I110" s="72">
        <v>38.500646567258883</v>
      </c>
      <c r="J110" s="72">
        <v>1102.115759805617</v>
      </c>
    </row>
    <row r="111" spans="1:11" ht="15" thickBot="1" x14ac:dyDescent="0.35">
      <c r="A111" s="40">
        <v>15</v>
      </c>
      <c r="B111" s="21">
        <v>29</v>
      </c>
      <c r="C111" s="22" t="s">
        <v>28</v>
      </c>
      <c r="D111" s="72">
        <v>17749.916156679792</v>
      </c>
      <c r="E111" s="72">
        <v>1.4060939497728571</v>
      </c>
      <c r="F111" s="72">
        <v>0</v>
      </c>
      <c r="G111" s="72">
        <v>0</v>
      </c>
      <c r="H111" s="72">
        <v>0</v>
      </c>
      <c r="I111" s="72">
        <v>1006.9673529058355</v>
      </c>
      <c r="J111" s="72">
        <v>1006.9673529058355</v>
      </c>
    </row>
    <row r="112" spans="1:11" ht="15" thickBot="1" x14ac:dyDescent="0.35">
      <c r="A112" s="40">
        <v>16</v>
      </c>
      <c r="B112" s="21">
        <v>7</v>
      </c>
      <c r="C112" s="22" t="s">
        <v>6</v>
      </c>
      <c r="D112" s="72">
        <v>1112.30452823378</v>
      </c>
      <c r="E112" s="72">
        <v>1.1552358419283173</v>
      </c>
      <c r="F112" s="72">
        <v>250.93136503179088</v>
      </c>
      <c r="G112" s="72">
        <v>409.33981094989218</v>
      </c>
      <c r="H112" s="72">
        <v>94.194819547790118</v>
      </c>
      <c r="I112" s="72">
        <v>72.850541830225396</v>
      </c>
      <c r="J112" s="72">
        <v>827.31653735969849</v>
      </c>
    </row>
    <row r="113" spans="1:10" ht="15" thickBot="1" x14ac:dyDescent="0.35">
      <c r="A113" s="40">
        <v>17</v>
      </c>
      <c r="B113" s="21">
        <v>23</v>
      </c>
      <c r="C113" s="22" t="s">
        <v>22</v>
      </c>
      <c r="D113" s="72">
        <v>361.36073862596885</v>
      </c>
      <c r="E113" s="72">
        <v>1.0066967611824105</v>
      </c>
      <c r="F113" s="72">
        <v>191.58768114437515</v>
      </c>
      <c r="G113" s="72">
        <v>288.24584782264594</v>
      </c>
      <c r="H113" s="72">
        <v>189.6381866622045</v>
      </c>
      <c r="I113" s="72">
        <v>51.469280490192077</v>
      </c>
      <c r="J113" s="72">
        <v>720.94099611941772</v>
      </c>
    </row>
    <row r="114" spans="1:10" ht="15" thickBot="1" x14ac:dyDescent="0.35">
      <c r="A114" s="40">
        <v>18</v>
      </c>
      <c r="B114" s="21">
        <v>3</v>
      </c>
      <c r="C114" s="22" t="s">
        <v>2</v>
      </c>
      <c r="D114" s="72">
        <v>42.366800530319345</v>
      </c>
      <c r="E114" s="72">
        <v>0.75286690414358326</v>
      </c>
      <c r="F114" s="72">
        <v>159.4980864763458</v>
      </c>
      <c r="G114" s="72">
        <v>335.40988670108055</v>
      </c>
      <c r="H114" s="72">
        <v>25.380972678051847</v>
      </c>
      <c r="I114" s="72">
        <v>18.873030965730869</v>
      </c>
      <c r="J114" s="72">
        <v>539.16197682120912</v>
      </c>
    </row>
    <row r="115" spans="1:10" ht="15" thickBot="1" x14ac:dyDescent="0.35">
      <c r="A115" s="40">
        <v>19</v>
      </c>
      <c r="B115" s="21">
        <v>9</v>
      </c>
      <c r="C115" s="22" t="s">
        <v>8</v>
      </c>
      <c r="D115" s="72">
        <v>5275.8419621740413</v>
      </c>
      <c r="E115" s="72">
        <v>0.72489898860351132</v>
      </c>
      <c r="F115" s="72">
        <v>268.05591375080553</v>
      </c>
      <c r="G115" s="72">
        <v>243.17074813512212</v>
      </c>
      <c r="H115" s="72">
        <v>3.3567305397236544</v>
      </c>
      <c r="I115" s="72">
        <v>4.5494975182336974</v>
      </c>
      <c r="J115" s="72">
        <v>519.13288994388506</v>
      </c>
    </row>
    <row r="116" spans="1:10" ht="15" thickBot="1" x14ac:dyDescent="0.35">
      <c r="A116" s="40">
        <v>20</v>
      </c>
      <c r="B116" s="21">
        <v>32</v>
      </c>
      <c r="C116" s="22" t="s">
        <v>31</v>
      </c>
      <c r="D116" s="72">
        <v>11745.662464572215</v>
      </c>
      <c r="E116" s="72">
        <v>0.72291419220686493</v>
      </c>
      <c r="F116" s="72">
        <v>365.55465614437821</v>
      </c>
      <c r="G116" s="72">
        <v>112.66790259547327</v>
      </c>
      <c r="H116" s="72">
        <v>31.243987704647715</v>
      </c>
      <c r="I116" s="72">
        <v>8.244941199837589</v>
      </c>
      <c r="J116" s="72">
        <v>517.71148764433678</v>
      </c>
    </row>
    <row r="117" spans="1:10" ht="15" thickBot="1" x14ac:dyDescent="0.35">
      <c r="A117" s="40">
        <v>21</v>
      </c>
      <c r="B117" s="24">
        <v>24</v>
      </c>
      <c r="C117" s="22" t="s">
        <v>23</v>
      </c>
      <c r="D117" s="72">
        <v>2434.4058415122936</v>
      </c>
      <c r="E117" s="72">
        <v>0.66218023716778984</v>
      </c>
      <c r="F117" s="72">
        <v>190.14466969931013</v>
      </c>
      <c r="G117" s="72">
        <v>172.55474541854687</v>
      </c>
      <c r="H117" s="72">
        <v>29.239241951485788</v>
      </c>
      <c r="I117" s="72">
        <v>82.27850365105067</v>
      </c>
      <c r="J117" s="72">
        <v>474.21716072039345</v>
      </c>
    </row>
    <row r="118" spans="1:10" ht="15" thickBot="1" x14ac:dyDescent="0.35">
      <c r="A118" s="40">
        <v>22</v>
      </c>
      <c r="B118" s="21">
        <v>11</v>
      </c>
      <c r="C118" s="22" t="s">
        <v>10</v>
      </c>
      <c r="D118" s="72">
        <v>1505.4843665494168</v>
      </c>
      <c r="E118" s="72">
        <v>0.60793145545611227</v>
      </c>
      <c r="F118" s="72">
        <v>44.546489296051533</v>
      </c>
      <c r="G118" s="72">
        <v>373.20340204632686</v>
      </c>
      <c r="H118" s="72">
        <v>15.977541269151246</v>
      </c>
      <c r="I118" s="72">
        <v>1.6397265656531985</v>
      </c>
      <c r="J118" s="72">
        <v>435.36715917718288</v>
      </c>
    </row>
    <row r="119" spans="1:10" ht="15" thickBot="1" x14ac:dyDescent="0.35">
      <c r="A119" s="40">
        <v>23</v>
      </c>
      <c r="B119" s="21">
        <v>17</v>
      </c>
      <c r="C119" s="22" t="s">
        <v>16</v>
      </c>
      <c r="D119" s="72">
        <v>720.94099611941772</v>
      </c>
      <c r="E119" s="72">
        <v>0.50459148134362619</v>
      </c>
      <c r="F119" s="72">
        <v>93.073554547216091</v>
      </c>
      <c r="G119" s="72">
        <v>150.68851708677579</v>
      </c>
      <c r="H119" s="72">
        <v>95.03601585535533</v>
      </c>
      <c r="I119" s="72">
        <v>22.562651136621685</v>
      </c>
      <c r="J119" s="72">
        <v>361.36073862596885</v>
      </c>
    </row>
    <row r="120" spans="1:10" ht="15" thickBot="1" x14ac:dyDescent="0.35">
      <c r="A120" s="40">
        <v>24</v>
      </c>
      <c r="B120" s="21">
        <v>26</v>
      </c>
      <c r="C120" s="22" t="s">
        <v>25</v>
      </c>
      <c r="D120" s="72">
        <v>474.21716072039345</v>
      </c>
      <c r="E120" s="72">
        <v>0.4646855762815999</v>
      </c>
      <c r="F120" s="72">
        <v>131.17795953230342</v>
      </c>
      <c r="G120" s="72">
        <v>191.01908951511115</v>
      </c>
      <c r="H120" s="72">
        <v>8.8488315762235228</v>
      </c>
      <c r="I120" s="72">
        <v>1.7364379101942031</v>
      </c>
      <c r="J120" s="72">
        <v>332.78231853383232</v>
      </c>
    </row>
    <row r="121" spans="1:10" ht="15" thickBot="1" x14ac:dyDescent="0.35">
      <c r="A121" s="40">
        <v>25</v>
      </c>
      <c r="B121" s="21">
        <v>31</v>
      </c>
      <c r="C121" s="22" t="s">
        <v>30</v>
      </c>
      <c r="D121" s="72">
        <v>209.70964384340735</v>
      </c>
      <c r="E121" s="72">
        <v>0.31549183225716915</v>
      </c>
      <c r="F121" s="72">
        <v>137.12372236614016</v>
      </c>
      <c r="G121" s="72">
        <v>84.399964184218504</v>
      </c>
      <c r="H121" s="72">
        <v>3.8820414551144697</v>
      </c>
      <c r="I121" s="72">
        <v>0.53221536078182263</v>
      </c>
      <c r="J121" s="72">
        <v>225.93794336625496</v>
      </c>
    </row>
    <row r="122" spans="1:10" ht="15" thickBot="1" x14ac:dyDescent="0.35">
      <c r="A122" s="40">
        <v>26</v>
      </c>
      <c r="B122" s="21">
        <v>25</v>
      </c>
      <c r="C122" s="22" t="s">
        <v>24</v>
      </c>
      <c r="D122" s="72">
        <v>332.78231853383232</v>
      </c>
      <c r="E122" s="72">
        <v>0.29283120308351251</v>
      </c>
      <c r="F122" s="72">
        <v>104.84559059838433</v>
      </c>
      <c r="G122" s="72">
        <v>72.612141941203348</v>
      </c>
      <c r="H122" s="72">
        <v>29.84831943545009</v>
      </c>
      <c r="I122" s="72">
        <v>2.4035918683695439</v>
      </c>
      <c r="J122" s="72">
        <v>209.70964384340735</v>
      </c>
    </row>
    <row r="123" spans="1:10" ht="15" thickBot="1" x14ac:dyDescent="0.35">
      <c r="A123" s="40">
        <v>27</v>
      </c>
      <c r="B123" s="21">
        <v>2</v>
      </c>
      <c r="C123" s="23" t="s">
        <v>1</v>
      </c>
      <c r="D123" s="72">
        <v>2615.6613844548888</v>
      </c>
      <c r="E123" s="72">
        <v>0.26408858280062864</v>
      </c>
      <c r="F123" s="72">
        <v>154.92213399801045</v>
      </c>
      <c r="G123" s="72">
        <v>31.242215199442587</v>
      </c>
      <c r="H123" s="72">
        <v>0.53665284316467921</v>
      </c>
      <c r="I123" s="72">
        <v>2.4247538865457581</v>
      </c>
      <c r="J123" s="72">
        <v>189.12575592716345</v>
      </c>
    </row>
    <row r="124" spans="1:10" ht="15" thickBot="1" x14ac:dyDescent="0.35">
      <c r="A124" s="40">
        <v>28</v>
      </c>
      <c r="B124" s="21">
        <v>30</v>
      </c>
      <c r="C124" s="23" t="s">
        <v>29</v>
      </c>
      <c r="D124" s="72">
        <v>1102.115759805617</v>
      </c>
      <c r="E124" s="72">
        <v>0.25612172146839352</v>
      </c>
      <c r="F124" s="72">
        <v>176.86492887338323</v>
      </c>
      <c r="G124" s="72">
        <v>-17.304215797482346</v>
      </c>
      <c r="H124" s="72">
        <v>21.475832709600898</v>
      </c>
      <c r="I124" s="72">
        <v>2.3837810926392877</v>
      </c>
      <c r="J124" s="72">
        <v>183.42032687814105</v>
      </c>
    </row>
    <row r="125" spans="1:10" ht="15" thickBot="1" x14ac:dyDescent="0.35">
      <c r="A125" s="40">
        <v>29</v>
      </c>
      <c r="B125" s="21">
        <v>1</v>
      </c>
      <c r="C125" s="23" t="s">
        <v>0</v>
      </c>
      <c r="D125" s="72">
        <v>1006.9673529058355</v>
      </c>
      <c r="E125" s="72">
        <v>0.25514797211262941</v>
      </c>
      <c r="F125" s="72">
        <v>136.65054158825495</v>
      </c>
      <c r="G125" s="72">
        <v>45.304653821787419</v>
      </c>
      <c r="H125" s="72">
        <v>0.58655603443834481</v>
      </c>
      <c r="I125" s="72">
        <v>0.18122956190980641</v>
      </c>
      <c r="J125" s="72">
        <v>182.72298100639051</v>
      </c>
    </row>
    <row r="126" spans="1:10" ht="15" thickBot="1" x14ac:dyDescent="0.35">
      <c r="A126" s="40">
        <v>30</v>
      </c>
      <c r="B126" s="21">
        <v>8</v>
      </c>
      <c r="C126" s="23" t="s">
        <v>7</v>
      </c>
      <c r="D126" s="72">
        <v>183.42032687814105</v>
      </c>
      <c r="E126" s="72">
        <v>0.1342330393867916</v>
      </c>
      <c r="F126" s="72">
        <v>18.840515869276089</v>
      </c>
      <c r="G126" s="72">
        <v>74.866347849601866</v>
      </c>
      <c r="H126" s="72">
        <v>1.9970114901597331</v>
      </c>
      <c r="I126" s="72">
        <v>0.42646399458212825</v>
      </c>
      <c r="J126" s="72">
        <v>96.130339203619812</v>
      </c>
    </row>
    <row r="127" spans="1:10" ht="15" thickBot="1" x14ac:dyDescent="0.35">
      <c r="A127" s="40">
        <v>31</v>
      </c>
      <c r="B127" s="21">
        <v>18</v>
      </c>
      <c r="C127" s="23" t="s">
        <v>17</v>
      </c>
      <c r="D127" s="72">
        <v>225.93794336625496</v>
      </c>
      <c r="E127" s="72">
        <v>5.9159516666560913E-2</v>
      </c>
      <c r="F127" s="72">
        <v>3.4907976504569449</v>
      </c>
      <c r="G127" s="72">
        <v>21.439361708535571</v>
      </c>
      <c r="H127" s="72">
        <v>17.354937282344164</v>
      </c>
      <c r="I127" s="72">
        <v>8.1703888982658124E-2</v>
      </c>
      <c r="J127" s="72">
        <v>42.366800530319345</v>
      </c>
    </row>
    <row r="128" spans="1:10" ht="15" thickBot="1" x14ac:dyDescent="0.35">
      <c r="A128" s="40">
        <v>32</v>
      </c>
      <c r="B128" s="21">
        <v>4</v>
      </c>
      <c r="C128" s="23" t="s">
        <v>3</v>
      </c>
      <c r="D128" s="72">
        <v>517.71148764433678</v>
      </c>
      <c r="E128" s="72">
        <v>5.7064561459679634E-2</v>
      </c>
      <c r="F128" s="72">
        <v>21.352640734478285</v>
      </c>
      <c r="G128" s="72">
        <v>18.867217987263572</v>
      </c>
      <c r="H128" s="72">
        <v>0.29913052532849677</v>
      </c>
      <c r="I128" s="72">
        <v>0.34751928677869481</v>
      </c>
      <c r="J128" s="72">
        <v>40.866508533849043</v>
      </c>
    </row>
    <row r="129" spans="1:11" ht="15" thickBot="1" x14ac:dyDescent="0.35">
      <c r="A129" s="118" t="s">
        <v>80</v>
      </c>
      <c r="B129" s="119"/>
      <c r="C129" s="120"/>
      <c r="D129" s="73">
        <v>71614.514312397325</v>
      </c>
      <c r="E129" s="73">
        <v>100</v>
      </c>
      <c r="F129" s="73">
        <v>15165.399184298987</v>
      </c>
      <c r="G129" s="73">
        <v>50597.889668185402</v>
      </c>
      <c r="H129" s="73">
        <v>3145.4575572747585</v>
      </c>
      <c r="I129" s="73">
        <v>2705.767902638182</v>
      </c>
      <c r="J129" s="73">
        <v>71614.514312397325</v>
      </c>
    </row>
    <row r="131" spans="1:11" ht="15.6" x14ac:dyDescent="0.3">
      <c r="A131" s="13"/>
    </row>
    <row r="132" spans="1:11" x14ac:dyDescent="0.3">
      <c r="A132" s="117" t="s">
        <v>81</v>
      </c>
      <c r="B132" s="117"/>
      <c r="C132" s="117"/>
      <c r="D132" s="117"/>
      <c r="E132" s="117"/>
      <c r="F132" s="117"/>
      <c r="G132" s="117"/>
      <c r="H132" s="117"/>
      <c r="I132" s="117"/>
      <c r="J132" s="117"/>
      <c r="K132" s="12"/>
    </row>
    <row r="133" spans="1:11" x14ac:dyDescent="0.3">
      <c r="A133" s="117" t="s">
        <v>82</v>
      </c>
      <c r="B133" s="117"/>
      <c r="C133" s="117"/>
      <c r="D133" s="117"/>
      <c r="E133" s="117"/>
      <c r="F133" s="117"/>
      <c r="G133" s="117"/>
      <c r="H133" s="117"/>
      <c r="I133" s="117"/>
      <c r="J133" s="117"/>
      <c r="K133" s="12"/>
    </row>
    <row r="134" spans="1:11" x14ac:dyDescent="0.3">
      <c r="A134" s="117" t="s">
        <v>115</v>
      </c>
      <c r="B134" s="117"/>
      <c r="C134" s="117"/>
      <c r="D134" s="117"/>
      <c r="E134" s="117"/>
      <c r="F134" s="117"/>
      <c r="G134" s="117"/>
      <c r="H134" s="117"/>
      <c r="I134" s="117"/>
      <c r="J134" s="117"/>
      <c r="K134" s="12"/>
    </row>
    <row r="135" spans="1:11" ht="15" thickBot="1" x14ac:dyDescent="0.35">
      <c r="A135" s="26"/>
      <c r="B135" s="26"/>
      <c r="C135" s="26"/>
      <c r="D135" s="26"/>
      <c r="E135" s="26"/>
      <c r="F135" s="26"/>
      <c r="G135" s="41"/>
      <c r="H135" s="26"/>
      <c r="I135" s="26"/>
      <c r="J135" s="26"/>
      <c r="K135" s="82"/>
    </row>
    <row r="136" spans="1:11" ht="15.75" customHeight="1" thickBot="1" x14ac:dyDescent="0.35">
      <c r="A136" s="121" t="s">
        <v>53</v>
      </c>
      <c r="B136" s="103" t="s">
        <v>54</v>
      </c>
      <c r="C136" s="103" t="s">
        <v>83</v>
      </c>
      <c r="D136" s="106" t="s">
        <v>56</v>
      </c>
      <c r="E136" s="107"/>
      <c r="F136" s="108"/>
      <c r="G136" s="109" t="s">
        <v>84</v>
      </c>
      <c r="H136" s="103" t="s">
        <v>85</v>
      </c>
      <c r="I136" s="103" t="s">
        <v>86</v>
      </c>
      <c r="J136" s="143" t="s">
        <v>87</v>
      </c>
      <c r="K136" s="83"/>
    </row>
    <row r="137" spans="1:11" ht="15" customHeight="1" x14ac:dyDescent="0.3">
      <c r="A137" s="122"/>
      <c r="B137" s="104"/>
      <c r="C137" s="104"/>
      <c r="D137" s="103" t="s">
        <v>88</v>
      </c>
      <c r="E137" s="103" t="s">
        <v>89</v>
      </c>
      <c r="F137" s="103" t="s">
        <v>90</v>
      </c>
      <c r="G137" s="110"/>
      <c r="H137" s="104"/>
      <c r="I137" s="104"/>
      <c r="J137" s="144"/>
      <c r="K137" s="83"/>
    </row>
    <row r="138" spans="1:11" ht="15" thickBot="1" x14ac:dyDescent="0.35">
      <c r="A138" s="122"/>
      <c r="B138" s="104"/>
      <c r="C138" s="104"/>
      <c r="D138" s="104"/>
      <c r="E138" s="104"/>
      <c r="F138" s="105"/>
      <c r="G138" s="111"/>
      <c r="H138" s="104"/>
      <c r="I138" s="104"/>
      <c r="J138" s="144"/>
      <c r="K138" s="83"/>
    </row>
    <row r="139" spans="1:11" ht="15" thickBot="1" x14ac:dyDescent="0.35">
      <c r="A139" s="123"/>
      <c r="B139" s="105"/>
      <c r="C139" s="105"/>
      <c r="D139" s="105"/>
      <c r="E139" s="105"/>
      <c r="F139" s="16" t="s">
        <v>65</v>
      </c>
      <c r="G139" s="16" t="s">
        <v>66</v>
      </c>
      <c r="H139" s="105"/>
      <c r="I139" s="105"/>
      <c r="J139" s="145"/>
      <c r="K139" s="83"/>
    </row>
    <row r="140" spans="1:11" ht="15" thickBot="1" x14ac:dyDescent="0.35">
      <c r="A140" s="17">
        <v>-1</v>
      </c>
      <c r="B140" s="18">
        <v>-2</v>
      </c>
      <c r="C140" s="19">
        <v>-3</v>
      </c>
      <c r="D140" s="20">
        <v>-4</v>
      </c>
      <c r="E140" s="20">
        <v>-5</v>
      </c>
      <c r="F140" s="20">
        <v>-6</v>
      </c>
      <c r="G140" s="20">
        <v>-7</v>
      </c>
      <c r="H140" s="20">
        <v>-8</v>
      </c>
      <c r="I140" s="20">
        <v>-9</v>
      </c>
      <c r="J140" s="81">
        <v>-10</v>
      </c>
      <c r="K140" s="84"/>
    </row>
    <row r="141" spans="1:11" ht="15" thickBot="1" x14ac:dyDescent="0.35">
      <c r="A141" s="21">
        <v>1</v>
      </c>
      <c r="B141" s="22" t="s">
        <v>0</v>
      </c>
      <c r="C141" s="64">
        <v>320.7774775438341</v>
      </c>
      <c r="D141" s="64">
        <v>2564.2856506418061</v>
      </c>
      <c r="E141" s="64">
        <v>2.4406632075917689</v>
      </c>
      <c r="F141" s="64">
        <v>2566.7263138493981</v>
      </c>
      <c r="G141" s="64">
        <v>2887.5037913932319</v>
      </c>
      <c r="H141" s="64">
        <v>246.23329719781188</v>
      </c>
      <c r="I141" s="64">
        <v>2641.2704941954203</v>
      </c>
      <c r="J141" s="64">
        <v>2887.5037913932319</v>
      </c>
      <c r="K141" s="79"/>
    </row>
    <row r="142" spans="1:11" ht="15" thickBot="1" x14ac:dyDescent="0.35">
      <c r="A142" s="21">
        <v>2</v>
      </c>
      <c r="B142" s="22" t="s">
        <v>1</v>
      </c>
      <c r="C142" s="64">
        <v>321.57928720107867</v>
      </c>
      <c r="D142" s="64">
        <v>66.530182751416746</v>
      </c>
      <c r="E142" s="64">
        <v>0</v>
      </c>
      <c r="F142" s="64">
        <v>66.530182751416746</v>
      </c>
      <c r="G142" s="64">
        <v>388.10946995249543</v>
      </c>
      <c r="H142" s="64">
        <v>202.71428805196123</v>
      </c>
      <c r="I142" s="64">
        <v>185.3951819005342</v>
      </c>
      <c r="J142" s="75">
        <v>388.10946995249543</v>
      </c>
      <c r="K142" s="79"/>
    </row>
    <row r="143" spans="1:11" ht="15" thickBot="1" x14ac:dyDescent="0.35">
      <c r="A143" s="21">
        <v>3</v>
      </c>
      <c r="B143" s="22" t="s">
        <v>2</v>
      </c>
      <c r="C143" s="64">
        <v>266.72356116415233</v>
      </c>
      <c r="D143" s="64">
        <v>2090.1010163928186</v>
      </c>
      <c r="E143" s="64">
        <v>1005.2397625784439</v>
      </c>
      <c r="F143" s="64">
        <v>3095.3407789712624</v>
      </c>
      <c r="G143" s="64">
        <v>3362.0643401354146</v>
      </c>
      <c r="H143" s="64">
        <v>1856.3426466858027</v>
      </c>
      <c r="I143" s="64">
        <v>1505.7216934496128</v>
      </c>
      <c r="J143" s="75">
        <v>3362.0643401354146</v>
      </c>
      <c r="K143" s="79"/>
    </row>
    <row r="144" spans="1:11" ht="15" thickBot="1" x14ac:dyDescent="0.35">
      <c r="A144" s="21">
        <v>4</v>
      </c>
      <c r="B144" s="22" t="s">
        <v>3</v>
      </c>
      <c r="C144" s="64">
        <v>145.41214918867718</v>
      </c>
      <c r="D144" s="64">
        <v>264.60266198391514</v>
      </c>
      <c r="E144" s="64">
        <v>0.72295565488768621</v>
      </c>
      <c r="F144" s="64">
        <v>265.32561763880284</v>
      </c>
      <c r="G144" s="64">
        <v>410.73776682748007</v>
      </c>
      <c r="H144" s="64">
        <v>48.125526093239195</v>
      </c>
      <c r="I144" s="64">
        <v>362.61224073424086</v>
      </c>
      <c r="J144" s="75">
        <v>410.73776682748007</v>
      </c>
      <c r="K144" s="79"/>
    </row>
    <row r="145" spans="1:11" ht="15" thickBot="1" x14ac:dyDescent="0.35">
      <c r="A145" s="21">
        <v>5</v>
      </c>
      <c r="B145" s="22" t="s">
        <v>4</v>
      </c>
      <c r="C145" s="64">
        <v>122.51661118402554</v>
      </c>
      <c r="D145" s="64">
        <v>391.52844946436539</v>
      </c>
      <c r="E145" s="64">
        <v>2081.5287058730164</v>
      </c>
      <c r="F145" s="64">
        <v>2473.0571553373816</v>
      </c>
      <c r="G145" s="64">
        <v>2595.5737665214074</v>
      </c>
      <c r="H145" s="64">
        <v>2595.5737665214074</v>
      </c>
      <c r="I145" s="64">
        <v>0</v>
      </c>
      <c r="J145" s="75">
        <v>2595.5737665214074</v>
      </c>
      <c r="K145" s="79"/>
    </row>
    <row r="146" spans="1:11" ht="15" thickBot="1" x14ac:dyDescent="0.35">
      <c r="A146" s="21">
        <v>6</v>
      </c>
      <c r="B146" s="22" t="s">
        <v>5</v>
      </c>
      <c r="C146" s="64">
        <v>74.42602422735321</v>
      </c>
      <c r="D146" s="64">
        <v>0</v>
      </c>
      <c r="E146" s="64">
        <v>6979.8607713738256</v>
      </c>
      <c r="F146" s="64">
        <v>6979.8607713738256</v>
      </c>
      <c r="G146" s="64">
        <v>7054.2867956011787</v>
      </c>
      <c r="H146" s="64">
        <v>7054.2867956011787</v>
      </c>
      <c r="I146" s="64">
        <v>0</v>
      </c>
      <c r="J146" s="75">
        <v>7054.2867956011787</v>
      </c>
      <c r="K146" s="79"/>
    </row>
    <row r="147" spans="1:11" ht="15" thickBot="1" x14ac:dyDescent="0.35">
      <c r="A147" s="21">
        <v>7</v>
      </c>
      <c r="B147" s="22" t="s">
        <v>6</v>
      </c>
      <c r="C147" s="64">
        <v>383.94607497267174</v>
      </c>
      <c r="D147" s="64">
        <v>114.24435722930357</v>
      </c>
      <c r="E147" s="64">
        <v>927.5794158000424</v>
      </c>
      <c r="F147" s="64">
        <v>1041.8237730293461</v>
      </c>
      <c r="G147" s="64">
        <v>1425.7698480020176</v>
      </c>
      <c r="H147" s="64">
        <v>1148.4824300111402</v>
      </c>
      <c r="I147" s="64">
        <v>277.2874179908776</v>
      </c>
      <c r="J147" s="75">
        <v>1425.7698480020176</v>
      </c>
      <c r="K147" s="79"/>
    </row>
    <row r="148" spans="1:11" ht="15" thickBot="1" x14ac:dyDescent="0.35">
      <c r="A148" s="21">
        <v>8</v>
      </c>
      <c r="B148" s="22" t="s">
        <v>7</v>
      </c>
      <c r="C148" s="64">
        <v>1864.6826660940035</v>
      </c>
      <c r="D148" s="64">
        <v>1771.2028327831911</v>
      </c>
      <c r="E148" s="64">
        <v>12.658713747413822</v>
      </c>
      <c r="F148" s="64">
        <v>1783.8615465306048</v>
      </c>
      <c r="G148" s="64">
        <v>3648.5442126246085</v>
      </c>
      <c r="H148" s="64">
        <v>204.73770862864646</v>
      </c>
      <c r="I148" s="64">
        <v>3443.806503995962</v>
      </c>
      <c r="J148" s="75">
        <v>3648.5442126246085</v>
      </c>
      <c r="K148" s="79"/>
    </row>
    <row r="149" spans="1:11" ht="15" thickBot="1" x14ac:dyDescent="0.35">
      <c r="A149" s="21">
        <v>9</v>
      </c>
      <c r="B149" s="22" t="s">
        <v>8</v>
      </c>
      <c r="C149" s="64">
        <v>801.63589218602954</v>
      </c>
      <c r="D149" s="64">
        <v>3944.9707195143878</v>
      </c>
      <c r="E149" s="64">
        <v>458.21563233327146</v>
      </c>
      <c r="F149" s="64">
        <v>4403.1863518476584</v>
      </c>
      <c r="G149" s="64">
        <v>5204.8222440336885</v>
      </c>
      <c r="H149" s="64">
        <v>1663.2051417526407</v>
      </c>
      <c r="I149" s="64">
        <v>3541.6171022810481</v>
      </c>
      <c r="J149" s="75">
        <v>5204.8222440336885</v>
      </c>
      <c r="K149" s="79"/>
    </row>
    <row r="150" spans="1:11" ht="15" thickBot="1" x14ac:dyDescent="0.35">
      <c r="A150" s="21">
        <v>10</v>
      </c>
      <c r="B150" s="22" t="s">
        <v>9</v>
      </c>
      <c r="C150" s="64">
        <v>4697.2385470038162</v>
      </c>
      <c r="D150" s="64">
        <v>-504.04106046510907</v>
      </c>
      <c r="E150" s="64">
        <v>3759.6799245436368</v>
      </c>
      <c r="F150" s="64">
        <v>3255.6388640785276</v>
      </c>
      <c r="G150" s="64">
        <v>7952.8774110823442</v>
      </c>
      <c r="H150" s="64">
        <v>7918.3768964827705</v>
      </c>
      <c r="I150" s="64">
        <v>34.500514599574181</v>
      </c>
      <c r="J150" s="75">
        <v>7952.8774110823442</v>
      </c>
      <c r="K150" s="79"/>
    </row>
    <row r="151" spans="1:11" ht="15" thickBot="1" x14ac:dyDescent="0.35">
      <c r="A151" s="21">
        <v>11</v>
      </c>
      <c r="B151" s="22" t="s">
        <v>10</v>
      </c>
      <c r="C151" s="64">
        <v>7796.7573986392563</v>
      </c>
      <c r="D151" s="64">
        <v>-1334.3991409581322</v>
      </c>
      <c r="E151" s="64">
        <v>1955.033554130272</v>
      </c>
      <c r="F151" s="64">
        <v>620.63441317213983</v>
      </c>
      <c r="G151" s="64">
        <v>8417.3918118113943</v>
      </c>
      <c r="H151" s="64">
        <v>813.87367860926383</v>
      </c>
      <c r="I151" s="64">
        <v>7603.5181332021311</v>
      </c>
      <c r="J151" s="75">
        <v>8417.3918118113943</v>
      </c>
      <c r="K151" s="79"/>
    </row>
    <row r="152" spans="1:11" ht="15" thickBot="1" x14ac:dyDescent="0.35">
      <c r="A152" s="21">
        <v>12</v>
      </c>
      <c r="B152" s="22" t="s">
        <v>11</v>
      </c>
      <c r="C152" s="64">
        <v>1511.0654665588866</v>
      </c>
      <c r="D152" s="64">
        <v>8774.1453009353881</v>
      </c>
      <c r="E152" s="64">
        <v>12096.382649715624</v>
      </c>
      <c r="F152" s="64">
        <v>20870.527950651012</v>
      </c>
      <c r="G152" s="64">
        <v>22381.593417209897</v>
      </c>
      <c r="H152" s="64">
        <v>5754.3573074863825</v>
      </c>
      <c r="I152" s="64">
        <v>16627.236109723515</v>
      </c>
      <c r="J152" s="75">
        <v>22381.593417209897</v>
      </c>
      <c r="K152" s="79"/>
    </row>
    <row r="153" spans="1:11" ht="15" thickBot="1" x14ac:dyDescent="0.35">
      <c r="A153" s="21">
        <v>13</v>
      </c>
      <c r="B153" s="22" t="s">
        <v>12</v>
      </c>
      <c r="C153" s="64">
        <v>2762.2445406521224</v>
      </c>
      <c r="D153" s="64">
        <v>3192.4138398004325</v>
      </c>
      <c r="E153" s="64">
        <v>106.90228691870365</v>
      </c>
      <c r="F153" s="64">
        <v>3299.3161267191358</v>
      </c>
      <c r="G153" s="64">
        <v>6061.5606673712582</v>
      </c>
      <c r="H153" s="64">
        <v>5863.2428627916706</v>
      </c>
      <c r="I153" s="64">
        <v>198.31780457958777</v>
      </c>
      <c r="J153" s="75">
        <v>6061.5606673712582</v>
      </c>
      <c r="K153" s="79"/>
    </row>
    <row r="154" spans="1:11" ht="15" thickBot="1" x14ac:dyDescent="0.35">
      <c r="A154" s="21">
        <v>14</v>
      </c>
      <c r="B154" s="22" t="s">
        <v>13</v>
      </c>
      <c r="C154" s="64">
        <v>286.58021384976394</v>
      </c>
      <c r="D154" s="64">
        <v>1769.9271717235856</v>
      </c>
      <c r="E154" s="64">
        <v>7580.518834997617</v>
      </c>
      <c r="F154" s="64">
        <v>9350.4460067212021</v>
      </c>
      <c r="G154" s="64">
        <v>9637.026220570966</v>
      </c>
      <c r="H154" s="64">
        <v>9120.5790058566126</v>
      </c>
      <c r="I154" s="64">
        <v>516.44721471435582</v>
      </c>
      <c r="J154" s="75">
        <v>9637.026220570966</v>
      </c>
      <c r="K154" s="79"/>
    </row>
    <row r="155" spans="1:11" ht="15" thickBot="1" x14ac:dyDescent="0.35">
      <c r="A155" s="21">
        <v>15</v>
      </c>
      <c r="B155" s="22" t="s">
        <v>14</v>
      </c>
      <c r="C155" s="64">
        <v>6720.7513515344353</v>
      </c>
      <c r="D155" s="64">
        <v>2291.4751749301704</v>
      </c>
      <c r="E155" s="64">
        <v>24416.799269134539</v>
      </c>
      <c r="F155" s="64">
        <v>26708.274444064711</v>
      </c>
      <c r="G155" s="64">
        <v>33429.025795599147</v>
      </c>
      <c r="H155" s="64">
        <v>30256.960663205362</v>
      </c>
      <c r="I155" s="64">
        <v>3172.0651323937855</v>
      </c>
      <c r="J155" s="75">
        <v>33429.025795599147</v>
      </c>
      <c r="K155" s="79"/>
    </row>
    <row r="156" spans="1:11" ht="15" thickBot="1" x14ac:dyDescent="0.35">
      <c r="A156" s="21">
        <v>16</v>
      </c>
      <c r="B156" s="22" t="s">
        <v>15</v>
      </c>
      <c r="C156" s="64">
        <v>10067.379232666824</v>
      </c>
      <c r="D156" s="64">
        <v>2146.5834591489838</v>
      </c>
      <c r="E156" s="64">
        <v>2727.8634194098008</v>
      </c>
      <c r="F156" s="64">
        <v>4874.4468785587851</v>
      </c>
      <c r="G156" s="64">
        <v>14941.82611122561</v>
      </c>
      <c r="H156" s="64">
        <v>2186.3029728146253</v>
      </c>
      <c r="I156" s="64">
        <v>12755.523138410983</v>
      </c>
      <c r="J156" s="75">
        <v>14941.82611122561</v>
      </c>
      <c r="K156" s="79"/>
    </row>
    <row r="157" spans="1:11" ht="15" thickBot="1" x14ac:dyDescent="0.35">
      <c r="A157" s="21">
        <v>17</v>
      </c>
      <c r="B157" s="22" t="s">
        <v>16</v>
      </c>
      <c r="C157" s="64">
        <v>490.40652796448586</v>
      </c>
      <c r="D157" s="64">
        <v>185.95328585760268</v>
      </c>
      <c r="E157" s="64">
        <v>0</v>
      </c>
      <c r="F157" s="64">
        <v>185.95328585760268</v>
      </c>
      <c r="G157" s="64">
        <v>676.35981382208854</v>
      </c>
      <c r="H157" s="64">
        <v>676.35981382208854</v>
      </c>
      <c r="I157" s="64">
        <v>0</v>
      </c>
      <c r="J157" s="75">
        <v>676.35981382208854</v>
      </c>
      <c r="K157" s="79"/>
    </row>
    <row r="158" spans="1:11" ht="15" thickBot="1" x14ac:dyDescent="0.35">
      <c r="A158" s="21">
        <v>18</v>
      </c>
      <c r="B158" s="22" t="s">
        <v>17</v>
      </c>
      <c r="C158" s="64">
        <v>16.635531515564537</v>
      </c>
      <c r="D158" s="64">
        <v>39.774118046232132</v>
      </c>
      <c r="E158" s="64">
        <v>0</v>
      </c>
      <c r="F158" s="64">
        <v>39.774118046232132</v>
      </c>
      <c r="G158" s="64">
        <v>56.40964956179667</v>
      </c>
      <c r="H158" s="64">
        <v>56.40964956179667</v>
      </c>
      <c r="I158" s="64">
        <v>0</v>
      </c>
      <c r="J158" s="75">
        <v>56.40964956179667</v>
      </c>
      <c r="K158" s="79"/>
    </row>
    <row r="159" spans="1:11" ht="15" thickBot="1" x14ac:dyDescent="0.35">
      <c r="A159" s="21">
        <v>19</v>
      </c>
      <c r="B159" s="22" t="s">
        <v>18</v>
      </c>
      <c r="C159" s="64">
        <v>15.985460109608477</v>
      </c>
      <c r="D159" s="64">
        <v>11759.8403650378</v>
      </c>
      <c r="E159" s="64">
        <v>0</v>
      </c>
      <c r="F159" s="64">
        <v>11759.8403650378</v>
      </c>
      <c r="G159" s="64">
        <v>11775.825825147409</v>
      </c>
      <c r="H159" s="64">
        <v>11775.825825147409</v>
      </c>
      <c r="I159" s="64">
        <v>0</v>
      </c>
      <c r="J159" s="75">
        <v>11775.825825147409</v>
      </c>
      <c r="K159" s="79"/>
    </row>
    <row r="160" spans="1:11" ht="15" thickBot="1" x14ac:dyDescent="0.35">
      <c r="A160" s="21">
        <v>20</v>
      </c>
      <c r="B160" s="22" t="s">
        <v>19</v>
      </c>
      <c r="C160" s="64">
        <v>1300.3456710928585</v>
      </c>
      <c r="D160" s="64">
        <v>1160.0853805537447</v>
      </c>
      <c r="E160" s="64">
        <v>12564.05579835987</v>
      </c>
      <c r="F160" s="64">
        <v>13724.141178913616</v>
      </c>
      <c r="G160" s="64">
        <v>15024.486850006475</v>
      </c>
      <c r="H160" s="64">
        <v>12823.982433734362</v>
      </c>
      <c r="I160" s="64">
        <v>2200.5044162721133</v>
      </c>
      <c r="J160" s="75">
        <v>15024.486850006475</v>
      </c>
      <c r="K160" s="79"/>
    </row>
    <row r="161" spans="1:11" ht="15" thickBot="1" x14ac:dyDescent="0.35">
      <c r="A161" s="24">
        <v>21</v>
      </c>
      <c r="B161" s="22" t="s">
        <v>20</v>
      </c>
      <c r="C161" s="64">
        <v>874.82702077300519</v>
      </c>
      <c r="D161" s="64">
        <v>2759.8293172686253</v>
      </c>
      <c r="E161" s="64">
        <v>1586.375502123931</v>
      </c>
      <c r="F161" s="64">
        <v>4346.2048193925566</v>
      </c>
      <c r="G161" s="64">
        <v>5221.0318401655613</v>
      </c>
      <c r="H161" s="64">
        <v>5221.0318401655604</v>
      </c>
      <c r="I161" s="64">
        <v>0</v>
      </c>
      <c r="J161" s="75">
        <v>5221.0318401655613</v>
      </c>
      <c r="K161" s="79"/>
    </row>
    <row r="162" spans="1:11" ht="15" thickBot="1" x14ac:dyDescent="0.35">
      <c r="A162" s="21">
        <v>22</v>
      </c>
      <c r="B162" s="22" t="s">
        <v>21</v>
      </c>
      <c r="C162" s="64">
        <v>1168.246775505912</v>
      </c>
      <c r="D162" s="64">
        <v>903.02878700924509</v>
      </c>
      <c r="E162" s="64">
        <v>147.60818486457421</v>
      </c>
      <c r="F162" s="64">
        <v>1050.6369718738194</v>
      </c>
      <c r="G162" s="64">
        <v>2218.8837473797312</v>
      </c>
      <c r="H162" s="64">
        <v>1997.5855889484189</v>
      </c>
      <c r="I162" s="64">
        <v>221.29815843131254</v>
      </c>
      <c r="J162" s="75">
        <v>2218.8837473797312</v>
      </c>
      <c r="K162" s="79"/>
    </row>
    <row r="163" spans="1:11" ht="15" thickBot="1" x14ac:dyDescent="0.35">
      <c r="A163" s="21">
        <v>23</v>
      </c>
      <c r="B163" s="22" t="s">
        <v>22</v>
      </c>
      <c r="C163" s="64">
        <v>689.98581736027495</v>
      </c>
      <c r="D163" s="64">
        <v>1074.1830291621607</v>
      </c>
      <c r="E163" s="64">
        <v>148.90816230597125</v>
      </c>
      <c r="F163" s="64">
        <v>1223.0911914681317</v>
      </c>
      <c r="G163" s="64">
        <v>1913.0770088284066</v>
      </c>
      <c r="H163" s="64">
        <v>1334.2305724161431</v>
      </c>
      <c r="I163" s="64">
        <v>578.84643641226364</v>
      </c>
      <c r="J163" s="75">
        <v>1913.0770088284066</v>
      </c>
      <c r="K163" s="79"/>
    </row>
    <row r="164" spans="1:11" ht="15" thickBot="1" x14ac:dyDescent="0.35">
      <c r="A164" s="21">
        <v>24</v>
      </c>
      <c r="B164" s="22" t="s">
        <v>23</v>
      </c>
      <c r="C164" s="64">
        <v>4498.5471258013158</v>
      </c>
      <c r="D164" s="64">
        <v>2404.0710548403426</v>
      </c>
      <c r="E164" s="64">
        <v>351.41749889983419</v>
      </c>
      <c r="F164" s="64">
        <v>2755.4885537401769</v>
      </c>
      <c r="G164" s="64">
        <v>7254.0356795414928</v>
      </c>
      <c r="H164" s="64">
        <v>1578.236447777957</v>
      </c>
      <c r="I164" s="64">
        <v>5675.7992317635362</v>
      </c>
      <c r="J164" s="75">
        <v>7254.0356795414928</v>
      </c>
      <c r="K164" s="79"/>
    </row>
    <row r="165" spans="1:11" ht="15" thickBot="1" x14ac:dyDescent="0.35">
      <c r="A165" s="21">
        <v>25</v>
      </c>
      <c r="B165" s="22" t="s">
        <v>24</v>
      </c>
      <c r="C165" s="64">
        <v>143.52293340314606</v>
      </c>
      <c r="D165" s="64">
        <v>466.39684999711943</v>
      </c>
      <c r="E165" s="64">
        <v>196.63960579338141</v>
      </c>
      <c r="F165" s="64">
        <v>663.0364557905009</v>
      </c>
      <c r="G165" s="64">
        <v>806.55938919364689</v>
      </c>
      <c r="H165" s="64">
        <v>806.55938919364689</v>
      </c>
      <c r="I165" s="64">
        <v>0</v>
      </c>
      <c r="J165" s="75">
        <v>806.55938919364689</v>
      </c>
      <c r="K165" s="79"/>
    </row>
    <row r="166" spans="1:11" ht="15" thickBot="1" x14ac:dyDescent="0.35">
      <c r="A166" s="21">
        <v>26</v>
      </c>
      <c r="B166" s="22" t="s">
        <v>25</v>
      </c>
      <c r="C166" s="64">
        <v>119.38744693441687</v>
      </c>
      <c r="D166" s="64">
        <v>278.68751318853049</v>
      </c>
      <c r="E166" s="64">
        <v>11.107097599632244</v>
      </c>
      <c r="F166" s="64">
        <v>289.79461078816274</v>
      </c>
      <c r="G166" s="64">
        <v>409.18205772257966</v>
      </c>
      <c r="H166" s="64">
        <v>409.18205772257966</v>
      </c>
      <c r="I166" s="64">
        <v>0</v>
      </c>
      <c r="J166" s="75">
        <v>409.18205772257966</v>
      </c>
      <c r="K166" s="79"/>
    </row>
    <row r="167" spans="1:11" ht="15" thickBot="1" x14ac:dyDescent="0.35">
      <c r="A167" s="21">
        <v>27</v>
      </c>
      <c r="B167" s="23" t="s">
        <v>26</v>
      </c>
      <c r="C167" s="64">
        <v>3902.3435450635807</v>
      </c>
      <c r="D167" s="64">
        <v>1977.4357511047144</v>
      </c>
      <c r="E167" s="64">
        <v>843.96338968138195</v>
      </c>
      <c r="F167" s="64">
        <v>2821.3991407860963</v>
      </c>
      <c r="G167" s="64">
        <v>6723.7426858496774</v>
      </c>
      <c r="H167" s="64">
        <v>6531.0065170660091</v>
      </c>
      <c r="I167" s="64">
        <v>192.73616878366843</v>
      </c>
      <c r="J167" s="75">
        <v>6723.7426858496774</v>
      </c>
      <c r="K167" s="79"/>
    </row>
    <row r="168" spans="1:11" ht="15" thickBot="1" x14ac:dyDescent="0.35">
      <c r="A168" s="21">
        <v>28</v>
      </c>
      <c r="B168" s="23" t="s">
        <v>27</v>
      </c>
      <c r="C168" s="64">
        <v>2635.2390831150165</v>
      </c>
      <c r="D168" s="64">
        <v>6045.6108666034534</v>
      </c>
      <c r="E168" s="64">
        <v>394.36996740845296</v>
      </c>
      <c r="F168" s="64">
        <v>6439.9808340119071</v>
      </c>
      <c r="G168" s="64">
        <v>9075.219917126924</v>
      </c>
      <c r="H168" s="64">
        <v>1395.5050560560621</v>
      </c>
      <c r="I168" s="64">
        <v>7679.7148610708618</v>
      </c>
      <c r="J168" s="75">
        <v>9075.219917126924</v>
      </c>
      <c r="K168" s="79"/>
    </row>
    <row r="169" spans="1:11" ht="15" thickBot="1" x14ac:dyDescent="0.35">
      <c r="A169" s="21">
        <v>29</v>
      </c>
      <c r="B169" s="23" t="s">
        <v>28</v>
      </c>
      <c r="C169" s="64">
        <v>3.910165928616653</v>
      </c>
      <c r="D169" s="64">
        <v>3592.7447211025869</v>
      </c>
      <c r="E169" s="64">
        <v>50.147876967110989</v>
      </c>
      <c r="F169" s="64">
        <v>3642.8925980696981</v>
      </c>
      <c r="G169" s="64">
        <v>3646.8027639983147</v>
      </c>
      <c r="H169" s="64">
        <v>3646.8027639983147</v>
      </c>
      <c r="I169" s="64">
        <v>0</v>
      </c>
      <c r="J169" s="75">
        <v>3646.8027639983147</v>
      </c>
      <c r="K169" s="79"/>
    </row>
    <row r="170" spans="1:11" ht="15" thickBot="1" x14ac:dyDescent="0.35">
      <c r="A170" s="21">
        <v>30</v>
      </c>
      <c r="B170" s="23" t="s">
        <v>29</v>
      </c>
      <c r="C170" s="64">
        <v>2.6153422558448041</v>
      </c>
      <c r="D170" s="64">
        <v>197.16583469632798</v>
      </c>
      <c r="E170" s="64">
        <v>41.803445302657565</v>
      </c>
      <c r="F170" s="64">
        <v>238.96927999898551</v>
      </c>
      <c r="G170" s="64">
        <v>241.58462225483032</v>
      </c>
      <c r="H170" s="64">
        <v>241.58462225483032</v>
      </c>
      <c r="I170" s="64">
        <v>0</v>
      </c>
      <c r="J170" s="75">
        <v>241.58462225483032</v>
      </c>
      <c r="K170" s="79"/>
    </row>
    <row r="171" spans="1:11" ht="15" thickBot="1" x14ac:dyDescent="0.35">
      <c r="A171" s="21">
        <v>31</v>
      </c>
      <c r="B171" s="23" t="s">
        <v>30</v>
      </c>
      <c r="C171" s="64">
        <v>132.46977634567827</v>
      </c>
      <c r="D171" s="64">
        <v>2951.6170049711623</v>
      </c>
      <c r="E171" s="64">
        <v>913.68989975973875</v>
      </c>
      <c r="F171" s="64">
        <v>3865.3069047309009</v>
      </c>
      <c r="G171" s="64">
        <v>3997.7766810765793</v>
      </c>
      <c r="H171" s="64">
        <v>771.67986582078481</v>
      </c>
      <c r="I171" s="64">
        <v>3226.0968152557944</v>
      </c>
      <c r="J171" s="75">
        <v>3997.7766810765793</v>
      </c>
      <c r="K171" s="79"/>
    </row>
    <row r="172" spans="1:11" ht="15" thickBot="1" x14ac:dyDescent="0.35">
      <c r="A172" s="21">
        <v>32</v>
      </c>
      <c r="B172" s="23" t="s">
        <v>31</v>
      </c>
      <c r="C172" s="64">
        <v>1181.1788892356055</v>
      </c>
      <c r="D172" s="64">
        <v>397.2960625005382</v>
      </c>
      <c r="E172" s="64">
        <v>49.305377117689552</v>
      </c>
      <c r="F172" s="64">
        <v>446.60143961822774</v>
      </c>
      <c r="G172" s="64">
        <v>1627.7803288538332</v>
      </c>
      <c r="H172" s="64">
        <v>734.50048799271576</v>
      </c>
      <c r="I172" s="64">
        <v>893.27984086111746</v>
      </c>
      <c r="J172" s="75">
        <v>1627.7803288538332</v>
      </c>
      <c r="K172" s="79"/>
    </row>
    <row r="173" spans="1:11" ht="15" thickBot="1" x14ac:dyDescent="0.35">
      <c r="A173" s="124" t="s">
        <v>111</v>
      </c>
      <c r="B173" s="125"/>
      <c r="C173" s="66">
        <v>55319.363607071879</v>
      </c>
      <c r="D173" s="67">
        <v>63737.290557816741</v>
      </c>
      <c r="E173" s="66">
        <v>81410.818365602914</v>
      </c>
      <c r="F173" s="66">
        <v>145148.10892341964</v>
      </c>
      <c r="G173" s="67">
        <v>200467.47253049153</v>
      </c>
      <c r="H173" s="66">
        <v>126933.87791946916</v>
      </c>
      <c r="I173" s="66">
        <v>73533.594611022272</v>
      </c>
      <c r="J173" s="76">
        <v>200467.47253049153</v>
      </c>
      <c r="K173" s="80"/>
    </row>
    <row r="175" spans="1:11" x14ac:dyDescent="0.3">
      <c r="A175" s="117" t="s">
        <v>91</v>
      </c>
      <c r="B175" s="117"/>
      <c r="C175" s="117"/>
      <c r="D175" s="117"/>
      <c r="E175" s="117"/>
      <c r="F175" s="117"/>
      <c r="G175" s="117"/>
      <c r="H175" s="117"/>
      <c r="I175" s="117"/>
      <c r="J175" s="12"/>
    </row>
    <row r="176" spans="1:11" x14ac:dyDescent="0.3">
      <c r="A176" s="117" t="s">
        <v>92</v>
      </c>
      <c r="B176" s="117"/>
      <c r="C176" s="117"/>
      <c r="D176" s="117"/>
      <c r="E176" s="117"/>
      <c r="F176" s="117"/>
      <c r="G176" s="117"/>
      <c r="H176" s="117"/>
      <c r="I176" s="117"/>
      <c r="J176" s="12"/>
    </row>
    <row r="177" spans="1:11" x14ac:dyDescent="0.3">
      <c r="A177" s="117" t="s">
        <v>115</v>
      </c>
      <c r="B177" s="117"/>
      <c r="C177" s="117"/>
      <c r="D177" s="117"/>
      <c r="E177" s="117"/>
      <c r="F177" s="117"/>
      <c r="G177" s="117"/>
      <c r="H177" s="117"/>
      <c r="I177" s="117"/>
      <c r="J177" s="12"/>
    </row>
    <row r="178" spans="1:11" ht="15" thickBo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12"/>
    </row>
    <row r="179" spans="1:11" ht="15.75" customHeight="1" thickBot="1" x14ac:dyDescent="0.35">
      <c r="A179" s="134" t="s">
        <v>53</v>
      </c>
      <c r="B179" s="131" t="s">
        <v>54</v>
      </c>
      <c r="C179" s="131" t="s">
        <v>83</v>
      </c>
      <c r="D179" s="137" t="s">
        <v>56</v>
      </c>
      <c r="E179" s="138"/>
      <c r="F179" s="139"/>
      <c r="G179" s="140" t="s">
        <v>84</v>
      </c>
      <c r="H179" s="131" t="s">
        <v>85</v>
      </c>
      <c r="I179" s="128" t="s">
        <v>87</v>
      </c>
      <c r="J179" s="77"/>
      <c r="K179" s="77"/>
    </row>
    <row r="180" spans="1:11" ht="15" customHeight="1" x14ac:dyDescent="0.3">
      <c r="A180" s="135"/>
      <c r="B180" s="132"/>
      <c r="C180" s="132"/>
      <c r="D180" s="131" t="s">
        <v>88</v>
      </c>
      <c r="E180" s="131" t="s">
        <v>89</v>
      </c>
      <c r="F180" s="131" t="s">
        <v>90</v>
      </c>
      <c r="G180" s="141"/>
      <c r="H180" s="132"/>
      <c r="I180" s="129"/>
      <c r="J180" s="77"/>
      <c r="K180" s="77"/>
    </row>
    <row r="181" spans="1:11" ht="15" thickBot="1" x14ac:dyDescent="0.35">
      <c r="A181" s="135"/>
      <c r="B181" s="132"/>
      <c r="C181" s="132"/>
      <c r="D181" s="132"/>
      <c r="E181" s="132"/>
      <c r="F181" s="133"/>
      <c r="G181" s="142"/>
      <c r="H181" s="132"/>
      <c r="I181" s="129"/>
      <c r="J181" s="77"/>
      <c r="K181" s="77"/>
    </row>
    <row r="182" spans="1:11" ht="15" thickBot="1" x14ac:dyDescent="0.35">
      <c r="A182" s="136"/>
      <c r="B182" s="133"/>
      <c r="C182" s="133"/>
      <c r="D182" s="133"/>
      <c r="E182" s="133"/>
      <c r="F182" s="43" t="s">
        <v>65</v>
      </c>
      <c r="G182" s="43" t="s">
        <v>66</v>
      </c>
      <c r="H182" s="133"/>
      <c r="I182" s="130"/>
      <c r="J182" s="77"/>
      <c r="K182" s="77"/>
    </row>
    <row r="183" spans="1:11" ht="15" thickBot="1" x14ac:dyDescent="0.35">
      <c r="A183" s="44">
        <v>-1</v>
      </c>
      <c r="B183" s="45">
        <v>-2</v>
      </c>
      <c r="C183" s="45">
        <v>-3</v>
      </c>
      <c r="D183" s="45">
        <v>-4</v>
      </c>
      <c r="E183" s="45">
        <v>-5</v>
      </c>
      <c r="F183" s="45">
        <v>-6</v>
      </c>
      <c r="G183" s="45">
        <v>-7</v>
      </c>
      <c r="H183" s="45">
        <v>-8</v>
      </c>
      <c r="I183" s="74">
        <v>-9</v>
      </c>
      <c r="J183" s="78"/>
      <c r="K183" s="78"/>
    </row>
    <row r="184" spans="1:11" ht="15" thickBot="1" x14ac:dyDescent="0.35">
      <c r="A184" s="21">
        <v>1</v>
      </c>
      <c r="B184" s="22" t="s">
        <v>0</v>
      </c>
      <c r="C184" s="64">
        <v>208.61351053819314</v>
      </c>
      <c r="D184" s="64">
        <v>1299.094717111617</v>
      </c>
      <c r="E184" s="64">
        <v>2.4406632075917689</v>
      </c>
      <c r="F184" s="64">
        <v>1301.5353803192088</v>
      </c>
      <c r="G184" s="64">
        <v>1510.148890857402</v>
      </c>
      <c r="H184" s="64">
        <v>246.23329719781188</v>
      </c>
      <c r="I184" s="64">
        <v>1301.5353803192088</v>
      </c>
      <c r="J184" s="79"/>
      <c r="K184" s="79"/>
    </row>
    <row r="185" spans="1:11" ht="15" thickBot="1" x14ac:dyDescent="0.35">
      <c r="A185" s="21">
        <v>2</v>
      </c>
      <c r="B185" s="22" t="s">
        <v>1</v>
      </c>
      <c r="C185" s="64">
        <v>209.13495714554844</v>
      </c>
      <c r="D185" s="64">
        <v>33.704906830174686</v>
      </c>
      <c r="E185" s="64">
        <v>0</v>
      </c>
      <c r="F185" s="64">
        <v>33.704906830174686</v>
      </c>
      <c r="G185" s="64">
        <v>242.83986397572315</v>
      </c>
      <c r="H185" s="64">
        <v>202.71428805196123</v>
      </c>
      <c r="I185" s="75">
        <v>33.704906830174686</v>
      </c>
      <c r="J185" s="79"/>
      <c r="K185" s="79"/>
    </row>
    <row r="186" spans="1:11" ht="15" thickBot="1" x14ac:dyDescent="0.35">
      <c r="A186" s="21">
        <v>3</v>
      </c>
      <c r="B186" s="22" t="s">
        <v>2</v>
      </c>
      <c r="C186" s="64">
        <v>173.46024061211972</v>
      </c>
      <c r="D186" s="64">
        <v>1128.8892411221561</v>
      </c>
      <c r="E186" s="64">
        <v>1005.2397625784439</v>
      </c>
      <c r="F186" s="64">
        <v>2134.1290037006002</v>
      </c>
      <c r="G186" s="64">
        <v>2307.58924431272</v>
      </c>
      <c r="H186" s="64">
        <v>1856.3426466858027</v>
      </c>
      <c r="I186" s="75">
        <v>2134.1290037006002</v>
      </c>
      <c r="J186" s="79"/>
      <c r="K186" s="79"/>
    </row>
    <row r="187" spans="1:11" ht="15" thickBot="1" x14ac:dyDescent="0.35">
      <c r="A187" s="21">
        <v>4</v>
      </c>
      <c r="B187" s="22" t="s">
        <v>3</v>
      </c>
      <c r="C187" s="64">
        <v>94.566922682432292</v>
      </c>
      <c r="D187" s="64">
        <v>134.25064388940572</v>
      </c>
      <c r="E187" s="64">
        <v>0.72295565488768621</v>
      </c>
      <c r="F187" s="64">
        <v>134.97359954429342</v>
      </c>
      <c r="G187" s="64">
        <v>229.5405222267257</v>
      </c>
      <c r="H187" s="64">
        <v>48.125526093239195</v>
      </c>
      <c r="I187" s="75">
        <v>134.97359954429342</v>
      </c>
      <c r="J187" s="79"/>
      <c r="K187" s="79"/>
    </row>
    <row r="188" spans="1:11" ht="15" thickBot="1" x14ac:dyDescent="0.35">
      <c r="A188" s="21">
        <v>5</v>
      </c>
      <c r="B188" s="22" t="s">
        <v>4</v>
      </c>
      <c r="C188" s="64">
        <v>79.677103748188969</v>
      </c>
      <c r="D188" s="64">
        <v>198.35252760189027</v>
      </c>
      <c r="E188" s="64">
        <v>2081.5287058730164</v>
      </c>
      <c r="F188" s="64">
        <v>2279.8812334749064</v>
      </c>
      <c r="G188" s="64">
        <v>2359.5583372230954</v>
      </c>
      <c r="H188" s="64">
        <v>2595.5737665214074</v>
      </c>
      <c r="I188" s="75">
        <v>2279.8812334749064</v>
      </c>
      <c r="J188" s="79"/>
      <c r="K188" s="79"/>
    </row>
    <row r="189" spans="1:11" ht="15" thickBot="1" x14ac:dyDescent="0.35">
      <c r="A189" s="21">
        <v>6</v>
      </c>
      <c r="B189" s="22" t="s">
        <v>5</v>
      </c>
      <c r="C189" s="64">
        <v>48.402008483738108</v>
      </c>
      <c r="D189" s="64">
        <v>0</v>
      </c>
      <c r="E189" s="64">
        <v>6979.8607713738256</v>
      </c>
      <c r="F189" s="64">
        <v>6979.8607713738256</v>
      </c>
      <c r="G189" s="64">
        <v>7028.2627798575641</v>
      </c>
      <c r="H189" s="64">
        <v>7054.2867956011787</v>
      </c>
      <c r="I189" s="75">
        <v>6979.8607713738256</v>
      </c>
      <c r="J189" s="79"/>
      <c r="K189" s="79"/>
    </row>
    <row r="190" spans="1:11" ht="15" thickBot="1" x14ac:dyDescent="0.35">
      <c r="A190" s="21">
        <v>7</v>
      </c>
      <c r="B190" s="22" t="s">
        <v>6</v>
      </c>
      <c r="C190" s="64">
        <v>249.69439616116509</v>
      </c>
      <c r="D190" s="64">
        <v>92.54603064260283</v>
      </c>
      <c r="E190" s="64">
        <v>927.5794158000424</v>
      </c>
      <c r="F190" s="64">
        <v>1020.1254464426453</v>
      </c>
      <c r="G190" s="64">
        <v>1269.8198426038105</v>
      </c>
      <c r="H190" s="64">
        <v>1148.4824300111402</v>
      </c>
      <c r="I190" s="75">
        <v>1020.1254464426453</v>
      </c>
      <c r="J190" s="79"/>
      <c r="K190" s="79"/>
    </row>
    <row r="191" spans="1:11" ht="15" thickBot="1" x14ac:dyDescent="0.35">
      <c r="A191" s="21">
        <v>8</v>
      </c>
      <c r="B191" s="22" t="s">
        <v>7</v>
      </c>
      <c r="C191" s="64">
        <v>1212.6724107693351</v>
      </c>
      <c r="D191" s="64">
        <v>867.70960783344833</v>
      </c>
      <c r="E191" s="64">
        <v>12.658713747413822</v>
      </c>
      <c r="F191" s="64">
        <v>880.36832158086213</v>
      </c>
      <c r="G191" s="64">
        <v>2093.0407323501972</v>
      </c>
      <c r="H191" s="64">
        <v>204.73770862864646</v>
      </c>
      <c r="I191" s="75">
        <v>880.36832158086213</v>
      </c>
      <c r="J191" s="79"/>
      <c r="K191" s="79"/>
    </row>
    <row r="192" spans="1:11" ht="15" thickBot="1" x14ac:dyDescent="0.35">
      <c r="A192" s="21">
        <v>9</v>
      </c>
      <c r="B192" s="22" t="s">
        <v>8</v>
      </c>
      <c r="C192" s="64">
        <v>521.33360148232964</v>
      </c>
      <c r="D192" s="64">
        <v>2340.4355178235592</v>
      </c>
      <c r="E192" s="64">
        <v>458.21563233327146</v>
      </c>
      <c r="F192" s="64">
        <v>2798.6511501568302</v>
      </c>
      <c r="G192" s="64">
        <v>3319.9847516391605</v>
      </c>
      <c r="H192" s="64">
        <v>1663.2051417526407</v>
      </c>
      <c r="I192" s="75">
        <v>2798.6511501568302</v>
      </c>
      <c r="J192" s="79"/>
      <c r="K192" s="79"/>
    </row>
    <row r="193" spans="1:11" ht="15" thickBot="1" x14ac:dyDescent="0.35">
      <c r="A193" s="21">
        <v>10</v>
      </c>
      <c r="B193" s="22" t="s">
        <v>9</v>
      </c>
      <c r="C193" s="64">
        <v>3054.7887296479034</v>
      </c>
      <c r="D193" s="64">
        <v>-1690.2391897980804</v>
      </c>
      <c r="E193" s="64">
        <v>3759.6799245436368</v>
      </c>
      <c r="F193" s="64">
        <v>2069.4407347455567</v>
      </c>
      <c r="G193" s="64">
        <v>5124.2294643934592</v>
      </c>
      <c r="H193" s="64">
        <v>7918.3768964827705</v>
      </c>
      <c r="I193" s="75">
        <v>2069.4407347455567</v>
      </c>
      <c r="J193" s="79"/>
      <c r="K193" s="79"/>
    </row>
    <row r="194" spans="1:11" ht="15" thickBot="1" x14ac:dyDescent="0.35">
      <c r="A194" s="21">
        <v>11</v>
      </c>
      <c r="B194" s="22" t="s">
        <v>10</v>
      </c>
      <c r="C194" s="64">
        <v>5070.5209860704899</v>
      </c>
      <c r="D194" s="64">
        <v>-3769.9535513870806</v>
      </c>
      <c r="E194" s="64">
        <v>1955.033554130272</v>
      </c>
      <c r="F194" s="64">
        <v>-1814.9199972568085</v>
      </c>
      <c r="G194" s="64">
        <v>3255.6009888136809</v>
      </c>
      <c r="H194" s="64">
        <v>813.87367860926383</v>
      </c>
      <c r="I194" s="75">
        <v>-1814.9199972568085</v>
      </c>
      <c r="J194" s="79"/>
      <c r="K194" s="79"/>
    </row>
    <row r="195" spans="1:11" ht="15" thickBot="1" x14ac:dyDescent="0.35">
      <c r="A195" s="21">
        <v>12</v>
      </c>
      <c r="B195" s="22" t="s">
        <v>11</v>
      </c>
      <c r="C195" s="64">
        <v>982.70200902370459</v>
      </c>
      <c r="D195" s="64">
        <v>-10699.120031031907</v>
      </c>
      <c r="E195" s="64">
        <v>12096.382649715624</v>
      </c>
      <c r="F195" s="64">
        <v>1397.2626186837181</v>
      </c>
      <c r="G195" s="64">
        <v>2379.9646277074226</v>
      </c>
      <c r="H195" s="64">
        <v>5754.3573074863825</v>
      </c>
      <c r="I195" s="75">
        <v>1397.2626186837181</v>
      </c>
      <c r="J195" s="79"/>
      <c r="K195" s="79"/>
    </row>
    <row r="196" spans="1:11" ht="15" thickBot="1" x14ac:dyDescent="0.35">
      <c r="A196" s="21">
        <v>13</v>
      </c>
      <c r="B196" s="22" t="s">
        <v>12</v>
      </c>
      <c r="C196" s="64">
        <v>1796.3902422409153</v>
      </c>
      <c r="D196" s="64">
        <v>1433.7807106489879</v>
      </c>
      <c r="E196" s="64">
        <v>106.90228691870365</v>
      </c>
      <c r="F196" s="64">
        <v>1540.6829975676917</v>
      </c>
      <c r="G196" s="64">
        <v>3337.073239808607</v>
      </c>
      <c r="H196" s="64">
        <v>5863.2428627916706</v>
      </c>
      <c r="I196" s="75">
        <v>1540.6829975676917</v>
      </c>
      <c r="J196" s="79"/>
      <c r="K196" s="79"/>
    </row>
    <row r="197" spans="1:11" ht="15" thickBot="1" x14ac:dyDescent="0.35">
      <c r="A197" s="21">
        <v>14</v>
      </c>
      <c r="B197" s="22" t="s">
        <v>13</v>
      </c>
      <c r="C197" s="64">
        <v>186.37375952872458</v>
      </c>
      <c r="D197" s="64">
        <v>226.0068179501705</v>
      </c>
      <c r="E197" s="64">
        <v>7580.518834997617</v>
      </c>
      <c r="F197" s="64">
        <v>7806.5256529477874</v>
      </c>
      <c r="G197" s="64">
        <v>7992.8994124765113</v>
      </c>
      <c r="H197" s="64">
        <v>9120.5790058566126</v>
      </c>
      <c r="I197" s="75">
        <v>7806.5256529477874</v>
      </c>
      <c r="J197" s="79"/>
      <c r="K197" s="79"/>
    </row>
    <row r="198" spans="1:11" ht="15" thickBot="1" x14ac:dyDescent="0.35">
      <c r="A198" s="21">
        <v>15</v>
      </c>
      <c r="B198" s="22" t="s">
        <v>14</v>
      </c>
      <c r="C198" s="64">
        <v>4370.7542799862467</v>
      </c>
      <c r="D198" s="64">
        <v>-177.46073353979364</v>
      </c>
      <c r="E198" s="64">
        <v>24416.799269134539</v>
      </c>
      <c r="F198" s="64">
        <v>24239.338535594747</v>
      </c>
      <c r="G198" s="64">
        <v>28610.092815580992</v>
      </c>
      <c r="H198" s="64">
        <v>30256.960663205362</v>
      </c>
      <c r="I198" s="75">
        <v>24239.338535594747</v>
      </c>
      <c r="J198" s="79"/>
      <c r="K198" s="79"/>
    </row>
    <row r="199" spans="1:11" ht="15" thickBot="1" x14ac:dyDescent="0.35">
      <c r="A199" s="21">
        <v>16</v>
      </c>
      <c r="B199" s="22" t="s">
        <v>15</v>
      </c>
      <c r="C199" s="64">
        <v>6547.1907183974226</v>
      </c>
      <c r="D199" s="64">
        <v>-919.85687019636202</v>
      </c>
      <c r="E199" s="64">
        <v>2727.8634194098008</v>
      </c>
      <c r="F199" s="64">
        <v>1808.0065492134388</v>
      </c>
      <c r="G199" s="64">
        <v>8355.1972676108617</v>
      </c>
      <c r="H199" s="64">
        <v>2186.3029728146253</v>
      </c>
      <c r="I199" s="75">
        <v>1808.0065492134388</v>
      </c>
      <c r="J199" s="79"/>
      <c r="K199" s="79"/>
    </row>
    <row r="200" spans="1:11" ht="15" thickBot="1" x14ac:dyDescent="0.35">
      <c r="A200" s="21">
        <v>17</v>
      </c>
      <c r="B200" s="22" t="s">
        <v>16</v>
      </c>
      <c r="C200" s="64">
        <v>318.9295837502745</v>
      </c>
      <c r="D200" s="64">
        <v>94.289807072059361</v>
      </c>
      <c r="E200" s="64">
        <v>0</v>
      </c>
      <c r="F200" s="64">
        <v>94.289807072059361</v>
      </c>
      <c r="G200" s="64">
        <v>413.21939082233388</v>
      </c>
      <c r="H200" s="64">
        <v>676.35981382208854</v>
      </c>
      <c r="I200" s="75">
        <v>94.289807072059361</v>
      </c>
      <c r="J200" s="79"/>
      <c r="K200" s="79"/>
    </row>
    <row r="201" spans="1:11" ht="15" thickBot="1" x14ac:dyDescent="0.35">
      <c r="A201" s="21">
        <v>18</v>
      </c>
      <c r="B201" s="22" t="s">
        <v>17</v>
      </c>
      <c r="C201" s="64">
        <v>10.818704154989931</v>
      </c>
      <c r="D201" s="64">
        <v>20.356902665998689</v>
      </c>
      <c r="E201" s="64">
        <v>0</v>
      </c>
      <c r="F201" s="64">
        <v>20.356902665998689</v>
      </c>
      <c r="G201" s="64">
        <v>31.175606820988623</v>
      </c>
      <c r="H201" s="64">
        <v>56.40964956179667</v>
      </c>
      <c r="I201" s="75">
        <v>20.356902665998689</v>
      </c>
      <c r="J201" s="79"/>
      <c r="K201" s="79"/>
    </row>
    <row r="202" spans="1:11" ht="15" thickBot="1" x14ac:dyDescent="0.35">
      <c r="A202" s="21">
        <v>19</v>
      </c>
      <c r="B202" s="22" t="s">
        <v>18</v>
      </c>
      <c r="C202" s="64">
        <v>10.395938569527463</v>
      </c>
      <c r="D202" s="64">
        <v>7452.383413113419</v>
      </c>
      <c r="E202" s="64">
        <v>0</v>
      </c>
      <c r="F202" s="64">
        <v>7452.383413113419</v>
      </c>
      <c r="G202" s="64">
        <v>7462.7793516829461</v>
      </c>
      <c r="H202" s="64">
        <v>11775.825825147409</v>
      </c>
      <c r="I202" s="75">
        <v>7452.383413113419</v>
      </c>
      <c r="J202" s="79"/>
      <c r="K202" s="79"/>
    </row>
    <row r="203" spans="1:11" ht="15" thickBot="1" x14ac:dyDescent="0.35">
      <c r="A203" s="21">
        <v>20</v>
      </c>
      <c r="B203" s="22" t="s">
        <v>19</v>
      </c>
      <c r="C203" s="64">
        <v>845.66309778639334</v>
      </c>
      <c r="D203" s="64">
        <v>-194.74695104911177</v>
      </c>
      <c r="E203" s="64">
        <v>12564.05579835987</v>
      </c>
      <c r="F203" s="64">
        <v>12369.30884731076</v>
      </c>
      <c r="G203" s="64">
        <v>13214.971945097152</v>
      </c>
      <c r="H203" s="64">
        <v>12823.982433734362</v>
      </c>
      <c r="I203" s="75">
        <v>12369.30884731076</v>
      </c>
      <c r="J203" s="79"/>
      <c r="K203" s="79"/>
    </row>
    <row r="204" spans="1:11" ht="15" thickBot="1" x14ac:dyDescent="0.35">
      <c r="A204" s="24">
        <v>21</v>
      </c>
      <c r="B204" s="22" t="s">
        <v>20</v>
      </c>
      <c r="C204" s="64">
        <v>568.93251145472584</v>
      </c>
      <c r="D204" s="64">
        <v>1398.1592438019086</v>
      </c>
      <c r="E204" s="64">
        <v>1586.375502123931</v>
      </c>
      <c r="F204" s="64">
        <v>2984.5347459258396</v>
      </c>
      <c r="G204" s="64">
        <v>3553.4672573805656</v>
      </c>
      <c r="H204" s="64">
        <v>5221.0318401655604</v>
      </c>
      <c r="I204" s="75">
        <v>2984.5347459258396</v>
      </c>
      <c r="J204" s="79"/>
      <c r="K204" s="79"/>
    </row>
    <row r="205" spans="1:11" ht="15" thickBot="1" x14ac:dyDescent="0.35">
      <c r="A205" s="21">
        <v>22</v>
      </c>
      <c r="B205" s="22" t="s">
        <v>21</v>
      </c>
      <c r="C205" s="64">
        <v>759.75427850887581</v>
      </c>
      <c r="D205" s="64">
        <v>457.48410529451201</v>
      </c>
      <c r="E205" s="64">
        <v>147.60818486457421</v>
      </c>
      <c r="F205" s="64">
        <v>605.09229015908625</v>
      </c>
      <c r="G205" s="64">
        <v>1364.8465686679622</v>
      </c>
      <c r="H205" s="64">
        <v>1997.5855889484189</v>
      </c>
      <c r="I205" s="75">
        <v>605.09229015908625</v>
      </c>
      <c r="J205" s="79"/>
      <c r="K205" s="79"/>
    </row>
    <row r="206" spans="1:11" ht="15" thickBot="1" x14ac:dyDescent="0.35">
      <c r="A206" s="21">
        <v>23</v>
      </c>
      <c r="B206" s="22" t="s">
        <v>22</v>
      </c>
      <c r="C206" s="64">
        <v>448.72341002002605</v>
      </c>
      <c r="D206" s="64">
        <v>544.19268697551342</v>
      </c>
      <c r="E206" s="64">
        <v>148.90816230597125</v>
      </c>
      <c r="F206" s="64">
        <v>693.10084928148467</v>
      </c>
      <c r="G206" s="64">
        <v>1141.8242593015107</v>
      </c>
      <c r="H206" s="64">
        <v>1334.2305724161431</v>
      </c>
      <c r="I206" s="75">
        <v>693.10084928148467</v>
      </c>
      <c r="J206" s="79"/>
      <c r="K206" s="79"/>
    </row>
    <row r="207" spans="1:11" ht="15" thickBot="1" x14ac:dyDescent="0.35">
      <c r="A207" s="21">
        <v>24</v>
      </c>
      <c r="B207" s="22" t="s">
        <v>23</v>
      </c>
      <c r="C207" s="64">
        <v>2925.572317048574</v>
      </c>
      <c r="D207" s="64">
        <v>1217.9282780459223</v>
      </c>
      <c r="E207" s="64">
        <v>351.41749889983419</v>
      </c>
      <c r="F207" s="64">
        <v>1569.3457769457566</v>
      </c>
      <c r="G207" s="64">
        <v>4494.9180939943308</v>
      </c>
      <c r="H207" s="64">
        <v>1578.236447777957</v>
      </c>
      <c r="I207" s="75">
        <v>1569.3457769457566</v>
      </c>
      <c r="J207" s="79"/>
      <c r="K207" s="79"/>
    </row>
    <row r="208" spans="1:11" ht="15" thickBot="1" x14ac:dyDescent="0.35">
      <c r="A208" s="21">
        <v>25</v>
      </c>
      <c r="B208" s="22" t="s">
        <v>24</v>
      </c>
      <c r="C208" s="64">
        <v>93.338295472686994</v>
      </c>
      <c r="D208" s="64">
        <v>236.28166532738285</v>
      </c>
      <c r="E208" s="64">
        <v>196.63960579338141</v>
      </c>
      <c r="F208" s="64">
        <v>432.92127112076423</v>
      </c>
      <c r="G208" s="64">
        <v>526.25956659345115</v>
      </c>
      <c r="H208" s="64">
        <v>806.55938919364689</v>
      </c>
      <c r="I208" s="75">
        <v>432.92127112076423</v>
      </c>
      <c r="J208" s="79"/>
      <c r="K208" s="79"/>
    </row>
    <row r="209" spans="1:11" ht="15" thickBot="1" x14ac:dyDescent="0.35">
      <c r="A209" s="21">
        <v>26</v>
      </c>
      <c r="B209" s="22" t="s">
        <v>25</v>
      </c>
      <c r="C209" s="64">
        <v>77.642091988137111</v>
      </c>
      <c r="D209" s="64">
        <v>141.18609446556005</v>
      </c>
      <c r="E209" s="64">
        <v>11.107097599632244</v>
      </c>
      <c r="F209" s="64">
        <v>152.2931920651923</v>
      </c>
      <c r="G209" s="64">
        <v>229.93528405332941</v>
      </c>
      <c r="H209" s="64">
        <v>409.18205772257966</v>
      </c>
      <c r="I209" s="75">
        <v>152.2931920651923</v>
      </c>
      <c r="J209" s="79"/>
      <c r="K209" s="79"/>
    </row>
    <row r="210" spans="1:11" ht="15" thickBot="1" x14ac:dyDescent="0.35">
      <c r="A210" s="21">
        <v>27</v>
      </c>
      <c r="B210" s="23" t="s">
        <v>26</v>
      </c>
      <c r="C210" s="64">
        <v>2537.8389795166577</v>
      </c>
      <c r="D210" s="64">
        <v>1001.7902401180706</v>
      </c>
      <c r="E210" s="64">
        <v>843.96338968138195</v>
      </c>
      <c r="F210" s="64">
        <v>1845.7536297994527</v>
      </c>
      <c r="G210" s="64">
        <v>4383.5926093161106</v>
      </c>
      <c r="H210" s="64">
        <v>6531.0065170660091</v>
      </c>
      <c r="I210" s="75">
        <v>1845.7536297994527</v>
      </c>
      <c r="J210" s="79"/>
      <c r="K210" s="79"/>
    </row>
    <row r="211" spans="1:11" ht="15" thickBot="1" x14ac:dyDescent="0.35">
      <c r="A211" s="21">
        <v>28</v>
      </c>
      <c r="B211" s="23" t="s">
        <v>27</v>
      </c>
      <c r="C211" s="64">
        <v>1713.7938749485625</v>
      </c>
      <c r="D211" s="64">
        <v>3062.7715506466402</v>
      </c>
      <c r="E211" s="64">
        <v>394.36996740845296</v>
      </c>
      <c r="F211" s="64">
        <v>3457.1415180550935</v>
      </c>
      <c r="G211" s="64">
        <v>5170.9353930036559</v>
      </c>
      <c r="H211" s="64">
        <v>1395.5050560560621</v>
      </c>
      <c r="I211" s="75">
        <v>3457.1415180550935</v>
      </c>
      <c r="J211" s="79"/>
      <c r="K211" s="79"/>
    </row>
    <row r="212" spans="1:11" ht="15" thickBot="1" x14ac:dyDescent="0.35">
      <c r="A212" s="21">
        <v>29</v>
      </c>
      <c r="B212" s="23" t="s">
        <v>28</v>
      </c>
      <c r="C212" s="64">
        <v>2.5429261661429678</v>
      </c>
      <c r="D212" s="64">
        <v>1820.1231543556216</v>
      </c>
      <c r="E212" s="64">
        <v>50.147876967110989</v>
      </c>
      <c r="F212" s="64">
        <v>1870.2710313227326</v>
      </c>
      <c r="G212" s="64">
        <v>1872.8139574888755</v>
      </c>
      <c r="H212" s="64">
        <v>3646.8027639983147</v>
      </c>
      <c r="I212" s="75">
        <v>1870.2710313227326</v>
      </c>
      <c r="J212" s="79"/>
      <c r="K212" s="79"/>
    </row>
    <row r="213" spans="1:11" ht="15" thickBot="1" x14ac:dyDescent="0.35">
      <c r="A213" s="21">
        <v>30</v>
      </c>
      <c r="B213" s="23" t="s">
        <v>29</v>
      </c>
      <c r="C213" s="64">
        <v>1.7008542290071051</v>
      </c>
      <c r="D213" s="64">
        <v>99.886334498184482</v>
      </c>
      <c r="E213" s="64">
        <v>41.803445302657565</v>
      </c>
      <c r="F213" s="64">
        <v>141.68977980084205</v>
      </c>
      <c r="G213" s="64">
        <v>143.39063402984914</v>
      </c>
      <c r="H213" s="64">
        <v>241.58462225483032</v>
      </c>
      <c r="I213" s="75">
        <v>141.68977980084205</v>
      </c>
      <c r="J213" s="79"/>
      <c r="K213" s="79"/>
    </row>
    <row r="214" spans="1:11" ht="15" thickBot="1" x14ac:dyDescent="0.35">
      <c r="A214" s="21">
        <v>31</v>
      </c>
      <c r="B214" s="23" t="s">
        <v>30</v>
      </c>
      <c r="C214" s="64">
        <v>86.150016813150273</v>
      </c>
      <c r="D214" s="64">
        <v>1495.3209511331725</v>
      </c>
      <c r="E214" s="64">
        <v>913.68989975973875</v>
      </c>
      <c r="F214" s="64">
        <v>2409.0108508929111</v>
      </c>
      <c r="G214" s="64">
        <v>2495.1608677060613</v>
      </c>
      <c r="H214" s="64">
        <v>771.67986582078481</v>
      </c>
      <c r="I214" s="75">
        <v>2409.0108508929111</v>
      </c>
      <c r="J214" s="79"/>
      <c r="K214" s="79"/>
    </row>
    <row r="215" spans="1:11" ht="15" thickBot="1" x14ac:dyDescent="0.35">
      <c r="A215" s="21">
        <v>32</v>
      </c>
      <c r="B215" s="23" t="s">
        <v>31</v>
      </c>
      <c r="C215" s="64">
        <v>768.16451249564886</v>
      </c>
      <c r="D215" s="64">
        <v>201.27446245878147</v>
      </c>
      <c r="E215" s="64">
        <v>49.305377117689552</v>
      </c>
      <c r="F215" s="64">
        <v>250.57983957647102</v>
      </c>
      <c r="G215" s="64">
        <v>1018.7443520721198</v>
      </c>
      <c r="H215" s="64">
        <v>734.50048799271576</v>
      </c>
      <c r="I215" s="75">
        <v>250.57983957647102</v>
      </c>
      <c r="J215" s="79"/>
      <c r="K215" s="79"/>
    </row>
    <row r="216" spans="1:11" ht="15" thickBot="1" x14ac:dyDescent="0.35">
      <c r="A216" s="124" t="s">
        <v>67</v>
      </c>
      <c r="B216" s="125"/>
      <c r="C216" s="66">
        <v>35976.237269441845</v>
      </c>
      <c r="D216" s="66">
        <v>9546.8222844244538</v>
      </c>
      <c r="E216" s="66">
        <v>81410.818365602914</v>
      </c>
      <c r="F216" s="66">
        <v>90957.640650027359</v>
      </c>
      <c r="G216" s="66">
        <v>126933.8779194692</v>
      </c>
      <c r="H216" s="66">
        <v>126933.87791946916</v>
      </c>
      <c r="I216" s="76">
        <v>90957.640650027359</v>
      </c>
      <c r="J216" s="80"/>
      <c r="K216" s="80"/>
    </row>
    <row r="218" spans="1:11" x14ac:dyDescent="0.3">
      <c r="A218" s="112" t="s">
        <v>93</v>
      </c>
      <c r="B218" s="112"/>
      <c r="C218" s="112"/>
      <c r="D218" s="112"/>
      <c r="E218" s="112"/>
    </row>
    <row r="219" spans="1:11" x14ac:dyDescent="0.3">
      <c r="A219" s="112" t="s">
        <v>113</v>
      </c>
      <c r="B219" s="112"/>
      <c r="C219" s="112"/>
      <c r="D219" s="112"/>
      <c r="E219" s="112"/>
    </row>
    <row r="220" spans="1:11" x14ac:dyDescent="0.3">
      <c r="A220" s="112" t="s">
        <v>94</v>
      </c>
      <c r="B220" s="112"/>
      <c r="C220" s="112"/>
      <c r="D220" s="112"/>
      <c r="E220" s="112"/>
    </row>
    <row r="221" spans="1:11" x14ac:dyDescent="0.3">
      <c r="A221" s="112" t="s">
        <v>95</v>
      </c>
      <c r="B221" s="112"/>
      <c r="C221" s="112"/>
      <c r="D221" s="112"/>
      <c r="E221" s="112"/>
    </row>
    <row r="222" spans="1:11" ht="15" thickBot="1" x14ac:dyDescent="0.35">
      <c r="A222" s="46"/>
      <c r="B222" s="46"/>
      <c r="C222" s="46"/>
      <c r="D222" s="46"/>
      <c r="E222" s="46"/>
    </row>
    <row r="223" spans="1:11" ht="21.6" thickBot="1" x14ac:dyDescent="0.35">
      <c r="A223" s="47" t="s">
        <v>69</v>
      </c>
      <c r="B223" s="48" t="s">
        <v>53</v>
      </c>
      <c r="C223" s="49" t="s">
        <v>54</v>
      </c>
      <c r="D223" s="50" t="s">
        <v>96</v>
      </c>
      <c r="E223" s="50" t="s">
        <v>97</v>
      </c>
    </row>
    <row r="224" spans="1:11" ht="15" thickBot="1" x14ac:dyDescent="0.35">
      <c r="A224" s="51">
        <v>-1</v>
      </c>
      <c r="B224" s="31">
        <v>-2</v>
      </c>
      <c r="C224" s="31">
        <v>-3</v>
      </c>
      <c r="D224" s="31">
        <v>-4</v>
      </c>
      <c r="E224" s="31">
        <v>-5</v>
      </c>
    </row>
    <row r="225" spans="1:7" ht="15" thickBot="1" x14ac:dyDescent="0.35">
      <c r="A225" s="52">
        <v>1</v>
      </c>
      <c r="B225" s="21">
        <v>15</v>
      </c>
      <c r="C225" s="22" t="s">
        <v>14</v>
      </c>
      <c r="D225" s="68">
        <v>30256.960663205362</v>
      </c>
      <c r="E225" s="85">
        <v>23.8367890110482</v>
      </c>
      <c r="G225" s="90">
        <f>+(D225/$F$234)*100</f>
        <v>29.571016534533761</v>
      </c>
    </row>
    <row r="226" spans="1:7" ht="15" thickBot="1" x14ac:dyDescent="0.35">
      <c r="A226" s="52">
        <v>2</v>
      </c>
      <c r="B226" s="21">
        <v>20</v>
      </c>
      <c r="C226" s="22" t="s">
        <v>19</v>
      </c>
      <c r="D226" s="68">
        <v>12823.982433734362</v>
      </c>
      <c r="E226" s="85">
        <v>10.102883992774805</v>
      </c>
      <c r="G226" s="90">
        <f t="shared" ref="G226:G234" si="32">+(D226/$F$234)*100</f>
        <v>12.533254770948817</v>
      </c>
    </row>
    <row r="227" spans="1:7" ht="15" thickBot="1" x14ac:dyDescent="0.35">
      <c r="A227" s="52">
        <v>3</v>
      </c>
      <c r="B227" s="21">
        <v>19</v>
      </c>
      <c r="C227" s="22" t="s">
        <v>18</v>
      </c>
      <c r="D227" s="68">
        <v>11775.825825147409</v>
      </c>
      <c r="E227" s="85">
        <v>9.2771339048022803</v>
      </c>
      <c r="G227" s="90">
        <f t="shared" si="32"/>
        <v>11.508860524999395</v>
      </c>
    </row>
    <row r="228" spans="1:7" ht="15" thickBot="1" x14ac:dyDescent="0.35">
      <c r="A228" s="52">
        <v>4</v>
      </c>
      <c r="B228" s="21">
        <v>14</v>
      </c>
      <c r="C228" s="22" t="s">
        <v>13</v>
      </c>
      <c r="D228" s="69">
        <v>9120.5790058566126</v>
      </c>
      <c r="E228" s="85">
        <v>7.1852992718326902</v>
      </c>
      <c r="G228" s="90">
        <f t="shared" si="32"/>
        <v>8.9138098035962958</v>
      </c>
    </row>
    <row r="229" spans="1:7" ht="15" thickBot="1" x14ac:dyDescent="0.35">
      <c r="A229" s="52">
        <v>5</v>
      </c>
      <c r="B229" s="21">
        <v>10</v>
      </c>
      <c r="C229" s="22" t="s">
        <v>9</v>
      </c>
      <c r="D229" s="68">
        <v>7918.3768964827705</v>
      </c>
      <c r="E229" s="85">
        <v>6.238190328910016</v>
      </c>
      <c r="G229" s="90">
        <f t="shared" si="32"/>
        <v>7.7388623642331265</v>
      </c>
    </row>
    <row r="230" spans="1:7" ht="15" thickBot="1" x14ac:dyDescent="0.35">
      <c r="A230" s="52">
        <v>6</v>
      </c>
      <c r="B230" s="21">
        <v>6</v>
      </c>
      <c r="C230" s="22" t="s">
        <v>5</v>
      </c>
      <c r="D230" s="68">
        <v>7054.2867956011787</v>
      </c>
      <c r="E230" s="85">
        <v>5.5574499977670575</v>
      </c>
      <c r="G230" s="90">
        <f t="shared" si="32"/>
        <v>6.8943617237054875</v>
      </c>
    </row>
    <row r="231" spans="1:7" ht="15" thickBot="1" x14ac:dyDescent="0.35">
      <c r="A231" s="52">
        <v>7</v>
      </c>
      <c r="B231" s="21">
        <v>27</v>
      </c>
      <c r="C231" s="22" t="s">
        <v>26</v>
      </c>
      <c r="D231" s="68">
        <v>6531.0065170660091</v>
      </c>
      <c r="E231" s="85">
        <v>5.1452036478468619</v>
      </c>
      <c r="G231" s="90">
        <f t="shared" si="32"/>
        <v>6.3829445347484901</v>
      </c>
    </row>
    <row r="232" spans="1:7" ht="15" thickBot="1" x14ac:dyDescent="0.35">
      <c r="A232" s="52">
        <v>8</v>
      </c>
      <c r="B232" s="21">
        <v>13</v>
      </c>
      <c r="C232" s="22" t="s">
        <v>12</v>
      </c>
      <c r="D232" s="68">
        <v>5863.2428627916706</v>
      </c>
      <c r="E232" s="85">
        <v>4.6191315974065619</v>
      </c>
      <c r="G232" s="90">
        <f t="shared" si="32"/>
        <v>5.7303194980996421</v>
      </c>
    </row>
    <row r="233" spans="1:7" ht="15" thickBot="1" x14ac:dyDescent="0.35">
      <c r="A233" s="52">
        <v>9</v>
      </c>
      <c r="B233" s="21">
        <v>12</v>
      </c>
      <c r="C233" s="22" t="s">
        <v>11</v>
      </c>
      <c r="D233" s="68">
        <v>5754.3573074863825</v>
      </c>
      <c r="E233" s="85">
        <v>4.5333502779589914</v>
      </c>
      <c r="G233" s="90">
        <f t="shared" si="32"/>
        <v>5.6239024460981124</v>
      </c>
    </row>
    <row r="234" spans="1:7" ht="15" thickBot="1" x14ac:dyDescent="0.35">
      <c r="A234" s="52">
        <v>10</v>
      </c>
      <c r="B234" s="21">
        <v>21</v>
      </c>
      <c r="C234" s="22" t="s">
        <v>20</v>
      </c>
      <c r="D234" s="68">
        <v>5221.0318401655604</v>
      </c>
      <c r="E234" s="85">
        <v>4.1131902103219025</v>
      </c>
      <c r="F234" s="95">
        <f>SUM(D225:D234)</f>
        <v>102319.65014753732</v>
      </c>
      <c r="G234" s="90">
        <f t="shared" si="32"/>
        <v>5.1026677990368627</v>
      </c>
    </row>
    <row r="235" spans="1:7" ht="15" thickBot="1" x14ac:dyDescent="0.35">
      <c r="A235" s="52">
        <v>11</v>
      </c>
      <c r="B235" s="21">
        <v>29</v>
      </c>
      <c r="C235" s="22" t="s">
        <v>28</v>
      </c>
      <c r="D235" s="68">
        <v>3646.8027639983147</v>
      </c>
      <c r="E235" s="85">
        <v>2.8729940531021683</v>
      </c>
    </row>
    <row r="236" spans="1:7" ht="15" thickBot="1" x14ac:dyDescent="0.35">
      <c r="A236" s="52">
        <v>12</v>
      </c>
      <c r="B236" s="21">
        <v>5</v>
      </c>
      <c r="C236" s="22" t="s">
        <v>4</v>
      </c>
      <c r="D236" s="68">
        <v>2595.5737665214074</v>
      </c>
      <c r="E236" s="85">
        <v>2.0448235010736227</v>
      </c>
    </row>
    <row r="237" spans="1:7" ht="15" thickBot="1" x14ac:dyDescent="0.35">
      <c r="A237" s="52">
        <v>13</v>
      </c>
      <c r="B237" s="21">
        <v>16</v>
      </c>
      <c r="C237" s="22" t="s">
        <v>15</v>
      </c>
      <c r="D237" s="68">
        <v>2186.3029728146253</v>
      </c>
      <c r="E237" s="85">
        <v>1.7223951624653622</v>
      </c>
    </row>
    <row r="238" spans="1:7" ht="15" thickBot="1" x14ac:dyDescent="0.35">
      <c r="A238" s="52">
        <v>14</v>
      </c>
      <c r="B238" s="21">
        <v>22</v>
      </c>
      <c r="C238" s="22" t="s">
        <v>21</v>
      </c>
      <c r="D238" s="68">
        <v>1997.5855889484189</v>
      </c>
      <c r="E238" s="85">
        <v>1.5737213907667345</v>
      </c>
    </row>
    <row r="239" spans="1:7" ht="15" thickBot="1" x14ac:dyDescent="0.35">
      <c r="A239" s="52">
        <v>15</v>
      </c>
      <c r="B239" s="21">
        <v>3</v>
      </c>
      <c r="C239" s="22" t="s">
        <v>2</v>
      </c>
      <c r="D239" s="68">
        <v>1856.3426466858027</v>
      </c>
      <c r="E239" s="85">
        <v>1.4624485418018387</v>
      </c>
    </row>
    <row r="240" spans="1:7" ht="15" thickBot="1" x14ac:dyDescent="0.35">
      <c r="A240" s="52">
        <v>16</v>
      </c>
      <c r="B240" s="21">
        <v>9</v>
      </c>
      <c r="C240" s="22" t="s">
        <v>8</v>
      </c>
      <c r="D240" s="68">
        <v>1663.2051417526407</v>
      </c>
      <c r="E240" s="85">
        <v>1.310292546807583</v>
      </c>
    </row>
    <row r="241" spans="1:5" ht="15" thickBot="1" x14ac:dyDescent="0.35">
      <c r="A241" s="52">
        <v>17</v>
      </c>
      <c r="B241" s="21">
        <v>24</v>
      </c>
      <c r="C241" s="22" t="s">
        <v>23</v>
      </c>
      <c r="D241" s="68">
        <v>1578.236447777957</v>
      </c>
      <c r="E241" s="85">
        <v>1.2433532116455466</v>
      </c>
    </row>
    <row r="242" spans="1:5" ht="15" thickBot="1" x14ac:dyDescent="0.35">
      <c r="A242" s="52">
        <v>18</v>
      </c>
      <c r="B242" s="21">
        <v>28</v>
      </c>
      <c r="C242" s="22" t="s">
        <v>27</v>
      </c>
      <c r="D242" s="68">
        <v>1395.5050560560621</v>
      </c>
      <c r="E242" s="85">
        <v>1.0993952748701292</v>
      </c>
    </row>
    <row r="243" spans="1:5" ht="15" thickBot="1" x14ac:dyDescent="0.35">
      <c r="A243" s="52">
        <v>19</v>
      </c>
      <c r="B243" s="21">
        <v>23</v>
      </c>
      <c r="C243" s="22" t="s">
        <v>22</v>
      </c>
      <c r="D243" s="68">
        <v>1334.2305724161431</v>
      </c>
      <c r="E243" s="85">
        <v>1.0511225169238276</v>
      </c>
    </row>
    <row r="244" spans="1:5" ht="15" thickBot="1" x14ac:dyDescent="0.35">
      <c r="A244" s="52">
        <v>20</v>
      </c>
      <c r="B244" s="21">
        <v>7</v>
      </c>
      <c r="C244" s="22" t="s">
        <v>6</v>
      </c>
      <c r="D244" s="68">
        <v>1148.4824300111402</v>
      </c>
      <c r="E244" s="85">
        <v>0.90478794852527356</v>
      </c>
    </row>
    <row r="245" spans="1:5" ht="15" thickBot="1" x14ac:dyDescent="0.35">
      <c r="A245" s="52">
        <v>21</v>
      </c>
      <c r="B245" s="24">
        <v>11</v>
      </c>
      <c r="C245" s="22" t="s">
        <v>10</v>
      </c>
      <c r="D245" s="68">
        <v>813.87367860926383</v>
      </c>
      <c r="E245" s="85">
        <v>0.64117924383087932</v>
      </c>
    </row>
    <row r="246" spans="1:5" ht="15" thickBot="1" x14ac:dyDescent="0.35">
      <c r="A246" s="52">
        <v>22</v>
      </c>
      <c r="B246" s="21">
        <v>25</v>
      </c>
      <c r="C246" s="22" t="s">
        <v>24</v>
      </c>
      <c r="D246" s="68">
        <v>806.55938919364689</v>
      </c>
      <c r="E246" s="85">
        <v>0.63541696071505316</v>
      </c>
    </row>
    <row r="247" spans="1:5" ht="15" thickBot="1" x14ac:dyDescent="0.35">
      <c r="A247" s="52">
        <v>23</v>
      </c>
      <c r="B247" s="21">
        <v>31</v>
      </c>
      <c r="C247" s="22" t="s">
        <v>30</v>
      </c>
      <c r="D247" s="68">
        <v>771.67986582078481</v>
      </c>
      <c r="E247" s="85">
        <v>0.60793846250436212</v>
      </c>
    </row>
    <row r="248" spans="1:5" ht="15" thickBot="1" x14ac:dyDescent="0.35">
      <c r="A248" s="52">
        <v>24</v>
      </c>
      <c r="B248" s="21">
        <v>32</v>
      </c>
      <c r="C248" s="22" t="s">
        <v>31</v>
      </c>
      <c r="D248" s="68">
        <v>734.50048799271576</v>
      </c>
      <c r="E248" s="85">
        <v>0.57864811193959265</v>
      </c>
    </row>
    <row r="249" spans="1:5" ht="15" thickBot="1" x14ac:dyDescent="0.35">
      <c r="A249" s="52">
        <v>25</v>
      </c>
      <c r="B249" s="21">
        <v>17</v>
      </c>
      <c r="C249" s="22" t="s">
        <v>16</v>
      </c>
      <c r="D249" s="68">
        <v>676.35981382208854</v>
      </c>
      <c r="E249" s="85">
        <v>0.53284420590316517</v>
      </c>
    </row>
    <row r="250" spans="1:5" ht="15" thickBot="1" x14ac:dyDescent="0.35">
      <c r="A250" s="52">
        <v>26</v>
      </c>
      <c r="B250" s="21">
        <v>26</v>
      </c>
      <c r="C250" s="22" t="s">
        <v>25</v>
      </c>
      <c r="D250" s="68">
        <v>409.18205772257966</v>
      </c>
      <c r="E250" s="85">
        <v>0.32235843135760622</v>
      </c>
    </row>
    <row r="251" spans="1:5" ht="15" thickBot="1" x14ac:dyDescent="0.35">
      <c r="A251" s="52">
        <v>27</v>
      </c>
      <c r="B251" s="21">
        <v>1</v>
      </c>
      <c r="C251" s="23" t="s">
        <v>0</v>
      </c>
      <c r="D251" s="68">
        <v>246.23329719781188</v>
      </c>
      <c r="E251" s="68">
        <v>0.19398548380758526</v>
      </c>
    </row>
    <row r="252" spans="1:5" ht="15" thickBot="1" x14ac:dyDescent="0.35">
      <c r="A252" s="52">
        <v>28</v>
      </c>
      <c r="B252" s="21">
        <v>30</v>
      </c>
      <c r="C252" s="23" t="s">
        <v>29</v>
      </c>
      <c r="D252" s="68">
        <v>241.58462225483032</v>
      </c>
      <c r="E252" s="85">
        <v>0.19032320308381281</v>
      </c>
    </row>
    <row r="253" spans="1:5" ht="15" thickBot="1" x14ac:dyDescent="0.35">
      <c r="A253" s="52">
        <v>29</v>
      </c>
      <c r="B253" s="21">
        <v>8</v>
      </c>
      <c r="C253" s="23" t="s">
        <v>7</v>
      </c>
      <c r="D253" s="68">
        <v>204.73770862864646</v>
      </c>
      <c r="E253" s="85">
        <v>0.16129477172243842</v>
      </c>
    </row>
    <row r="254" spans="1:5" ht="15" thickBot="1" x14ac:dyDescent="0.35">
      <c r="A254" s="52">
        <v>30</v>
      </c>
      <c r="B254" s="21">
        <v>2</v>
      </c>
      <c r="C254" s="23" t="s">
        <v>1</v>
      </c>
      <c r="D254" s="68">
        <v>202.71428805196123</v>
      </c>
      <c r="E254" s="85">
        <v>0.1597006972248729</v>
      </c>
    </row>
    <row r="255" spans="1:5" ht="15" thickBot="1" x14ac:dyDescent="0.35">
      <c r="A255" s="52">
        <v>31</v>
      </c>
      <c r="B255" s="21">
        <v>18</v>
      </c>
      <c r="C255" s="23" t="s">
        <v>17</v>
      </c>
      <c r="D255" s="68">
        <v>56.40964956179667</v>
      </c>
      <c r="E255" s="85">
        <v>4.4440184516843263E-2</v>
      </c>
    </row>
    <row r="256" spans="1:5" ht="15" thickBot="1" x14ac:dyDescent="0.35">
      <c r="A256" s="52">
        <v>32</v>
      </c>
      <c r="B256" s="21">
        <v>4</v>
      </c>
      <c r="C256" s="23" t="s">
        <v>3</v>
      </c>
      <c r="D256" s="68">
        <v>48.125526093239195</v>
      </c>
      <c r="E256" s="85">
        <v>3.7913854742365583E-2</v>
      </c>
    </row>
    <row r="257" spans="1:6" ht="15" thickBot="1" x14ac:dyDescent="0.35">
      <c r="A257" s="113" t="s">
        <v>98</v>
      </c>
      <c r="B257" s="114"/>
      <c r="C257" s="115"/>
      <c r="D257" s="87">
        <v>126933.87791946916</v>
      </c>
      <c r="E257" s="86">
        <v>100</v>
      </c>
    </row>
    <row r="259" spans="1:6" x14ac:dyDescent="0.3">
      <c r="A259" s="116" t="s">
        <v>121</v>
      </c>
      <c r="B259" s="116"/>
      <c r="C259" s="116"/>
      <c r="D259" s="116"/>
      <c r="E259" s="116"/>
    </row>
    <row r="260" spans="1:6" x14ac:dyDescent="0.3">
      <c r="A260" s="116" t="s">
        <v>99</v>
      </c>
      <c r="B260" s="116"/>
      <c r="C260" s="116"/>
      <c r="D260" s="116"/>
      <c r="E260" s="116"/>
    </row>
    <row r="261" spans="1:6" x14ac:dyDescent="0.3">
      <c r="A261" s="116" t="s">
        <v>116</v>
      </c>
      <c r="B261" s="116"/>
      <c r="C261" s="116"/>
      <c r="D261" s="116"/>
      <c r="E261" s="116"/>
    </row>
    <row r="262" spans="1:6" x14ac:dyDescent="0.3">
      <c r="A262" s="116" t="s">
        <v>100</v>
      </c>
      <c r="B262" s="116"/>
      <c r="C262" s="116"/>
      <c r="D262" s="116"/>
      <c r="E262" s="116"/>
    </row>
    <row r="263" spans="1:6" ht="15" thickBot="1" x14ac:dyDescent="0.35">
      <c r="A263" s="53"/>
      <c r="B263" s="53"/>
      <c r="C263" s="53"/>
      <c r="D263" s="53"/>
      <c r="E263" s="53"/>
    </row>
    <row r="264" spans="1:6" ht="22.8" thickBot="1" x14ac:dyDescent="0.35">
      <c r="A264" s="54" t="s">
        <v>53</v>
      </c>
      <c r="B264" s="55" t="s">
        <v>54</v>
      </c>
      <c r="C264" s="56" t="s">
        <v>101</v>
      </c>
      <c r="D264" s="56" t="s">
        <v>102</v>
      </c>
      <c r="E264" s="56" t="s">
        <v>84</v>
      </c>
    </row>
    <row r="265" spans="1:6" ht="15" thickBot="1" x14ac:dyDescent="0.35">
      <c r="A265" s="57">
        <v>-1</v>
      </c>
      <c r="B265" s="58">
        <v>-2</v>
      </c>
      <c r="C265" s="59">
        <v>-3</v>
      </c>
      <c r="D265" s="59">
        <v>-4</v>
      </c>
      <c r="E265" s="59">
        <v>-5</v>
      </c>
    </row>
    <row r="266" spans="1:6" ht="15" thickBot="1" x14ac:dyDescent="0.35">
      <c r="A266" s="60">
        <v>1</v>
      </c>
      <c r="B266" s="61" t="s">
        <v>103</v>
      </c>
      <c r="C266" s="88">
        <v>5377.0479612343215</v>
      </c>
      <c r="D266" s="88">
        <v>3089.9320873139395</v>
      </c>
      <c r="E266" s="62">
        <v>8466.980048548261</v>
      </c>
      <c r="F266" s="90">
        <f>+E266/E$275*100</f>
        <v>5.8333381752947631</v>
      </c>
    </row>
    <row r="267" spans="1:6" ht="15" thickBot="1" x14ac:dyDescent="0.35">
      <c r="A267" s="60">
        <v>2</v>
      </c>
      <c r="B267" s="61" t="s">
        <v>104</v>
      </c>
      <c r="C267" s="89">
        <v>114.24435722930357</v>
      </c>
      <c r="D267" s="89">
        <v>7907.4401871738683</v>
      </c>
      <c r="E267" s="62">
        <v>8021.6845444031715</v>
      </c>
      <c r="F267" s="90">
        <f t="shared" ref="F267:F275" si="33">+E267/E$275*100</f>
        <v>5.5265511923654653</v>
      </c>
    </row>
    <row r="268" spans="1:6" ht="15" thickBot="1" x14ac:dyDescent="0.35">
      <c r="A268" s="60">
        <v>3</v>
      </c>
      <c r="B268" s="61" t="s">
        <v>105</v>
      </c>
      <c r="C268" s="62">
        <v>22052.2782974129</v>
      </c>
      <c r="D268" s="62">
        <v>53114.054284930869</v>
      </c>
      <c r="E268" s="62">
        <v>75166.332582343777</v>
      </c>
      <c r="F268" s="90">
        <f t="shared" si="33"/>
        <v>51.785953768093293</v>
      </c>
    </row>
    <row r="269" spans="1:6" ht="15" thickBot="1" x14ac:dyDescent="0.35">
      <c r="A269" s="60">
        <v>4</v>
      </c>
      <c r="B269" s="61" t="s">
        <v>106</v>
      </c>
      <c r="C269" s="88">
        <v>225.72740390383481</v>
      </c>
      <c r="D269" s="88">
        <v>0</v>
      </c>
      <c r="E269" s="62">
        <v>225.72740390383481</v>
      </c>
      <c r="F269" s="90">
        <f t="shared" si="33"/>
        <v>0.15551522205702933</v>
      </c>
    </row>
    <row r="270" spans="1:6" ht="15" thickBot="1" x14ac:dyDescent="0.35">
      <c r="A270" s="60">
        <v>5</v>
      </c>
      <c r="B270" s="61" t="s">
        <v>18</v>
      </c>
      <c r="C270" s="62">
        <v>11759.8403650378</v>
      </c>
      <c r="D270" s="62">
        <v>0</v>
      </c>
      <c r="E270" s="62">
        <v>11759.8403650378</v>
      </c>
      <c r="F270" s="90">
        <f t="shared" si="33"/>
        <v>8.1019590625478362</v>
      </c>
    </row>
    <row r="271" spans="1:6" ht="15" thickBot="1" x14ac:dyDescent="0.35">
      <c r="A271" s="60">
        <v>6</v>
      </c>
      <c r="B271" s="61" t="s">
        <v>107</v>
      </c>
      <c r="C271" s="62">
        <v>3919.9146978223698</v>
      </c>
      <c r="D271" s="62">
        <v>14150.4313004838</v>
      </c>
      <c r="E271" s="62">
        <v>18070.345998306169</v>
      </c>
      <c r="F271" s="90">
        <f t="shared" si="33"/>
        <v>12.449591064145462</v>
      </c>
    </row>
    <row r="272" spans="1:6" ht="15" thickBot="1" x14ac:dyDescent="0.35">
      <c r="A272" s="60">
        <v>7</v>
      </c>
      <c r="B272" s="61" t="s">
        <v>108</v>
      </c>
      <c r="C272" s="62">
        <v>5126.3672341973988</v>
      </c>
      <c r="D272" s="62">
        <v>855.68054946339328</v>
      </c>
      <c r="E272" s="62">
        <v>5982.0477836607924</v>
      </c>
      <c r="F272" s="90">
        <f t="shared" si="33"/>
        <v>4.1213404900899757</v>
      </c>
    </row>
    <row r="273" spans="1:6" ht="15" thickBot="1" x14ac:dyDescent="0.35">
      <c r="A273" s="60">
        <v>8</v>
      </c>
      <c r="B273" s="61" t="s">
        <v>109</v>
      </c>
      <c r="C273" s="62">
        <v>8023.046617708168</v>
      </c>
      <c r="D273" s="62">
        <v>1238.3333570898349</v>
      </c>
      <c r="E273" s="62">
        <v>9261.3799747980029</v>
      </c>
      <c r="F273" s="90">
        <f t="shared" si="33"/>
        <v>6.3806411557758027</v>
      </c>
    </row>
    <row r="274" spans="1:6" ht="15" thickBot="1" x14ac:dyDescent="0.35">
      <c r="A274" s="60">
        <v>9</v>
      </c>
      <c r="B274" s="61" t="s">
        <v>110</v>
      </c>
      <c r="C274" s="62">
        <v>7138.8236232706149</v>
      </c>
      <c r="D274" s="62">
        <v>1054.9465991471968</v>
      </c>
      <c r="E274" s="62">
        <v>8193.770222417812</v>
      </c>
      <c r="F274" s="90">
        <f t="shared" si="33"/>
        <v>5.6451098696303781</v>
      </c>
    </row>
    <row r="275" spans="1:6" ht="15" thickBot="1" x14ac:dyDescent="0.35">
      <c r="A275" s="126" t="s">
        <v>111</v>
      </c>
      <c r="B275" s="127"/>
      <c r="C275" s="63">
        <v>63737.290557816712</v>
      </c>
      <c r="D275" s="63">
        <v>81410.8183656029</v>
      </c>
      <c r="E275" s="63">
        <v>145148.10892341961</v>
      </c>
      <c r="F275" s="90">
        <f t="shared" si="33"/>
        <v>100</v>
      </c>
    </row>
    <row r="279" spans="1:6" x14ac:dyDescent="0.3">
      <c r="A279" s="116" t="s">
        <v>121</v>
      </c>
      <c r="B279" s="116"/>
      <c r="C279" s="116"/>
      <c r="D279" s="116"/>
      <c r="E279" s="116"/>
    </row>
    <row r="280" spans="1:6" x14ac:dyDescent="0.3">
      <c r="A280" s="116" t="s">
        <v>99</v>
      </c>
      <c r="B280" s="116"/>
      <c r="C280" s="116"/>
      <c r="D280" s="116"/>
      <c r="E280" s="116"/>
    </row>
    <row r="281" spans="1:6" x14ac:dyDescent="0.3">
      <c r="A281" s="116" t="s">
        <v>116</v>
      </c>
      <c r="B281" s="116"/>
      <c r="C281" s="116"/>
      <c r="D281" s="116"/>
      <c r="E281" s="35"/>
    </row>
    <row r="282" spans="1:6" x14ac:dyDescent="0.3">
      <c r="A282" s="116" t="s">
        <v>100</v>
      </c>
      <c r="B282" s="116"/>
      <c r="C282" s="116"/>
      <c r="D282" s="116"/>
      <c r="E282" s="116"/>
    </row>
    <row r="283" spans="1:6" ht="15" thickBot="1" x14ac:dyDescent="0.35">
      <c r="A283" s="53"/>
      <c r="B283" s="53"/>
      <c r="C283" s="53"/>
      <c r="D283" s="53"/>
      <c r="E283" s="53"/>
    </row>
    <row r="284" spans="1:6" ht="22.8" thickBot="1" x14ac:dyDescent="0.35">
      <c r="A284" s="54" t="s">
        <v>53</v>
      </c>
      <c r="B284" s="55" t="s">
        <v>54</v>
      </c>
      <c r="C284" s="56" t="s">
        <v>101</v>
      </c>
      <c r="D284" s="56" t="s">
        <v>102</v>
      </c>
      <c r="E284" s="56" t="s">
        <v>84</v>
      </c>
    </row>
    <row r="285" spans="1:6" ht="15" thickBot="1" x14ac:dyDescent="0.35">
      <c r="A285" s="57">
        <v>-1</v>
      </c>
      <c r="B285" s="58">
        <v>-2</v>
      </c>
      <c r="C285" s="59">
        <v>-3</v>
      </c>
      <c r="D285" s="59">
        <v>-4</v>
      </c>
      <c r="E285" s="59">
        <v>-5</v>
      </c>
    </row>
    <row r="286" spans="1:6" ht="15" thickBot="1" x14ac:dyDescent="0.35">
      <c r="A286" s="60">
        <v>1</v>
      </c>
      <c r="B286" s="61" t="s">
        <v>103</v>
      </c>
      <c r="C286" s="88">
        <f>C266/$E266*100</f>
        <v>63.506089897498505</v>
      </c>
      <c r="D286" s="88">
        <f t="shared" ref="D286:E286" si="34">D266/$E266*100</f>
        <v>36.493910102501495</v>
      </c>
      <c r="E286" s="88">
        <f t="shared" si="34"/>
        <v>100</v>
      </c>
    </row>
    <row r="287" spans="1:6" ht="15" thickBot="1" x14ac:dyDescent="0.35">
      <c r="A287" s="60">
        <v>2</v>
      </c>
      <c r="B287" s="61" t="s">
        <v>104</v>
      </c>
      <c r="C287" s="88">
        <f t="shared" ref="C287:E287" si="35">C267/$E267*100</f>
        <v>1.4241940903673815</v>
      </c>
      <c r="D287" s="88">
        <f t="shared" si="35"/>
        <v>98.575805909632621</v>
      </c>
      <c r="E287" s="88">
        <f t="shared" si="35"/>
        <v>100</v>
      </c>
    </row>
    <row r="288" spans="1:6" ht="15" thickBot="1" x14ac:dyDescent="0.35">
      <c r="A288" s="60">
        <v>3</v>
      </c>
      <c r="B288" s="61" t="s">
        <v>105</v>
      </c>
      <c r="C288" s="88">
        <f t="shared" ref="C288:E288" si="36">C268/$E268*100</f>
        <v>29.337972919265294</v>
      </c>
      <c r="D288" s="88">
        <f t="shared" si="36"/>
        <v>70.662027080734703</v>
      </c>
      <c r="E288" s="88">
        <f t="shared" si="36"/>
        <v>100</v>
      </c>
    </row>
    <row r="289" spans="1:5" ht="15" thickBot="1" x14ac:dyDescent="0.35">
      <c r="A289" s="60">
        <v>4</v>
      </c>
      <c r="B289" s="61" t="s">
        <v>106</v>
      </c>
      <c r="C289" s="88">
        <f t="shared" ref="C289:E289" si="37">C269/$E269*100</f>
        <v>100</v>
      </c>
      <c r="D289" s="88">
        <f t="shared" si="37"/>
        <v>0</v>
      </c>
      <c r="E289" s="88">
        <f t="shared" si="37"/>
        <v>100</v>
      </c>
    </row>
    <row r="290" spans="1:5" ht="15" thickBot="1" x14ac:dyDescent="0.35">
      <c r="A290" s="60">
        <v>5</v>
      </c>
      <c r="B290" s="61" t="s">
        <v>18</v>
      </c>
      <c r="C290" s="88">
        <f t="shared" ref="C290:E290" si="38">C270/$E270*100</f>
        <v>100</v>
      </c>
      <c r="D290" s="88">
        <f t="shared" si="38"/>
        <v>0</v>
      </c>
      <c r="E290" s="88">
        <f t="shared" si="38"/>
        <v>100</v>
      </c>
    </row>
    <row r="291" spans="1:5" ht="15" thickBot="1" x14ac:dyDescent="0.35">
      <c r="A291" s="60">
        <v>6</v>
      </c>
      <c r="B291" s="61" t="s">
        <v>107</v>
      </c>
      <c r="C291" s="88">
        <f t="shared" ref="C291:E291" si="39">C271/$E271*100</f>
        <v>21.692527072751151</v>
      </c>
      <c r="D291" s="88">
        <f t="shared" si="39"/>
        <v>78.307472927248853</v>
      </c>
      <c r="E291" s="88">
        <f t="shared" si="39"/>
        <v>100</v>
      </c>
    </row>
    <row r="292" spans="1:5" ht="15" thickBot="1" x14ac:dyDescent="0.35">
      <c r="A292" s="60">
        <v>7</v>
      </c>
      <c r="B292" s="61" t="s">
        <v>108</v>
      </c>
      <c r="C292" s="88">
        <f t="shared" ref="C292:E292" si="40">C272/$E272*100</f>
        <v>85.695859003323633</v>
      </c>
      <c r="D292" s="88">
        <f t="shared" si="40"/>
        <v>14.304140996676365</v>
      </c>
      <c r="E292" s="88">
        <f t="shared" si="40"/>
        <v>100</v>
      </c>
    </row>
    <row r="293" spans="1:5" ht="15" thickBot="1" x14ac:dyDescent="0.35">
      <c r="A293" s="60">
        <v>8</v>
      </c>
      <c r="B293" s="61" t="s">
        <v>109</v>
      </c>
      <c r="C293" s="88">
        <f t="shared" ref="C293:E293" si="41">C273/$E273*100</f>
        <v>86.629062186633334</v>
      </c>
      <c r="D293" s="88">
        <f t="shared" si="41"/>
        <v>13.370937813366671</v>
      </c>
      <c r="E293" s="88">
        <f t="shared" si="41"/>
        <v>100</v>
      </c>
    </row>
    <row r="294" spans="1:5" ht="15" thickBot="1" x14ac:dyDescent="0.35">
      <c r="A294" s="60">
        <v>9</v>
      </c>
      <c r="B294" s="61" t="s">
        <v>110</v>
      </c>
      <c r="C294" s="88">
        <f t="shared" ref="C294:E294" si="42">C274/$E274*100</f>
        <v>87.125016073053814</v>
      </c>
      <c r="D294" s="88">
        <f t="shared" si="42"/>
        <v>12.874983926946197</v>
      </c>
      <c r="E294" s="88">
        <f t="shared" si="42"/>
        <v>100</v>
      </c>
    </row>
    <row r="295" spans="1:5" ht="15" thickBot="1" x14ac:dyDescent="0.35">
      <c r="A295" s="126" t="s">
        <v>111</v>
      </c>
      <c r="B295" s="127"/>
      <c r="C295" s="88">
        <f t="shared" ref="C295:E295" si="43">C275/$E275*100</f>
        <v>43.911898701652817</v>
      </c>
      <c r="D295" s="88">
        <f t="shared" si="43"/>
        <v>56.088101298347183</v>
      </c>
      <c r="E295" s="88">
        <f t="shared" si="43"/>
        <v>100</v>
      </c>
    </row>
  </sheetData>
  <mergeCells count="88">
    <mergeCell ref="A261:E261"/>
    <mergeCell ref="A279:E279"/>
    <mergeCell ref="A280:E280"/>
    <mergeCell ref="A281:D281"/>
    <mergeCell ref="A282:E282"/>
    <mergeCell ref="A295:B295"/>
    <mergeCell ref="F7:F8"/>
    <mergeCell ref="A86:C86"/>
    <mergeCell ref="A1:K1"/>
    <mergeCell ref="A2:K2"/>
    <mergeCell ref="A3:K3"/>
    <mergeCell ref="A4:K4"/>
    <mergeCell ref="A6:A9"/>
    <mergeCell ref="B6:B9"/>
    <mergeCell ref="C6:C9"/>
    <mergeCell ref="D6:F6"/>
    <mergeCell ref="G6:G8"/>
    <mergeCell ref="H6:H9"/>
    <mergeCell ref="I6:I9"/>
    <mergeCell ref="J6:J9"/>
    <mergeCell ref="K6:K9"/>
    <mergeCell ref="D7:D9"/>
    <mergeCell ref="E7:E9"/>
    <mergeCell ref="A43:B43"/>
    <mergeCell ref="A44:B44"/>
    <mergeCell ref="A48:E48"/>
    <mergeCell ref="A49:E49"/>
    <mergeCell ref="A50:E50"/>
    <mergeCell ref="E137:E139"/>
    <mergeCell ref="F137:F138"/>
    <mergeCell ref="J94:J95"/>
    <mergeCell ref="H136:H139"/>
    <mergeCell ref="C94:C95"/>
    <mergeCell ref="D94:D95"/>
    <mergeCell ref="E94:E95"/>
    <mergeCell ref="F94:I94"/>
    <mergeCell ref="A89:J89"/>
    <mergeCell ref="A90:J90"/>
    <mergeCell ref="A91:J91"/>
    <mergeCell ref="A92:J92"/>
    <mergeCell ref="A94:A95"/>
    <mergeCell ref="B94:B95"/>
    <mergeCell ref="C136:C139"/>
    <mergeCell ref="D136:F136"/>
    <mergeCell ref="G136:G138"/>
    <mergeCell ref="J136:J139"/>
    <mergeCell ref="D137:D139"/>
    <mergeCell ref="A260:E260"/>
    <mergeCell ref="A262:E262"/>
    <mergeCell ref="A275:B275"/>
    <mergeCell ref="I179:I182"/>
    <mergeCell ref="D180:D182"/>
    <mergeCell ref="E180:E182"/>
    <mergeCell ref="F180:F181"/>
    <mergeCell ref="A218:E218"/>
    <mergeCell ref="A179:A182"/>
    <mergeCell ref="B179:B182"/>
    <mergeCell ref="A216:B216"/>
    <mergeCell ref="C179:C182"/>
    <mergeCell ref="D179:F179"/>
    <mergeCell ref="G179:G181"/>
    <mergeCell ref="H179:H182"/>
    <mergeCell ref="A219:E219"/>
    <mergeCell ref="A220:E220"/>
    <mergeCell ref="A221:E221"/>
    <mergeCell ref="A257:C257"/>
    <mergeCell ref="A259:E259"/>
    <mergeCell ref="M6:M9"/>
    <mergeCell ref="A175:I175"/>
    <mergeCell ref="A176:I176"/>
    <mergeCell ref="A177:I177"/>
    <mergeCell ref="A129:C129"/>
    <mergeCell ref="A132:J132"/>
    <mergeCell ref="A133:J133"/>
    <mergeCell ref="A134:J134"/>
    <mergeCell ref="A136:A139"/>
    <mergeCell ref="I136:I139"/>
    <mergeCell ref="A173:B173"/>
    <mergeCell ref="B136:B139"/>
    <mergeCell ref="U6:U9"/>
    <mergeCell ref="N7:N9"/>
    <mergeCell ref="O7:O9"/>
    <mergeCell ref="P7:P8"/>
    <mergeCell ref="N6:P6"/>
    <mergeCell ref="Q6:Q8"/>
    <mergeCell ref="R6:R9"/>
    <mergeCell ref="S6:S9"/>
    <mergeCell ref="T6:T9"/>
  </mergeCells>
  <pageMargins left="0.7" right="0.7" top="0.75" bottom="0.75" header="0.3" footer="0.3"/>
  <pageSetup paperSize="9" scale="91" orientation="portrait" r:id="rId1"/>
  <rowBreaks count="1" manualBreakCount="1">
    <brk id="258" max="16383" man="1"/>
  </rowBreaks>
  <colBreaks count="1" manualBreakCount="1">
    <brk id="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L135"/>
  <sheetViews>
    <sheetView tabSelected="1" view="pageBreakPreview" topLeftCell="A71" zoomScaleSheetLayoutView="100" workbookViewId="0">
      <selection activeCell="J91" sqref="J91"/>
    </sheetView>
  </sheetViews>
  <sheetFormatPr defaultRowHeight="14.4" x14ac:dyDescent="0.3"/>
  <cols>
    <col min="1" max="1" width="5.6640625" customWidth="1"/>
    <col min="2" max="2" width="28.44140625" customWidth="1"/>
    <col min="3" max="3" width="9.33203125" customWidth="1"/>
    <col min="4" max="4" width="9.33203125" bestFit="1" customWidth="1"/>
    <col min="5" max="10" width="9.6640625" bestFit="1" customWidth="1"/>
  </cols>
  <sheetData>
    <row r="4" spans="1:10" x14ac:dyDescent="0.3">
      <c r="A4" s="112" t="s">
        <v>51</v>
      </c>
      <c r="B4" s="112"/>
      <c r="C4" s="112"/>
      <c r="D4" s="112"/>
      <c r="E4" s="112"/>
      <c r="F4" s="112"/>
      <c r="G4" s="112"/>
      <c r="H4" s="112"/>
      <c r="I4" s="112"/>
      <c r="J4" s="112"/>
    </row>
    <row r="5" spans="1:10" x14ac:dyDescent="0.3">
      <c r="A5" s="112" t="s">
        <v>52</v>
      </c>
      <c r="B5" s="112"/>
      <c r="C5" s="112"/>
      <c r="D5" s="112"/>
      <c r="E5" s="112"/>
      <c r="F5" s="112"/>
      <c r="G5" s="112"/>
      <c r="H5" s="112"/>
      <c r="I5" s="112"/>
      <c r="J5" s="112"/>
    </row>
    <row r="6" spans="1:10" x14ac:dyDescent="0.3">
      <c r="A6" s="112" t="s">
        <v>114</v>
      </c>
      <c r="B6" s="112"/>
      <c r="C6" s="112"/>
      <c r="D6" s="112"/>
      <c r="E6" s="112"/>
      <c r="F6" s="112"/>
      <c r="G6" s="112"/>
      <c r="H6" s="112"/>
      <c r="I6" s="112"/>
      <c r="J6" s="112"/>
    </row>
    <row r="7" spans="1:10" x14ac:dyDescent="0.3">
      <c r="A7" s="112"/>
      <c r="B7" s="112"/>
      <c r="C7" s="112"/>
      <c r="D7" s="112"/>
      <c r="E7" s="112"/>
      <c r="F7" s="112"/>
      <c r="G7" s="112"/>
      <c r="H7" s="112"/>
      <c r="I7" s="112"/>
      <c r="J7" s="112"/>
    </row>
    <row r="8" spans="1:10" ht="15" thickBot="1" x14ac:dyDescent="0.35">
      <c r="A8" s="14"/>
      <c r="B8" s="14"/>
      <c r="C8" s="14"/>
      <c r="D8" s="14"/>
      <c r="E8" s="14"/>
      <c r="F8" s="14"/>
      <c r="G8" s="14"/>
      <c r="H8" s="14"/>
      <c r="I8" s="15"/>
      <c r="J8" s="15"/>
    </row>
    <row r="9" spans="1:10" ht="15.75" customHeight="1" thickBot="1" x14ac:dyDescent="0.35">
      <c r="A9" s="121" t="s">
        <v>53</v>
      </c>
      <c r="B9" s="103" t="s">
        <v>54</v>
      </c>
      <c r="C9" s="103" t="s">
        <v>55</v>
      </c>
      <c r="D9" s="106" t="s">
        <v>56</v>
      </c>
      <c r="E9" s="107"/>
      <c r="F9" s="108"/>
      <c r="G9" s="109" t="s">
        <v>57</v>
      </c>
      <c r="H9" s="103" t="s">
        <v>58</v>
      </c>
      <c r="I9" s="103" t="s">
        <v>59</v>
      </c>
      <c r="J9" s="103" t="s">
        <v>60</v>
      </c>
    </row>
    <row r="10" spans="1:10" x14ac:dyDescent="0.3">
      <c r="A10" s="122"/>
      <c r="B10" s="104"/>
      <c r="C10" s="104"/>
      <c r="D10" s="103" t="s">
        <v>62</v>
      </c>
      <c r="E10" s="103" t="s">
        <v>63</v>
      </c>
      <c r="F10" s="103" t="s">
        <v>64</v>
      </c>
      <c r="G10" s="110"/>
      <c r="H10" s="104"/>
      <c r="I10" s="104"/>
      <c r="J10" s="104"/>
    </row>
    <row r="11" spans="1:10" ht="15" thickBot="1" x14ac:dyDescent="0.35">
      <c r="A11" s="122"/>
      <c r="B11" s="104"/>
      <c r="C11" s="104"/>
      <c r="D11" s="104"/>
      <c r="E11" s="104"/>
      <c r="F11" s="105"/>
      <c r="G11" s="111"/>
      <c r="H11" s="104"/>
      <c r="I11" s="104"/>
      <c r="J11" s="104"/>
    </row>
    <row r="12" spans="1:10" ht="15" thickBot="1" x14ac:dyDescent="0.35">
      <c r="A12" s="123"/>
      <c r="B12" s="105"/>
      <c r="C12" s="105"/>
      <c r="D12" s="105"/>
      <c r="E12" s="105"/>
      <c r="F12" s="16" t="s">
        <v>65</v>
      </c>
      <c r="G12" s="16" t="s">
        <v>66</v>
      </c>
      <c r="H12" s="105"/>
      <c r="I12" s="105"/>
      <c r="J12" s="105"/>
    </row>
    <row r="13" spans="1:10" ht="15" thickBot="1" x14ac:dyDescent="0.35">
      <c r="A13" s="17">
        <v>-1</v>
      </c>
      <c r="B13" s="18">
        <v>-2</v>
      </c>
      <c r="C13" s="19">
        <v>-3</v>
      </c>
      <c r="D13" s="20">
        <v>-4</v>
      </c>
      <c r="E13" s="20">
        <v>-5</v>
      </c>
      <c r="F13" s="20">
        <v>-6</v>
      </c>
      <c r="G13" s="20">
        <v>-7</v>
      </c>
      <c r="H13" s="20">
        <v>-8</v>
      </c>
      <c r="I13" s="20">
        <v>-9</v>
      </c>
      <c r="J13" s="20">
        <v>-10</v>
      </c>
    </row>
    <row r="14" spans="1:10" ht="15" thickBot="1" x14ac:dyDescent="0.35">
      <c r="A14" s="21">
        <v>1</v>
      </c>
      <c r="B14" s="22" t="s">
        <v>0</v>
      </c>
      <c r="C14" s="64">
        <v>336.61617658836008</v>
      </c>
      <c r="D14" s="64">
        <v>2723.4263734782303</v>
      </c>
      <c r="E14" s="64">
        <v>2.5611733204278901</v>
      </c>
      <c r="F14" s="64">
        <v>2725.9875467986581</v>
      </c>
      <c r="G14" s="64">
        <v>3062.6037233870184</v>
      </c>
      <c r="H14" s="64">
        <v>246.23329719781185</v>
      </c>
      <c r="I14" s="64">
        <v>2793.4710926196885</v>
      </c>
      <c r="J14" s="64">
        <v>3062.6037233870184</v>
      </c>
    </row>
    <row r="15" spans="1:10" ht="15" thickBot="1" x14ac:dyDescent="0.35">
      <c r="A15" s="21">
        <v>2</v>
      </c>
      <c r="B15" s="22" t="s">
        <v>1</v>
      </c>
      <c r="C15" s="64">
        <v>336.77162165691072</v>
      </c>
      <c r="D15" s="64">
        <v>98.639465467582014</v>
      </c>
      <c r="E15" s="64">
        <v>0</v>
      </c>
      <c r="F15" s="64">
        <v>98.639465467582014</v>
      </c>
      <c r="G15" s="64">
        <v>435.41108712449272</v>
      </c>
      <c r="H15" s="64">
        <v>202.71428805196123</v>
      </c>
      <c r="I15" s="64">
        <v>188.48549136556241</v>
      </c>
      <c r="J15" s="64">
        <v>435.41108712449272</v>
      </c>
    </row>
    <row r="16" spans="1:10" ht="15" thickBot="1" x14ac:dyDescent="0.35">
      <c r="A16" s="21">
        <v>3</v>
      </c>
      <c r="B16" s="22" t="s">
        <v>2</v>
      </c>
      <c r="C16" s="64">
        <v>280.81243202944216</v>
      </c>
      <c r="D16" s="64">
        <v>2161.9638755254068</v>
      </c>
      <c r="E16" s="64">
        <v>1290.5551429186498</v>
      </c>
      <c r="F16" s="64">
        <v>3452.5190184440576</v>
      </c>
      <c r="G16" s="64">
        <v>3733.3314504734999</v>
      </c>
      <c r="H16" s="64">
        <v>1856.3426466858027</v>
      </c>
      <c r="I16" s="64">
        <v>1505.7216934496162</v>
      </c>
      <c r="J16" s="64">
        <v>3733.3314504734999</v>
      </c>
    </row>
    <row r="17" spans="1:10" ht="15" thickBot="1" x14ac:dyDescent="0.35">
      <c r="A17" s="21">
        <v>4</v>
      </c>
      <c r="B17" s="22" t="s">
        <v>3</v>
      </c>
      <c r="C17" s="64">
        <v>152.63976033815155</v>
      </c>
      <c r="D17" s="64">
        <v>277.73439898251263</v>
      </c>
      <c r="E17" s="64">
        <v>0.75888966989947082</v>
      </c>
      <c r="F17" s="64">
        <v>278.4932886524121</v>
      </c>
      <c r="G17" s="64">
        <v>431.13304899056362</v>
      </c>
      <c r="H17" s="64">
        <v>48.125526093239195</v>
      </c>
      <c r="I17" s="64">
        <v>376.11719053030572</v>
      </c>
      <c r="J17" s="64">
        <v>431.13304899056362</v>
      </c>
    </row>
    <row r="18" spans="1:10" ht="15" thickBot="1" x14ac:dyDescent="0.35">
      <c r="A18" s="21">
        <v>5</v>
      </c>
      <c r="B18" s="22" t="s">
        <v>4</v>
      </c>
      <c r="C18" s="64">
        <v>128.56598767815248</v>
      </c>
      <c r="D18" s="64">
        <v>410.86054636193717</v>
      </c>
      <c r="E18" s="64">
        <v>2889.1863402920681</v>
      </c>
      <c r="F18" s="64">
        <v>3300.0468866540054</v>
      </c>
      <c r="G18" s="64">
        <v>3428.6128743321583</v>
      </c>
      <c r="H18" s="64">
        <v>2595.5737665214069</v>
      </c>
      <c r="I18" s="64">
        <v>0</v>
      </c>
      <c r="J18" s="64">
        <v>3428.6128743321583</v>
      </c>
    </row>
    <row r="19" spans="1:10" ht="15" thickBot="1" x14ac:dyDescent="0.35">
      <c r="A19" s="21">
        <v>6</v>
      </c>
      <c r="B19" s="22" t="s">
        <v>5</v>
      </c>
      <c r="C19" s="64">
        <v>78.100881352123039</v>
      </c>
      <c r="D19" s="64">
        <v>0</v>
      </c>
      <c r="E19" s="64">
        <v>10038.195665109075</v>
      </c>
      <c r="F19" s="64">
        <v>10038.195665109075</v>
      </c>
      <c r="G19" s="64">
        <v>10116.296546461199</v>
      </c>
      <c r="H19" s="64">
        <v>7054.2867956011787</v>
      </c>
      <c r="I19" s="64">
        <v>0</v>
      </c>
      <c r="J19" s="64">
        <v>10116.296546461199</v>
      </c>
    </row>
    <row r="20" spans="1:10" ht="15" thickBot="1" x14ac:dyDescent="0.35">
      <c r="A20" s="21">
        <v>7</v>
      </c>
      <c r="B20" s="22" t="s">
        <v>6</v>
      </c>
      <c r="C20" s="64">
        <v>403.26656365153599</v>
      </c>
      <c r="D20" s="64">
        <v>116.43034777596034</v>
      </c>
      <c r="E20" s="64">
        <v>1065.4624992345639</v>
      </c>
      <c r="F20" s="64">
        <v>1181.8928470105241</v>
      </c>
      <c r="G20" s="64">
        <v>1585.1594106620601</v>
      </c>
      <c r="H20" s="64">
        <v>1148.4824300111402</v>
      </c>
      <c r="I20" s="64">
        <v>277.28741799087754</v>
      </c>
      <c r="J20" s="64">
        <v>1585.1594106620601</v>
      </c>
    </row>
    <row r="21" spans="1:10" ht="15" thickBot="1" x14ac:dyDescent="0.35">
      <c r="A21" s="21">
        <v>8</v>
      </c>
      <c r="B21" s="22" t="s">
        <v>7</v>
      </c>
      <c r="C21" s="64">
        <v>1935.8254061333939</v>
      </c>
      <c r="D21" s="64">
        <v>1841.0680293860764</v>
      </c>
      <c r="E21" s="64">
        <v>13.141678274161833</v>
      </c>
      <c r="F21" s="64">
        <v>1854.2097076602386</v>
      </c>
      <c r="G21" s="64">
        <v>3790.0351137936323</v>
      </c>
      <c r="H21" s="64">
        <v>204.73770862864643</v>
      </c>
      <c r="I21" s="64">
        <v>3575.5866321068688</v>
      </c>
      <c r="J21" s="64">
        <v>3790.0351137936323</v>
      </c>
    </row>
    <row r="22" spans="1:10" ht="15" thickBot="1" x14ac:dyDescent="0.35">
      <c r="A22" s="21">
        <v>9</v>
      </c>
      <c r="B22" s="22" t="s">
        <v>8</v>
      </c>
      <c r="C22" s="64">
        <v>826.42875483095838</v>
      </c>
      <c r="D22" s="64">
        <v>4045.5501335124009</v>
      </c>
      <c r="E22" s="64">
        <v>472.38724982811493</v>
      </c>
      <c r="F22" s="64">
        <v>4517.9373833405152</v>
      </c>
      <c r="G22" s="64">
        <v>5344.3661381714737</v>
      </c>
      <c r="H22" s="64">
        <v>1663.2051417526409</v>
      </c>
      <c r="I22" s="64">
        <v>3543.5967202233737</v>
      </c>
      <c r="J22" s="64">
        <v>5344.3661381714737</v>
      </c>
    </row>
    <row r="23" spans="1:10" ht="15" thickBot="1" x14ac:dyDescent="0.35">
      <c r="A23" s="21">
        <v>10</v>
      </c>
      <c r="B23" s="22" t="s">
        <v>9</v>
      </c>
      <c r="C23" s="64">
        <v>4856.333600607587</v>
      </c>
      <c r="D23" s="64">
        <v>-672.87289062518391</v>
      </c>
      <c r="E23" s="64">
        <v>3772.0372400878605</v>
      </c>
      <c r="F23" s="64">
        <v>3099.1643494626755</v>
      </c>
      <c r="G23" s="64">
        <v>7955.497950070263</v>
      </c>
      <c r="H23" s="64">
        <v>7918.3768964827705</v>
      </c>
      <c r="I23" s="64">
        <v>35.729954670828512</v>
      </c>
      <c r="J23" s="64">
        <v>7955.497950070263</v>
      </c>
    </row>
    <row r="24" spans="1:10" ht="15" thickBot="1" x14ac:dyDescent="0.35">
      <c r="A24" s="21">
        <v>11</v>
      </c>
      <c r="B24" s="22" t="s">
        <v>10</v>
      </c>
      <c r="C24" s="64">
        <v>8047.7477535039206</v>
      </c>
      <c r="D24" s="64">
        <v>-1175.4891588445735</v>
      </c>
      <c r="E24" s="64">
        <v>4257.4013917932552</v>
      </c>
      <c r="F24" s="64">
        <v>3081.9122329486818</v>
      </c>
      <c r="G24" s="64">
        <v>11129.659986452602</v>
      </c>
      <c r="H24" s="64">
        <v>813.87367860926383</v>
      </c>
      <c r="I24" s="64">
        <v>7946.8734262660782</v>
      </c>
      <c r="J24" s="64">
        <v>11129.659986452602</v>
      </c>
    </row>
    <row r="25" spans="1:10" ht="15" thickBot="1" x14ac:dyDescent="0.35">
      <c r="A25" s="21">
        <v>12</v>
      </c>
      <c r="B25" s="22" t="s">
        <v>11</v>
      </c>
      <c r="C25" s="64">
        <v>1564.836021997736</v>
      </c>
      <c r="D25" s="64">
        <v>9234.4232398543954</v>
      </c>
      <c r="E25" s="64">
        <v>16343.754551681013</v>
      </c>
      <c r="F25" s="64">
        <v>25578.177791535407</v>
      </c>
      <c r="G25" s="64">
        <v>27143.013813533144</v>
      </c>
      <c r="H25" s="64">
        <v>5754.3573074863825</v>
      </c>
      <c r="I25" s="64">
        <v>17412.818811806486</v>
      </c>
      <c r="J25" s="64">
        <v>27143.013813533144</v>
      </c>
    </row>
    <row r="26" spans="1:10" ht="15" thickBot="1" x14ac:dyDescent="0.35">
      <c r="A26" s="21">
        <v>13</v>
      </c>
      <c r="B26" s="22" t="s">
        <v>12</v>
      </c>
      <c r="C26" s="64">
        <v>2885.3407012473494</v>
      </c>
      <c r="D26" s="64">
        <v>3351.2567973261635</v>
      </c>
      <c r="E26" s="64">
        <v>111.66626088439575</v>
      </c>
      <c r="F26" s="64">
        <v>3462.9230582105588</v>
      </c>
      <c r="G26" s="64">
        <v>6348.2637594579082</v>
      </c>
      <c r="H26" s="64">
        <v>5863.2428627916706</v>
      </c>
      <c r="I26" s="64">
        <v>478.19013658970852</v>
      </c>
      <c r="J26" s="64">
        <v>6348.2637594579082</v>
      </c>
    </row>
    <row r="27" spans="1:10" ht="15" thickBot="1" x14ac:dyDescent="0.35">
      <c r="A27" s="21">
        <v>14</v>
      </c>
      <c r="B27" s="22" t="s">
        <v>13</v>
      </c>
      <c r="C27" s="64">
        <v>297.44290591360192</v>
      </c>
      <c r="D27" s="64">
        <v>1501.3726271926282</v>
      </c>
      <c r="E27" s="64">
        <v>7867.8549378029256</v>
      </c>
      <c r="F27" s="64">
        <v>9369.2275649955536</v>
      </c>
      <c r="G27" s="64">
        <v>9666.6704709091573</v>
      </c>
      <c r="H27" s="64">
        <v>9120.5790058566126</v>
      </c>
      <c r="I27" s="64">
        <v>537.48584830152379</v>
      </c>
      <c r="J27" s="64">
        <v>9666.6704709091573</v>
      </c>
    </row>
    <row r="28" spans="1:10" ht="15" thickBot="1" x14ac:dyDescent="0.35">
      <c r="A28" s="21">
        <v>15</v>
      </c>
      <c r="B28" s="22" t="s">
        <v>14</v>
      </c>
      <c r="C28" s="64">
        <v>6932.9979698503612</v>
      </c>
      <c r="D28" s="64">
        <v>2449.5064697929056</v>
      </c>
      <c r="E28" s="64">
        <v>25737.857055324901</v>
      </c>
      <c r="F28" s="64">
        <v>28187.363525117809</v>
      </c>
      <c r="G28" s="64">
        <v>35120.361494968172</v>
      </c>
      <c r="H28" s="64">
        <v>30256.960663205358</v>
      </c>
      <c r="I28" s="64">
        <v>3334.6551136238718</v>
      </c>
      <c r="J28" s="64">
        <v>35120.361494968172</v>
      </c>
    </row>
    <row r="29" spans="1:10" ht="15" thickBot="1" x14ac:dyDescent="0.35">
      <c r="A29" s="21">
        <v>16</v>
      </c>
      <c r="B29" s="22" t="s">
        <v>15</v>
      </c>
      <c r="C29" s="64">
        <v>10380.3356283802</v>
      </c>
      <c r="D29" s="64">
        <v>2339.7857412438052</v>
      </c>
      <c r="E29" s="64">
        <v>2812.662281557235</v>
      </c>
      <c r="F29" s="64">
        <v>5152.4480228010398</v>
      </c>
      <c r="G29" s="64">
        <v>15532.78365118124</v>
      </c>
      <c r="H29" s="64">
        <v>2186.3029728146253</v>
      </c>
      <c r="I29" s="64">
        <v>13059.803568898917</v>
      </c>
      <c r="J29" s="64">
        <v>15532.78365118124</v>
      </c>
    </row>
    <row r="30" spans="1:10" ht="15" thickBot="1" x14ac:dyDescent="0.35">
      <c r="A30" s="21">
        <v>17</v>
      </c>
      <c r="B30" s="22" t="s">
        <v>16</v>
      </c>
      <c r="C30" s="64">
        <v>490.40652796448586</v>
      </c>
      <c r="D30" s="64">
        <v>185.95328585760271</v>
      </c>
      <c r="E30" s="64">
        <v>0</v>
      </c>
      <c r="F30" s="64">
        <v>185.95328585760271</v>
      </c>
      <c r="G30" s="64">
        <v>676.35981382208843</v>
      </c>
      <c r="H30" s="64">
        <v>676.35981382208843</v>
      </c>
      <c r="I30" s="64">
        <v>0</v>
      </c>
      <c r="J30" s="64">
        <v>676.35981382208843</v>
      </c>
    </row>
    <row r="31" spans="1:10" ht="15" thickBot="1" x14ac:dyDescent="0.35">
      <c r="A31" s="21">
        <v>18</v>
      </c>
      <c r="B31" s="22" t="s">
        <v>17</v>
      </c>
      <c r="C31" s="64">
        <v>16.635531515564537</v>
      </c>
      <c r="D31" s="64">
        <v>39.774118046232132</v>
      </c>
      <c r="E31" s="64">
        <v>0</v>
      </c>
      <c r="F31" s="64">
        <v>39.774118046232132</v>
      </c>
      <c r="G31" s="64">
        <v>56.40964956179667</v>
      </c>
      <c r="H31" s="64">
        <v>56.40964956179667</v>
      </c>
      <c r="I31" s="64">
        <v>0</v>
      </c>
      <c r="J31" s="64">
        <v>56.40964956179667</v>
      </c>
    </row>
    <row r="32" spans="1:10" ht="15" thickBot="1" x14ac:dyDescent="0.35">
      <c r="A32" s="21">
        <v>19</v>
      </c>
      <c r="B32" s="22" t="s">
        <v>18</v>
      </c>
      <c r="C32" s="64">
        <v>15.985460109608477</v>
      </c>
      <c r="D32" s="64">
        <v>11759.840365037802</v>
      </c>
      <c r="E32" s="64">
        <v>0</v>
      </c>
      <c r="F32" s="64">
        <v>11759.840365037802</v>
      </c>
      <c r="G32" s="64">
        <v>11775.825825147411</v>
      </c>
      <c r="H32" s="64">
        <v>11775.825825147411</v>
      </c>
      <c r="I32" s="64">
        <v>0</v>
      </c>
      <c r="J32" s="64">
        <v>11775.825825147411</v>
      </c>
    </row>
    <row r="33" spans="1:10" ht="15" thickBot="1" x14ac:dyDescent="0.35">
      <c r="A33" s="21">
        <v>20</v>
      </c>
      <c r="B33" s="22" t="s">
        <v>19</v>
      </c>
      <c r="C33" s="64">
        <v>0</v>
      </c>
      <c r="D33" s="64">
        <v>0</v>
      </c>
      <c r="E33" s="64">
        <v>0</v>
      </c>
      <c r="F33" s="64">
        <v>0</v>
      </c>
      <c r="G33" s="65">
        <v>0</v>
      </c>
      <c r="H33" s="65">
        <v>0</v>
      </c>
      <c r="I33" s="65">
        <v>0</v>
      </c>
      <c r="J33" s="65">
        <v>0</v>
      </c>
    </row>
    <row r="34" spans="1:10" ht="15" thickBot="1" x14ac:dyDescent="0.35">
      <c r="A34" s="24">
        <v>21</v>
      </c>
      <c r="B34" s="22" t="s">
        <v>20</v>
      </c>
      <c r="C34" s="64">
        <v>874.82702077300519</v>
      </c>
      <c r="D34" s="64">
        <v>2759.8293172686249</v>
      </c>
      <c r="E34" s="64">
        <v>1586.375502123931</v>
      </c>
      <c r="F34" s="64">
        <v>4346.2048193925566</v>
      </c>
      <c r="G34" s="64">
        <v>5221.0318401655613</v>
      </c>
      <c r="H34" s="64">
        <v>5221.0318401655604</v>
      </c>
      <c r="I34" s="64">
        <v>0</v>
      </c>
      <c r="J34" s="64">
        <v>5221.0318401655613</v>
      </c>
    </row>
    <row r="35" spans="1:10" ht="15" thickBot="1" x14ac:dyDescent="0.35">
      <c r="A35" s="21">
        <v>22</v>
      </c>
      <c r="B35" s="22" t="s">
        <v>21</v>
      </c>
      <c r="C35" s="64">
        <v>1168.246775505912</v>
      </c>
      <c r="D35" s="64">
        <v>903.02878700924498</v>
      </c>
      <c r="E35" s="64">
        <v>147.60818486457416</v>
      </c>
      <c r="F35" s="64">
        <v>1050.6369718738192</v>
      </c>
      <c r="G35" s="64">
        <v>2218.8837473797312</v>
      </c>
      <c r="H35" s="64">
        <v>1997.5855889484185</v>
      </c>
      <c r="I35" s="64">
        <v>221.29815843131252</v>
      </c>
      <c r="J35" s="64">
        <v>2218.8837473797312</v>
      </c>
    </row>
    <row r="36" spans="1:10" ht="15" thickBot="1" x14ac:dyDescent="0.35">
      <c r="A36" s="21">
        <v>23</v>
      </c>
      <c r="B36" s="22" t="s">
        <v>22</v>
      </c>
      <c r="C36" s="64">
        <v>689.98581736027484</v>
      </c>
      <c r="D36" s="64">
        <v>1074.1830291621607</v>
      </c>
      <c r="E36" s="64">
        <v>148.90816230597125</v>
      </c>
      <c r="F36" s="64">
        <v>1223.0911914681317</v>
      </c>
      <c r="G36" s="64">
        <v>1913.0770088284066</v>
      </c>
      <c r="H36" s="64">
        <v>1334.2305724161429</v>
      </c>
      <c r="I36" s="64">
        <v>578.84643641226353</v>
      </c>
      <c r="J36" s="64">
        <v>1913.0770088284066</v>
      </c>
    </row>
    <row r="37" spans="1:10" ht="15" thickBot="1" x14ac:dyDescent="0.35">
      <c r="A37" s="21">
        <v>24</v>
      </c>
      <c r="B37" s="22" t="s">
        <v>23</v>
      </c>
      <c r="C37" s="64">
        <v>4498.5471258013158</v>
      </c>
      <c r="D37" s="64">
        <v>2404.0710548403426</v>
      </c>
      <c r="E37" s="64">
        <v>351.41749889983419</v>
      </c>
      <c r="F37" s="64">
        <v>2755.4885537401774</v>
      </c>
      <c r="G37" s="64">
        <v>7254.0356795414937</v>
      </c>
      <c r="H37" s="64">
        <v>1578.2364477779568</v>
      </c>
      <c r="I37" s="64">
        <v>5675.7992317635353</v>
      </c>
      <c r="J37" s="64">
        <v>7254.0356795414937</v>
      </c>
    </row>
    <row r="38" spans="1:10" ht="15" thickBot="1" x14ac:dyDescent="0.35">
      <c r="A38" s="21">
        <v>25</v>
      </c>
      <c r="B38" s="22" t="s">
        <v>24</v>
      </c>
      <c r="C38" s="64">
        <v>143.52293340314606</v>
      </c>
      <c r="D38" s="64">
        <v>466.39684999711943</v>
      </c>
      <c r="E38" s="64">
        <v>196.63960579338141</v>
      </c>
      <c r="F38" s="64">
        <v>663.03645579050078</v>
      </c>
      <c r="G38" s="64">
        <v>806.55938919364689</v>
      </c>
      <c r="H38" s="64">
        <v>806.55938919364689</v>
      </c>
      <c r="I38" s="64">
        <v>0</v>
      </c>
      <c r="J38" s="64">
        <v>806.55938919364689</v>
      </c>
    </row>
    <row r="39" spans="1:10" ht="15" thickBot="1" x14ac:dyDescent="0.35">
      <c r="A39" s="21">
        <v>26</v>
      </c>
      <c r="B39" s="22" t="s">
        <v>25</v>
      </c>
      <c r="C39" s="64">
        <v>119.3874469344169</v>
      </c>
      <c r="D39" s="64">
        <v>278.6875131885306</v>
      </c>
      <c r="E39" s="64">
        <v>11.107097599632244</v>
      </c>
      <c r="F39" s="64">
        <v>289.79461078816274</v>
      </c>
      <c r="G39" s="64">
        <v>409.18205772257966</v>
      </c>
      <c r="H39" s="64">
        <v>409.18205772257966</v>
      </c>
      <c r="I39" s="64">
        <v>0</v>
      </c>
      <c r="J39" s="64">
        <v>409.18205772257966</v>
      </c>
    </row>
    <row r="40" spans="1:10" ht="15" thickBot="1" x14ac:dyDescent="0.35">
      <c r="A40" s="21">
        <v>27</v>
      </c>
      <c r="B40" s="23" t="s">
        <v>26</v>
      </c>
      <c r="C40" s="64">
        <v>3902.3435450635811</v>
      </c>
      <c r="D40" s="64">
        <v>1977.4357511047142</v>
      </c>
      <c r="E40" s="64">
        <v>843.96338968138184</v>
      </c>
      <c r="F40" s="64">
        <v>2821.3991407860967</v>
      </c>
      <c r="G40" s="64">
        <v>6723.7426858496774</v>
      </c>
      <c r="H40" s="64">
        <v>6531.0065170660091</v>
      </c>
      <c r="I40" s="64">
        <v>192.7361687836684</v>
      </c>
      <c r="J40" s="64">
        <v>6723.7426858496774</v>
      </c>
    </row>
    <row r="41" spans="1:10" ht="15" thickBot="1" x14ac:dyDescent="0.35">
      <c r="A41" s="21">
        <v>28</v>
      </c>
      <c r="B41" s="23" t="s">
        <v>27</v>
      </c>
      <c r="C41" s="64">
        <v>2635.2390831150169</v>
      </c>
      <c r="D41" s="64">
        <v>6045.6108666034543</v>
      </c>
      <c r="E41" s="64">
        <v>394.36996740845296</v>
      </c>
      <c r="F41" s="64">
        <v>6439.9808340119062</v>
      </c>
      <c r="G41" s="64">
        <v>9075.219917126924</v>
      </c>
      <c r="H41" s="64">
        <v>1395.5050560560621</v>
      </c>
      <c r="I41" s="64">
        <v>7679.7148610708618</v>
      </c>
      <c r="J41" s="64">
        <v>9075.219917126924</v>
      </c>
    </row>
    <row r="42" spans="1:10" ht="15" thickBot="1" x14ac:dyDescent="0.35">
      <c r="A42" s="21">
        <v>29</v>
      </c>
      <c r="B42" s="23" t="s">
        <v>28</v>
      </c>
      <c r="C42" s="64">
        <v>3.910165928616653</v>
      </c>
      <c r="D42" s="64">
        <v>3592.7447211025869</v>
      </c>
      <c r="E42" s="64">
        <v>50.147876967110989</v>
      </c>
      <c r="F42" s="64">
        <v>3642.8925980696986</v>
      </c>
      <c r="G42" s="64">
        <v>3646.8027639983147</v>
      </c>
      <c r="H42" s="64">
        <v>3646.8027639983147</v>
      </c>
      <c r="I42" s="64">
        <v>0</v>
      </c>
      <c r="J42" s="64">
        <v>3646.8027639983147</v>
      </c>
    </row>
    <row r="43" spans="1:10" ht="15" thickBot="1" x14ac:dyDescent="0.35">
      <c r="A43" s="21">
        <v>30</v>
      </c>
      <c r="B43" s="23" t="s">
        <v>29</v>
      </c>
      <c r="C43" s="64">
        <v>2.6153422558448045</v>
      </c>
      <c r="D43" s="64">
        <v>197.16583469632798</v>
      </c>
      <c r="E43" s="64">
        <v>41.803445302657565</v>
      </c>
      <c r="F43" s="64">
        <v>238.96927999898554</v>
      </c>
      <c r="G43" s="64">
        <v>241.58462225483032</v>
      </c>
      <c r="H43" s="64">
        <v>241.58462225483032</v>
      </c>
      <c r="I43" s="64">
        <v>0</v>
      </c>
      <c r="J43" s="64">
        <v>241.58462225483032</v>
      </c>
    </row>
    <row r="44" spans="1:10" ht="15" thickBot="1" x14ac:dyDescent="0.35">
      <c r="A44" s="21">
        <v>31</v>
      </c>
      <c r="B44" s="23" t="s">
        <v>30</v>
      </c>
      <c r="C44" s="64">
        <v>132.46977634567827</v>
      </c>
      <c r="D44" s="64">
        <v>2951.6170049711627</v>
      </c>
      <c r="E44" s="64">
        <v>913.68989975973875</v>
      </c>
      <c r="F44" s="64">
        <v>3865.3069047309009</v>
      </c>
      <c r="G44" s="64">
        <v>3997.7766810765793</v>
      </c>
      <c r="H44" s="64">
        <v>771.67986582078481</v>
      </c>
      <c r="I44" s="64">
        <v>3226.0968152557944</v>
      </c>
      <c r="J44" s="64">
        <v>3997.7766810765793</v>
      </c>
    </row>
    <row r="45" spans="1:10" ht="15" thickBot="1" x14ac:dyDescent="0.35">
      <c r="A45" s="21">
        <v>32</v>
      </c>
      <c r="B45" s="23" t="s">
        <v>31</v>
      </c>
      <c r="C45" s="64">
        <v>1181.1788892356055</v>
      </c>
      <c r="D45" s="64">
        <v>397.2960625005382</v>
      </c>
      <c r="E45" s="64">
        <v>49.305377117689552</v>
      </c>
      <c r="F45" s="64">
        <v>446.60143961822774</v>
      </c>
      <c r="G45" s="64">
        <v>1627.7803288538332</v>
      </c>
      <c r="H45" s="64">
        <v>734.50048799271576</v>
      </c>
      <c r="I45" s="64">
        <v>893.27984086111746</v>
      </c>
      <c r="J45" s="64">
        <v>1627.7803288538332</v>
      </c>
    </row>
    <row r="46" spans="1:10" ht="15" thickBot="1" x14ac:dyDescent="0.35">
      <c r="A46" s="124" t="s">
        <v>67</v>
      </c>
      <c r="B46" s="125"/>
      <c r="C46" s="64">
        <f>Sheet3!C43*Sheet3!K43</f>
        <v>0</v>
      </c>
      <c r="D46" s="67">
        <v>31.794330398475058</v>
      </c>
      <c r="E46" s="66">
        <v>40.610487745447173</v>
      </c>
      <c r="F46" s="66">
        <v>72.404818143922228</v>
      </c>
      <c r="G46" s="67">
        <v>100</v>
      </c>
      <c r="H46" s="66">
        <v>63.31893963503844</v>
      </c>
      <c r="I46" s="66">
        <v>36.681060364961532</v>
      </c>
      <c r="J46" s="66">
        <v>100</v>
      </c>
    </row>
    <row r="47" spans="1:10" ht="15" thickBot="1" x14ac:dyDescent="0.35">
      <c r="A47" s="124" t="s">
        <v>61</v>
      </c>
      <c r="B47" s="125"/>
      <c r="C47" s="66">
        <v>55319.363607071879</v>
      </c>
      <c r="D47" s="66">
        <v>63737.29055781669</v>
      </c>
      <c r="E47" s="66">
        <v>81410.818365602929</v>
      </c>
      <c r="F47" s="66">
        <v>145148.10892341961</v>
      </c>
      <c r="G47" s="66">
        <v>200467.47253049148</v>
      </c>
      <c r="H47" s="66">
        <v>126933.87791946916</v>
      </c>
      <c r="I47" s="66">
        <v>73533.594611022258</v>
      </c>
      <c r="J47" s="66">
        <v>200467.47253049148</v>
      </c>
    </row>
    <row r="51" spans="1:12" x14ac:dyDescent="0.3">
      <c r="A51" s="117" t="s">
        <v>91</v>
      </c>
      <c r="B51" s="117"/>
      <c r="C51" s="117"/>
      <c r="D51" s="117"/>
      <c r="E51" s="117"/>
      <c r="F51" s="117"/>
      <c r="G51" s="117"/>
      <c r="H51" s="117"/>
      <c r="I51" s="117"/>
    </row>
    <row r="52" spans="1:12" x14ac:dyDescent="0.3">
      <c r="A52" s="117" t="s">
        <v>92</v>
      </c>
      <c r="B52" s="117"/>
      <c r="C52" s="117"/>
      <c r="D52" s="117"/>
      <c r="E52" s="117"/>
      <c r="F52" s="117"/>
      <c r="G52" s="117"/>
      <c r="H52" s="117"/>
      <c r="I52" s="117"/>
    </row>
    <row r="53" spans="1:12" x14ac:dyDescent="0.3">
      <c r="A53" s="117" t="s">
        <v>115</v>
      </c>
      <c r="B53" s="117"/>
      <c r="C53" s="117"/>
      <c r="D53" s="117"/>
      <c r="E53" s="117"/>
      <c r="F53" s="117"/>
      <c r="G53" s="117"/>
      <c r="H53" s="117"/>
      <c r="I53" s="117"/>
    </row>
    <row r="54" spans="1:12" ht="15" thickBot="1" x14ac:dyDescent="0.35">
      <c r="A54" s="42"/>
      <c r="B54" s="42"/>
      <c r="C54" s="42"/>
      <c r="D54" s="42"/>
      <c r="E54" s="42"/>
      <c r="F54" s="42"/>
      <c r="G54" s="42"/>
      <c r="H54" s="42"/>
      <c r="I54" s="42"/>
    </row>
    <row r="55" spans="1:12" ht="15" thickBot="1" x14ac:dyDescent="0.35">
      <c r="A55" s="134" t="s">
        <v>53</v>
      </c>
      <c r="B55" s="131" t="s">
        <v>54</v>
      </c>
      <c r="C55" s="131" t="s">
        <v>83</v>
      </c>
      <c r="D55" s="137" t="s">
        <v>56</v>
      </c>
      <c r="E55" s="138"/>
      <c r="F55" s="139"/>
      <c r="G55" s="140" t="s">
        <v>84</v>
      </c>
      <c r="H55" s="131" t="s">
        <v>85</v>
      </c>
      <c r="I55" s="128" t="s">
        <v>87</v>
      </c>
    </row>
    <row r="56" spans="1:12" x14ac:dyDescent="0.3">
      <c r="A56" s="135"/>
      <c r="B56" s="132"/>
      <c r="C56" s="132"/>
      <c r="D56" s="131" t="s">
        <v>88</v>
      </c>
      <c r="E56" s="131" t="s">
        <v>89</v>
      </c>
      <c r="F56" s="131" t="s">
        <v>90</v>
      </c>
      <c r="G56" s="141"/>
      <c r="H56" s="132"/>
      <c r="I56" s="129"/>
    </row>
    <row r="57" spans="1:12" ht="15" thickBot="1" x14ac:dyDescent="0.35">
      <c r="A57" s="135"/>
      <c r="B57" s="132"/>
      <c r="C57" s="132"/>
      <c r="D57" s="132"/>
      <c r="E57" s="132"/>
      <c r="F57" s="133"/>
      <c r="G57" s="142"/>
      <c r="H57" s="132"/>
      <c r="I57" s="129"/>
    </row>
    <row r="58" spans="1:12" ht="15" thickBot="1" x14ac:dyDescent="0.35">
      <c r="A58" s="136"/>
      <c r="B58" s="133"/>
      <c r="C58" s="133"/>
      <c r="D58" s="133"/>
      <c r="E58" s="133"/>
      <c r="F58" s="43" t="s">
        <v>65</v>
      </c>
      <c r="G58" s="43" t="s">
        <v>66</v>
      </c>
      <c r="H58" s="133"/>
      <c r="I58" s="130"/>
    </row>
    <row r="59" spans="1:12" ht="15" thickBot="1" x14ac:dyDescent="0.35">
      <c r="A59" s="44">
        <v>-1</v>
      </c>
      <c r="B59" s="45">
        <v>-2</v>
      </c>
      <c r="C59" s="45">
        <v>-3</v>
      </c>
      <c r="D59" s="45">
        <v>-4</v>
      </c>
      <c r="E59" s="45">
        <v>-5</v>
      </c>
      <c r="F59" s="45">
        <v>-6</v>
      </c>
      <c r="G59" s="45">
        <v>-7</v>
      </c>
      <c r="H59" s="45">
        <v>-8</v>
      </c>
      <c r="I59" s="74">
        <v>-9</v>
      </c>
    </row>
    <row r="60" spans="1:12" ht="15" thickBot="1" x14ac:dyDescent="0.35">
      <c r="A60" s="21">
        <v>1</v>
      </c>
      <c r="B60" s="22" t="s">
        <v>14</v>
      </c>
      <c r="C60" s="64">
        <v>4370.7542799862467</v>
      </c>
      <c r="D60" s="64">
        <v>-177.46073353979364</v>
      </c>
      <c r="E60" s="64">
        <v>24416.799269134539</v>
      </c>
      <c r="F60" s="64">
        <v>24239.338535594747</v>
      </c>
      <c r="G60" s="64">
        <v>28610.092815580992</v>
      </c>
      <c r="H60" s="64">
        <v>30256.960663205362</v>
      </c>
      <c r="I60" s="64">
        <v>24239.338535594747</v>
      </c>
      <c r="J60" s="90">
        <f>SUM(G60/G$92*100)</f>
        <v>22.539367176453968</v>
      </c>
    </row>
    <row r="61" spans="1:12" ht="15" thickBot="1" x14ac:dyDescent="0.35">
      <c r="A61" s="21">
        <v>2</v>
      </c>
      <c r="B61" s="22" t="s">
        <v>19</v>
      </c>
      <c r="C61" s="64">
        <v>845.66309778639334</v>
      </c>
      <c r="D61" s="64">
        <v>-194.74695104911177</v>
      </c>
      <c r="E61" s="64">
        <v>12564.05579835987</v>
      </c>
      <c r="F61" s="64">
        <v>12369.30884731076</v>
      </c>
      <c r="G61" s="64">
        <v>13214.971945097152</v>
      </c>
      <c r="H61" s="64">
        <v>12823.982433734362</v>
      </c>
      <c r="I61" s="75">
        <v>12369.30884731076</v>
      </c>
      <c r="J61" s="90">
        <f t="shared" ref="J61:J92" si="0">SUM(G61/G$92*100)</f>
        <v>10.410910122419123</v>
      </c>
    </row>
    <row r="62" spans="1:12" ht="15" thickBot="1" x14ac:dyDescent="0.35">
      <c r="A62" s="21">
        <v>3</v>
      </c>
      <c r="B62" s="22" t="s">
        <v>13</v>
      </c>
      <c r="C62" s="64">
        <v>186.37375952872458</v>
      </c>
      <c r="D62" s="64">
        <v>226.0068179501705</v>
      </c>
      <c r="E62" s="64">
        <v>7580.518834997617</v>
      </c>
      <c r="F62" s="64">
        <v>7806.5256529477874</v>
      </c>
      <c r="G62" s="64">
        <v>7992.8994124765113</v>
      </c>
      <c r="H62" s="64">
        <v>9120.5790058566126</v>
      </c>
      <c r="I62" s="75">
        <v>7806.5256529477874</v>
      </c>
      <c r="J62" s="90">
        <f t="shared" si="0"/>
        <v>6.2969000423570565</v>
      </c>
    </row>
    <row r="63" spans="1:12" ht="15" thickBot="1" x14ac:dyDescent="0.35">
      <c r="A63" s="21">
        <v>4</v>
      </c>
      <c r="B63" s="22" t="s">
        <v>18</v>
      </c>
      <c r="C63" s="64">
        <v>10.395938569527463</v>
      </c>
      <c r="D63" s="64">
        <v>7452.383413113419</v>
      </c>
      <c r="E63" s="64">
        <v>0</v>
      </c>
      <c r="F63" s="64">
        <v>7452.383413113419</v>
      </c>
      <c r="G63" s="64">
        <v>7462.7793516829461</v>
      </c>
      <c r="H63" s="64">
        <v>11775.825825147409</v>
      </c>
      <c r="I63" s="75">
        <v>7452.383413113419</v>
      </c>
      <c r="J63" s="90">
        <f t="shared" si="0"/>
        <v>5.8792652316330916</v>
      </c>
    </row>
    <row r="64" spans="1:12" ht="15" thickBot="1" x14ac:dyDescent="0.35">
      <c r="A64" s="21">
        <v>5</v>
      </c>
      <c r="B64" s="22" t="s">
        <v>5</v>
      </c>
      <c r="C64" s="64">
        <v>48.402008483738108</v>
      </c>
      <c r="D64" s="64">
        <v>0</v>
      </c>
      <c r="E64" s="64">
        <v>6979.8607713738256</v>
      </c>
      <c r="F64" s="64">
        <v>6979.8607713738256</v>
      </c>
      <c r="G64" s="64">
        <v>7028.2627798575641</v>
      </c>
      <c r="H64" s="64">
        <v>7054.2867956011787</v>
      </c>
      <c r="I64" s="75">
        <v>6979.8607713738256</v>
      </c>
      <c r="J64" s="90">
        <f t="shared" si="0"/>
        <v>5.5369479724841559</v>
      </c>
      <c r="L64">
        <f>53.83-100</f>
        <v>-46.17</v>
      </c>
    </row>
    <row r="65" spans="1:10" ht="15" thickBot="1" x14ac:dyDescent="0.35">
      <c r="A65" s="21">
        <v>6</v>
      </c>
      <c r="B65" s="22" t="s">
        <v>27</v>
      </c>
      <c r="C65" s="64">
        <v>1713.7938749485625</v>
      </c>
      <c r="D65" s="64">
        <v>3062.7715506466402</v>
      </c>
      <c r="E65" s="64">
        <v>394.36996740845296</v>
      </c>
      <c r="F65" s="64">
        <v>3457.1415180550935</v>
      </c>
      <c r="G65" s="64">
        <v>5170.9353930036559</v>
      </c>
      <c r="H65" s="64">
        <v>1395.5050560560621</v>
      </c>
      <c r="I65" s="75">
        <v>3457.1415180550935</v>
      </c>
      <c r="J65" s="90">
        <f t="shared" si="0"/>
        <v>4.0737236408110515</v>
      </c>
    </row>
    <row r="66" spans="1:10" ht="15" thickBot="1" x14ac:dyDescent="0.35">
      <c r="A66" s="21">
        <v>7</v>
      </c>
      <c r="B66" s="22" t="s">
        <v>20</v>
      </c>
      <c r="C66" s="64">
        <v>568.93251145472584</v>
      </c>
      <c r="D66" s="64">
        <v>1398.1592438019086</v>
      </c>
      <c r="E66" s="64">
        <v>1586.375502123931</v>
      </c>
      <c r="F66" s="64">
        <v>2984.5347459258396</v>
      </c>
      <c r="G66" s="64">
        <v>3553.4672573805656</v>
      </c>
      <c r="H66" s="64">
        <v>5221.0318401655604</v>
      </c>
      <c r="I66" s="75">
        <v>2984.5347459258396</v>
      </c>
      <c r="J66" s="90">
        <f t="shared" si="0"/>
        <v>2.7994632446627019</v>
      </c>
    </row>
    <row r="67" spans="1:10" ht="15" thickBot="1" x14ac:dyDescent="0.35">
      <c r="A67" s="21">
        <v>8</v>
      </c>
      <c r="B67" s="22" t="s">
        <v>8</v>
      </c>
      <c r="C67" s="64">
        <v>521.33360148232964</v>
      </c>
      <c r="D67" s="64">
        <v>2340.4355178235592</v>
      </c>
      <c r="E67" s="64">
        <v>458.21563233327146</v>
      </c>
      <c r="F67" s="64">
        <v>2798.6511501568302</v>
      </c>
      <c r="G67" s="64">
        <v>3319.9847516391605</v>
      </c>
      <c r="H67" s="64">
        <v>1663.2051417526407</v>
      </c>
      <c r="I67" s="75">
        <v>2798.6511501568302</v>
      </c>
      <c r="J67" s="90">
        <f t="shared" si="0"/>
        <v>2.6155229841362462</v>
      </c>
    </row>
    <row r="68" spans="1:10" ht="15" thickBot="1" x14ac:dyDescent="0.35">
      <c r="A68" s="21">
        <v>9</v>
      </c>
      <c r="B68" s="22" t="s">
        <v>30</v>
      </c>
      <c r="C68" s="64">
        <v>86.150016813150273</v>
      </c>
      <c r="D68" s="64">
        <v>1495.3209511331725</v>
      </c>
      <c r="E68" s="64">
        <v>913.68989975973875</v>
      </c>
      <c r="F68" s="64">
        <v>2409.0108508929111</v>
      </c>
      <c r="G68" s="64">
        <v>2495.1608677060613</v>
      </c>
      <c r="H68" s="64">
        <v>771.67986582078481</v>
      </c>
      <c r="I68" s="75">
        <v>2409.0108508929111</v>
      </c>
      <c r="J68" s="90">
        <f t="shared" si="0"/>
        <v>1.9657170399293</v>
      </c>
    </row>
    <row r="69" spans="1:10" ht="15" thickBot="1" x14ac:dyDescent="0.35">
      <c r="A69" s="21">
        <v>10</v>
      </c>
      <c r="B69" s="22" t="s">
        <v>4</v>
      </c>
      <c r="C69" s="64">
        <v>79.677103748188969</v>
      </c>
      <c r="D69" s="64">
        <v>198.35252760189027</v>
      </c>
      <c r="E69" s="64">
        <v>2081.5287058730164</v>
      </c>
      <c r="F69" s="64">
        <v>2279.8812334749064</v>
      </c>
      <c r="G69" s="64">
        <v>2359.5583372230954</v>
      </c>
      <c r="H69" s="64">
        <v>2595.5737665214074</v>
      </c>
      <c r="I69" s="75">
        <v>2279.8812334749064</v>
      </c>
      <c r="J69" s="90">
        <f t="shared" si="0"/>
        <v>1.8588877736171212</v>
      </c>
    </row>
    <row r="70" spans="1:10" ht="15" thickBot="1" x14ac:dyDescent="0.35">
      <c r="A70" s="21">
        <v>11</v>
      </c>
      <c r="B70" s="22" t="s">
        <v>2</v>
      </c>
      <c r="C70" s="64">
        <v>173.46024061211972</v>
      </c>
      <c r="D70" s="64">
        <v>1128.8892411221561</v>
      </c>
      <c r="E70" s="64">
        <v>1005.2397625784439</v>
      </c>
      <c r="F70" s="64">
        <v>2134.1290037006002</v>
      </c>
      <c r="G70" s="64">
        <v>2307.58924431272</v>
      </c>
      <c r="H70" s="64">
        <v>1856.3426466858027</v>
      </c>
      <c r="I70" s="75">
        <v>2134.1290037006002</v>
      </c>
      <c r="J70" s="90">
        <f t="shared" si="0"/>
        <v>1.8179459117893857</v>
      </c>
    </row>
    <row r="71" spans="1:10" ht="15" thickBot="1" x14ac:dyDescent="0.35">
      <c r="A71" s="21">
        <v>12</v>
      </c>
      <c r="B71" s="22" t="s">
        <v>9</v>
      </c>
      <c r="C71" s="64">
        <v>3054.7887296479034</v>
      </c>
      <c r="D71" s="64">
        <v>-1690.2391897980804</v>
      </c>
      <c r="E71" s="64">
        <v>3759.6799245436368</v>
      </c>
      <c r="F71" s="64">
        <v>2069.4407347455567</v>
      </c>
      <c r="G71" s="64">
        <v>5124.2294643934592</v>
      </c>
      <c r="H71" s="64">
        <v>7918.3768964827705</v>
      </c>
      <c r="I71" s="75">
        <v>2069.4407347455567</v>
      </c>
      <c r="J71" s="90">
        <f t="shared" si="0"/>
        <v>4.0369281616405273</v>
      </c>
    </row>
    <row r="72" spans="1:10" ht="15" thickBot="1" x14ac:dyDescent="0.35">
      <c r="A72" s="21">
        <v>13</v>
      </c>
      <c r="B72" s="22" t="s">
        <v>28</v>
      </c>
      <c r="C72" s="64">
        <v>2.5429261661429678</v>
      </c>
      <c r="D72" s="64">
        <v>1820.1231543556216</v>
      </c>
      <c r="E72" s="64">
        <v>50.147876967110989</v>
      </c>
      <c r="F72" s="64">
        <v>1870.2710313227326</v>
      </c>
      <c r="G72" s="64">
        <v>1872.8139574888755</v>
      </c>
      <c r="H72" s="64">
        <v>3646.8027639983147</v>
      </c>
      <c r="I72" s="75">
        <v>1870.2710313227326</v>
      </c>
      <c r="J72" s="90">
        <f t="shared" si="0"/>
        <v>1.4754248339257758</v>
      </c>
    </row>
    <row r="73" spans="1:10" ht="15" thickBot="1" x14ac:dyDescent="0.35">
      <c r="A73" s="21">
        <v>14</v>
      </c>
      <c r="B73" s="22" t="s">
        <v>26</v>
      </c>
      <c r="C73" s="64">
        <v>2537.8389795166577</v>
      </c>
      <c r="D73" s="64">
        <v>1001.7902401180706</v>
      </c>
      <c r="E73" s="64">
        <v>843.96338968138195</v>
      </c>
      <c r="F73" s="64">
        <v>1845.7536297994527</v>
      </c>
      <c r="G73" s="64">
        <v>4383.5926093161106</v>
      </c>
      <c r="H73" s="64">
        <v>6531.0065170660091</v>
      </c>
      <c r="I73" s="75">
        <v>1845.7536297994527</v>
      </c>
      <c r="J73" s="90">
        <f t="shared" si="0"/>
        <v>3.4534457476334239</v>
      </c>
    </row>
    <row r="74" spans="1:10" ht="15" thickBot="1" x14ac:dyDescent="0.35">
      <c r="A74" s="21">
        <v>15</v>
      </c>
      <c r="B74" s="22" t="s">
        <v>15</v>
      </c>
      <c r="C74" s="64">
        <v>6547.1907183974226</v>
      </c>
      <c r="D74" s="64">
        <v>-919.85687019636202</v>
      </c>
      <c r="E74" s="64">
        <v>2727.8634194098008</v>
      </c>
      <c r="F74" s="64">
        <v>1808.0065492134388</v>
      </c>
      <c r="G74" s="64">
        <v>8355.1972676108617</v>
      </c>
      <c r="H74" s="64">
        <v>2186.3029728146253</v>
      </c>
      <c r="I74" s="75">
        <v>1808.0065492134388</v>
      </c>
      <c r="J74" s="90">
        <f t="shared" si="0"/>
        <v>6.5823225482102243</v>
      </c>
    </row>
    <row r="75" spans="1:10" ht="15" thickBot="1" x14ac:dyDescent="0.35">
      <c r="A75" s="21">
        <v>16</v>
      </c>
      <c r="B75" s="22" t="s">
        <v>23</v>
      </c>
      <c r="C75" s="64">
        <v>2925.572317048574</v>
      </c>
      <c r="D75" s="64">
        <v>1217.9282780459223</v>
      </c>
      <c r="E75" s="64">
        <v>351.41749889983419</v>
      </c>
      <c r="F75" s="64">
        <v>1569.3457769457566</v>
      </c>
      <c r="G75" s="64">
        <v>4494.9180939943308</v>
      </c>
      <c r="H75" s="64">
        <v>1578.236447777957</v>
      </c>
      <c r="I75" s="75">
        <v>1569.3457769457566</v>
      </c>
      <c r="J75" s="90">
        <f t="shared" si="0"/>
        <v>3.5411492721005864</v>
      </c>
    </row>
    <row r="76" spans="1:10" ht="15" thickBot="1" x14ac:dyDescent="0.35">
      <c r="A76" s="21">
        <v>17</v>
      </c>
      <c r="B76" s="22" t="s">
        <v>12</v>
      </c>
      <c r="C76" s="64">
        <v>1796.3902422409153</v>
      </c>
      <c r="D76" s="64">
        <v>1433.7807106489879</v>
      </c>
      <c r="E76" s="64">
        <v>106.90228691870365</v>
      </c>
      <c r="F76" s="64">
        <v>1540.6829975676917</v>
      </c>
      <c r="G76" s="64">
        <v>3337.073239808607</v>
      </c>
      <c r="H76" s="64">
        <v>5863.2428627916706</v>
      </c>
      <c r="I76" s="75">
        <v>1540.6829975676917</v>
      </c>
      <c r="J76" s="90">
        <f t="shared" si="0"/>
        <v>2.6289854958388257</v>
      </c>
    </row>
    <row r="77" spans="1:10" ht="15" thickBot="1" x14ac:dyDescent="0.35">
      <c r="A77" s="21">
        <v>18</v>
      </c>
      <c r="B77" s="22" t="s">
        <v>11</v>
      </c>
      <c r="C77" s="64">
        <v>982.70200902370459</v>
      </c>
      <c r="D77" s="64">
        <v>-10699.120031031907</v>
      </c>
      <c r="E77" s="64">
        <v>12096.382649715624</v>
      </c>
      <c r="F77" s="64">
        <v>1397.2626186837181</v>
      </c>
      <c r="G77" s="64">
        <v>2379.9646277074226</v>
      </c>
      <c r="H77" s="64">
        <v>5754.3573074863825</v>
      </c>
      <c r="I77" s="75">
        <v>1397.2626186837181</v>
      </c>
      <c r="J77" s="90">
        <f t="shared" si="0"/>
        <v>1.8749640889545234</v>
      </c>
    </row>
    <row r="78" spans="1:10" ht="15" thickBot="1" x14ac:dyDescent="0.35">
      <c r="A78" s="21">
        <v>19</v>
      </c>
      <c r="B78" s="22" t="s">
        <v>0</v>
      </c>
      <c r="C78" s="64">
        <v>208.61351053819314</v>
      </c>
      <c r="D78" s="64">
        <v>1299.094717111617</v>
      </c>
      <c r="E78" s="64">
        <v>2.4406632075917689</v>
      </c>
      <c r="F78" s="64">
        <v>1301.5353803192088</v>
      </c>
      <c r="G78" s="64">
        <v>1510.148890857402</v>
      </c>
      <c r="H78" s="64">
        <v>246.23329719781188</v>
      </c>
      <c r="I78" s="75">
        <v>1301.5353803192088</v>
      </c>
      <c r="J78" s="90">
        <f t="shared" si="0"/>
        <v>1.1897130345418796</v>
      </c>
    </row>
    <row r="79" spans="1:10" ht="15" thickBot="1" x14ac:dyDescent="0.35">
      <c r="A79" s="21">
        <v>20</v>
      </c>
      <c r="B79" s="22" t="s">
        <v>6</v>
      </c>
      <c r="C79" s="64">
        <v>249.69439616116509</v>
      </c>
      <c r="D79" s="64">
        <v>92.54603064260283</v>
      </c>
      <c r="E79" s="64">
        <v>927.5794158000424</v>
      </c>
      <c r="F79" s="64">
        <v>1020.1254464426453</v>
      </c>
      <c r="G79" s="64">
        <v>1269.8198426038105</v>
      </c>
      <c r="H79" s="64">
        <v>1148.4824300111402</v>
      </c>
      <c r="I79" s="75">
        <v>1020.1254464426453</v>
      </c>
      <c r="J79" s="90">
        <f t="shared" si="0"/>
        <v>1.0003789874043112</v>
      </c>
    </row>
    <row r="80" spans="1:10" ht="15" thickBot="1" x14ac:dyDescent="0.35">
      <c r="A80" s="24">
        <v>21</v>
      </c>
      <c r="B80" s="22" t="s">
        <v>7</v>
      </c>
      <c r="C80" s="64">
        <v>1212.6724107693351</v>
      </c>
      <c r="D80" s="64">
        <v>867.70960783344833</v>
      </c>
      <c r="E80" s="64">
        <v>12.658713747413822</v>
      </c>
      <c r="F80" s="64">
        <v>880.36832158086213</v>
      </c>
      <c r="G80" s="64">
        <v>2093.0407323501972</v>
      </c>
      <c r="H80" s="64">
        <v>204.73770862864646</v>
      </c>
      <c r="I80" s="75">
        <v>880.36832158086213</v>
      </c>
      <c r="J80" s="90">
        <f t="shared" si="0"/>
        <v>1.6489220739620729</v>
      </c>
    </row>
    <row r="81" spans="1:10" ht="15" thickBot="1" x14ac:dyDescent="0.35">
      <c r="A81" s="21">
        <v>22</v>
      </c>
      <c r="B81" s="22" t="s">
        <v>22</v>
      </c>
      <c r="C81" s="64">
        <v>448.72341002002605</v>
      </c>
      <c r="D81" s="64">
        <v>544.19268697551342</v>
      </c>
      <c r="E81" s="64">
        <v>148.90816230597125</v>
      </c>
      <c r="F81" s="64">
        <v>693.10084928148467</v>
      </c>
      <c r="G81" s="64">
        <v>1141.8242593015107</v>
      </c>
      <c r="H81" s="64">
        <v>1334.2305724161431</v>
      </c>
      <c r="I81" s="75">
        <v>693.10084928148467</v>
      </c>
      <c r="J81" s="90">
        <f t="shared" si="0"/>
        <v>0.89954256343284456</v>
      </c>
    </row>
    <row r="82" spans="1:10" ht="15" thickBot="1" x14ac:dyDescent="0.35">
      <c r="A82" s="21">
        <v>23</v>
      </c>
      <c r="B82" s="22" t="s">
        <v>21</v>
      </c>
      <c r="C82" s="64">
        <v>759.75427850887581</v>
      </c>
      <c r="D82" s="64">
        <v>457.48410529451201</v>
      </c>
      <c r="E82" s="64">
        <v>147.60818486457421</v>
      </c>
      <c r="F82" s="64">
        <v>605.09229015908625</v>
      </c>
      <c r="G82" s="64">
        <v>1364.8465686679622</v>
      </c>
      <c r="H82" s="64">
        <v>1997.5855889484189</v>
      </c>
      <c r="I82" s="75">
        <v>605.09229015908625</v>
      </c>
      <c r="J82" s="90">
        <f t="shared" si="0"/>
        <v>1.075242158388845</v>
      </c>
    </row>
    <row r="83" spans="1:10" ht="15" thickBot="1" x14ac:dyDescent="0.35">
      <c r="A83" s="21">
        <v>24</v>
      </c>
      <c r="B83" s="22" t="s">
        <v>24</v>
      </c>
      <c r="C83" s="64">
        <v>93.338295472686994</v>
      </c>
      <c r="D83" s="64">
        <v>236.28166532738285</v>
      </c>
      <c r="E83" s="64">
        <v>196.63960579338141</v>
      </c>
      <c r="F83" s="64">
        <v>432.92127112076423</v>
      </c>
      <c r="G83" s="64">
        <v>526.25956659345115</v>
      </c>
      <c r="H83" s="64">
        <v>806.55938919364689</v>
      </c>
      <c r="I83" s="75">
        <v>432.92127112076423</v>
      </c>
      <c r="J83" s="90">
        <f t="shared" si="0"/>
        <v>0.41459346804745584</v>
      </c>
    </row>
    <row r="84" spans="1:10" ht="15" thickBot="1" x14ac:dyDescent="0.35">
      <c r="A84" s="21">
        <v>25</v>
      </c>
      <c r="B84" s="22" t="s">
        <v>31</v>
      </c>
      <c r="C84" s="64">
        <v>768.16451249564886</v>
      </c>
      <c r="D84" s="64">
        <v>201.27446245878147</v>
      </c>
      <c r="E84" s="64">
        <v>49.305377117689552</v>
      </c>
      <c r="F84" s="64">
        <v>250.57983957647102</v>
      </c>
      <c r="G84" s="64">
        <v>1018.7443520721198</v>
      </c>
      <c r="H84" s="64">
        <v>734.50048799271576</v>
      </c>
      <c r="I84" s="75">
        <v>250.57983957647102</v>
      </c>
      <c r="J84" s="90">
        <f t="shared" si="0"/>
        <v>0.80257876681152274</v>
      </c>
    </row>
    <row r="85" spans="1:10" ht="15" thickBot="1" x14ac:dyDescent="0.35">
      <c r="A85" s="21">
        <v>26</v>
      </c>
      <c r="B85" s="22" t="s">
        <v>25</v>
      </c>
      <c r="C85" s="64">
        <v>77.642091988137111</v>
      </c>
      <c r="D85" s="64">
        <v>141.18609446556005</v>
      </c>
      <c r="E85" s="64">
        <v>11.107097599632244</v>
      </c>
      <c r="F85" s="64">
        <v>152.2931920651923</v>
      </c>
      <c r="G85" s="64">
        <v>229.93528405332941</v>
      </c>
      <c r="H85" s="64">
        <v>409.18205772257966</v>
      </c>
      <c r="I85" s="75">
        <v>152.2931920651923</v>
      </c>
      <c r="J85" s="90">
        <f t="shared" si="0"/>
        <v>0.18114571761465248</v>
      </c>
    </row>
    <row r="86" spans="1:10" ht="15" thickBot="1" x14ac:dyDescent="0.35">
      <c r="A86" s="21">
        <v>27</v>
      </c>
      <c r="B86" s="23" t="s">
        <v>29</v>
      </c>
      <c r="C86" s="64">
        <v>1.7008542290071051</v>
      </c>
      <c r="D86" s="64">
        <v>99.886334498184482</v>
      </c>
      <c r="E86" s="64">
        <v>41.803445302657565</v>
      </c>
      <c r="F86" s="64">
        <v>141.68977980084205</v>
      </c>
      <c r="G86" s="64">
        <v>143.39063402984914</v>
      </c>
      <c r="H86" s="64">
        <v>241.58462225483032</v>
      </c>
      <c r="I86" s="75">
        <v>141.68977980084205</v>
      </c>
      <c r="J86" s="90">
        <f t="shared" si="0"/>
        <v>0.11296482576607374</v>
      </c>
    </row>
    <row r="87" spans="1:10" ht="15" thickBot="1" x14ac:dyDescent="0.35">
      <c r="A87" s="21">
        <v>28</v>
      </c>
      <c r="B87" s="23" t="s">
        <v>3</v>
      </c>
      <c r="C87" s="64">
        <v>94.566922682432292</v>
      </c>
      <c r="D87" s="64">
        <v>134.25064388940572</v>
      </c>
      <c r="E87" s="64">
        <v>0.72295565488768621</v>
      </c>
      <c r="F87" s="64">
        <v>134.97359954429342</v>
      </c>
      <c r="G87" s="64">
        <v>229.5405222267257</v>
      </c>
      <c r="H87" s="64">
        <v>48.125526093239195</v>
      </c>
      <c r="I87" s="75">
        <v>134.97359954429342</v>
      </c>
      <c r="J87" s="90">
        <f t="shared" si="0"/>
        <v>0.18083471961075145</v>
      </c>
    </row>
    <row r="88" spans="1:10" ht="15" thickBot="1" x14ac:dyDescent="0.35">
      <c r="A88" s="21">
        <v>29</v>
      </c>
      <c r="B88" s="23" t="s">
        <v>16</v>
      </c>
      <c r="C88" s="64">
        <v>318.9295837502745</v>
      </c>
      <c r="D88" s="64">
        <v>94.289807072059361</v>
      </c>
      <c r="E88" s="64">
        <v>0</v>
      </c>
      <c r="F88" s="64">
        <v>94.289807072059361</v>
      </c>
      <c r="G88" s="64">
        <v>413.21939082233388</v>
      </c>
      <c r="H88" s="64">
        <v>676.35981382208854</v>
      </c>
      <c r="I88" s="75">
        <v>94.289807072059361</v>
      </c>
      <c r="J88" s="90">
        <f t="shared" si="0"/>
        <v>0.32553908979641594</v>
      </c>
    </row>
    <row r="89" spans="1:10" ht="15" thickBot="1" x14ac:dyDescent="0.35">
      <c r="A89" s="21">
        <v>30</v>
      </c>
      <c r="B89" s="23" t="s">
        <v>1</v>
      </c>
      <c r="C89" s="64">
        <v>209.13495714554844</v>
      </c>
      <c r="D89" s="64">
        <v>33.704906830174686</v>
      </c>
      <c r="E89" s="64">
        <v>0</v>
      </c>
      <c r="F89" s="64">
        <v>33.704906830174686</v>
      </c>
      <c r="G89" s="64">
        <v>242.83986397572315</v>
      </c>
      <c r="H89" s="64">
        <v>202.71428805196123</v>
      </c>
      <c r="I89" s="75">
        <v>33.704906830174686</v>
      </c>
      <c r="J89" s="90">
        <f t="shared" si="0"/>
        <v>0.19131209725569742</v>
      </c>
    </row>
    <row r="90" spans="1:10" ht="15" thickBot="1" x14ac:dyDescent="0.35">
      <c r="A90" s="21">
        <v>31</v>
      </c>
      <c r="B90" s="23" t="s">
        <v>17</v>
      </c>
      <c r="C90" s="64">
        <v>10.818704154989931</v>
      </c>
      <c r="D90" s="64">
        <v>20.356902665998689</v>
      </c>
      <c r="E90" s="64">
        <v>0</v>
      </c>
      <c r="F90" s="64">
        <v>20.356902665998689</v>
      </c>
      <c r="G90" s="64">
        <v>31.175606820988623</v>
      </c>
      <c r="H90" s="64">
        <v>56.40964956179667</v>
      </c>
      <c r="I90" s="75">
        <v>20.356902665998689</v>
      </c>
      <c r="J90" s="90">
        <f t="shared" si="0"/>
        <v>2.4560509244637905E-2</v>
      </c>
    </row>
    <row r="91" spans="1:10" ht="15" thickBot="1" x14ac:dyDescent="0.35">
      <c r="A91" s="21">
        <v>32</v>
      </c>
      <c r="B91" s="23" t="s">
        <v>10</v>
      </c>
      <c r="C91" s="64">
        <v>5070.5209860704899</v>
      </c>
      <c r="D91" s="64">
        <v>-3769.9535513870806</v>
      </c>
      <c r="E91" s="64">
        <v>1955.033554130272</v>
      </c>
      <c r="F91" s="64">
        <v>-1814.9199972568085</v>
      </c>
      <c r="G91" s="64">
        <v>3255.6009888136809</v>
      </c>
      <c r="H91" s="64">
        <v>813.87367860926383</v>
      </c>
      <c r="I91" s="75">
        <v>-1814.9199972568085</v>
      </c>
      <c r="J91" s="90">
        <f t="shared" si="0"/>
        <v>2.5648006995257289</v>
      </c>
    </row>
    <row r="92" spans="1:10" ht="15" thickBot="1" x14ac:dyDescent="0.35">
      <c r="A92" s="124" t="s">
        <v>67</v>
      </c>
      <c r="B92" s="125"/>
      <c r="C92" s="66">
        <v>35976.237269441845</v>
      </c>
      <c r="D92" s="66">
        <v>9546.8222844244538</v>
      </c>
      <c r="E92" s="66">
        <v>81410.818365602914</v>
      </c>
      <c r="F92" s="66">
        <v>90957.640650027359</v>
      </c>
      <c r="G92" s="66">
        <v>126933.8779194692</v>
      </c>
      <c r="H92" s="66">
        <v>126933.87791946916</v>
      </c>
      <c r="I92" s="76">
        <v>90957.640650027359</v>
      </c>
      <c r="J92" s="90">
        <f t="shared" si="0"/>
        <v>100</v>
      </c>
    </row>
    <row r="94" spans="1:10" x14ac:dyDescent="0.3">
      <c r="A94" s="117" t="s">
        <v>91</v>
      </c>
      <c r="B94" s="117"/>
      <c r="C94" s="117"/>
      <c r="D94" s="117"/>
      <c r="E94" s="117"/>
      <c r="F94" s="117"/>
      <c r="G94" s="117"/>
      <c r="H94" s="117"/>
      <c r="I94" s="117"/>
    </row>
    <row r="95" spans="1:10" x14ac:dyDescent="0.3">
      <c r="A95" s="117" t="s">
        <v>92</v>
      </c>
      <c r="B95" s="117"/>
      <c r="C95" s="117"/>
      <c r="D95" s="117"/>
      <c r="E95" s="117"/>
      <c r="F95" s="117"/>
      <c r="G95" s="117"/>
      <c r="H95" s="117"/>
      <c r="I95" s="117"/>
    </row>
    <row r="96" spans="1:10" x14ac:dyDescent="0.3">
      <c r="A96" s="117" t="s">
        <v>115</v>
      </c>
      <c r="B96" s="117"/>
      <c r="C96" s="117"/>
      <c r="D96" s="117"/>
      <c r="E96" s="117"/>
      <c r="F96" s="117"/>
      <c r="G96" s="117"/>
      <c r="H96" s="117"/>
      <c r="I96" s="117"/>
    </row>
    <row r="97" spans="1:10" ht="15" thickBot="1" x14ac:dyDescent="0.35">
      <c r="A97" s="42"/>
      <c r="B97" s="42"/>
      <c r="C97" s="42"/>
      <c r="D97" s="42"/>
      <c r="E97" s="42"/>
      <c r="F97" s="42"/>
      <c r="G97" s="42"/>
      <c r="H97" s="42"/>
      <c r="I97" s="42"/>
    </row>
    <row r="98" spans="1:10" ht="15" thickBot="1" x14ac:dyDescent="0.35">
      <c r="A98" s="134" t="s">
        <v>53</v>
      </c>
      <c r="B98" s="131" t="s">
        <v>54</v>
      </c>
      <c r="C98" s="131" t="s">
        <v>83</v>
      </c>
      <c r="D98" s="137" t="s">
        <v>56</v>
      </c>
      <c r="E98" s="138"/>
      <c r="F98" s="139"/>
      <c r="G98" s="140" t="s">
        <v>84</v>
      </c>
      <c r="H98" s="131" t="s">
        <v>85</v>
      </c>
      <c r="I98" s="128" t="s">
        <v>87</v>
      </c>
    </row>
    <row r="99" spans="1:10" x14ac:dyDescent="0.3">
      <c r="A99" s="135"/>
      <c r="B99" s="132"/>
      <c r="C99" s="132"/>
      <c r="D99" s="131" t="s">
        <v>88</v>
      </c>
      <c r="E99" s="131" t="s">
        <v>89</v>
      </c>
      <c r="F99" s="131" t="s">
        <v>90</v>
      </c>
      <c r="G99" s="141"/>
      <c r="H99" s="132"/>
      <c r="I99" s="129"/>
    </row>
    <row r="100" spans="1:10" ht="15" thickBot="1" x14ac:dyDescent="0.35">
      <c r="A100" s="135"/>
      <c r="B100" s="132"/>
      <c r="C100" s="132"/>
      <c r="D100" s="132"/>
      <c r="E100" s="132"/>
      <c r="F100" s="133"/>
      <c r="G100" s="142"/>
      <c r="H100" s="132"/>
      <c r="I100" s="129"/>
    </row>
    <row r="101" spans="1:10" ht="15" thickBot="1" x14ac:dyDescent="0.35">
      <c r="A101" s="136"/>
      <c r="B101" s="133"/>
      <c r="C101" s="133"/>
      <c r="D101" s="133"/>
      <c r="E101" s="133"/>
      <c r="F101" s="43" t="s">
        <v>65</v>
      </c>
      <c r="G101" s="43" t="s">
        <v>66</v>
      </c>
      <c r="H101" s="133"/>
      <c r="I101" s="130"/>
    </row>
    <row r="102" spans="1:10" ht="15" thickBot="1" x14ac:dyDescent="0.35">
      <c r="A102" s="44">
        <v>-1</v>
      </c>
      <c r="B102" s="45">
        <v>-2</v>
      </c>
      <c r="C102" s="45">
        <v>-3</v>
      </c>
      <c r="D102" s="45">
        <v>-4</v>
      </c>
      <c r="E102" s="45">
        <v>-5</v>
      </c>
      <c r="F102" s="45">
        <v>-6</v>
      </c>
      <c r="G102" s="45">
        <v>-7</v>
      </c>
      <c r="H102" s="45">
        <v>-8</v>
      </c>
      <c r="I102" s="74">
        <v>-9</v>
      </c>
    </row>
    <row r="103" spans="1:10" ht="15" thickBot="1" x14ac:dyDescent="0.35">
      <c r="A103" s="21">
        <v>1</v>
      </c>
      <c r="B103" s="22" t="s">
        <v>14</v>
      </c>
      <c r="C103" s="64">
        <f t="shared" ref="C103:E134" si="1">C60/$G60*100</f>
        <v>15.276966447329887</v>
      </c>
      <c r="D103" s="64">
        <f t="shared" si="1"/>
        <v>-0.62027318360585293</v>
      </c>
      <c r="E103" s="64">
        <f t="shared" si="1"/>
        <v>85.343306736275963</v>
      </c>
      <c r="F103" s="64">
        <v>24239.338535594747</v>
      </c>
      <c r="G103" s="64">
        <v>28610.092815580992</v>
      </c>
      <c r="H103" s="64">
        <v>30256.960663205362</v>
      </c>
      <c r="I103" s="64">
        <v>24239.338535594747</v>
      </c>
      <c r="J103" s="96">
        <f t="shared" ref="J103:J134" si="2">+I103/I$135*100</f>
        <v>26.649040544992914</v>
      </c>
    </row>
    <row r="104" spans="1:10" ht="15" thickBot="1" x14ac:dyDescent="0.35">
      <c r="A104" s="21">
        <v>2</v>
      </c>
      <c r="B104" s="22" t="s">
        <v>19</v>
      </c>
      <c r="C104" s="64">
        <f t="shared" si="1"/>
        <v>6.3992803109971064</v>
      </c>
      <c r="D104" s="64">
        <f t="shared" si="1"/>
        <v>-1.4736841807777297</v>
      </c>
      <c r="E104" s="64">
        <f t="shared" si="1"/>
        <v>95.074403869780625</v>
      </c>
      <c r="F104" s="64">
        <v>12369.30884731076</v>
      </c>
      <c r="G104" s="64">
        <v>13214.971945097152</v>
      </c>
      <c r="H104" s="64">
        <v>12823.982433734362</v>
      </c>
      <c r="I104" s="75">
        <v>12369.30884731076</v>
      </c>
      <c r="J104" s="96">
        <f t="shared" si="2"/>
        <v>13.598977237001408</v>
      </c>
    </row>
    <row r="105" spans="1:10" ht="15" thickBot="1" x14ac:dyDescent="0.35">
      <c r="A105" s="21">
        <v>3</v>
      </c>
      <c r="B105" s="22" t="s">
        <v>13</v>
      </c>
      <c r="C105" s="64">
        <f t="shared" si="1"/>
        <v>2.3317415860107609</v>
      </c>
      <c r="D105" s="64">
        <f t="shared" si="1"/>
        <v>2.8275949225306811</v>
      </c>
      <c r="E105" s="64">
        <f t="shared" si="1"/>
        <v>94.840663491458571</v>
      </c>
      <c r="F105" s="64">
        <v>7806.5256529477874</v>
      </c>
      <c r="G105" s="64">
        <v>7992.8994124765113</v>
      </c>
      <c r="H105" s="64">
        <v>9120.5790058566126</v>
      </c>
      <c r="I105" s="75">
        <v>7806.5256529477874</v>
      </c>
      <c r="J105" s="96">
        <f t="shared" si="2"/>
        <v>8.5825947079965736</v>
      </c>
    </row>
    <row r="106" spans="1:10" ht="15" thickBot="1" x14ac:dyDescent="0.35">
      <c r="A106" s="21">
        <v>4</v>
      </c>
      <c r="B106" s="22" t="s">
        <v>18</v>
      </c>
      <c r="C106" s="64">
        <f t="shared" si="1"/>
        <v>0.1393038448494803</v>
      </c>
      <c r="D106" s="64">
        <f t="shared" si="1"/>
        <v>99.860696155150535</v>
      </c>
      <c r="E106" s="64">
        <f t="shared" si="1"/>
        <v>0</v>
      </c>
      <c r="F106" s="64">
        <v>7452.383413113419</v>
      </c>
      <c r="G106" s="64">
        <v>7462.7793516829461</v>
      </c>
      <c r="H106" s="64">
        <v>11775.825825147409</v>
      </c>
      <c r="I106" s="75">
        <v>7452.383413113419</v>
      </c>
      <c r="J106" s="96">
        <f t="shared" si="2"/>
        <v>8.1932461746534742</v>
      </c>
    </row>
    <row r="107" spans="1:10" ht="15" thickBot="1" x14ac:dyDescent="0.35">
      <c r="A107" s="21">
        <v>5</v>
      </c>
      <c r="B107" s="22" t="s">
        <v>5</v>
      </c>
      <c r="C107" s="64">
        <f t="shared" si="1"/>
        <v>0.68867670432662775</v>
      </c>
      <c r="D107" s="64">
        <f t="shared" si="1"/>
        <v>0</v>
      </c>
      <c r="E107" s="64">
        <f t="shared" si="1"/>
        <v>99.311323295673375</v>
      </c>
      <c r="F107" s="64">
        <v>6979.8607713738256</v>
      </c>
      <c r="G107" s="64">
        <v>7028.2627798575641</v>
      </c>
      <c r="H107" s="64">
        <v>7054.2867956011787</v>
      </c>
      <c r="I107" s="75">
        <v>6979.8607713738256</v>
      </c>
      <c r="J107" s="96">
        <f t="shared" si="2"/>
        <v>7.6737487048832405</v>
      </c>
    </row>
    <row r="108" spans="1:10" ht="15" thickBot="1" x14ac:dyDescent="0.35">
      <c r="A108" s="21">
        <v>6</v>
      </c>
      <c r="B108" s="22" t="s">
        <v>27</v>
      </c>
      <c r="C108" s="64">
        <f t="shared" si="1"/>
        <v>33.142821263389763</v>
      </c>
      <c r="D108" s="64">
        <f t="shared" si="1"/>
        <v>59.230512815739502</v>
      </c>
      <c r="E108" s="64">
        <f t="shared" si="1"/>
        <v>7.6266659208707326</v>
      </c>
      <c r="F108" s="64">
        <v>3457.1415180550935</v>
      </c>
      <c r="G108" s="64">
        <v>5170.9353930036559</v>
      </c>
      <c r="H108" s="64">
        <v>1395.5050560560621</v>
      </c>
      <c r="I108" s="75">
        <v>3457.1415180550935</v>
      </c>
      <c r="J108" s="96">
        <f t="shared" si="2"/>
        <v>3.8008258496468086</v>
      </c>
    </row>
    <row r="109" spans="1:10" ht="15" thickBot="1" x14ac:dyDescent="0.35">
      <c r="A109" s="21">
        <v>7</v>
      </c>
      <c r="B109" s="22" t="s">
        <v>20</v>
      </c>
      <c r="C109" s="64">
        <f t="shared" si="1"/>
        <v>16.010630470086667</v>
      </c>
      <c r="D109" s="64">
        <f t="shared" si="1"/>
        <v>39.346338168669668</v>
      </c>
      <c r="E109" s="64">
        <f t="shared" si="1"/>
        <v>44.643031361243665</v>
      </c>
      <c r="F109" s="64">
        <v>2984.5347459258396</v>
      </c>
      <c r="G109" s="64">
        <v>3553.4672573805656</v>
      </c>
      <c r="H109" s="64">
        <v>5221.0318401655604</v>
      </c>
      <c r="I109" s="75">
        <v>2984.5347459258396</v>
      </c>
      <c r="J109" s="96">
        <f t="shared" si="2"/>
        <v>3.2812358858441235</v>
      </c>
    </row>
    <row r="110" spans="1:10" ht="15" thickBot="1" x14ac:dyDescent="0.35">
      <c r="A110" s="21">
        <v>8</v>
      </c>
      <c r="B110" s="22" t="s">
        <v>8</v>
      </c>
      <c r="C110" s="64">
        <f t="shared" si="1"/>
        <v>15.702891443249372</v>
      </c>
      <c r="D110" s="64">
        <f t="shared" si="1"/>
        <v>70.495369494333588</v>
      </c>
      <c r="E110" s="64">
        <f t="shared" si="1"/>
        <v>13.801739062417044</v>
      </c>
      <c r="F110" s="64">
        <v>2798.6511501568302</v>
      </c>
      <c r="G110" s="64">
        <v>3319.9847516391605</v>
      </c>
      <c r="H110" s="64">
        <v>1663.2051417526407</v>
      </c>
      <c r="I110" s="75">
        <v>2798.6511501568302</v>
      </c>
      <c r="J110" s="96">
        <f t="shared" si="2"/>
        <v>3.0768730698777071</v>
      </c>
    </row>
    <row r="111" spans="1:10" ht="15" thickBot="1" x14ac:dyDescent="0.35">
      <c r="A111" s="21">
        <v>9</v>
      </c>
      <c r="B111" s="22" t="s">
        <v>30</v>
      </c>
      <c r="C111" s="64">
        <f t="shared" si="1"/>
        <v>3.4526838701326992</v>
      </c>
      <c r="D111" s="64">
        <f t="shared" si="1"/>
        <v>59.928839478310003</v>
      </c>
      <c r="E111" s="64">
        <f t="shared" si="1"/>
        <v>36.618476651557309</v>
      </c>
      <c r="F111" s="64">
        <v>2409.0108508929111</v>
      </c>
      <c r="G111" s="64">
        <v>2495.1608677060613</v>
      </c>
      <c r="H111" s="64">
        <v>771.67986582078481</v>
      </c>
      <c r="I111" s="75">
        <v>2409.0108508929111</v>
      </c>
      <c r="J111" s="96">
        <f t="shared" si="2"/>
        <v>2.6484975134325741</v>
      </c>
    </row>
    <row r="112" spans="1:10" ht="15" thickBot="1" x14ac:dyDescent="0.35">
      <c r="A112" s="21">
        <v>10</v>
      </c>
      <c r="B112" s="22" t="s">
        <v>4</v>
      </c>
      <c r="C112" s="64">
        <f t="shared" si="1"/>
        <v>3.37678041230203</v>
      </c>
      <c r="D112" s="64">
        <f t="shared" si="1"/>
        <v>8.4063413255264692</v>
      </c>
      <c r="E112" s="64">
        <f t="shared" si="1"/>
        <v>88.21687826217152</v>
      </c>
      <c r="F112" s="64">
        <v>2279.8812334749064</v>
      </c>
      <c r="G112" s="64">
        <v>2359.5583372230954</v>
      </c>
      <c r="H112" s="64">
        <v>2595.5737665214074</v>
      </c>
      <c r="I112" s="75">
        <v>2279.8812334749064</v>
      </c>
      <c r="J112" s="96">
        <f t="shared" si="2"/>
        <v>2.5065307512175674</v>
      </c>
    </row>
    <row r="113" spans="1:10" ht="15" thickBot="1" x14ac:dyDescent="0.35">
      <c r="A113" s="21">
        <v>11</v>
      </c>
      <c r="B113" s="22" t="s">
        <v>2</v>
      </c>
      <c r="C113" s="64">
        <f t="shared" si="1"/>
        <v>7.5169461393369508</v>
      </c>
      <c r="D113" s="64">
        <f t="shared" si="1"/>
        <v>48.920718620283679</v>
      </c>
      <c r="E113" s="64">
        <f t="shared" si="1"/>
        <v>43.562335240379362</v>
      </c>
      <c r="F113" s="64">
        <v>2134.1290037006002</v>
      </c>
      <c r="G113" s="64">
        <v>2307.58924431272</v>
      </c>
      <c r="H113" s="64">
        <v>1856.3426466858027</v>
      </c>
      <c r="I113" s="75">
        <v>2134.1290037006002</v>
      </c>
      <c r="J113" s="96">
        <f t="shared" si="2"/>
        <v>2.3462888751830859</v>
      </c>
    </row>
    <row r="114" spans="1:10" ht="15" thickBot="1" x14ac:dyDescent="0.35">
      <c r="A114" s="21">
        <v>12</v>
      </c>
      <c r="B114" s="22" t="s">
        <v>9</v>
      </c>
      <c r="C114" s="64">
        <f t="shared" si="1"/>
        <v>59.614596709116931</v>
      </c>
      <c r="D114" s="64">
        <f t="shared" si="1"/>
        <v>-32.98523615195186</v>
      </c>
      <c r="E114" s="64">
        <f t="shared" si="1"/>
        <v>73.370639442834943</v>
      </c>
      <c r="F114" s="64">
        <v>2069.4407347455567</v>
      </c>
      <c r="G114" s="64">
        <v>5124.2294643934592</v>
      </c>
      <c r="H114" s="64">
        <v>7918.3768964827705</v>
      </c>
      <c r="I114" s="75">
        <v>2069.4407347455567</v>
      </c>
      <c r="J114" s="96">
        <f t="shared" si="2"/>
        <v>2.2751697602931769</v>
      </c>
    </row>
    <row r="115" spans="1:10" ht="15" thickBot="1" x14ac:dyDescent="0.35">
      <c r="A115" s="21">
        <v>13</v>
      </c>
      <c r="B115" s="22" t="s">
        <v>28</v>
      </c>
      <c r="C115" s="64">
        <f t="shared" si="1"/>
        <v>0.13578103452158158</v>
      </c>
      <c r="D115" s="64">
        <f t="shared" si="1"/>
        <v>97.18654365413299</v>
      </c>
      <c r="E115" s="64">
        <f t="shared" si="1"/>
        <v>2.6776753113454341</v>
      </c>
      <c r="F115" s="64">
        <v>1870.2710313227326</v>
      </c>
      <c r="G115" s="64">
        <v>1872.8139574888755</v>
      </c>
      <c r="H115" s="64">
        <v>3646.8027639983147</v>
      </c>
      <c r="I115" s="75">
        <v>1870.2710313227326</v>
      </c>
      <c r="J115" s="96">
        <f t="shared" si="2"/>
        <v>2.0562000266903033</v>
      </c>
    </row>
    <row r="116" spans="1:10" ht="15" thickBot="1" x14ac:dyDescent="0.35">
      <c r="A116" s="21">
        <v>14</v>
      </c>
      <c r="B116" s="22" t="s">
        <v>26</v>
      </c>
      <c r="C116" s="64">
        <f t="shared" si="1"/>
        <v>57.894042756691952</v>
      </c>
      <c r="D116" s="64">
        <f t="shared" si="1"/>
        <v>22.853178417835711</v>
      </c>
      <c r="E116" s="64">
        <f t="shared" si="1"/>
        <v>19.252778825472326</v>
      </c>
      <c r="F116" s="64">
        <v>1845.7536297994527</v>
      </c>
      <c r="G116" s="64">
        <v>4383.5926093161106</v>
      </c>
      <c r="H116" s="64">
        <v>6531.0065170660091</v>
      </c>
      <c r="I116" s="75">
        <v>1845.7536297994527</v>
      </c>
      <c r="J116" s="96">
        <f t="shared" si="2"/>
        <v>2.0292452801202883</v>
      </c>
    </row>
    <row r="117" spans="1:10" ht="15" thickBot="1" x14ac:dyDescent="0.35">
      <c r="A117" s="21">
        <v>15</v>
      </c>
      <c r="B117" s="22" t="s">
        <v>15</v>
      </c>
      <c r="C117" s="64">
        <f t="shared" si="1"/>
        <v>78.360695848292863</v>
      </c>
      <c r="D117" s="64">
        <f t="shared" si="1"/>
        <v>-11.009397393430923</v>
      </c>
      <c r="E117" s="64">
        <f t="shared" si="1"/>
        <v>32.648701545138067</v>
      </c>
      <c r="F117" s="64">
        <v>1808.0065492134388</v>
      </c>
      <c r="G117" s="64">
        <v>8355.1972676108617</v>
      </c>
      <c r="H117" s="64">
        <v>2186.3029728146253</v>
      </c>
      <c r="I117" s="75">
        <v>1808.0065492134388</v>
      </c>
      <c r="J117" s="96">
        <f t="shared" si="2"/>
        <v>1.9877456542326168</v>
      </c>
    </row>
    <row r="118" spans="1:10" ht="15" thickBot="1" x14ac:dyDescent="0.35">
      <c r="A118" s="21">
        <v>16</v>
      </c>
      <c r="B118" s="22" t="s">
        <v>23</v>
      </c>
      <c r="C118" s="64">
        <f t="shared" si="1"/>
        <v>65.086220835868787</v>
      </c>
      <c r="D118" s="64">
        <f t="shared" si="1"/>
        <v>27.095672325446792</v>
      </c>
      <c r="E118" s="64">
        <f t="shared" si="1"/>
        <v>7.8181068386844199</v>
      </c>
      <c r="F118" s="64">
        <v>1569.3457769457566</v>
      </c>
      <c r="G118" s="64">
        <v>4494.9180939943308</v>
      </c>
      <c r="H118" s="64">
        <v>1578.236447777957</v>
      </c>
      <c r="I118" s="75">
        <v>1569.3457769457566</v>
      </c>
      <c r="J118" s="96">
        <f t="shared" si="2"/>
        <v>1.7253589316196545</v>
      </c>
    </row>
    <row r="119" spans="1:10" ht="15" thickBot="1" x14ac:dyDescent="0.35">
      <c r="A119" s="21">
        <v>17</v>
      </c>
      <c r="B119" s="22" t="s">
        <v>12</v>
      </c>
      <c r="C119" s="64">
        <f t="shared" si="1"/>
        <v>53.83131004772148</v>
      </c>
      <c r="D119" s="64">
        <f t="shared" si="1"/>
        <v>42.965215553112053</v>
      </c>
      <c r="E119" s="64">
        <f t="shared" si="1"/>
        <v>3.2034743991664651</v>
      </c>
      <c r="F119" s="64">
        <v>1540.6829975676917</v>
      </c>
      <c r="G119" s="64">
        <v>3337.073239808607</v>
      </c>
      <c r="H119" s="64">
        <v>5863.2428627916706</v>
      </c>
      <c r="I119" s="75">
        <v>1540.6829975676917</v>
      </c>
      <c r="J119" s="96">
        <f t="shared" si="2"/>
        <v>1.6938467033195064</v>
      </c>
    </row>
    <row r="120" spans="1:10" ht="15" thickBot="1" x14ac:dyDescent="0.35">
      <c r="A120" s="21">
        <v>18</v>
      </c>
      <c r="B120" s="22" t="s">
        <v>11</v>
      </c>
      <c r="C120" s="64">
        <f t="shared" si="1"/>
        <v>41.290614052962795</v>
      </c>
      <c r="D120" s="64">
        <f t="shared" si="1"/>
        <v>-449.54953979035304</v>
      </c>
      <c r="E120" s="64">
        <f t="shared" si="1"/>
        <v>508.2589257373902</v>
      </c>
      <c r="F120" s="64">
        <v>1397.2626186837181</v>
      </c>
      <c r="G120" s="64">
        <v>2379.9646277074226</v>
      </c>
      <c r="H120" s="64">
        <v>5754.3573074863825</v>
      </c>
      <c r="I120" s="75">
        <v>1397.2626186837181</v>
      </c>
      <c r="J120" s="96">
        <f t="shared" si="2"/>
        <v>1.5361684941454095</v>
      </c>
    </row>
    <row r="121" spans="1:10" ht="15" thickBot="1" x14ac:dyDescent="0.35">
      <c r="A121" s="21">
        <v>19</v>
      </c>
      <c r="B121" s="22" t="s">
        <v>0</v>
      </c>
      <c r="C121" s="64">
        <f t="shared" si="1"/>
        <v>13.81410215914212</v>
      </c>
      <c r="D121" s="64">
        <f t="shared" si="1"/>
        <v>86.024280451846252</v>
      </c>
      <c r="E121" s="64">
        <f t="shared" si="1"/>
        <v>0.16161738901162642</v>
      </c>
      <c r="F121" s="64">
        <v>0</v>
      </c>
      <c r="G121" s="64">
        <v>1510.148890857402</v>
      </c>
      <c r="H121" s="64">
        <v>246.23329719781188</v>
      </c>
      <c r="I121" s="75">
        <v>1301.5353803192088</v>
      </c>
      <c r="J121" s="96">
        <f t="shared" si="2"/>
        <v>1.4309247370730007</v>
      </c>
    </row>
    <row r="122" spans="1:10" ht="15" thickBot="1" x14ac:dyDescent="0.35">
      <c r="A122" s="21">
        <v>20</v>
      </c>
      <c r="B122" s="22" t="s">
        <v>6</v>
      </c>
      <c r="C122" s="64">
        <f t="shared" si="1"/>
        <v>19.663765503077816</v>
      </c>
      <c r="D122" s="64">
        <f t="shared" si="1"/>
        <v>7.2881228925226056</v>
      </c>
      <c r="E122" s="64">
        <f t="shared" si="1"/>
        <v>73.048111604399566</v>
      </c>
      <c r="F122" s="64">
        <v>1020.1254464426453</v>
      </c>
      <c r="G122" s="64">
        <v>1269.8198426038105</v>
      </c>
      <c r="H122" s="64">
        <v>1148.4824300111402</v>
      </c>
      <c r="I122" s="75">
        <v>1020.1254464426453</v>
      </c>
      <c r="J122" s="96">
        <f t="shared" si="2"/>
        <v>1.1215390363605902</v>
      </c>
    </row>
    <row r="123" spans="1:10" ht="15" thickBot="1" x14ac:dyDescent="0.35">
      <c r="A123" s="24">
        <v>21</v>
      </c>
      <c r="B123" s="22" t="s">
        <v>7</v>
      </c>
      <c r="C123" s="64">
        <f t="shared" si="1"/>
        <v>57.938309179853874</v>
      </c>
      <c r="D123" s="64">
        <f t="shared" si="1"/>
        <v>41.456890657790957</v>
      </c>
      <c r="E123" s="64">
        <f t="shared" si="1"/>
        <v>0.60480016235516953</v>
      </c>
      <c r="F123" s="64">
        <v>880.36832158086213</v>
      </c>
      <c r="G123" s="64">
        <v>2093.0407323501972</v>
      </c>
      <c r="H123" s="64">
        <v>204.73770862864646</v>
      </c>
      <c r="I123" s="75">
        <v>880.36832158086213</v>
      </c>
      <c r="J123" s="96">
        <f t="shared" si="2"/>
        <v>0.96788825577414239</v>
      </c>
    </row>
    <row r="124" spans="1:10" ht="15" thickBot="1" x14ac:dyDescent="0.35">
      <c r="A124" s="21">
        <v>22</v>
      </c>
      <c r="B124" s="22" t="s">
        <v>22</v>
      </c>
      <c r="C124" s="64">
        <f t="shared" si="1"/>
        <v>39.298815589583299</v>
      </c>
      <c r="D124" s="64">
        <f t="shared" si="1"/>
        <v>47.659933877076057</v>
      </c>
      <c r="E124" s="64">
        <f t="shared" si="1"/>
        <v>13.041250533340657</v>
      </c>
      <c r="F124" s="64">
        <v>693.10084928148467</v>
      </c>
      <c r="G124" s="64">
        <v>1141.8242593015107</v>
      </c>
      <c r="H124" s="64">
        <v>1334.2305724161431</v>
      </c>
      <c r="I124" s="75">
        <v>693.10084928148467</v>
      </c>
      <c r="J124" s="96">
        <f t="shared" si="2"/>
        <v>0.76200398815124304</v>
      </c>
    </row>
    <row r="125" spans="1:10" ht="15" thickBot="1" x14ac:dyDescent="0.35">
      <c r="A125" s="21">
        <v>23</v>
      </c>
      <c r="B125" s="22" t="s">
        <v>21</v>
      </c>
      <c r="C125" s="64">
        <f t="shared" si="1"/>
        <v>55.665911169074974</v>
      </c>
      <c r="D125" s="64">
        <f t="shared" si="1"/>
        <v>33.519086745479306</v>
      </c>
      <c r="E125" s="64">
        <f t="shared" si="1"/>
        <v>10.815002085445702</v>
      </c>
      <c r="F125" s="64">
        <v>605.09229015908625</v>
      </c>
      <c r="G125" s="64">
        <v>1364.8465686679622</v>
      </c>
      <c r="H125" s="64">
        <v>1997.5855889484189</v>
      </c>
      <c r="I125" s="75">
        <v>605.09229015908625</v>
      </c>
      <c r="J125" s="96">
        <f t="shared" si="2"/>
        <v>0.66524624631290308</v>
      </c>
    </row>
    <row r="126" spans="1:10" ht="15" thickBot="1" x14ac:dyDescent="0.35">
      <c r="A126" s="21">
        <v>24</v>
      </c>
      <c r="B126" s="22" t="s">
        <v>24</v>
      </c>
      <c r="C126" s="64">
        <f t="shared" si="1"/>
        <v>17.736170779160997</v>
      </c>
      <c r="D126" s="64">
        <f t="shared" si="1"/>
        <v>44.898312605862124</v>
      </c>
      <c r="E126" s="64">
        <f t="shared" si="1"/>
        <v>37.365516614976897</v>
      </c>
      <c r="F126" s="64">
        <v>432.92127112076423</v>
      </c>
      <c r="G126" s="64">
        <v>526.25956659345115</v>
      </c>
      <c r="H126" s="64">
        <v>806.55938919364689</v>
      </c>
      <c r="I126" s="75">
        <v>432.92127112076423</v>
      </c>
      <c r="J126" s="96">
        <f t="shared" si="2"/>
        <v>0.47595921357117354</v>
      </c>
    </row>
    <row r="127" spans="1:10" ht="15" thickBot="1" x14ac:dyDescent="0.35">
      <c r="A127" s="21">
        <v>25</v>
      </c>
      <c r="B127" s="22" t="s">
        <v>31</v>
      </c>
      <c r="C127" s="64">
        <f t="shared" si="1"/>
        <v>75.403069566295699</v>
      </c>
      <c r="D127" s="64">
        <f t="shared" si="1"/>
        <v>19.757111982941595</v>
      </c>
      <c r="E127" s="64">
        <f t="shared" si="1"/>
        <v>4.8398184507627171</v>
      </c>
      <c r="F127" s="64">
        <v>250.57983957647102</v>
      </c>
      <c r="G127" s="64">
        <v>1018.7443520721198</v>
      </c>
      <c r="H127" s="64">
        <v>734.50048799271576</v>
      </c>
      <c r="I127" s="75">
        <v>250.57983957647102</v>
      </c>
      <c r="J127" s="96">
        <f t="shared" si="2"/>
        <v>0.27549069851164354</v>
      </c>
    </row>
    <row r="128" spans="1:10" ht="15" thickBot="1" x14ac:dyDescent="0.35">
      <c r="A128" s="21">
        <v>26</v>
      </c>
      <c r="B128" s="22" t="s">
        <v>25</v>
      </c>
      <c r="C128" s="64">
        <f t="shared" si="1"/>
        <v>33.766932425268578</v>
      </c>
      <c r="D128" s="64">
        <f t="shared" si="1"/>
        <v>61.402535520740017</v>
      </c>
      <c r="E128" s="64">
        <f t="shared" si="1"/>
        <v>4.8305320539913961</v>
      </c>
      <c r="F128" s="64">
        <v>152.2931920651923</v>
      </c>
      <c r="G128" s="64">
        <v>229.93528405332941</v>
      </c>
      <c r="H128" s="64">
        <v>409.18205772257966</v>
      </c>
      <c r="I128" s="75">
        <v>152.2931920651923</v>
      </c>
      <c r="J128" s="96">
        <f t="shared" si="2"/>
        <v>0.16743309410493873</v>
      </c>
    </row>
    <row r="129" spans="1:10" ht="15" thickBot="1" x14ac:dyDescent="0.35">
      <c r="A129" s="21">
        <v>27</v>
      </c>
      <c r="B129" s="23" t="s">
        <v>29</v>
      </c>
      <c r="C129" s="64">
        <f t="shared" si="1"/>
        <v>1.1861682881275526</v>
      </c>
      <c r="D129" s="64">
        <f t="shared" si="1"/>
        <v>69.660292092293474</v>
      </c>
      <c r="E129" s="64">
        <f t="shared" si="1"/>
        <v>29.153539619578979</v>
      </c>
      <c r="F129" s="64">
        <v>141.68977980084205</v>
      </c>
      <c r="G129" s="64">
        <v>143.39063402984914</v>
      </c>
      <c r="H129" s="64">
        <v>241.58462225483032</v>
      </c>
      <c r="I129" s="75">
        <v>141.68977980084205</v>
      </c>
      <c r="J129" s="96">
        <f t="shared" si="2"/>
        <v>0.15577556628366593</v>
      </c>
    </row>
    <row r="130" spans="1:10" ht="15" thickBot="1" x14ac:dyDescent="0.35">
      <c r="A130" s="21">
        <v>28</v>
      </c>
      <c r="B130" s="23" t="s">
        <v>3</v>
      </c>
      <c r="C130" s="64">
        <f t="shared" si="1"/>
        <v>41.198356510239634</v>
      </c>
      <c r="D130" s="64">
        <f t="shared" si="1"/>
        <v>58.486685743792712</v>
      </c>
      <c r="E130" s="64">
        <f t="shared" si="1"/>
        <v>0.31495774596765796</v>
      </c>
      <c r="F130" s="64">
        <v>134.97359954429342</v>
      </c>
      <c r="G130" s="64">
        <v>229.5405222267257</v>
      </c>
      <c r="H130" s="64">
        <v>48.125526093239195</v>
      </c>
      <c r="I130" s="75">
        <v>134.97359954429342</v>
      </c>
      <c r="J130" s="96">
        <f t="shared" si="2"/>
        <v>0.14839171132815968</v>
      </c>
    </row>
    <row r="131" spans="1:10" ht="15" thickBot="1" x14ac:dyDescent="0.35">
      <c r="A131" s="21">
        <v>29</v>
      </c>
      <c r="B131" s="23" t="s">
        <v>16</v>
      </c>
      <c r="C131" s="64">
        <f t="shared" si="1"/>
        <v>77.181659630150364</v>
      </c>
      <c r="D131" s="64">
        <f t="shared" si="1"/>
        <v>22.818340369849636</v>
      </c>
      <c r="E131" s="64">
        <f t="shared" si="1"/>
        <v>0</v>
      </c>
      <c r="F131" s="64">
        <v>94.289807072059361</v>
      </c>
      <c r="G131" s="64">
        <v>413.21939082233388</v>
      </c>
      <c r="H131" s="64">
        <v>676.35981382208854</v>
      </c>
      <c r="I131" s="75">
        <v>94.289807072059361</v>
      </c>
      <c r="J131" s="96">
        <f t="shared" si="2"/>
        <v>0.10366342662168757</v>
      </c>
    </row>
    <row r="132" spans="1:10" ht="15" thickBot="1" x14ac:dyDescent="0.35">
      <c r="A132" s="21">
        <v>30</v>
      </c>
      <c r="B132" s="23" t="s">
        <v>1</v>
      </c>
      <c r="C132" s="64">
        <f t="shared" si="1"/>
        <v>86.120521450487956</v>
      </c>
      <c r="D132" s="64">
        <f t="shared" si="1"/>
        <v>13.879478549512031</v>
      </c>
      <c r="E132" s="64">
        <f t="shared" si="1"/>
        <v>0</v>
      </c>
      <c r="F132" s="64">
        <v>33.704906830174686</v>
      </c>
      <c r="G132" s="64">
        <v>242.83986397572315</v>
      </c>
      <c r="H132" s="64">
        <v>202.71428805196123</v>
      </c>
      <c r="I132" s="75">
        <v>33.704906830174686</v>
      </c>
      <c r="J132" s="96">
        <f t="shared" si="2"/>
        <v>3.7055608071299005E-2</v>
      </c>
    </row>
    <row r="133" spans="1:10" ht="15" thickBot="1" x14ac:dyDescent="0.35">
      <c r="A133" s="21">
        <v>31</v>
      </c>
      <c r="B133" s="23" t="s">
        <v>17</v>
      </c>
      <c r="C133" s="64">
        <f t="shared" si="1"/>
        <v>34.702465350911346</v>
      </c>
      <c r="D133" s="64">
        <f t="shared" si="1"/>
        <v>65.297534649088647</v>
      </c>
      <c r="E133" s="64">
        <f t="shared" si="1"/>
        <v>0</v>
      </c>
      <c r="F133" s="64">
        <v>20.356902665998689</v>
      </c>
      <c r="G133" s="64">
        <v>31.175606820988623</v>
      </c>
      <c r="H133" s="64">
        <v>56.40964956179667</v>
      </c>
      <c r="I133" s="75">
        <v>20.356902665998689</v>
      </c>
      <c r="J133" s="96">
        <f t="shared" si="2"/>
        <v>2.2380640615256069E-2</v>
      </c>
    </row>
    <row r="134" spans="1:10" ht="15" thickBot="1" x14ac:dyDescent="0.35">
      <c r="A134" s="21">
        <v>32</v>
      </c>
      <c r="B134" s="23" t="s">
        <v>10</v>
      </c>
      <c r="C134" s="64">
        <f t="shared" si="1"/>
        <v>155.74761782825706</v>
      </c>
      <c r="D134" s="64">
        <f t="shared" si="1"/>
        <v>-115.79900498681278</v>
      </c>
      <c r="E134" s="64">
        <f t="shared" si="1"/>
        <v>60.051387158555727</v>
      </c>
      <c r="F134" s="64">
        <v>-1814.9199972568085</v>
      </c>
      <c r="G134" s="64">
        <v>3255.6009888136809</v>
      </c>
      <c r="H134" s="64">
        <v>813.87367860926383</v>
      </c>
      <c r="I134" s="75">
        <v>-1814.9199972568085</v>
      </c>
      <c r="J134" s="96">
        <f t="shared" si="2"/>
        <v>-1.9953463879301521</v>
      </c>
    </row>
    <row r="135" spans="1:10" ht="15" thickBot="1" x14ac:dyDescent="0.35">
      <c r="A135" s="124" t="s">
        <v>67</v>
      </c>
      <c r="B135" s="125"/>
      <c r="C135" s="64">
        <f t="shared" ref="C135:E135" si="3">C92/$G92*100</f>
        <v>28.342502300501909</v>
      </c>
      <c r="D135" s="64">
        <f t="shared" si="3"/>
        <v>7.5210987333745951</v>
      </c>
      <c r="E135" s="64">
        <f t="shared" si="3"/>
        <v>64.136398966123494</v>
      </c>
      <c r="F135" s="66">
        <v>90957.640650027359</v>
      </c>
      <c r="G135" s="66">
        <v>126933.8779194692</v>
      </c>
      <c r="H135" s="66">
        <v>126933.87791946916</v>
      </c>
      <c r="I135" s="76">
        <v>90957.640650027359</v>
      </c>
      <c r="J135" s="96">
        <f t="shared" ref="J135" si="4">+I135/I$135*100</f>
        <v>100</v>
      </c>
    </row>
  </sheetData>
  <sortState xmlns:xlrd2="http://schemas.microsoft.com/office/spreadsheetml/2017/richdata2" ref="B60:I91">
    <sortCondition descending="1" ref="I60:I91"/>
  </sortState>
  <mergeCells count="45">
    <mergeCell ref="A4:J4"/>
    <mergeCell ref="A5:J5"/>
    <mergeCell ref="A6:J6"/>
    <mergeCell ref="A7:J7"/>
    <mergeCell ref="A9:A12"/>
    <mergeCell ref="B9:B12"/>
    <mergeCell ref="C9:C12"/>
    <mergeCell ref="D9:F9"/>
    <mergeCell ref="G9:G11"/>
    <mergeCell ref="H9:H12"/>
    <mergeCell ref="A46:B46"/>
    <mergeCell ref="A47:B47"/>
    <mergeCell ref="I9:I12"/>
    <mergeCell ref="J9:J12"/>
    <mergeCell ref="D10:D12"/>
    <mergeCell ref="E10:E12"/>
    <mergeCell ref="F10:F11"/>
    <mergeCell ref="A51:I51"/>
    <mergeCell ref="A52:I52"/>
    <mergeCell ref="A53:I53"/>
    <mergeCell ref="A55:A58"/>
    <mergeCell ref="B55:B58"/>
    <mergeCell ref="C55:C58"/>
    <mergeCell ref="D55:F55"/>
    <mergeCell ref="G55:G57"/>
    <mergeCell ref="H55:H58"/>
    <mergeCell ref="I55:I58"/>
    <mergeCell ref="D56:D58"/>
    <mergeCell ref="E56:E58"/>
    <mergeCell ref="F56:F57"/>
    <mergeCell ref="A135:B135"/>
    <mergeCell ref="A92:B92"/>
    <mergeCell ref="A94:I94"/>
    <mergeCell ref="A95:I95"/>
    <mergeCell ref="A96:I96"/>
    <mergeCell ref="A98:A101"/>
    <mergeCell ref="B98:B101"/>
    <mergeCell ref="C98:C101"/>
    <mergeCell ref="D98:F98"/>
    <mergeCell ref="G98:G100"/>
    <mergeCell ref="H98:H101"/>
    <mergeCell ref="I98:I101"/>
    <mergeCell ref="D99:D101"/>
    <mergeCell ref="E99:E101"/>
    <mergeCell ref="F99:F100"/>
  </mergeCells>
  <pageMargins left="0.7" right="0.7" top="0.75" bottom="0.75" header="0.3" footer="0.3"/>
  <pageSetup paperSize="9" scale="72" orientation="portrait" r:id="rId1"/>
  <rowBreaks count="2" manualBreakCount="2">
    <brk id="49" max="16383" man="1"/>
    <brk id="93" max="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371"/>
  <sheetViews>
    <sheetView topLeftCell="A355" workbookViewId="0">
      <selection activeCell="E376" sqref="E376"/>
    </sheetView>
  </sheetViews>
  <sheetFormatPr defaultRowHeight="14.4" x14ac:dyDescent="0.3"/>
  <cols>
    <col min="2" max="2" width="9.109375" customWidth="1"/>
    <col min="3" max="3" width="13.6640625" customWidth="1"/>
    <col min="5" max="5" width="12" customWidth="1"/>
    <col min="6" max="8" width="10.5546875" bestFit="1" customWidth="1"/>
    <col min="12" max="12" width="10.5546875" bestFit="1" customWidth="1"/>
  </cols>
  <sheetData>
    <row r="2" spans="2:12" x14ac:dyDescent="0.3">
      <c r="B2" s="93" t="s">
        <v>117</v>
      </c>
    </row>
    <row r="3" spans="2:12" ht="15" thickBot="1" x14ac:dyDescent="0.35">
      <c r="B3" s="94" t="s">
        <v>118</v>
      </c>
      <c r="I3" t="s">
        <v>83</v>
      </c>
      <c r="J3" t="s">
        <v>88</v>
      </c>
      <c r="K3" t="s">
        <v>89</v>
      </c>
    </row>
    <row r="4" spans="2:12" ht="15" thickBot="1" x14ac:dyDescent="0.35">
      <c r="B4" s="93" t="s">
        <v>119</v>
      </c>
      <c r="H4" s="22" t="s">
        <v>14</v>
      </c>
      <c r="I4" s="64">
        <v>19.740679408563828</v>
      </c>
      <c r="J4" s="64">
        <v>6.9746049457487951</v>
      </c>
      <c r="K4" s="64">
        <v>73.284715645687371</v>
      </c>
      <c r="L4" s="95">
        <f t="shared" ref="L4:L23" si="0">SUM(I4:K4)</f>
        <v>100</v>
      </c>
    </row>
    <row r="5" spans="2:12" ht="15" thickBot="1" x14ac:dyDescent="0.35">
      <c r="H5" s="22" t="s">
        <v>11</v>
      </c>
      <c r="I5" s="64">
        <v>5.765152067297441</v>
      </c>
      <c r="J5" s="64">
        <v>34.021362930781976</v>
      </c>
      <c r="K5" s="64">
        <v>60.213485001920589</v>
      </c>
      <c r="L5" s="95">
        <f t="shared" si="0"/>
        <v>100</v>
      </c>
    </row>
    <row r="6" spans="2:12" ht="15" thickBot="1" x14ac:dyDescent="0.35">
      <c r="C6" t="s">
        <v>83</v>
      </c>
      <c r="D6" t="s">
        <v>88</v>
      </c>
      <c r="E6" t="s">
        <v>120</v>
      </c>
      <c r="H6" s="22" t="s">
        <v>15</v>
      </c>
      <c r="I6" s="64">
        <v>66.828559912316777</v>
      </c>
      <c r="J6" s="64">
        <v>15.063531391334795</v>
      </c>
      <c r="K6" s="64">
        <v>18.107908696348428</v>
      </c>
      <c r="L6" s="95">
        <f t="shared" si="0"/>
        <v>100</v>
      </c>
    </row>
    <row r="7" spans="2:12" ht="15" thickBot="1" x14ac:dyDescent="0.35">
      <c r="B7" s="22" t="s">
        <v>14</v>
      </c>
      <c r="C7" s="64">
        <v>19.740679408563828</v>
      </c>
      <c r="D7" s="64">
        <v>6.9746049457487951</v>
      </c>
      <c r="E7" s="64">
        <v>73.284715645687371</v>
      </c>
      <c r="F7" s="95">
        <v>35120.361494968172</v>
      </c>
      <c r="H7" s="22" t="s">
        <v>18</v>
      </c>
      <c r="I7" s="64">
        <v>0.13574810248527408</v>
      </c>
      <c r="J7" s="64">
        <v>99.864251897514734</v>
      </c>
      <c r="K7" s="64">
        <v>0</v>
      </c>
      <c r="L7" s="95">
        <f t="shared" si="0"/>
        <v>100.00000000000001</v>
      </c>
    </row>
    <row r="8" spans="2:12" ht="15" thickBot="1" x14ac:dyDescent="0.35">
      <c r="B8" s="22" t="s">
        <v>11</v>
      </c>
      <c r="C8" s="64">
        <v>5.765152067297441</v>
      </c>
      <c r="D8" s="64">
        <v>34.021362930781976</v>
      </c>
      <c r="E8" s="64">
        <v>60.213485001920589</v>
      </c>
      <c r="F8" s="95">
        <v>27143.013813533144</v>
      </c>
      <c r="H8" s="22" t="s">
        <v>10</v>
      </c>
      <c r="I8" s="64">
        <v>72.309017196391537</v>
      </c>
      <c r="J8" s="64">
        <v>-10.561770622601395</v>
      </c>
      <c r="K8" s="64">
        <v>38.252753426209857</v>
      </c>
      <c r="L8" s="95">
        <f t="shared" si="0"/>
        <v>100</v>
      </c>
    </row>
    <row r="9" spans="2:12" ht="15" thickBot="1" x14ac:dyDescent="0.35">
      <c r="B9" s="22" t="s">
        <v>15</v>
      </c>
      <c r="C9" s="64">
        <v>66.828559912316777</v>
      </c>
      <c r="D9" s="64">
        <v>15.063531391334795</v>
      </c>
      <c r="E9" s="64">
        <v>18.107908696348428</v>
      </c>
      <c r="F9" s="95">
        <v>15532.78365118124</v>
      </c>
      <c r="H9" s="22" t="s">
        <v>5</v>
      </c>
      <c r="I9" s="64">
        <v>0.77203036697697103</v>
      </c>
      <c r="J9" s="64">
        <v>0</v>
      </c>
      <c r="K9" s="64">
        <v>99.227969633023022</v>
      </c>
      <c r="L9" s="95">
        <f t="shared" si="0"/>
        <v>100</v>
      </c>
    </row>
    <row r="10" spans="2:12" ht="15" thickBot="1" x14ac:dyDescent="0.35">
      <c r="B10" s="22" t="s">
        <v>18</v>
      </c>
      <c r="C10" s="64">
        <v>0.13574810248527408</v>
      </c>
      <c r="D10" s="64">
        <v>99.864251897514734</v>
      </c>
      <c r="E10" s="64">
        <v>0</v>
      </c>
      <c r="F10" s="95">
        <v>11775.825825147409</v>
      </c>
      <c r="H10" s="22" t="s">
        <v>13</v>
      </c>
      <c r="I10" s="64">
        <v>3.0769943674890494</v>
      </c>
      <c r="J10" s="64">
        <v>15.531434858681214</v>
      </c>
      <c r="K10" s="64">
        <v>81.391570773829727</v>
      </c>
      <c r="L10" s="95">
        <f t="shared" si="0"/>
        <v>99.999999999999986</v>
      </c>
    </row>
    <row r="11" spans="2:12" ht="15" thickBot="1" x14ac:dyDescent="0.35">
      <c r="B11" s="22" t="s">
        <v>10</v>
      </c>
      <c r="C11" s="64">
        <v>72.309017196391537</v>
      </c>
      <c r="D11" s="64">
        <v>-10.561770622601395</v>
      </c>
      <c r="E11" s="64">
        <v>38.252753426209857</v>
      </c>
      <c r="F11" s="95">
        <v>11129.659986452603</v>
      </c>
      <c r="H11" s="22" t="s">
        <v>27</v>
      </c>
      <c r="I11" s="64">
        <v>29.037743516735549</v>
      </c>
      <c r="J11" s="64">
        <v>66.616687218720344</v>
      </c>
      <c r="K11" s="64">
        <v>4.3455692645441086</v>
      </c>
      <c r="L11" s="95">
        <f t="shared" si="0"/>
        <v>100</v>
      </c>
    </row>
    <row r="12" spans="2:12" ht="15" thickBot="1" x14ac:dyDescent="0.35">
      <c r="B12" s="22" t="s">
        <v>5</v>
      </c>
      <c r="C12" s="64">
        <v>0.77203036697697103</v>
      </c>
      <c r="D12" s="64">
        <v>0</v>
      </c>
      <c r="E12" s="64">
        <v>99.227969633023022</v>
      </c>
      <c r="F12" s="95">
        <v>10116.296546461199</v>
      </c>
      <c r="H12" s="22" t="s">
        <v>9</v>
      </c>
      <c r="I12" s="64">
        <v>61.043741461396465</v>
      </c>
      <c r="J12" s="64">
        <v>-8.4579607065229787</v>
      </c>
      <c r="K12" s="64">
        <v>47.414219245126517</v>
      </c>
      <c r="L12" s="95">
        <f t="shared" si="0"/>
        <v>100</v>
      </c>
    </row>
    <row r="13" spans="2:12" ht="15" thickBot="1" x14ac:dyDescent="0.35">
      <c r="B13" s="22" t="s">
        <v>13</v>
      </c>
      <c r="C13" s="64">
        <v>3.0769943674890494</v>
      </c>
      <c r="D13" s="64">
        <v>15.531434858681214</v>
      </c>
      <c r="E13" s="64">
        <v>81.391570773829727</v>
      </c>
      <c r="F13" s="95">
        <v>9666.6704709091573</v>
      </c>
      <c r="H13" s="22" t="s">
        <v>23</v>
      </c>
      <c r="I13" s="64">
        <v>62.014405836030519</v>
      </c>
      <c r="J13" s="64">
        <v>33.141152884325173</v>
      </c>
      <c r="K13" s="64">
        <v>4.844441279644303</v>
      </c>
      <c r="L13" s="95">
        <f t="shared" si="0"/>
        <v>99.999999999999986</v>
      </c>
    </row>
    <row r="14" spans="2:12" ht="15" thickBot="1" x14ac:dyDescent="0.35">
      <c r="B14" s="22" t="s">
        <v>27</v>
      </c>
      <c r="C14" s="64">
        <v>29.037743516735549</v>
      </c>
      <c r="D14" s="64">
        <v>66.616687218720344</v>
      </c>
      <c r="E14" s="64">
        <v>4.3455692645441086</v>
      </c>
      <c r="F14" s="95">
        <v>9075.219917126924</v>
      </c>
      <c r="H14" s="22" t="s">
        <v>26</v>
      </c>
      <c r="I14" s="64">
        <v>58.038264213712139</v>
      </c>
      <c r="J14" s="64">
        <v>29.409747569107431</v>
      </c>
      <c r="K14" s="64">
        <v>12.551988217180421</v>
      </c>
      <c r="L14" s="95">
        <f t="shared" si="0"/>
        <v>100</v>
      </c>
    </row>
    <row r="15" spans="2:12" ht="15" thickBot="1" x14ac:dyDescent="0.35">
      <c r="B15" s="22" t="s">
        <v>9</v>
      </c>
      <c r="C15" s="64">
        <v>61.043741461396465</v>
      </c>
      <c r="D15" s="64">
        <v>-8.4579607065229787</v>
      </c>
      <c r="E15" s="64">
        <v>47.414219245126517</v>
      </c>
      <c r="F15" s="95">
        <v>7955.497950070263</v>
      </c>
      <c r="H15" s="22" t="s">
        <v>12</v>
      </c>
      <c r="I15" s="64">
        <v>45.450863583742063</v>
      </c>
      <c r="J15" s="64">
        <v>52.790131669203589</v>
      </c>
      <c r="K15" s="64">
        <v>1.7590047470543533</v>
      </c>
      <c r="L15" s="95">
        <f t="shared" si="0"/>
        <v>100</v>
      </c>
    </row>
    <row r="16" spans="2:12" ht="15" thickBot="1" x14ac:dyDescent="0.35">
      <c r="B16" s="22" t="s">
        <v>23</v>
      </c>
      <c r="C16" s="64">
        <v>62.014405836030519</v>
      </c>
      <c r="D16" s="64">
        <v>33.141152884325173</v>
      </c>
      <c r="E16" s="64">
        <v>4.844441279644303</v>
      </c>
      <c r="F16" s="95">
        <v>7254.0356795414928</v>
      </c>
      <c r="H16" s="22" t="s">
        <v>8</v>
      </c>
      <c r="I16" s="64">
        <v>15.463550465382475</v>
      </c>
      <c r="J16" s="64">
        <v>75.697473356429668</v>
      </c>
      <c r="K16" s="64">
        <v>8.838976178187858</v>
      </c>
      <c r="L16" s="95">
        <f t="shared" si="0"/>
        <v>100</v>
      </c>
    </row>
    <row r="17" spans="2:12" ht="15" thickBot="1" x14ac:dyDescent="0.35">
      <c r="B17" s="22" t="s">
        <v>26</v>
      </c>
      <c r="C17" s="64">
        <v>58.038264213712139</v>
      </c>
      <c r="D17" s="64">
        <v>29.409747569107431</v>
      </c>
      <c r="E17" s="64">
        <v>12.551988217180421</v>
      </c>
      <c r="F17" s="95">
        <v>6723.7426858496774</v>
      </c>
      <c r="H17" s="22" t="s">
        <v>20</v>
      </c>
      <c r="I17" s="64">
        <v>16.755826195943367</v>
      </c>
      <c r="J17" s="64">
        <v>52.859844600777414</v>
      </c>
      <c r="K17" s="64">
        <v>30.384329203279218</v>
      </c>
      <c r="L17" s="95">
        <f t="shared" si="0"/>
        <v>100</v>
      </c>
    </row>
    <row r="18" spans="2:12" ht="15" thickBot="1" x14ac:dyDescent="0.35">
      <c r="B18" s="22" t="s">
        <v>12</v>
      </c>
      <c r="C18" s="64">
        <v>45.450863583742063</v>
      </c>
      <c r="D18" s="64">
        <v>52.790131669203589</v>
      </c>
      <c r="E18" s="64">
        <v>1.7590047470543533</v>
      </c>
      <c r="F18" s="95">
        <v>6348.2637594579082</v>
      </c>
      <c r="H18" s="22" t="s">
        <v>30</v>
      </c>
      <c r="I18" s="64">
        <v>3.3135861983667603</v>
      </c>
      <c r="J18" s="64">
        <v>73.831462846401621</v>
      </c>
      <c r="K18" s="64">
        <v>22.854950955231622</v>
      </c>
      <c r="L18" s="95">
        <f t="shared" si="0"/>
        <v>100</v>
      </c>
    </row>
    <row r="19" spans="2:12" ht="15" thickBot="1" x14ac:dyDescent="0.35">
      <c r="B19" s="22" t="s">
        <v>8</v>
      </c>
      <c r="C19" s="64">
        <v>15.463550465382475</v>
      </c>
      <c r="D19" s="64">
        <v>75.697473356429668</v>
      </c>
      <c r="E19" s="64">
        <v>8.838976178187858</v>
      </c>
      <c r="F19" s="95">
        <v>5344.3661381714737</v>
      </c>
      <c r="H19" s="22" t="s">
        <v>7</v>
      </c>
      <c r="I19" s="64">
        <v>51.076714278663538</v>
      </c>
      <c r="J19" s="64">
        <v>48.576542805252828</v>
      </c>
      <c r="K19" s="64">
        <v>0.34674291608363711</v>
      </c>
      <c r="L19" s="95">
        <f t="shared" si="0"/>
        <v>100.00000000000001</v>
      </c>
    </row>
    <row r="20" spans="2:12" ht="15" thickBot="1" x14ac:dyDescent="0.35">
      <c r="B20" s="22" t="s">
        <v>20</v>
      </c>
      <c r="C20" s="64">
        <v>16.755826195943367</v>
      </c>
      <c r="D20" s="64">
        <v>52.859844600777414</v>
      </c>
      <c r="E20" s="64">
        <v>30.384329203279218</v>
      </c>
      <c r="F20" s="95">
        <v>5221.0318401655613</v>
      </c>
      <c r="H20" s="22" t="s">
        <v>2</v>
      </c>
      <c r="I20" s="64">
        <v>7.5217653657252068</v>
      </c>
      <c r="J20" s="64">
        <v>57.909775871928126</v>
      </c>
      <c r="K20" s="64">
        <v>34.568458762346658</v>
      </c>
      <c r="L20" s="95">
        <f t="shared" si="0"/>
        <v>100</v>
      </c>
    </row>
    <row r="21" spans="2:12" ht="15" thickBot="1" x14ac:dyDescent="0.35">
      <c r="B21" s="22" t="s">
        <v>30</v>
      </c>
      <c r="C21" s="64">
        <v>3.3135861983667603</v>
      </c>
      <c r="D21" s="64">
        <v>73.831462846401621</v>
      </c>
      <c r="E21" s="64">
        <v>22.854950955231622</v>
      </c>
      <c r="F21" s="95">
        <v>3997.7766810765793</v>
      </c>
      <c r="H21" s="22" t="s">
        <v>28</v>
      </c>
      <c r="I21" s="64">
        <v>0.10722175510061284</v>
      </c>
      <c r="J21" s="64">
        <v>98.517659265003431</v>
      </c>
      <c r="K21" s="64">
        <v>1.3751189798959516</v>
      </c>
      <c r="L21" s="95">
        <f t="shared" si="0"/>
        <v>100</v>
      </c>
    </row>
    <row r="22" spans="2:12" ht="15" thickBot="1" x14ac:dyDescent="0.35">
      <c r="B22" s="22" t="s">
        <v>7</v>
      </c>
      <c r="C22" s="64">
        <v>51.076714278663538</v>
      </c>
      <c r="D22" s="64">
        <v>48.576542805252828</v>
      </c>
      <c r="E22" s="64">
        <v>0.34674291608363711</v>
      </c>
      <c r="F22" s="95">
        <v>3790.0351137936323</v>
      </c>
      <c r="H22" s="22" t="s">
        <v>4</v>
      </c>
      <c r="I22" s="64">
        <v>3.7497959784449324</v>
      </c>
      <c r="J22" s="64">
        <v>11.98328774408416</v>
      </c>
      <c r="K22" s="64">
        <v>84.266916277470898</v>
      </c>
      <c r="L22" s="95">
        <f t="shared" si="0"/>
        <v>99.999999999999986</v>
      </c>
    </row>
    <row r="23" spans="2:12" ht="15" thickBot="1" x14ac:dyDescent="0.35">
      <c r="B23" s="22" t="s">
        <v>2</v>
      </c>
      <c r="C23" s="64">
        <v>7.5217653657252068</v>
      </c>
      <c r="D23" s="64">
        <v>57.909775871928126</v>
      </c>
      <c r="E23" s="64">
        <v>34.568458762346658</v>
      </c>
      <c r="F23" s="95">
        <v>3733.3314504734994</v>
      </c>
      <c r="H23" s="22" t="s">
        <v>0</v>
      </c>
      <c r="I23" s="64">
        <v>10.991176364668132</v>
      </c>
      <c r="J23" s="64">
        <v>88.925196318455377</v>
      </c>
      <c r="K23" s="64">
        <v>8.3627316876485003E-2</v>
      </c>
      <c r="L23" s="95">
        <f t="shared" si="0"/>
        <v>100</v>
      </c>
    </row>
    <row r="24" spans="2:12" ht="15" thickBot="1" x14ac:dyDescent="0.35">
      <c r="B24" s="22" t="s">
        <v>28</v>
      </c>
      <c r="C24" s="64">
        <v>0.10722175510061284</v>
      </c>
      <c r="D24" s="64">
        <v>98.517659265003431</v>
      </c>
      <c r="E24" s="64">
        <v>1.3751189798959516</v>
      </c>
      <c r="F24" s="95">
        <v>3646.8027639983147</v>
      </c>
    </row>
    <row r="25" spans="2:12" ht="15" thickBot="1" x14ac:dyDescent="0.35">
      <c r="B25" s="22" t="s">
        <v>4</v>
      </c>
      <c r="C25" s="64">
        <v>3.7497959784449324</v>
      </c>
      <c r="D25" s="64">
        <v>11.98328774408416</v>
      </c>
      <c r="E25" s="64">
        <v>84.266916277470898</v>
      </c>
      <c r="F25" s="95">
        <v>3428.6128743321583</v>
      </c>
    </row>
    <row r="26" spans="2:12" ht="15" thickBot="1" x14ac:dyDescent="0.35">
      <c r="B26" s="22" t="s">
        <v>0</v>
      </c>
      <c r="C26" s="64">
        <v>10.991176364668132</v>
      </c>
      <c r="D26" s="64">
        <v>88.925196318455377</v>
      </c>
      <c r="E26" s="64">
        <v>8.3627316876485003E-2</v>
      </c>
      <c r="F26" s="95">
        <v>3062.6037233870184</v>
      </c>
    </row>
    <row r="27" spans="2:12" ht="15" thickBot="1" x14ac:dyDescent="0.35">
      <c r="B27" s="22" t="s">
        <v>21</v>
      </c>
      <c r="C27" s="64">
        <v>52.650202016463851</v>
      </c>
      <c r="D27" s="64">
        <v>40.697435729818075</v>
      </c>
      <c r="E27" s="64">
        <v>6.6523622537180662</v>
      </c>
      <c r="F27" s="95">
        <v>2218.8837473797312</v>
      </c>
    </row>
    <row r="28" spans="2:12" ht="15" thickBot="1" x14ac:dyDescent="0.35">
      <c r="B28" s="22" t="s">
        <v>22</v>
      </c>
      <c r="C28" s="64">
        <v>36.066808297635191</v>
      </c>
      <c r="D28" s="64">
        <v>56.149492373022895</v>
      </c>
      <c r="E28" s="64">
        <v>7.7836993293419257</v>
      </c>
      <c r="F28" s="95">
        <v>1913.0770088284066</v>
      </c>
    </row>
    <row r="29" spans="2:12" ht="15" thickBot="1" x14ac:dyDescent="0.35">
      <c r="B29" s="22" t="s">
        <v>31</v>
      </c>
      <c r="C29" s="64">
        <v>72.56377708331857</v>
      </c>
      <c r="D29" s="64">
        <v>24.407228386909292</v>
      </c>
      <c r="E29" s="64">
        <v>3.0289945297721395</v>
      </c>
      <c r="F29" s="95">
        <v>1627.7803288538332</v>
      </c>
    </row>
    <row r="30" spans="2:12" ht="15" thickBot="1" x14ac:dyDescent="0.35">
      <c r="B30" s="22" t="s">
        <v>6</v>
      </c>
      <c r="C30" s="64">
        <v>25.440126774575123</v>
      </c>
      <c r="D30" s="64">
        <v>7.3450245440824071</v>
      </c>
      <c r="E30" s="64">
        <v>67.214848681342474</v>
      </c>
      <c r="F30" s="95">
        <v>1585.1594106620601</v>
      </c>
    </row>
    <row r="31" spans="2:12" ht="15" thickBot="1" x14ac:dyDescent="0.35">
      <c r="B31" s="22" t="s">
        <v>24</v>
      </c>
      <c r="C31" s="64">
        <v>17.794465643333751</v>
      </c>
      <c r="D31" s="64">
        <v>57.825481451948257</v>
      </c>
      <c r="E31" s="64">
        <v>24.380052904717996</v>
      </c>
      <c r="F31" s="95">
        <v>806.55938919364689</v>
      </c>
    </row>
    <row r="32" spans="2:12" ht="15" thickBot="1" x14ac:dyDescent="0.35">
      <c r="B32" s="22" t="s">
        <v>16</v>
      </c>
      <c r="C32" s="64">
        <v>72.506751279797896</v>
      </c>
      <c r="D32" s="64">
        <v>27.493248720202107</v>
      </c>
      <c r="E32" s="64">
        <v>0</v>
      </c>
      <c r="F32" s="95">
        <v>676.35981382208854</v>
      </c>
    </row>
    <row r="33" spans="2:11" ht="15" thickBot="1" x14ac:dyDescent="0.35">
      <c r="B33" s="23" t="s">
        <v>1</v>
      </c>
      <c r="C33" s="64">
        <v>77.345669785533275</v>
      </c>
      <c r="D33" s="64">
        <v>22.654330214466729</v>
      </c>
      <c r="E33" s="64">
        <v>0</v>
      </c>
      <c r="F33" s="95">
        <v>435.41108712449272</v>
      </c>
    </row>
    <row r="34" spans="2:11" ht="15" thickBot="1" x14ac:dyDescent="0.35">
      <c r="B34" s="23" t="s">
        <v>3</v>
      </c>
      <c r="C34" s="64">
        <v>35.404328361171963</v>
      </c>
      <c r="D34" s="64">
        <v>64.419649487040715</v>
      </c>
      <c r="E34" s="64">
        <v>0.17602215178732006</v>
      </c>
      <c r="F34" s="95">
        <v>431.13304899056362</v>
      </c>
    </row>
    <row r="35" spans="2:11" ht="15" thickBot="1" x14ac:dyDescent="0.35">
      <c r="B35" s="23" t="s">
        <v>25</v>
      </c>
      <c r="C35" s="64">
        <v>29.177097255657308</v>
      </c>
      <c r="D35" s="64">
        <v>68.108439245759214</v>
      </c>
      <c r="E35" s="64">
        <v>2.7144634985834881</v>
      </c>
      <c r="F35" s="95">
        <v>409.18205772257966</v>
      </c>
    </row>
    <row r="36" spans="2:11" ht="15" thickBot="1" x14ac:dyDescent="0.35">
      <c r="B36" s="23" t="s">
        <v>29</v>
      </c>
      <c r="C36" s="64">
        <v>1.0825781175285516</v>
      </c>
      <c r="D36" s="64">
        <v>81.613569959909057</v>
      </c>
      <c r="E36" s="64">
        <v>17.303851922562398</v>
      </c>
      <c r="F36" s="95">
        <v>241.58462225483032</v>
      </c>
    </row>
    <row r="37" spans="2:11" ht="15" thickBot="1" x14ac:dyDescent="0.35">
      <c r="B37" s="23" t="s">
        <v>17</v>
      </c>
      <c r="C37" s="64">
        <v>29.490577666752461</v>
      </c>
      <c r="D37" s="64">
        <v>70.509422333247542</v>
      </c>
      <c r="E37" s="64">
        <v>0</v>
      </c>
      <c r="F37" s="95">
        <v>56.40964956179667</v>
      </c>
    </row>
    <row r="38" spans="2:11" ht="15" thickBot="1" x14ac:dyDescent="0.35">
      <c r="B38" s="23" t="s">
        <v>19</v>
      </c>
      <c r="C38" s="64">
        <v>0</v>
      </c>
      <c r="D38" s="64">
        <v>0</v>
      </c>
      <c r="E38" s="64">
        <v>0</v>
      </c>
      <c r="F38" s="95">
        <v>0</v>
      </c>
    </row>
    <row r="41" spans="2:11" ht="15" thickBot="1" x14ac:dyDescent="0.35">
      <c r="C41" t="s">
        <v>85</v>
      </c>
      <c r="D41" t="s">
        <v>86</v>
      </c>
      <c r="H41" t="s">
        <v>85</v>
      </c>
      <c r="I41" t="s">
        <v>86</v>
      </c>
    </row>
    <row r="42" spans="2:11" ht="15" thickBot="1" x14ac:dyDescent="0.35">
      <c r="B42" s="22" t="s">
        <v>14</v>
      </c>
      <c r="C42" s="64">
        <v>86.152190282951352</v>
      </c>
      <c r="D42" s="64">
        <v>9.4949339120602172</v>
      </c>
      <c r="E42" s="65">
        <v>35120.361494968172</v>
      </c>
      <c r="G42" s="22" t="s">
        <v>14</v>
      </c>
      <c r="H42" s="64">
        <v>86.152190282951352</v>
      </c>
      <c r="I42" s="64">
        <v>9.4949339120602172</v>
      </c>
      <c r="J42" s="65">
        <v>35120.361494968172</v>
      </c>
      <c r="K42" s="95"/>
    </row>
    <row r="43" spans="2:11" ht="15" thickBot="1" x14ac:dyDescent="0.35">
      <c r="B43" s="22" t="s">
        <v>11</v>
      </c>
      <c r="C43" s="64">
        <v>21.200141395563588</v>
      </c>
      <c r="D43" s="64">
        <v>64.152120068275863</v>
      </c>
      <c r="E43" s="65">
        <v>27143.013813533144</v>
      </c>
      <c r="G43" s="22" t="s">
        <v>11</v>
      </c>
      <c r="H43" s="64">
        <v>21.200141395563588</v>
      </c>
      <c r="I43" s="64">
        <v>64.152120068275863</v>
      </c>
      <c r="J43" s="65">
        <v>27143.013813533144</v>
      </c>
    </row>
    <row r="44" spans="2:11" ht="15" thickBot="1" x14ac:dyDescent="0.35">
      <c r="B44" s="22" t="s">
        <v>15</v>
      </c>
      <c r="C44" s="64">
        <v>14.075409932387494</v>
      </c>
      <c r="D44" s="64">
        <v>84.078963965391623</v>
      </c>
      <c r="E44" s="65">
        <v>15532.78365118124</v>
      </c>
      <c r="G44" s="22" t="s">
        <v>15</v>
      </c>
      <c r="H44" s="64">
        <v>14.075409932387494</v>
      </c>
      <c r="I44" s="64">
        <v>84.078963965391623</v>
      </c>
      <c r="J44" s="65">
        <v>15532.78365118124</v>
      </c>
    </row>
    <row r="45" spans="2:11" ht="15" thickBot="1" x14ac:dyDescent="0.35">
      <c r="B45" s="22" t="s">
        <v>18</v>
      </c>
      <c r="C45" s="64">
        <v>100</v>
      </c>
      <c r="D45" s="64">
        <v>0</v>
      </c>
      <c r="E45" s="65">
        <v>11775.825825147409</v>
      </c>
      <c r="G45" s="22" t="s">
        <v>18</v>
      </c>
      <c r="H45" s="64">
        <v>100</v>
      </c>
      <c r="I45" s="64">
        <v>0</v>
      </c>
      <c r="J45" s="65">
        <v>11775.825825147409</v>
      </c>
    </row>
    <row r="46" spans="2:11" ht="15" thickBot="1" x14ac:dyDescent="0.35">
      <c r="B46" s="22" t="s">
        <v>10</v>
      </c>
      <c r="C46" s="64">
        <v>7.3126553695255589</v>
      </c>
      <c r="D46" s="64">
        <v>71.402661320644839</v>
      </c>
      <c r="E46" s="65">
        <v>11129.659986452603</v>
      </c>
      <c r="G46" s="22" t="s">
        <v>10</v>
      </c>
      <c r="H46" s="64">
        <v>7.3126553695255589</v>
      </c>
      <c r="I46" s="64">
        <v>71.402661320644839</v>
      </c>
      <c r="J46" s="65">
        <v>11129.659986452603</v>
      </c>
    </row>
    <row r="47" spans="2:11" ht="15" thickBot="1" x14ac:dyDescent="0.35">
      <c r="B47" s="22" t="s">
        <v>5</v>
      </c>
      <c r="C47" s="64">
        <v>69.731909925760846</v>
      </c>
      <c r="D47" s="64">
        <v>0</v>
      </c>
      <c r="E47" s="65">
        <v>10116.296546461199</v>
      </c>
      <c r="G47" s="22" t="s">
        <v>5</v>
      </c>
      <c r="H47" s="64">
        <v>69.731909925760846</v>
      </c>
      <c r="I47" s="64">
        <v>0</v>
      </c>
      <c r="J47" s="65">
        <v>10116.296546461199</v>
      </c>
    </row>
    <row r="48" spans="2:11" ht="15" thickBot="1" x14ac:dyDescent="0.35">
      <c r="B48" s="22" t="s">
        <v>13</v>
      </c>
      <c r="C48" s="64">
        <v>94.350780170939402</v>
      </c>
      <c r="D48" s="64">
        <v>5.5601962425328528</v>
      </c>
      <c r="E48" s="65">
        <v>9666.6704709091573</v>
      </c>
      <c r="G48" s="22" t="s">
        <v>13</v>
      </c>
      <c r="H48" s="64">
        <v>94.350780170939402</v>
      </c>
      <c r="I48" s="64">
        <v>5.5601962425328528</v>
      </c>
      <c r="J48" s="65">
        <v>9666.6704709091573</v>
      </c>
    </row>
    <row r="49" spans="2:10" ht="15" thickBot="1" x14ac:dyDescent="0.35">
      <c r="B49" s="22" t="s">
        <v>27</v>
      </c>
      <c r="C49" s="64">
        <v>15.377093544834535</v>
      </c>
      <c r="D49" s="64">
        <v>84.622906455165463</v>
      </c>
      <c r="E49" s="65">
        <v>9075.219917126924</v>
      </c>
      <c r="G49" s="22" t="s">
        <v>27</v>
      </c>
      <c r="H49" s="64">
        <v>15.377093544834535</v>
      </c>
      <c r="I49" s="64">
        <v>84.622906455165463</v>
      </c>
      <c r="J49" s="65">
        <v>9075.219917126924</v>
      </c>
    </row>
    <row r="50" spans="2:10" ht="15" thickBot="1" x14ac:dyDescent="0.35">
      <c r="B50" s="22" t="s">
        <v>9</v>
      </c>
      <c r="C50" s="64">
        <v>99.533391199137128</v>
      </c>
      <c r="D50" s="64">
        <v>0.44912279401081295</v>
      </c>
      <c r="E50" s="65">
        <v>7955.497950070263</v>
      </c>
      <c r="G50" s="22" t="s">
        <v>9</v>
      </c>
      <c r="H50" s="64">
        <v>99.533391199137128</v>
      </c>
      <c r="I50" s="64">
        <v>0.44912279401081295</v>
      </c>
      <c r="J50" s="65">
        <v>7955.497950070263</v>
      </c>
    </row>
    <row r="51" spans="2:10" ht="15" thickBot="1" x14ac:dyDescent="0.35">
      <c r="B51" s="22" t="s">
        <v>23</v>
      </c>
      <c r="C51" s="64">
        <v>21.756667839793597</v>
      </c>
      <c r="D51" s="64">
        <v>78.243332160206407</v>
      </c>
      <c r="E51" s="65">
        <v>7254.0356795414928</v>
      </c>
      <c r="G51" s="22" t="s">
        <v>23</v>
      </c>
      <c r="H51" s="64">
        <v>21.756667839793597</v>
      </c>
      <c r="I51" s="64">
        <v>78.243332160206407</v>
      </c>
      <c r="J51" s="65">
        <v>7254.0356795414928</v>
      </c>
    </row>
    <row r="52" spans="2:10" ht="15" thickBot="1" x14ac:dyDescent="0.35">
      <c r="B52" s="22" t="s">
        <v>26</v>
      </c>
      <c r="C52" s="64">
        <v>97.13349874037732</v>
      </c>
      <c r="D52" s="64">
        <v>2.866501259622674</v>
      </c>
      <c r="E52" s="65">
        <v>6723.7426858496774</v>
      </c>
      <c r="G52" s="22" t="s">
        <v>26</v>
      </c>
      <c r="H52" s="64">
        <v>97.13349874037732</v>
      </c>
      <c r="I52" s="64">
        <v>2.866501259622674</v>
      </c>
      <c r="J52" s="65">
        <v>6723.7426858496774</v>
      </c>
    </row>
    <row r="53" spans="2:10" ht="15" thickBot="1" x14ac:dyDescent="0.35">
      <c r="B53" s="22" t="s">
        <v>12</v>
      </c>
      <c r="C53" s="64">
        <v>92.359786627585635</v>
      </c>
      <c r="D53" s="64">
        <v>7.5326129270744442</v>
      </c>
      <c r="E53" s="65">
        <v>6348.2637594579082</v>
      </c>
      <c r="G53" s="22" t="s">
        <v>12</v>
      </c>
      <c r="H53" s="64">
        <v>92.359786627585635</v>
      </c>
      <c r="I53" s="64">
        <v>7.5326129270744442</v>
      </c>
      <c r="J53" s="65">
        <v>6348.2637594579082</v>
      </c>
    </row>
    <row r="54" spans="2:10" ht="15" thickBot="1" x14ac:dyDescent="0.35">
      <c r="B54" s="22" t="s">
        <v>8</v>
      </c>
      <c r="C54" s="64">
        <v>31.120718505294835</v>
      </c>
      <c r="D54" s="64">
        <v>66.305276034770017</v>
      </c>
      <c r="E54" s="65">
        <v>5344.3661381714737</v>
      </c>
      <c r="G54" s="22" t="s">
        <v>8</v>
      </c>
      <c r="H54" s="64">
        <v>31.120718505294835</v>
      </c>
      <c r="I54" s="64">
        <v>66.305276034770017</v>
      </c>
      <c r="J54" s="65">
        <v>5344.3661381714737</v>
      </c>
    </row>
    <row r="55" spans="2:10" ht="15" thickBot="1" x14ac:dyDescent="0.35">
      <c r="B55" s="22" t="s">
        <v>20</v>
      </c>
      <c r="C55" s="64">
        <v>99.999999999999972</v>
      </c>
      <c r="D55" s="64">
        <v>0</v>
      </c>
      <c r="E55" s="65">
        <v>5221.0318401655613</v>
      </c>
      <c r="G55" s="22" t="s">
        <v>20</v>
      </c>
      <c r="H55" s="64">
        <v>99.999999999999972</v>
      </c>
      <c r="I55" s="64">
        <v>0</v>
      </c>
      <c r="J55" s="65">
        <v>5221.0318401655613</v>
      </c>
    </row>
    <row r="56" spans="2:10" ht="15" thickBot="1" x14ac:dyDescent="0.35">
      <c r="B56" s="22" t="s">
        <v>30</v>
      </c>
      <c r="C56" s="64">
        <v>19.302725674335957</v>
      </c>
      <c r="D56" s="64">
        <v>80.69727432566404</v>
      </c>
      <c r="E56" s="65">
        <v>3997.7766810765793</v>
      </c>
      <c r="G56" s="22" t="s">
        <v>30</v>
      </c>
      <c r="H56" s="64">
        <v>19.302725674335957</v>
      </c>
      <c r="I56" s="64">
        <v>80.69727432566404</v>
      </c>
      <c r="J56" s="65">
        <v>3997.7766810765793</v>
      </c>
    </row>
    <row r="57" spans="2:10" ht="15" thickBot="1" x14ac:dyDescent="0.35">
      <c r="B57" s="22" t="s">
        <v>7</v>
      </c>
      <c r="C57" s="64">
        <v>5.4020003108550201</v>
      </c>
      <c r="D57" s="64">
        <v>94.341781137955962</v>
      </c>
      <c r="E57" s="65">
        <v>3790.0351137936323</v>
      </c>
      <c r="G57" s="22" t="s">
        <v>7</v>
      </c>
      <c r="H57" s="64">
        <v>5.4020003108550201</v>
      </c>
      <c r="I57" s="64">
        <v>94.341781137955962</v>
      </c>
      <c r="J57" s="65">
        <v>3790.0351137936323</v>
      </c>
    </row>
    <row r="58" spans="2:10" ht="15" thickBot="1" x14ac:dyDescent="0.35">
      <c r="B58" s="22" t="s">
        <v>2</v>
      </c>
      <c r="C58" s="64">
        <v>49.723488827930403</v>
      </c>
      <c r="D58" s="64">
        <v>40.331851415406611</v>
      </c>
      <c r="E58" s="65">
        <v>3733.3314504734994</v>
      </c>
      <c r="G58" s="22" t="s">
        <v>2</v>
      </c>
      <c r="H58" s="64">
        <v>49.723488827930403</v>
      </c>
      <c r="I58" s="64">
        <v>40.331851415406611</v>
      </c>
      <c r="J58" s="65">
        <v>3733.3314504734994</v>
      </c>
    </row>
    <row r="59" spans="2:10" ht="15" thickBot="1" x14ac:dyDescent="0.35">
      <c r="B59" s="22" t="s">
        <v>28</v>
      </c>
      <c r="C59" s="64">
        <v>100</v>
      </c>
      <c r="D59" s="64">
        <v>0</v>
      </c>
      <c r="E59" s="65">
        <v>3646.8027639983147</v>
      </c>
      <c r="G59" s="22" t="s">
        <v>28</v>
      </c>
      <c r="H59" s="64">
        <v>100</v>
      </c>
      <c r="I59" s="64">
        <v>0</v>
      </c>
      <c r="J59" s="65">
        <v>3646.8027639983147</v>
      </c>
    </row>
    <row r="60" spans="2:10" ht="15" thickBot="1" x14ac:dyDescent="0.35">
      <c r="B60" s="22" t="s">
        <v>4</v>
      </c>
      <c r="C60" s="64">
        <v>75.70331972888556</v>
      </c>
      <c r="D60" s="64">
        <v>0</v>
      </c>
      <c r="E60" s="65">
        <v>3428.6128743321583</v>
      </c>
      <c r="G60" s="22" t="s">
        <v>4</v>
      </c>
      <c r="H60" s="64">
        <v>75.70331972888556</v>
      </c>
      <c r="I60" s="64">
        <v>0</v>
      </c>
      <c r="J60" s="65">
        <v>3428.6128743321583</v>
      </c>
    </row>
    <row r="61" spans="2:10" ht="15" thickBot="1" x14ac:dyDescent="0.35">
      <c r="B61" s="22" t="s">
        <v>0</v>
      </c>
      <c r="C61" s="64">
        <v>8.0399986233117886</v>
      </c>
      <c r="D61" s="64">
        <v>91.212293359661672</v>
      </c>
      <c r="E61" s="65">
        <v>3062.6037233870184</v>
      </c>
      <c r="G61" s="22" t="s">
        <v>0</v>
      </c>
      <c r="H61" s="64">
        <v>8.0399986233117886</v>
      </c>
      <c r="I61" s="64">
        <v>91.212293359661672</v>
      </c>
      <c r="J61" s="65">
        <v>3062.6037233870184</v>
      </c>
    </row>
    <row r="62" spans="2:10" ht="15" thickBot="1" x14ac:dyDescent="0.35">
      <c r="B62" s="22" t="s">
        <v>21</v>
      </c>
      <c r="C62" s="64">
        <v>90.026599694885206</v>
      </c>
      <c r="D62" s="64">
        <v>9.9734003051147866</v>
      </c>
      <c r="E62" s="65">
        <v>2218.8837473797312</v>
      </c>
    </row>
    <row r="63" spans="2:10" ht="15" thickBot="1" x14ac:dyDescent="0.35">
      <c r="B63" s="22" t="s">
        <v>22</v>
      </c>
      <c r="C63" s="64">
        <v>69.742648427584371</v>
      </c>
      <c r="D63" s="64">
        <v>30.257351572415619</v>
      </c>
      <c r="E63" s="65">
        <v>1913.0770088284066</v>
      </c>
    </row>
    <row r="64" spans="2:10" ht="15" thickBot="1" x14ac:dyDescent="0.35">
      <c r="B64" s="22" t="s">
        <v>31</v>
      </c>
      <c r="C64" s="64">
        <v>45.122826156149621</v>
      </c>
      <c r="D64" s="64">
        <v>54.877173843850379</v>
      </c>
      <c r="E64" s="65">
        <v>1627.7803288538332</v>
      </c>
    </row>
    <row r="65" spans="2:5" ht="15" thickBot="1" x14ac:dyDescent="0.35">
      <c r="B65" s="22" t="s">
        <v>6</v>
      </c>
      <c r="C65" s="64">
        <v>72.45217246204048</v>
      </c>
      <c r="D65" s="64">
        <v>17.492714999248264</v>
      </c>
      <c r="E65" s="65">
        <v>1585.1594106620601</v>
      </c>
    </row>
    <row r="66" spans="2:5" ht="15" thickBot="1" x14ac:dyDescent="0.35">
      <c r="B66" s="22" t="s">
        <v>24</v>
      </c>
      <c r="C66" s="64">
        <v>100</v>
      </c>
      <c r="D66" s="64">
        <v>0</v>
      </c>
      <c r="E66" s="65">
        <v>806.55938919364689</v>
      </c>
    </row>
    <row r="67" spans="2:5" ht="15" thickBot="1" x14ac:dyDescent="0.35">
      <c r="B67" s="22" t="s">
        <v>16</v>
      </c>
      <c r="C67" s="64">
        <v>100</v>
      </c>
      <c r="D67" s="64">
        <v>0</v>
      </c>
      <c r="E67" s="65">
        <v>676.35981382208854</v>
      </c>
    </row>
    <row r="68" spans="2:5" ht="15" thickBot="1" x14ac:dyDescent="0.35">
      <c r="B68" s="23" t="s">
        <v>1</v>
      </c>
      <c r="C68" s="64">
        <v>46.556988107654952</v>
      </c>
      <c r="D68" s="64">
        <v>43.289088619755482</v>
      </c>
      <c r="E68" s="65">
        <v>435.41108712449272</v>
      </c>
    </row>
    <row r="69" spans="2:5" ht="15" thickBot="1" x14ac:dyDescent="0.35">
      <c r="B69" s="23" t="s">
        <v>3</v>
      </c>
      <c r="C69" s="64">
        <v>11.162569468037358</v>
      </c>
      <c r="D69" s="64">
        <v>87.239238887144083</v>
      </c>
      <c r="E69" s="65">
        <v>431.13304899056362</v>
      </c>
    </row>
    <row r="70" spans="2:5" ht="15" thickBot="1" x14ac:dyDescent="0.35">
      <c r="B70" s="23" t="s">
        <v>25</v>
      </c>
      <c r="C70" s="64">
        <v>100</v>
      </c>
      <c r="D70" s="64">
        <v>0</v>
      </c>
      <c r="E70" s="65">
        <v>409.18205772257966</v>
      </c>
    </row>
    <row r="71" spans="2:5" ht="15" thickBot="1" x14ac:dyDescent="0.35">
      <c r="B71" s="23" t="s">
        <v>29</v>
      </c>
      <c r="C71" s="64">
        <v>100</v>
      </c>
      <c r="D71" s="64">
        <v>0</v>
      </c>
      <c r="E71" s="65">
        <v>241.58462225483032</v>
      </c>
    </row>
    <row r="72" spans="2:5" ht="15" thickBot="1" x14ac:dyDescent="0.35">
      <c r="B72" s="23" t="s">
        <v>17</v>
      </c>
      <c r="C72" s="64">
        <v>100</v>
      </c>
      <c r="D72" s="64">
        <v>0</v>
      </c>
      <c r="E72" s="65">
        <v>56.40964956179667</v>
      </c>
    </row>
    <row r="73" spans="2:5" ht="15" thickBot="1" x14ac:dyDescent="0.35">
      <c r="B73" s="23" t="s">
        <v>19</v>
      </c>
      <c r="C73" s="65">
        <v>0</v>
      </c>
      <c r="D73" s="65">
        <v>0</v>
      </c>
      <c r="E73" s="65">
        <v>0</v>
      </c>
    </row>
    <row r="85" spans="2:7" ht="15" thickBot="1" x14ac:dyDescent="0.35">
      <c r="C85" t="s">
        <v>83</v>
      </c>
      <c r="D85" t="s">
        <v>88</v>
      </c>
      <c r="E85" t="s">
        <v>89</v>
      </c>
      <c r="F85" t="s">
        <v>85</v>
      </c>
      <c r="G85" t="s">
        <v>86</v>
      </c>
    </row>
    <row r="86" spans="2:7" ht="15" thickBot="1" x14ac:dyDescent="0.35">
      <c r="B86" s="22" t="s">
        <v>14</v>
      </c>
      <c r="C86" s="64">
        <v>19.740679408563828</v>
      </c>
      <c r="D86" s="64">
        <v>6.9746049457487951</v>
      </c>
      <c r="E86" s="64">
        <v>73.284715645687371</v>
      </c>
      <c r="F86" s="64">
        <v>86.152190282951352</v>
      </c>
      <c r="G86" s="64">
        <v>9.4949339120602172</v>
      </c>
    </row>
    <row r="87" spans="2:7" ht="15" thickBot="1" x14ac:dyDescent="0.35">
      <c r="B87" s="22" t="s">
        <v>11</v>
      </c>
      <c r="C87" s="64">
        <v>5.765152067297441</v>
      </c>
      <c r="D87" s="64">
        <v>34.021362930781976</v>
      </c>
      <c r="E87" s="64">
        <v>60.213485001920589</v>
      </c>
      <c r="F87" s="64">
        <v>21.200141395563588</v>
      </c>
      <c r="G87" s="64">
        <v>64.152120068275863</v>
      </c>
    </row>
    <row r="88" spans="2:7" ht="15" thickBot="1" x14ac:dyDescent="0.35">
      <c r="B88" s="22" t="s">
        <v>15</v>
      </c>
      <c r="C88" s="64">
        <v>66.828559912316777</v>
      </c>
      <c r="D88" s="64">
        <v>15.063531391334795</v>
      </c>
      <c r="E88" s="64">
        <v>18.107908696348428</v>
      </c>
      <c r="F88" s="64">
        <v>14.075409932387494</v>
      </c>
      <c r="G88" s="64">
        <v>84.078963965391623</v>
      </c>
    </row>
    <row r="89" spans="2:7" ht="15" thickBot="1" x14ac:dyDescent="0.35">
      <c r="B89" s="22" t="s">
        <v>18</v>
      </c>
      <c r="C89" s="64">
        <v>0.13574810248527408</v>
      </c>
      <c r="D89" s="64">
        <v>99.864251897514734</v>
      </c>
      <c r="E89" s="64">
        <v>0</v>
      </c>
      <c r="F89" s="64">
        <v>100</v>
      </c>
      <c r="G89" s="64">
        <v>0</v>
      </c>
    </row>
    <row r="90" spans="2:7" ht="15" thickBot="1" x14ac:dyDescent="0.35">
      <c r="B90" s="22" t="s">
        <v>10</v>
      </c>
      <c r="C90" s="64">
        <v>72.309017196391537</v>
      </c>
      <c r="D90" s="64">
        <v>-10.561770622601395</v>
      </c>
      <c r="E90" s="64">
        <v>38.252753426209857</v>
      </c>
      <c r="F90" s="64">
        <v>7.3126553695255589</v>
      </c>
      <c r="G90" s="64">
        <v>71.402661320644839</v>
      </c>
    </row>
    <row r="91" spans="2:7" ht="15" thickBot="1" x14ac:dyDescent="0.35">
      <c r="B91" s="22" t="s">
        <v>5</v>
      </c>
      <c r="C91" s="64">
        <v>0.77203036697697103</v>
      </c>
      <c r="D91" s="64">
        <v>0</v>
      </c>
      <c r="E91" s="64">
        <v>99.227969633023022</v>
      </c>
      <c r="F91" s="64">
        <v>69.731909925760846</v>
      </c>
      <c r="G91" s="64">
        <v>0</v>
      </c>
    </row>
    <row r="92" spans="2:7" ht="15" thickBot="1" x14ac:dyDescent="0.35">
      <c r="B92" s="22" t="s">
        <v>13</v>
      </c>
      <c r="C92" s="64">
        <v>3.0769943674890494</v>
      </c>
      <c r="D92" s="64">
        <v>15.531434858681214</v>
      </c>
      <c r="E92" s="64">
        <v>81.391570773829727</v>
      </c>
      <c r="F92" s="64">
        <v>94.350780170939402</v>
      </c>
      <c r="G92" s="64">
        <v>5.5601962425328528</v>
      </c>
    </row>
    <row r="93" spans="2:7" ht="15" thickBot="1" x14ac:dyDescent="0.35">
      <c r="B93" s="22" t="s">
        <v>27</v>
      </c>
      <c r="C93" s="64">
        <v>29.037743516735549</v>
      </c>
      <c r="D93" s="64">
        <v>66.616687218720344</v>
      </c>
      <c r="E93" s="64">
        <v>4.3455692645441086</v>
      </c>
      <c r="F93" s="64">
        <v>15.377093544834535</v>
      </c>
      <c r="G93" s="64">
        <v>84.622906455165463</v>
      </c>
    </row>
    <row r="94" spans="2:7" ht="15" thickBot="1" x14ac:dyDescent="0.35">
      <c r="B94" s="22" t="s">
        <v>9</v>
      </c>
      <c r="C94" s="64">
        <v>61.043741461396465</v>
      </c>
      <c r="D94" s="64">
        <v>-8.4579607065229787</v>
      </c>
      <c r="E94" s="64">
        <v>47.414219245126517</v>
      </c>
      <c r="F94" s="64">
        <v>99.533391199137128</v>
      </c>
      <c r="G94" s="64">
        <v>0.44912279401081295</v>
      </c>
    </row>
    <row r="95" spans="2:7" ht="15" thickBot="1" x14ac:dyDescent="0.35">
      <c r="B95" s="22" t="s">
        <v>23</v>
      </c>
      <c r="C95" s="64">
        <v>62.014405836030519</v>
      </c>
      <c r="D95" s="64">
        <v>33.141152884325173</v>
      </c>
      <c r="E95" s="64">
        <v>4.844441279644303</v>
      </c>
      <c r="F95" s="64">
        <v>21.756667839793597</v>
      </c>
      <c r="G95" s="64">
        <v>78.243332160206407</v>
      </c>
    </row>
    <row r="147" spans="2:4" ht="15" thickBot="1" x14ac:dyDescent="0.35"/>
    <row r="148" spans="2:4" ht="15" thickBot="1" x14ac:dyDescent="0.35">
      <c r="B148" s="22" t="s">
        <v>14</v>
      </c>
      <c r="C148" s="71">
        <v>16.675868862101257</v>
      </c>
      <c r="D148" s="71"/>
    </row>
    <row r="149" spans="2:4" ht="15" thickBot="1" x14ac:dyDescent="0.35">
      <c r="B149" s="22" t="s">
        <v>11</v>
      </c>
      <c r="C149" s="71">
        <v>11.164923531794821</v>
      </c>
      <c r="D149" s="71"/>
    </row>
    <row r="150" spans="2:4" ht="15" thickBot="1" x14ac:dyDescent="0.35">
      <c r="B150" s="22" t="s">
        <v>19</v>
      </c>
      <c r="C150" s="71">
        <v>7.4948750814047544</v>
      </c>
      <c r="D150" s="71"/>
    </row>
    <row r="151" spans="2:4" ht="15" thickBot="1" x14ac:dyDescent="0.35">
      <c r="B151" s="22" t="s">
        <v>15</v>
      </c>
      <c r="C151" s="71">
        <v>7.4536402680308163</v>
      </c>
      <c r="D151" s="71"/>
    </row>
    <row r="152" spans="2:4" ht="15" thickBot="1" x14ac:dyDescent="0.35">
      <c r="B152" s="22" t="s">
        <v>18</v>
      </c>
      <c r="C152" s="71">
        <v>5.8743000290769904</v>
      </c>
      <c r="D152" s="71"/>
    </row>
    <row r="153" spans="2:4" ht="15" thickBot="1" x14ac:dyDescent="0.35">
      <c r="B153" s="22" t="s">
        <v>13</v>
      </c>
      <c r="C153" s="71">
        <v>4.8073726843702778</v>
      </c>
      <c r="D153" s="71"/>
    </row>
    <row r="154" spans="2:4" ht="15" thickBot="1" x14ac:dyDescent="0.35">
      <c r="B154" s="22" t="s">
        <v>27</v>
      </c>
      <c r="C154" s="71">
        <v>4.5271189821110855</v>
      </c>
      <c r="D154" s="71"/>
    </row>
    <row r="155" spans="2:4" ht="15" thickBot="1" x14ac:dyDescent="0.35">
      <c r="B155" s="22" t="s">
        <v>10</v>
      </c>
      <c r="C155" s="71">
        <v>4.1989653803543012</v>
      </c>
      <c r="D155" s="71"/>
    </row>
    <row r="156" spans="2:4" ht="15" thickBot="1" x14ac:dyDescent="0.35">
      <c r="B156" s="22" t="s">
        <v>9</v>
      </c>
      <c r="C156" s="71">
        <v>3.9672451597747669</v>
      </c>
      <c r="D156" s="71"/>
    </row>
    <row r="157" spans="2:4" ht="15" thickBot="1" x14ac:dyDescent="0.35">
      <c r="B157" s="22" t="s">
        <v>23</v>
      </c>
      <c r="C157" s="71">
        <v>3.6186321567576938</v>
      </c>
      <c r="D157" s="71"/>
    </row>
    <row r="171" spans="2:14" ht="18" thickBot="1" x14ac:dyDescent="0.35">
      <c r="C171" s="36" t="s">
        <v>35</v>
      </c>
      <c r="D171" s="36" t="s">
        <v>36</v>
      </c>
      <c r="E171" s="36" t="s">
        <v>37</v>
      </c>
      <c r="F171" s="36" t="s">
        <v>79</v>
      </c>
    </row>
    <row r="172" spans="2:14" ht="15" thickBot="1" x14ac:dyDescent="0.35">
      <c r="B172" s="22" t="s">
        <v>14</v>
      </c>
      <c r="C172" s="72">
        <v>1450.230735957457</v>
      </c>
      <c r="D172" s="72">
        <v>16210.02445933351</v>
      </c>
      <c r="E172" s="72">
        <v>77.491691432831544</v>
      </c>
      <c r="F172" s="72">
        <v>12.169269955992629</v>
      </c>
      <c r="G172" s="72">
        <v>17749.916156679792</v>
      </c>
      <c r="J172" s="22" t="s">
        <v>14</v>
      </c>
      <c r="K172" s="72">
        <v>1450.230735957457</v>
      </c>
      <c r="L172" s="72">
        <v>16210.02445933351</v>
      </c>
      <c r="M172" s="72">
        <v>77.491691432831544</v>
      </c>
      <c r="N172" s="72">
        <v>12.169269955992629</v>
      </c>
    </row>
    <row r="173" spans="2:14" ht="15" thickBot="1" x14ac:dyDescent="0.35">
      <c r="B173" s="22" t="s">
        <v>19</v>
      </c>
      <c r="C173" s="72">
        <v>1972.1407355222609</v>
      </c>
      <c r="D173" s="72">
        <v>9619.9322714068294</v>
      </c>
      <c r="E173" s="72">
        <v>149.40363084982434</v>
      </c>
      <c r="F173" s="72">
        <v>4.185826793299583</v>
      </c>
      <c r="G173" s="72">
        <v>11745.662464572215</v>
      </c>
      <c r="J173" s="22" t="s">
        <v>19</v>
      </c>
      <c r="K173" s="72">
        <v>1972.1407355222609</v>
      </c>
      <c r="L173" s="72">
        <v>9619.9322714068294</v>
      </c>
      <c r="M173" s="72">
        <v>149.40363084982434</v>
      </c>
      <c r="N173" s="72">
        <v>4.185826793299583</v>
      </c>
    </row>
    <row r="174" spans="2:14" ht="15" thickBot="1" x14ac:dyDescent="0.35">
      <c r="B174" s="22" t="s">
        <v>13</v>
      </c>
      <c r="C174" s="72">
        <v>534.56753276422739</v>
      </c>
      <c r="D174" s="72">
        <v>4456.9502873774636</v>
      </c>
      <c r="E174" s="72">
        <v>253.65333913392388</v>
      </c>
      <c r="F174" s="72">
        <v>263.55602820525547</v>
      </c>
      <c r="G174" s="72">
        <v>5508.7271874808694</v>
      </c>
      <c r="J174" s="22" t="s">
        <v>13</v>
      </c>
      <c r="K174" s="72">
        <v>534.56753276422739</v>
      </c>
      <c r="L174" s="72">
        <v>4456.9502873774636</v>
      </c>
      <c r="M174" s="72">
        <v>253.65333913392388</v>
      </c>
      <c r="N174" s="72">
        <v>263.55602820525547</v>
      </c>
    </row>
    <row r="175" spans="2:14" ht="15" thickBot="1" x14ac:dyDescent="0.35">
      <c r="B175" s="22" t="s">
        <v>18</v>
      </c>
      <c r="C175" s="72">
        <v>2827.7612639940276</v>
      </c>
      <c r="D175" s="72">
        <v>2033.9071157521614</v>
      </c>
      <c r="E175" s="72">
        <v>73.802309645084421</v>
      </c>
      <c r="F175" s="72">
        <v>340.37127278276745</v>
      </c>
      <c r="G175" s="72">
        <v>5275.8419621740413</v>
      </c>
      <c r="J175" s="22" t="s">
        <v>18</v>
      </c>
      <c r="K175" s="72">
        <v>2827.7612639940276</v>
      </c>
      <c r="L175" s="72">
        <v>2033.9071157521614</v>
      </c>
      <c r="M175" s="72">
        <v>73.802309645084421</v>
      </c>
      <c r="N175" s="72">
        <v>340.37127278276745</v>
      </c>
    </row>
    <row r="176" spans="2:14" ht="15" thickBot="1" x14ac:dyDescent="0.35">
      <c r="B176" s="22" t="s">
        <v>5</v>
      </c>
      <c r="C176" s="72">
        <v>522.81691806774245</v>
      </c>
      <c r="D176" s="72">
        <v>4380.0769836996287</v>
      </c>
      <c r="E176" s="72">
        <v>187.5193537502457</v>
      </c>
      <c r="F176" s="72">
        <v>19.244542119385272</v>
      </c>
      <c r="G176" s="72">
        <v>5109.6577976370027</v>
      </c>
      <c r="J176" s="22" t="s">
        <v>5</v>
      </c>
      <c r="K176" s="72">
        <v>522.81691806774245</v>
      </c>
      <c r="L176" s="72">
        <v>4380.0769836996287</v>
      </c>
      <c r="M176" s="72">
        <v>187.5193537502457</v>
      </c>
      <c r="N176" s="72">
        <v>19.244542119385272</v>
      </c>
    </row>
    <row r="177" spans="2:15" ht="15" thickBot="1" x14ac:dyDescent="0.35">
      <c r="B177" s="22" t="s">
        <v>9</v>
      </c>
      <c r="C177" s="72">
        <v>582.67087664040844</v>
      </c>
      <c r="D177" s="72">
        <v>2266.9508117280729</v>
      </c>
      <c r="E177" s="72">
        <v>41.245839086381196</v>
      </c>
      <c r="F177" s="72">
        <v>15.431306612449681</v>
      </c>
      <c r="G177" s="72">
        <v>2906.2988340673119</v>
      </c>
      <c r="J177" s="22" t="s">
        <v>9</v>
      </c>
      <c r="K177" s="72">
        <v>582.67087664040844</v>
      </c>
      <c r="L177" s="72">
        <v>2266.9508117280729</v>
      </c>
      <c r="M177" s="72">
        <v>41.245839086381196</v>
      </c>
      <c r="N177" s="72">
        <v>15.431306612449681</v>
      </c>
    </row>
    <row r="178" spans="2:15" ht="15" thickBot="1" x14ac:dyDescent="0.35">
      <c r="B178" s="22" t="s">
        <v>12</v>
      </c>
      <c r="C178" s="72">
        <v>503.71381068374865</v>
      </c>
      <c r="D178" s="72">
        <v>2162.3382576495633</v>
      </c>
      <c r="E178" s="72">
        <v>92.791433827529303</v>
      </c>
      <c r="F178" s="72">
        <v>55.779931652504061</v>
      </c>
      <c r="G178" s="72">
        <v>2814.6234338133449</v>
      </c>
      <c r="J178" s="22" t="s">
        <v>12</v>
      </c>
      <c r="K178" s="72">
        <v>503.71381068374865</v>
      </c>
      <c r="L178" s="72">
        <v>2162.3382576495633</v>
      </c>
      <c r="M178" s="72">
        <v>92.791433827529303</v>
      </c>
      <c r="N178" s="72">
        <v>55.779931652504061</v>
      </c>
    </row>
    <row r="179" spans="2:15" ht="15" thickBot="1" x14ac:dyDescent="0.35">
      <c r="B179" s="22" t="s">
        <v>26</v>
      </c>
      <c r="C179" s="72">
        <v>1153.9841771519586</v>
      </c>
      <c r="D179" s="72">
        <v>1365.8838814068558</v>
      </c>
      <c r="E179" s="72">
        <v>75.861925015380024</v>
      </c>
      <c r="F179" s="72">
        <v>19.931400880694543</v>
      </c>
      <c r="G179" s="72">
        <v>2615.6613844548888</v>
      </c>
      <c r="J179" s="22" t="s">
        <v>26</v>
      </c>
      <c r="K179" s="72">
        <v>1153.9841771519586</v>
      </c>
      <c r="L179" s="72">
        <v>1365.8838814068558</v>
      </c>
      <c r="M179" s="72">
        <v>75.861925015380024</v>
      </c>
      <c r="N179" s="72">
        <v>19.931400880694543</v>
      </c>
    </row>
    <row r="180" spans="2:15" ht="15" thickBot="1" x14ac:dyDescent="0.35">
      <c r="B180" s="22" t="s">
        <v>4</v>
      </c>
      <c r="C180" s="72">
        <v>701.32639926988588</v>
      </c>
      <c r="D180" s="72">
        <v>836.68929489209938</v>
      </c>
      <c r="E180" s="72">
        <v>446.40902148767316</v>
      </c>
      <c r="F180" s="72">
        <v>497.91775473625103</v>
      </c>
      <c r="G180" s="72">
        <v>2482.3424703859096</v>
      </c>
      <c r="J180" s="22" t="s">
        <v>4</v>
      </c>
      <c r="K180" s="72">
        <v>701.32639926988588</v>
      </c>
      <c r="L180" s="72">
        <v>836.68929489209938</v>
      </c>
      <c r="M180" s="72">
        <v>446.40902148767316</v>
      </c>
      <c r="N180" s="72">
        <v>497.91775473625103</v>
      </c>
    </row>
    <row r="181" spans="2:15" ht="15" thickBot="1" x14ac:dyDescent="0.35">
      <c r="B181" s="22" t="s">
        <v>20</v>
      </c>
      <c r="C181" s="72">
        <v>1029.9040117961281</v>
      </c>
      <c r="D181" s="72">
        <v>871.05398055339674</v>
      </c>
      <c r="E181" s="72">
        <v>491.51511963631185</v>
      </c>
      <c r="F181" s="72">
        <v>41.932729526457059</v>
      </c>
      <c r="G181" s="72">
        <v>2434.4058415122936</v>
      </c>
      <c r="H181" s="95">
        <f>SUM(G172:G181)</f>
        <v>58643.13753277767</v>
      </c>
      <c r="J181" s="22" t="s">
        <v>20</v>
      </c>
      <c r="K181" s="72">
        <v>1029.9040117961281</v>
      </c>
      <c r="L181" s="72">
        <v>871.05398055339674</v>
      </c>
      <c r="M181" s="72">
        <v>491.51511963631185</v>
      </c>
      <c r="N181" s="72">
        <v>41.932729526457059</v>
      </c>
    </row>
    <row r="182" spans="2:15" ht="15" thickBot="1" x14ac:dyDescent="0.35">
      <c r="B182" s="22" t="s">
        <v>11</v>
      </c>
      <c r="C182" s="72">
        <v>652.55296479628146</v>
      </c>
      <c r="D182" s="72">
        <v>1577.168052849981</v>
      </c>
      <c r="E182" s="72">
        <v>77.507343956620986</v>
      </c>
      <c r="F182" s="72">
        <v>39.00484628705938</v>
      </c>
      <c r="G182" s="72">
        <v>2346.2332078899431</v>
      </c>
    </row>
    <row r="183" spans="2:15" ht="18" thickBot="1" x14ac:dyDescent="0.35">
      <c r="B183" s="22" t="s">
        <v>21</v>
      </c>
      <c r="C183" s="72">
        <v>309.48411898880568</v>
      </c>
      <c r="D183" s="72">
        <v>784.76129304427934</v>
      </c>
      <c r="E183" s="72">
        <v>336.84120470366025</v>
      </c>
      <c r="F183" s="72">
        <v>74.397749812671421</v>
      </c>
      <c r="G183" s="72">
        <v>1505.4843665494168</v>
      </c>
      <c r="K183" s="36" t="s">
        <v>35</v>
      </c>
      <c r="L183" s="36" t="s">
        <v>36</v>
      </c>
      <c r="M183" s="36" t="s">
        <v>37</v>
      </c>
      <c r="N183" s="36" t="s">
        <v>79</v>
      </c>
    </row>
    <row r="184" spans="2:15" ht="15" thickBot="1" x14ac:dyDescent="0.35">
      <c r="B184" s="22" t="s">
        <v>15</v>
      </c>
      <c r="C184" s="72">
        <v>91.272610925500672</v>
      </c>
      <c r="D184" s="72">
        <v>867.0598973903476</v>
      </c>
      <c r="E184" s="72">
        <v>150.5806463259612</v>
      </c>
      <c r="F184" s="72">
        <v>3.3913735919706918</v>
      </c>
      <c r="G184" s="72">
        <v>1112.30452823378</v>
      </c>
      <c r="J184" s="22" t="s">
        <v>14</v>
      </c>
      <c r="K184" s="96">
        <f>+K172/$G$172*100</f>
        <v>8.1703525986047794</v>
      </c>
      <c r="L184" s="96">
        <f t="shared" ref="L184:N184" si="1">+L172/$G$172*100</f>
        <v>91.324512838519638</v>
      </c>
      <c r="M184" s="96">
        <f t="shared" si="1"/>
        <v>0.43657497167201686</v>
      </c>
      <c r="N184" s="96">
        <f t="shared" si="1"/>
        <v>6.8559591203550513E-2</v>
      </c>
      <c r="O184" s="96">
        <f>SUM(K184:N184)</f>
        <v>99.999999999999986</v>
      </c>
    </row>
    <row r="185" spans="2:15" ht="15" thickBot="1" x14ac:dyDescent="0.35">
      <c r="B185" s="22" t="s">
        <v>27</v>
      </c>
      <c r="C185" s="72">
        <v>384.31178043959329</v>
      </c>
      <c r="D185" s="72">
        <v>557.36544393566851</v>
      </c>
      <c r="E185" s="72">
        <v>121.93788886309598</v>
      </c>
      <c r="F185" s="72">
        <v>38.500646567258883</v>
      </c>
      <c r="G185" s="72">
        <v>1102.115759805617</v>
      </c>
      <c r="J185" s="22" t="s">
        <v>19</v>
      </c>
      <c r="K185" s="96">
        <f>+K173/$G$173*100</f>
        <v>16.790374672103159</v>
      </c>
      <c r="L185" s="96">
        <f t="shared" ref="L185:N185" si="2">+L173/$G$173*100</f>
        <v>81.901998294458849</v>
      </c>
      <c r="M185" s="96">
        <f t="shared" si="2"/>
        <v>1.2719898200758122</v>
      </c>
      <c r="N185" s="96">
        <f t="shared" si="2"/>
        <v>3.5637213362167172E-2</v>
      </c>
      <c r="O185" s="96">
        <f t="shared" ref="O185:O193" si="3">SUM(K185:N185)</f>
        <v>99.999999999999986</v>
      </c>
    </row>
    <row r="186" spans="2:15" ht="15" thickBot="1" x14ac:dyDescent="0.35">
      <c r="B186" s="22" t="s">
        <v>28</v>
      </c>
      <c r="C186" s="72">
        <v>0</v>
      </c>
      <c r="D186" s="72">
        <v>0</v>
      </c>
      <c r="E186" s="72">
        <v>0</v>
      </c>
      <c r="F186" s="72">
        <v>1006.9673529058355</v>
      </c>
      <c r="G186" s="72">
        <v>1006.9673529058355</v>
      </c>
      <c r="J186" s="22" t="s">
        <v>13</v>
      </c>
      <c r="K186" s="96">
        <f>+K174/$G$174*100</f>
        <v>9.7040117357614886</v>
      </c>
      <c r="L186" s="96">
        <f t="shared" ref="L186:N186" si="4">+L174/$G$174*100</f>
        <v>80.907079542917401</v>
      </c>
      <c r="M186" s="96">
        <f t="shared" si="4"/>
        <v>4.6045725355645919</v>
      </c>
      <c r="N186" s="96">
        <f t="shared" si="4"/>
        <v>4.7843361857565352</v>
      </c>
      <c r="O186" s="96">
        <f t="shared" si="3"/>
        <v>100</v>
      </c>
    </row>
    <row r="187" spans="2:15" ht="15" thickBot="1" x14ac:dyDescent="0.35">
      <c r="B187" s="22" t="s">
        <v>6</v>
      </c>
      <c r="C187" s="72">
        <v>250.93136503179088</v>
      </c>
      <c r="D187" s="72">
        <v>409.33981094989218</v>
      </c>
      <c r="E187" s="72">
        <v>94.194819547790118</v>
      </c>
      <c r="F187" s="72">
        <v>72.850541830225396</v>
      </c>
      <c r="G187" s="72">
        <v>827.31653735969849</v>
      </c>
      <c r="J187" s="22" t="s">
        <v>18</v>
      </c>
      <c r="K187" s="96">
        <f>+K175/$G$175*100</f>
        <v>53.598293585518597</v>
      </c>
      <c r="L187" s="96">
        <f t="shared" ref="L187:N187" si="5">+L175/$G$175*100</f>
        <v>38.551327547992727</v>
      </c>
      <c r="M187" s="96">
        <f t="shared" si="5"/>
        <v>1.3988726382295262</v>
      </c>
      <c r="N187" s="96">
        <f t="shared" si="5"/>
        <v>6.4515062282591389</v>
      </c>
      <c r="O187" s="96">
        <f t="shared" si="3"/>
        <v>99.999999999999972</v>
      </c>
    </row>
    <row r="188" spans="2:15" ht="15" thickBot="1" x14ac:dyDescent="0.35">
      <c r="B188" s="22" t="s">
        <v>22</v>
      </c>
      <c r="C188" s="72">
        <v>191.58768114437515</v>
      </c>
      <c r="D188" s="72">
        <v>288.24584782264594</v>
      </c>
      <c r="E188" s="72">
        <v>189.6381866622045</v>
      </c>
      <c r="F188" s="72">
        <v>51.469280490192077</v>
      </c>
      <c r="G188" s="72">
        <v>720.94099611941772</v>
      </c>
      <c r="J188" s="22" t="s">
        <v>5</v>
      </c>
      <c r="K188" s="96">
        <f>+K176/$G$176*100</f>
        <v>10.231936046862527</v>
      </c>
      <c r="L188" s="96">
        <f t="shared" ref="L188:N188" si="6">+L176/$G$176*100</f>
        <v>85.721532775154259</v>
      </c>
      <c r="M188" s="96">
        <f t="shared" si="6"/>
        <v>3.6699004351517504</v>
      </c>
      <c r="N188" s="96">
        <f t="shared" si="6"/>
        <v>0.37663074283144848</v>
      </c>
      <c r="O188" s="96">
        <f t="shared" si="3"/>
        <v>99.999999999999986</v>
      </c>
    </row>
    <row r="189" spans="2:15" ht="15" thickBot="1" x14ac:dyDescent="0.35">
      <c r="B189" s="22" t="s">
        <v>2</v>
      </c>
      <c r="C189" s="72">
        <v>159.4980864763458</v>
      </c>
      <c r="D189" s="72">
        <v>335.40988670108055</v>
      </c>
      <c r="E189" s="72">
        <v>25.380972678051847</v>
      </c>
      <c r="F189" s="72">
        <v>18.873030965730869</v>
      </c>
      <c r="G189" s="72">
        <v>539.16197682120912</v>
      </c>
      <c r="J189" s="22" t="s">
        <v>9</v>
      </c>
      <c r="K189" s="96">
        <f>+K177/$G$177*100</f>
        <v>20.048553500775803</v>
      </c>
      <c r="L189" s="96">
        <f t="shared" ref="L189:N189" si="7">+L177/$G$177*100</f>
        <v>78.00129791042572</v>
      </c>
      <c r="M189" s="96">
        <f t="shared" si="7"/>
        <v>1.4191878207052233</v>
      </c>
      <c r="N189" s="96">
        <f t="shared" si="7"/>
        <v>0.53096076809327453</v>
      </c>
      <c r="O189" s="96">
        <f t="shared" si="3"/>
        <v>100.00000000000003</v>
      </c>
    </row>
    <row r="190" spans="2:15" ht="15" thickBot="1" x14ac:dyDescent="0.35">
      <c r="B190" s="22" t="s">
        <v>8</v>
      </c>
      <c r="C190" s="72">
        <v>268.05591375080553</v>
      </c>
      <c r="D190" s="72">
        <v>243.17074813512212</v>
      </c>
      <c r="E190" s="72">
        <v>3.3567305397236544</v>
      </c>
      <c r="F190" s="72">
        <v>4.5494975182336974</v>
      </c>
      <c r="G190" s="72">
        <v>519.13288994388506</v>
      </c>
      <c r="J190" s="22" t="s">
        <v>12</v>
      </c>
      <c r="K190" s="96">
        <f>+K178/$G$178*100</f>
        <v>17.896312687246425</v>
      </c>
      <c r="L190" s="96">
        <f t="shared" ref="L190:N190" si="8">+L178/$G$178*100</f>
        <v>76.825135173409535</v>
      </c>
      <c r="M190" s="96">
        <f t="shared" si="8"/>
        <v>3.2967619295989592</v>
      </c>
      <c r="N190" s="96">
        <f t="shared" si="8"/>
        <v>1.9817902097450941</v>
      </c>
      <c r="O190" s="96">
        <f t="shared" si="3"/>
        <v>100.00000000000001</v>
      </c>
    </row>
    <row r="191" spans="2:15" ht="15" thickBot="1" x14ac:dyDescent="0.35">
      <c r="B191" s="22" t="s">
        <v>31</v>
      </c>
      <c r="C191" s="72">
        <v>365.55465614437821</v>
      </c>
      <c r="D191" s="72">
        <v>112.66790259547327</v>
      </c>
      <c r="E191" s="72">
        <v>31.243987704647715</v>
      </c>
      <c r="F191" s="72">
        <v>8.244941199837589</v>
      </c>
      <c r="G191" s="72">
        <v>517.71148764433678</v>
      </c>
      <c r="J191" s="22" t="s">
        <v>26</v>
      </c>
      <c r="K191" s="96">
        <f>+K179/$G$179*100</f>
        <v>44.118255673696552</v>
      </c>
      <c r="L191" s="96">
        <f t="shared" ref="L191:N191" si="9">+L179/$G$179*100</f>
        <v>52.219445893280636</v>
      </c>
      <c r="M191" s="96">
        <f t="shared" si="9"/>
        <v>2.9002960959027142</v>
      </c>
      <c r="N191" s="96">
        <f t="shared" si="9"/>
        <v>0.76200233712011245</v>
      </c>
      <c r="O191" s="96">
        <f t="shared" si="3"/>
        <v>100.00000000000001</v>
      </c>
    </row>
    <row r="192" spans="2:15" ht="15" thickBot="1" x14ac:dyDescent="0.35">
      <c r="B192" s="22" t="s">
        <v>23</v>
      </c>
      <c r="C192" s="72">
        <v>190.14466969931013</v>
      </c>
      <c r="D192" s="72">
        <v>172.55474541854687</v>
      </c>
      <c r="E192" s="72">
        <v>29.239241951485788</v>
      </c>
      <c r="F192" s="72">
        <v>82.27850365105067</v>
      </c>
      <c r="G192" s="72">
        <v>474.21716072039345</v>
      </c>
      <c r="J192" s="22" t="s">
        <v>4</v>
      </c>
      <c r="K192" s="96">
        <f>+K180/$G$180*100</f>
        <v>28.252604450700808</v>
      </c>
      <c r="L192" s="96">
        <f t="shared" ref="L192:N192" si="10">+L180/$G$180*100</f>
        <v>33.705635095629091</v>
      </c>
      <c r="M192" s="96">
        <f t="shared" si="10"/>
        <v>17.983377669007677</v>
      </c>
      <c r="N192" s="96">
        <f t="shared" si="10"/>
        <v>20.058382784662417</v>
      </c>
      <c r="O192" s="96">
        <f t="shared" si="3"/>
        <v>99.999999999999986</v>
      </c>
    </row>
    <row r="193" spans="2:15" ht="15" thickBot="1" x14ac:dyDescent="0.35">
      <c r="B193" s="22" t="s">
        <v>10</v>
      </c>
      <c r="C193" s="72">
        <v>44.546489296051533</v>
      </c>
      <c r="D193" s="72">
        <v>373.20340204632686</v>
      </c>
      <c r="E193" s="72">
        <v>15.977541269151246</v>
      </c>
      <c r="F193" s="72">
        <v>1.6397265656531985</v>
      </c>
      <c r="G193" s="72">
        <v>435.36715917718288</v>
      </c>
      <c r="J193" s="22" t="s">
        <v>20</v>
      </c>
      <c r="K193" s="96">
        <f>+K181/$G$181*100</f>
        <v>42.306175668570297</v>
      </c>
      <c r="L193" s="96">
        <f t="shared" ref="L193:N193" si="11">+L181/$G$181*100</f>
        <v>35.780968222302796</v>
      </c>
      <c r="M193" s="96">
        <f t="shared" si="11"/>
        <v>20.190352457048593</v>
      </c>
      <c r="N193" s="96">
        <f t="shared" si="11"/>
        <v>1.7225036520783135</v>
      </c>
      <c r="O193" s="96">
        <f t="shared" si="3"/>
        <v>100</v>
      </c>
    </row>
    <row r="194" spans="2:15" ht="15" thickBot="1" x14ac:dyDescent="0.35">
      <c r="B194" s="22" t="s">
        <v>16</v>
      </c>
      <c r="C194" s="72">
        <v>93.073554547216091</v>
      </c>
      <c r="D194" s="72">
        <v>150.68851708677579</v>
      </c>
      <c r="E194" s="72">
        <v>95.03601585535533</v>
      </c>
      <c r="F194" s="72">
        <v>22.562651136621685</v>
      </c>
      <c r="G194" s="72">
        <v>361.36073862596885</v>
      </c>
    </row>
    <row r="195" spans="2:15" ht="15" thickBot="1" x14ac:dyDescent="0.35">
      <c r="B195" s="22" t="s">
        <v>25</v>
      </c>
      <c r="C195" s="72">
        <v>131.17795953230342</v>
      </c>
      <c r="D195" s="72">
        <v>191.01908951511115</v>
      </c>
      <c r="E195" s="72">
        <v>8.8488315762235228</v>
      </c>
      <c r="F195" s="72">
        <v>1.7364379101942031</v>
      </c>
      <c r="G195" s="72">
        <v>332.78231853383232</v>
      </c>
    </row>
    <row r="196" spans="2:15" ht="15" thickBot="1" x14ac:dyDescent="0.35">
      <c r="B196" s="22" t="s">
        <v>30</v>
      </c>
      <c r="C196" s="72">
        <v>137.12372236614016</v>
      </c>
      <c r="D196" s="72">
        <v>84.399964184218504</v>
      </c>
      <c r="E196" s="72">
        <v>3.8820414551144697</v>
      </c>
      <c r="F196" s="72">
        <v>0.53221536078182263</v>
      </c>
      <c r="G196" s="72">
        <v>225.93794336625496</v>
      </c>
    </row>
    <row r="197" spans="2:15" ht="15" thickBot="1" x14ac:dyDescent="0.35">
      <c r="B197" s="22" t="s">
        <v>24</v>
      </c>
      <c r="C197" s="72">
        <v>104.84559059838433</v>
      </c>
      <c r="D197" s="72">
        <v>72.612141941203348</v>
      </c>
      <c r="E197" s="72">
        <v>29.84831943545009</v>
      </c>
      <c r="F197" s="72">
        <v>2.4035918683695439</v>
      </c>
      <c r="G197" s="72">
        <v>209.70964384340735</v>
      </c>
    </row>
    <row r="198" spans="2:15" ht="15" thickBot="1" x14ac:dyDescent="0.35">
      <c r="B198" s="23" t="s">
        <v>1</v>
      </c>
      <c r="C198" s="72">
        <v>154.92213399801045</v>
      </c>
      <c r="D198" s="72">
        <v>31.242215199442587</v>
      </c>
      <c r="E198" s="72">
        <v>0.53665284316467921</v>
      </c>
      <c r="F198" s="72">
        <v>2.4247538865457581</v>
      </c>
      <c r="G198" s="72">
        <v>189.12575592716345</v>
      </c>
    </row>
    <row r="199" spans="2:15" ht="15" thickBot="1" x14ac:dyDescent="0.35">
      <c r="B199" s="23" t="s">
        <v>29</v>
      </c>
      <c r="C199" s="72">
        <v>176.86492887338323</v>
      </c>
      <c r="D199" s="72">
        <v>-17.304215797482346</v>
      </c>
      <c r="E199" s="72">
        <v>21.475832709600898</v>
      </c>
      <c r="F199" s="72">
        <v>2.3837810926392877</v>
      </c>
      <c r="G199" s="72">
        <v>183.42032687814105</v>
      </c>
    </row>
    <row r="200" spans="2:15" ht="15" thickBot="1" x14ac:dyDescent="0.35">
      <c r="B200" s="23" t="s">
        <v>0</v>
      </c>
      <c r="C200" s="72">
        <v>136.65054158825495</v>
      </c>
      <c r="D200" s="72">
        <v>45.304653821787419</v>
      </c>
      <c r="E200" s="72">
        <v>0.58655603443834481</v>
      </c>
      <c r="F200" s="72">
        <v>0.18122956190980641</v>
      </c>
      <c r="G200" s="72">
        <v>182.72298100639051</v>
      </c>
    </row>
    <row r="201" spans="2:15" ht="15" thickBot="1" x14ac:dyDescent="0.35">
      <c r="B201" s="23" t="s">
        <v>7</v>
      </c>
      <c r="C201" s="72">
        <v>18.840515869276089</v>
      </c>
      <c r="D201" s="72">
        <v>74.866347849601866</v>
      </c>
      <c r="E201" s="72">
        <v>1.9970114901597331</v>
      </c>
      <c r="F201" s="72">
        <v>0.42646399458212825</v>
      </c>
      <c r="G201" s="72">
        <v>96.130339203619812</v>
      </c>
    </row>
    <row r="202" spans="2:15" ht="15" thickBot="1" x14ac:dyDescent="0.35">
      <c r="B202" s="23" t="s">
        <v>17</v>
      </c>
      <c r="C202" s="72">
        <v>3.4907976504569449</v>
      </c>
      <c r="D202" s="72">
        <v>21.439361708535571</v>
      </c>
      <c r="E202" s="72">
        <v>17.354937282344164</v>
      </c>
      <c r="F202" s="72">
        <v>8.1703888982658124E-2</v>
      </c>
      <c r="G202" s="72">
        <v>42.366800530319345</v>
      </c>
    </row>
    <row r="203" spans="2:15" ht="15" thickBot="1" x14ac:dyDescent="0.35">
      <c r="B203" s="23" t="s">
        <v>3</v>
      </c>
      <c r="C203" s="72">
        <v>21.352640734478285</v>
      </c>
      <c r="D203" s="72">
        <v>18.867217987263572</v>
      </c>
      <c r="E203" s="72">
        <v>0.29913052532849677</v>
      </c>
      <c r="F203" s="72">
        <v>0.34751928677869481</v>
      </c>
      <c r="G203" s="72">
        <v>40.866508533849043</v>
      </c>
    </row>
    <row r="204" spans="2:15" x14ac:dyDescent="0.3">
      <c r="G204" s="95">
        <f>SUM(G172:G203)</f>
        <v>71614.514312397325</v>
      </c>
    </row>
    <row r="212" spans="2:3" ht="15" thickBot="1" x14ac:dyDescent="0.35"/>
    <row r="213" spans="2:3" ht="15" thickBot="1" x14ac:dyDescent="0.35">
      <c r="B213" s="22" t="s">
        <v>14</v>
      </c>
      <c r="C213" s="90">
        <f>(+G172/H$181)*100</f>
        <v>30.267678203197697</v>
      </c>
    </row>
    <row r="214" spans="2:3" ht="15" thickBot="1" x14ac:dyDescent="0.35">
      <c r="B214" s="22" t="s">
        <v>19</v>
      </c>
      <c r="C214" s="90">
        <f t="shared" ref="C214:C222" si="12">(+G173/H$181)*100</f>
        <v>20.029048510590279</v>
      </c>
    </row>
    <row r="215" spans="2:3" ht="15" thickBot="1" x14ac:dyDescent="0.35">
      <c r="B215" s="22" t="s">
        <v>13</v>
      </c>
      <c r="C215" s="90">
        <f t="shared" si="12"/>
        <v>9.3936433472746099</v>
      </c>
    </row>
    <row r="216" spans="2:3" ht="15" thickBot="1" x14ac:dyDescent="0.35">
      <c r="B216" s="22" t="s">
        <v>18</v>
      </c>
      <c r="C216" s="90">
        <f t="shared" si="12"/>
        <v>8.9965206231081876</v>
      </c>
    </row>
    <row r="217" spans="2:3" ht="15" thickBot="1" x14ac:dyDescent="0.35">
      <c r="B217" s="22" t="s">
        <v>5</v>
      </c>
      <c r="C217" s="90">
        <f t="shared" si="12"/>
        <v>8.7131385062421653</v>
      </c>
    </row>
    <row r="218" spans="2:3" ht="15" thickBot="1" x14ac:dyDescent="0.35">
      <c r="B218" s="22" t="s">
        <v>9</v>
      </c>
      <c r="C218" s="90">
        <f t="shared" si="12"/>
        <v>4.9559061065634173</v>
      </c>
    </row>
    <row r="219" spans="2:3" ht="15" thickBot="1" x14ac:dyDescent="0.35">
      <c r="B219" s="22" t="s">
        <v>12</v>
      </c>
      <c r="C219" s="90">
        <f t="shared" si="12"/>
        <v>4.7995785222783391</v>
      </c>
    </row>
    <row r="220" spans="2:3" ht="15" thickBot="1" x14ac:dyDescent="0.35">
      <c r="B220" s="22" t="s">
        <v>26</v>
      </c>
      <c r="C220" s="90">
        <f t="shared" si="12"/>
        <v>4.4603025937909706</v>
      </c>
    </row>
    <row r="221" spans="2:3" ht="15" thickBot="1" x14ac:dyDescent="0.35">
      <c r="B221" s="22" t="s">
        <v>4</v>
      </c>
      <c r="C221" s="90">
        <f t="shared" si="12"/>
        <v>4.2329632670121766</v>
      </c>
    </row>
    <row r="222" spans="2:3" ht="15" thickBot="1" x14ac:dyDescent="0.35">
      <c r="B222" s="22" t="s">
        <v>20</v>
      </c>
      <c r="C222" s="90">
        <f t="shared" si="12"/>
        <v>4.1512203199421593</v>
      </c>
    </row>
    <row r="223" spans="2:3" x14ac:dyDescent="0.3">
      <c r="C223" s="95">
        <f>SUM(C213:C222)</f>
        <v>100</v>
      </c>
    </row>
    <row r="254" spans="3:9" ht="15" thickBot="1" x14ac:dyDescent="0.35"/>
    <row r="255" spans="3:9" ht="15" customHeight="1" x14ac:dyDescent="0.3">
      <c r="C255" s="103" t="s">
        <v>88</v>
      </c>
      <c r="D255" s="103" t="s">
        <v>89</v>
      </c>
    </row>
    <row r="256" spans="3:9" ht="15" thickBot="1" x14ac:dyDescent="0.35">
      <c r="C256" s="104"/>
      <c r="D256" s="104"/>
      <c r="H256" s="92"/>
      <c r="I256" s="92"/>
    </row>
    <row r="257" spans="2:9" ht="21.6" thickBot="1" x14ac:dyDescent="0.35">
      <c r="C257" s="105"/>
      <c r="D257" s="105"/>
      <c r="H257" s="91" t="s">
        <v>88</v>
      </c>
      <c r="I257" s="91" t="s">
        <v>89</v>
      </c>
    </row>
    <row r="258" spans="2:9" ht="15" thickBot="1" x14ac:dyDescent="0.35">
      <c r="B258" s="22" t="s">
        <v>14</v>
      </c>
      <c r="C258" s="64">
        <v>2291.4751749301704</v>
      </c>
      <c r="D258" s="64">
        <v>24416.799269134539</v>
      </c>
      <c r="E258" s="95">
        <f t="shared" ref="E258:E289" si="13">SUM(C258:D258)</f>
        <v>26708.274444064707</v>
      </c>
      <c r="G258" s="22" t="s">
        <v>14</v>
      </c>
      <c r="H258" s="64">
        <v>2291.4751749301704</v>
      </c>
      <c r="I258" s="64">
        <v>24416.799269134539</v>
      </c>
    </row>
    <row r="259" spans="2:9" ht="15" thickBot="1" x14ac:dyDescent="0.35">
      <c r="B259" s="22" t="s">
        <v>11</v>
      </c>
      <c r="C259" s="64">
        <v>8774.1453009353881</v>
      </c>
      <c r="D259" s="64">
        <v>12096.382649715624</v>
      </c>
      <c r="E259" s="95">
        <f t="shared" si="13"/>
        <v>20870.527950651012</v>
      </c>
      <c r="G259" s="22" t="s">
        <v>11</v>
      </c>
      <c r="H259" s="64">
        <v>8774.1453009353881</v>
      </c>
      <c r="I259" s="64">
        <v>12096.382649715624</v>
      </c>
    </row>
    <row r="260" spans="2:9" ht="15" thickBot="1" x14ac:dyDescent="0.35">
      <c r="B260" s="22" t="s">
        <v>19</v>
      </c>
      <c r="C260" s="64">
        <v>1160.0853805537447</v>
      </c>
      <c r="D260" s="64">
        <v>12564.05579835987</v>
      </c>
      <c r="E260" s="95">
        <f t="shared" si="13"/>
        <v>13724.141178913615</v>
      </c>
      <c r="G260" s="22" t="s">
        <v>19</v>
      </c>
      <c r="H260" s="64">
        <v>1160.0853805537447</v>
      </c>
      <c r="I260" s="64">
        <v>12564.05579835987</v>
      </c>
    </row>
    <row r="261" spans="2:9" ht="15" thickBot="1" x14ac:dyDescent="0.35">
      <c r="B261" s="22" t="s">
        <v>18</v>
      </c>
      <c r="C261" s="64">
        <v>11759.8403650378</v>
      </c>
      <c r="D261" s="64">
        <v>0</v>
      </c>
      <c r="E261" s="95">
        <f t="shared" si="13"/>
        <v>11759.8403650378</v>
      </c>
      <c r="G261" s="22" t="s">
        <v>18</v>
      </c>
      <c r="H261" s="64">
        <v>11759.8403650378</v>
      </c>
      <c r="I261" s="64">
        <v>0</v>
      </c>
    </row>
    <row r="262" spans="2:9" ht="15" thickBot="1" x14ac:dyDescent="0.35">
      <c r="B262" s="22" t="s">
        <v>13</v>
      </c>
      <c r="C262" s="64">
        <v>1769.9271717235856</v>
      </c>
      <c r="D262" s="64">
        <v>7580.518834997617</v>
      </c>
      <c r="E262" s="95">
        <f t="shared" si="13"/>
        <v>9350.4460067212021</v>
      </c>
      <c r="G262" s="22" t="s">
        <v>13</v>
      </c>
      <c r="H262" s="64">
        <v>1769.9271717235856</v>
      </c>
      <c r="I262" s="64">
        <v>7580.518834997617</v>
      </c>
    </row>
    <row r="263" spans="2:9" ht="15" thickBot="1" x14ac:dyDescent="0.35">
      <c r="B263" s="22" t="s">
        <v>5</v>
      </c>
      <c r="C263" s="64">
        <v>0</v>
      </c>
      <c r="D263" s="64">
        <v>6979.8607713738256</v>
      </c>
      <c r="E263" s="95">
        <f t="shared" si="13"/>
        <v>6979.8607713738256</v>
      </c>
      <c r="G263" s="22" t="s">
        <v>5</v>
      </c>
      <c r="H263" s="64">
        <v>0</v>
      </c>
      <c r="I263" s="64">
        <v>6979.8607713738256</v>
      </c>
    </row>
    <row r="264" spans="2:9" ht="15" thickBot="1" x14ac:dyDescent="0.35">
      <c r="B264" s="22" t="s">
        <v>27</v>
      </c>
      <c r="C264" s="64">
        <v>6045.6108666034534</v>
      </c>
      <c r="D264" s="64">
        <v>394.36996740845296</v>
      </c>
      <c r="E264" s="95">
        <f t="shared" si="13"/>
        <v>6439.9808340119062</v>
      </c>
      <c r="G264" s="22" t="s">
        <v>27</v>
      </c>
      <c r="H264" s="64">
        <v>6045.6108666034534</v>
      </c>
      <c r="I264" s="64">
        <v>394.36996740845296</v>
      </c>
    </row>
    <row r="265" spans="2:9" ht="15" thickBot="1" x14ac:dyDescent="0.35">
      <c r="B265" s="22" t="s">
        <v>15</v>
      </c>
      <c r="C265" s="64">
        <v>2146.5834591489838</v>
      </c>
      <c r="D265" s="64">
        <v>2727.8634194098008</v>
      </c>
      <c r="E265" s="95">
        <f t="shared" si="13"/>
        <v>4874.4468785587851</v>
      </c>
      <c r="G265" s="22" t="s">
        <v>15</v>
      </c>
      <c r="H265" s="64">
        <v>2146.5834591489838</v>
      </c>
      <c r="I265" s="64">
        <v>2727.8634194098008</v>
      </c>
    </row>
    <row r="266" spans="2:9" ht="15" thickBot="1" x14ac:dyDescent="0.35">
      <c r="B266" s="22" t="s">
        <v>8</v>
      </c>
      <c r="C266" s="64">
        <v>3944.9707195143878</v>
      </c>
      <c r="D266" s="64">
        <v>458.21563233327146</v>
      </c>
      <c r="E266" s="95">
        <f t="shared" si="13"/>
        <v>4403.1863518476594</v>
      </c>
      <c r="G266" s="22" t="s">
        <v>8</v>
      </c>
      <c r="H266" s="64">
        <v>3944.9707195143878</v>
      </c>
      <c r="I266" s="64">
        <v>458.21563233327146</v>
      </c>
    </row>
    <row r="267" spans="2:9" ht="15" thickBot="1" x14ac:dyDescent="0.35">
      <c r="B267" s="22" t="s">
        <v>20</v>
      </c>
      <c r="C267" s="64">
        <v>2759.8293172686253</v>
      </c>
      <c r="D267" s="64">
        <v>1586.375502123931</v>
      </c>
      <c r="E267" s="95">
        <f t="shared" si="13"/>
        <v>4346.2048193925566</v>
      </c>
      <c r="G267" s="22" t="s">
        <v>20</v>
      </c>
      <c r="H267" s="64">
        <v>2759.8293172686253</v>
      </c>
      <c r="I267" s="64">
        <v>1586.375502123931</v>
      </c>
    </row>
    <row r="268" spans="2:9" ht="15" thickBot="1" x14ac:dyDescent="0.35">
      <c r="B268" s="22" t="s">
        <v>30</v>
      </c>
      <c r="C268" s="64">
        <v>2951.6170049711623</v>
      </c>
      <c r="D268" s="64">
        <v>913.68989975973875</v>
      </c>
      <c r="E268" s="95">
        <f t="shared" si="13"/>
        <v>3865.3069047309009</v>
      </c>
    </row>
    <row r="269" spans="2:9" ht="15" thickBot="1" x14ac:dyDescent="0.35">
      <c r="B269" s="22" t="s">
        <v>28</v>
      </c>
      <c r="C269" s="64">
        <v>3592.7447211025869</v>
      </c>
      <c r="D269" s="64">
        <v>50.147876967110989</v>
      </c>
      <c r="E269" s="95">
        <f t="shared" si="13"/>
        <v>3642.8925980696981</v>
      </c>
    </row>
    <row r="270" spans="2:9" ht="15" thickBot="1" x14ac:dyDescent="0.35">
      <c r="B270" s="22" t="s">
        <v>12</v>
      </c>
      <c r="C270" s="64">
        <v>3192.4138398004325</v>
      </c>
      <c r="D270" s="64">
        <v>106.90228691870365</v>
      </c>
      <c r="E270" s="95">
        <f t="shared" si="13"/>
        <v>3299.3161267191363</v>
      </c>
    </row>
    <row r="271" spans="2:9" ht="15" thickBot="1" x14ac:dyDescent="0.35">
      <c r="B271" s="22" t="s">
        <v>9</v>
      </c>
      <c r="C271" s="64">
        <v>-504.04106046510907</v>
      </c>
      <c r="D271" s="64">
        <v>3759.6799245436368</v>
      </c>
      <c r="E271" s="95">
        <f t="shared" si="13"/>
        <v>3255.6388640785276</v>
      </c>
    </row>
    <row r="272" spans="2:9" ht="15" thickBot="1" x14ac:dyDescent="0.35">
      <c r="B272" s="22" t="s">
        <v>2</v>
      </c>
      <c r="C272" s="64">
        <v>2090.1010163928186</v>
      </c>
      <c r="D272" s="64">
        <v>1005.2397625784439</v>
      </c>
      <c r="E272" s="95">
        <f t="shared" si="13"/>
        <v>3095.3407789712624</v>
      </c>
    </row>
    <row r="273" spans="2:5" ht="15" thickBot="1" x14ac:dyDescent="0.35">
      <c r="B273" s="22" t="s">
        <v>26</v>
      </c>
      <c r="C273" s="64">
        <v>1977.4357511047144</v>
      </c>
      <c r="D273" s="64">
        <v>843.96338968138195</v>
      </c>
      <c r="E273" s="95">
        <f t="shared" si="13"/>
        <v>2821.3991407860963</v>
      </c>
    </row>
    <row r="274" spans="2:5" ht="15" thickBot="1" x14ac:dyDescent="0.35">
      <c r="B274" s="22" t="s">
        <v>23</v>
      </c>
      <c r="C274" s="64">
        <v>2404.0710548403426</v>
      </c>
      <c r="D274" s="64">
        <v>351.41749889983419</v>
      </c>
      <c r="E274" s="95">
        <f t="shared" si="13"/>
        <v>2755.4885537401769</v>
      </c>
    </row>
    <row r="275" spans="2:5" ht="15" thickBot="1" x14ac:dyDescent="0.35">
      <c r="B275" s="22" t="s">
        <v>0</v>
      </c>
      <c r="C275" s="64">
        <v>2564.2856506418061</v>
      </c>
      <c r="D275" s="64">
        <v>2.4406632075917689</v>
      </c>
      <c r="E275" s="95">
        <f t="shared" si="13"/>
        <v>2566.7263138493977</v>
      </c>
    </row>
    <row r="276" spans="2:5" ht="15" thickBot="1" x14ac:dyDescent="0.35">
      <c r="B276" s="22" t="s">
        <v>4</v>
      </c>
      <c r="C276" s="64">
        <v>391.52844946436539</v>
      </c>
      <c r="D276" s="64">
        <v>2081.5287058730164</v>
      </c>
      <c r="E276" s="95">
        <f t="shared" si="13"/>
        <v>2473.057155337382</v>
      </c>
    </row>
    <row r="277" spans="2:5" ht="15" thickBot="1" x14ac:dyDescent="0.35">
      <c r="B277" s="22" t="s">
        <v>7</v>
      </c>
      <c r="C277" s="64">
        <v>1771.2028327831911</v>
      </c>
      <c r="D277" s="64">
        <v>12.658713747413822</v>
      </c>
      <c r="E277" s="95">
        <f t="shared" si="13"/>
        <v>1783.861546530605</v>
      </c>
    </row>
    <row r="278" spans="2:5" ht="15" thickBot="1" x14ac:dyDescent="0.35">
      <c r="B278" s="22" t="s">
        <v>22</v>
      </c>
      <c r="C278" s="64">
        <v>1074.1830291621607</v>
      </c>
      <c r="D278" s="64">
        <v>148.90816230597125</v>
      </c>
      <c r="E278" s="95">
        <f t="shared" si="13"/>
        <v>1223.0911914681319</v>
      </c>
    </row>
    <row r="279" spans="2:5" ht="15" thickBot="1" x14ac:dyDescent="0.35">
      <c r="B279" s="22" t="s">
        <v>21</v>
      </c>
      <c r="C279" s="64">
        <v>903.02878700924509</v>
      </c>
      <c r="D279" s="64">
        <v>147.60818486457421</v>
      </c>
      <c r="E279" s="95">
        <f t="shared" si="13"/>
        <v>1050.6369718738192</v>
      </c>
    </row>
    <row r="280" spans="2:5" ht="15" thickBot="1" x14ac:dyDescent="0.35">
      <c r="B280" s="22" t="s">
        <v>6</v>
      </c>
      <c r="C280" s="64">
        <v>114.24435722930357</v>
      </c>
      <c r="D280" s="64">
        <v>927.5794158000424</v>
      </c>
      <c r="E280" s="95">
        <f t="shared" si="13"/>
        <v>1041.8237730293461</v>
      </c>
    </row>
    <row r="281" spans="2:5" ht="15" thickBot="1" x14ac:dyDescent="0.35">
      <c r="B281" s="22" t="s">
        <v>24</v>
      </c>
      <c r="C281" s="64">
        <v>466.39684999711943</v>
      </c>
      <c r="D281" s="64">
        <v>196.63960579338141</v>
      </c>
      <c r="E281" s="95">
        <f t="shared" si="13"/>
        <v>663.0364557905009</v>
      </c>
    </row>
    <row r="282" spans="2:5" ht="15" thickBot="1" x14ac:dyDescent="0.35">
      <c r="B282" s="22" t="s">
        <v>10</v>
      </c>
      <c r="C282" s="64">
        <v>-1334.3991409581322</v>
      </c>
      <c r="D282" s="64">
        <v>1955.033554130272</v>
      </c>
      <c r="E282" s="95">
        <f t="shared" si="13"/>
        <v>620.63441317213983</v>
      </c>
    </row>
    <row r="283" spans="2:5" ht="15" thickBot="1" x14ac:dyDescent="0.35">
      <c r="B283" s="22" t="s">
        <v>31</v>
      </c>
      <c r="C283" s="64">
        <v>397.2960625005382</v>
      </c>
      <c r="D283" s="64">
        <v>49.305377117689552</v>
      </c>
      <c r="E283" s="95">
        <f t="shared" si="13"/>
        <v>446.60143961822774</v>
      </c>
    </row>
    <row r="284" spans="2:5" ht="15" thickBot="1" x14ac:dyDescent="0.35">
      <c r="B284" s="23" t="s">
        <v>25</v>
      </c>
      <c r="C284" s="64">
        <v>278.68751318853049</v>
      </c>
      <c r="D284" s="64">
        <v>11.107097599632244</v>
      </c>
      <c r="E284" s="95">
        <f t="shared" si="13"/>
        <v>289.79461078816274</v>
      </c>
    </row>
    <row r="285" spans="2:5" ht="15" thickBot="1" x14ac:dyDescent="0.35">
      <c r="B285" s="23" t="s">
        <v>3</v>
      </c>
      <c r="C285" s="64">
        <v>264.60266198391514</v>
      </c>
      <c r="D285" s="64">
        <v>0.72295565488768621</v>
      </c>
      <c r="E285" s="95">
        <f t="shared" si="13"/>
        <v>265.32561763880284</v>
      </c>
    </row>
    <row r="286" spans="2:5" ht="15" thickBot="1" x14ac:dyDescent="0.35">
      <c r="B286" s="23" t="s">
        <v>29</v>
      </c>
      <c r="C286" s="64">
        <v>197.16583469632798</v>
      </c>
      <c r="D286" s="64">
        <v>41.803445302657565</v>
      </c>
      <c r="E286" s="95">
        <f t="shared" si="13"/>
        <v>238.96927999898554</v>
      </c>
    </row>
    <row r="287" spans="2:5" ht="15" thickBot="1" x14ac:dyDescent="0.35">
      <c r="B287" s="23" t="s">
        <v>16</v>
      </c>
      <c r="C287" s="64">
        <v>185.95328585760268</v>
      </c>
      <c r="D287" s="64">
        <v>0</v>
      </c>
      <c r="E287" s="95">
        <f t="shared" si="13"/>
        <v>185.95328585760268</v>
      </c>
    </row>
    <row r="288" spans="2:5" ht="15" thickBot="1" x14ac:dyDescent="0.35">
      <c r="B288" s="23" t="s">
        <v>1</v>
      </c>
      <c r="C288" s="64">
        <v>66.530182751416746</v>
      </c>
      <c r="D288" s="64">
        <v>0</v>
      </c>
      <c r="E288" s="95">
        <f t="shared" si="13"/>
        <v>66.530182751416746</v>
      </c>
    </row>
    <row r="289" spans="2:5" ht="15" thickBot="1" x14ac:dyDescent="0.35">
      <c r="B289" s="23" t="s">
        <v>17</v>
      </c>
      <c r="C289" s="64">
        <v>39.774118046232132</v>
      </c>
      <c r="D289" s="64">
        <v>0</v>
      </c>
      <c r="E289" s="95">
        <f t="shared" si="13"/>
        <v>39.774118046232132</v>
      </c>
    </row>
    <row r="293" spans="2:5" ht="15" thickBot="1" x14ac:dyDescent="0.35"/>
    <row r="294" spans="2:5" ht="15" thickBot="1" x14ac:dyDescent="0.35">
      <c r="B294" s="22" t="s">
        <v>14</v>
      </c>
      <c r="C294" s="90">
        <v>29.571016534533761</v>
      </c>
    </row>
    <row r="295" spans="2:5" ht="15" thickBot="1" x14ac:dyDescent="0.35">
      <c r="B295" s="22" t="s">
        <v>19</v>
      </c>
      <c r="C295" s="90">
        <v>12.533254770948817</v>
      </c>
    </row>
    <row r="296" spans="2:5" ht="15" thickBot="1" x14ac:dyDescent="0.35">
      <c r="B296" s="22" t="s">
        <v>18</v>
      </c>
      <c r="C296" s="90">
        <v>11.508860524999395</v>
      </c>
    </row>
    <row r="297" spans="2:5" ht="15" thickBot="1" x14ac:dyDescent="0.35">
      <c r="B297" s="22" t="s">
        <v>13</v>
      </c>
      <c r="C297" s="90">
        <v>8.9138098035962958</v>
      </c>
    </row>
    <row r="298" spans="2:5" ht="15" thickBot="1" x14ac:dyDescent="0.35">
      <c r="B298" s="22" t="s">
        <v>9</v>
      </c>
      <c r="C298" s="90">
        <v>7.7388623642331265</v>
      </c>
    </row>
    <row r="299" spans="2:5" ht="15" thickBot="1" x14ac:dyDescent="0.35">
      <c r="B299" s="22" t="s">
        <v>5</v>
      </c>
      <c r="C299" s="90">
        <v>6.8943617237054875</v>
      </c>
    </row>
    <row r="300" spans="2:5" ht="15" thickBot="1" x14ac:dyDescent="0.35">
      <c r="B300" s="22" t="s">
        <v>26</v>
      </c>
      <c r="C300" s="90">
        <v>6.3829445347484901</v>
      </c>
    </row>
    <row r="301" spans="2:5" ht="15" thickBot="1" x14ac:dyDescent="0.35">
      <c r="B301" s="22" t="s">
        <v>12</v>
      </c>
      <c r="C301" s="90">
        <v>5.7303194980996421</v>
      </c>
    </row>
    <row r="302" spans="2:5" ht="15" thickBot="1" x14ac:dyDescent="0.35">
      <c r="B302" s="22" t="s">
        <v>11</v>
      </c>
      <c r="C302" s="90">
        <v>5.6239024460981124</v>
      </c>
    </row>
    <row r="303" spans="2:5" ht="15" thickBot="1" x14ac:dyDescent="0.35">
      <c r="B303" s="22" t="s">
        <v>20</v>
      </c>
      <c r="C303" s="90">
        <v>5.1026677990368627</v>
      </c>
    </row>
    <row r="315" spans="2:3" ht="15" thickBot="1" x14ac:dyDescent="0.35"/>
    <row r="316" spans="2:3" ht="15" thickBot="1" x14ac:dyDescent="0.35">
      <c r="B316" s="22" t="s">
        <v>30</v>
      </c>
      <c r="C316" s="68">
        <v>771.67986582078481</v>
      </c>
    </row>
    <row r="317" spans="2:3" ht="15" thickBot="1" x14ac:dyDescent="0.35">
      <c r="B317" s="22" t="s">
        <v>31</v>
      </c>
      <c r="C317" s="68">
        <v>734.50048799271576</v>
      </c>
    </row>
    <row r="318" spans="2:3" ht="15" thickBot="1" x14ac:dyDescent="0.35">
      <c r="B318" s="22" t="s">
        <v>16</v>
      </c>
      <c r="C318" s="68">
        <v>676.35981382208854</v>
      </c>
    </row>
    <row r="319" spans="2:3" ht="15" thickBot="1" x14ac:dyDescent="0.35">
      <c r="B319" s="22" t="s">
        <v>25</v>
      </c>
      <c r="C319" s="68">
        <v>409.18205772257966</v>
      </c>
    </row>
    <row r="320" spans="2:3" ht="15" thickBot="1" x14ac:dyDescent="0.35">
      <c r="B320" s="23" t="s">
        <v>0</v>
      </c>
      <c r="C320" s="68">
        <v>246.23329719781188</v>
      </c>
    </row>
    <row r="321" spans="2:3" ht="15" thickBot="1" x14ac:dyDescent="0.35">
      <c r="B321" s="23" t="s">
        <v>29</v>
      </c>
      <c r="C321" s="68">
        <v>241.58462225483032</v>
      </c>
    </row>
    <row r="322" spans="2:3" ht="15" thickBot="1" x14ac:dyDescent="0.35">
      <c r="B322" s="23" t="s">
        <v>7</v>
      </c>
      <c r="C322" s="68">
        <v>204.73770862864646</v>
      </c>
    </row>
    <row r="323" spans="2:3" ht="15" thickBot="1" x14ac:dyDescent="0.35">
      <c r="B323" s="23" t="s">
        <v>1</v>
      </c>
      <c r="C323" s="68">
        <v>202.71428805196123</v>
      </c>
    </row>
    <row r="324" spans="2:3" ht="15" thickBot="1" x14ac:dyDescent="0.35">
      <c r="B324" s="23" t="s">
        <v>17</v>
      </c>
      <c r="C324" s="68">
        <v>56.40964956179667</v>
      </c>
    </row>
    <row r="325" spans="2:3" ht="15" thickBot="1" x14ac:dyDescent="0.35">
      <c r="B325" s="23" t="s">
        <v>3</v>
      </c>
      <c r="C325" s="68">
        <v>48.125526093239195</v>
      </c>
    </row>
    <row r="340" spans="2:3" ht="15" thickBot="1" x14ac:dyDescent="0.35">
      <c r="B340" s="61" t="s">
        <v>103</v>
      </c>
      <c r="C340" s="62">
        <v>8466.980048548261</v>
      </c>
    </row>
    <row r="341" spans="2:3" ht="15" thickBot="1" x14ac:dyDescent="0.35">
      <c r="B341" s="61" t="s">
        <v>104</v>
      </c>
      <c r="C341" s="62">
        <v>8021.6845444031715</v>
      </c>
    </row>
    <row r="342" spans="2:3" ht="15" thickBot="1" x14ac:dyDescent="0.35">
      <c r="B342" s="61" t="s">
        <v>105</v>
      </c>
      <c r="C342" s="62">
        <v>75166.332582343777</v>
      </c>
    </row>
    <row r="343" spans="2:3" ht="15" thickBot="1" x14ac:dyDescent="0.35">
      <c r="B343" s="61" t="s">
        <v>106</v>
      </c>
      <c r="C343" s="62">
        <v>225.72740390383481</v>
      </c>
    </row>
    <row r="344" spans="2:3" ht="15" thickBot="1" x14ac:dyDescent="0.35">
      <c r="B344" s="61" t="s">
        <v>18</v>
      </c>
      <c r="C344" s="62">
        <v>11759.8403650378</v>
      </c>
    </row>
    <row r="345" spans="2:3" ht="15" thickBot="1" x14ac:dyDescent="0.35">
      <c r="B345" s="61" t="s">
        <v>107</v>
      </c>
      <c r="C345" s="62">
        <v>18070.345998306169</v>
      </c>
    </row>
    <row r="346" spans="2:3" ht="15" thickBot="1" x14ac:dyDescent="0.35">
      <c r="B346" s="61" t="s">
        <v>108</v>
      </c>
      <c r="C346" s="62">
        <v>5982.0477836607924</v>
      </c>
    </row>
    <row r="347" spans="2:3" ht="15" thickBot="1" x14ac:dyDescent="0.35">
      <c r="B347" s="61" t="s">
        <v>109</v>
      </c>
      <c r="C347" s="62">
        <v>9261.3799747980029</v>
      </c>
    </row>
    <row r="348" spans="2:3" ht="15" thickBot="1" x14ac:dyDescent="0.35">
      <c r="B348" s="61" t="s">
        <v>110</v>
      </c>
      <c r="C348" s="62">
        <v>8193.770222417812</v>
      </c>
    </row>
    <row r="362" spans="2:4" x14ac:dyDescent="0.3">
      <c r="C362" t="s">
        <v>88</v>
      </c>
      <c r="D362" t="s">
        <v>89</v>
      </c>
    </row>
    <row r="363" spans="2:4" ht="15" thickBot="1" x14ac:dyDescent="0.35">
      <c r="B363" s="61" t="s">
        <v>103</v>
      </c>
      <c r="C363" s="88">
        <v>5377.0479612343215</v>
      </c>
      <c r="D363" s="88">
        <v>3089.9320873139395</v>
      </c>
    </row>
    <row r="364" spans="2:4" ht="15" thickBot="1" x14ac:dyDescent="0.35">
      <c r="B364" s="61" t="s">
        <v>104</v>
      </c>
      <c r="C364" s="89">
        <v>114.24435722930357</v>
      </c>
      <c r="D364" s="89">
        <v>7907.4401871738683</v>
      </c>
    </row>
    <row r="365" spans="2:4" ht="15" thickBot="1" x14ac:dyDescent="0.35">
      <c r="B365" s="61" t="s">
        <v>105</v>
      </c>
      <c r="C365" s="62">
        <v>22052.2782974129</v>
      </c>
      <c r="D365" s="62">
        <v>53114.054284930869</v>
      </c>
    </row>
    <row r="366" spans="2:4" ht="15" thickBot="1" x14ac:dyDescent="0.35">
      <c r="B366" s="61" t="s">
        <v>106</v>
      </c>
      <c r="C366" s="88">
        <v>225.72740390383481</v>
      </c>
      <c r="D366" s="88">
        <v>0</v>
      </c>
    </row>
    <row r="367" spans="2:4" ht="15" thickBot="1" x14ac:dyDescent="0.35">
      <c r="B367" s="61" t="s">
        <v>18</v>
      </c>
      <c r="C367" s="62">
        <v>11759.8403650378</v>
      </c>
      <c r="D367" s="62">
        <v>0</v>
      </c>
    </row>
    <row r="368" spans="2:4" ht="15" thickBot="1" x14ac:dyDescent="0.35">
      <c r="B368" s="61" t="s">
        <v>107</v>
      </c>
      <c r="C368" s="62">
        <v>3919.9146978223698</v>
      </c>
      <c r="D368" s="62">
        <v>14150.4313004838</v>
      </c>
    </row>
    <row r="369" spans="2:4" ht="15" thickBot="1" x14ac:dyDescent="0.35">
      <c r="B369" s="61" t="s">
        <v>108</v>
      </c>
      <c r="C369" s="62">
        <v>5126.3672341973988</v>
      </c>
      <c r="D369" s="62">
        <v>855.68054946339328</v>
      </c>
    </row>
    <row r="370" spans="2:4" ht="15" thickBot="1" x14ac:dyDescent="0.35">
      <c r="B370" s="61" t="s">
        <v>109</v>
      </c>
      <c r="C370" s="62">
        <v>8023.046617708168</v>
      </c>
      <c r="D370" s="62">
        <v>1238.3333570898349</v>
      </c>
    </row>
    <row r="371" spans="2:4" ht="15" thickBot="1" x14ac:dyDescent="0.35">
      <c r="B371" s="61" t="s">
        <v>110</v>
      </c>
      <c r="C371" s="62">
        <v>7138.8236232706149</v>
      </c>
      <c r="D371" s="62">
        <v>1054.9465991471968</v>
      </c>
    </row>
  </sheetData>
  <sortState xmlns:xlrd2="http://schemas.microsoft.com/office/spreadsheetml/2017/richdata2" ref="B340:C348">
    <sortCondition descending="1" ref="C340:C348"/>
  </sortState>
  <mergeCells count="2">
    <mergeCell ref="C255:C257"/>
    <mergeCell ref="D255:D25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Sheet2</vt:lpstr>
      <vt:lpstr>Sheet3</vt:lpstr>
      <vt:lpstr>Sheet4</vt:lpstr>
      <vt:lpstr>Sheet1</vt:lpstr>
      <vt:lpstr>Sheet4!Print_Area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userbps</dc:creator>
  <cp:lastModifiedBy>Benita, Tania   (ICRAF)</cp:lastModifiedBy>
  <cp:lastPrinted>2011-09-14T07:37:21Z</cp:lastPrinted>
  <dcterms:created xsi:type="dcterms:W3CDTF">2011-08-23T03:10:13Z</dcterms:created>
  <dcterms:modified xsi:type="dcterms:W3CDTF">2019-07-19T10:10:20Z</dcterms:modified>
</cp:coreProperties>
</file>