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0" i="15"/>
  <c r="R7" i="15"/>
  <c r="R9" i="15" s="1"/>
  <c r="R10" i="15" s="1"/>
  <c r="R11" i="15" s="1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<sst xmlns="http://schemas.openxmlformats.org/spreadsheetml/2006/main" count="183" uniqueCount="70">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</sst>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F9" sqref="F9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  <c r="C9">
        <v>9377.32</v>
      </c>
      <c r="D9">
        <v>9330.43</v>
      </c>
      <c r="E9" t="s">
        <v>64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0" workbookViewId="0">
      <selection activeCell="G6" sqref="G6: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44461</v>
      </c>
      <c r="B5" s="33"/>
      <c r="C5" s="33"/>
      <c r="D5" s="34">
        <v>-81.25</v>
      </c>
      <c r="E5" s="20"/>
      <c r="F5" s="22"/>
      <c r="G5" s="35">
        <f ca="1">TODAY()</f>
        <v>44461</v>
      </c>
      <c r="H5" s="20"/>
      <c r="I5" s="20"/>
      <c r="J5" s="36">
        <v>-103.35</v>
      </c>
      <c r="K5" s="20"/>
      <c r="L5" s="20"/>
      <c r="N5" s="37">
        <f ca="1">TODAY()</f>
        <v>44461</v>
      </c>
      <c r="O5" s="22"/>
      <c r="P5" s="22"/>
      <c r="Q5" s="22"/>
      <c r="R5" s="27">
        <v>-102.7</v>
      </c>
      <c r="S5" s="22" t="s">
        <v>36</v>
      </c>
      <c r="T5">
        <f ca="1">N6-N5</f>
        <v>12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44530</v>
      </c>
      <c r="H6" s="38">
        <v>8.8705999999999996</v>
      </c>
      <c r="I6" s="38">
        <v>0</v>
      </c>
      <c r="J6" s="36">
        <f t="shared" ref="J6:J8" si="1">I6+H6</f>
        <v>8.8705999999999996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0.4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44620</v>
      </c>
      <c r="H7" s="38">
        <v>8.7731999999999992</v>
      </c>
      <c r="I7" s="38">
        <v>0</v>
      </c>
      <c r="J7" s="36">
        <f t="shared" si="1"/>
        <v>8.7731999999999992</v>
      </c>
      <c r="K7" s="20" t="s">
        <v>36</v>
      </c>
      <c r="L7" s="20">
        <f ca="1">G8-G5</f>
        <v>251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44">
        <v>44712</v>
      </c>
      <c r="H8" s="45">
        <v>8.9680999999999997</v>
      </c>
      <c r="I8" s="45">
        <v>100</v>
      </c>
      <c r="J8" s="46">
        <f t="shared" si="1"/>
        <v>108.96809999999999</v>
      </c>
      <c r="K8" s="20" t="s">
        <v>37</v>
      </c>
      <c r="L8" s="20">
        <f ca="1">L7/30</f>
        <v>8.3666666666666671</v>
      </c>
      <c r="Q8" t="s">
        <v>33</v>
      </c>
      <c r="R8" s="66">
        <f ca="1">XIRR(R5:R6,N5:N6)</f>
        <v>5.2888103961944575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377</v>
      </c>
      <c r="G9" s="38"/>
      <c r="H9" s="29">
        <f>SUM(H6:H8)</f>
        <v>26.611899999999999</v>
      </c>
      <c r="I9" s="29">
        <f>SUM(I6:I8)</f>
        <v>100</v>
      </c>
      <c r="J9" s="29">
        <f>SUM(J6:J8)</f>
        <v>126.61189999999999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12.566666666666666</v>
      </c>
      <c r="G10" s="20"/>
      <c r="H10" s="23"/>
      <c r="I10" s="21" t="s">
        <v>33</v>
      </c>
      <c r="J10" s="55">
        <f ca="1">XIRR(J5:J8,G5:G8)</f>
        <v>0.37873240113258366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2"/>
      <c r="I11" s="20" t="s">
        <v>38</v>
      </c>
      <c r="J11" s="29">
        <f>J9+J5</f>
        <v>23.261899999999997</v>
      </c>
      <c r="K11" s="20"/>
      <c r="L11" s="20"/>
      <c r="Q11" t="s">
        <v>40</v>
      </c>
      <c r="R11" s="70">
        <f ca="1">R10/T6</f>
        <v>15.579357351509229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1"/>
      <c r="I12" s="42" t="s">
        <v>39</v>
      </c>
      <c r="J12" s="70">
        <f>J11*100/-J5</f>
        <v>22.507885824866953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1.5953487038612364</v>
      </c>
      <c r="E13" s="29"/>
      <c r="F13" s="22"/>
      <c r="G13" s="1"/>
      <c r="I13" s="42" t="s">
        <v>40</v>
      </c>
      <c r="J13" s="70">
        <f ca="1">J12/L8</f>
        <v>2.6901855567570063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J14" s="42"/>
      <c r="Q14" s="22"/>
    </row>
    <row r="15" spans="1:20" ht="15.75" thickBot="1" x14ac:dyDescent="0.3">
      <c r="A15" s="47"/>
      <c r="B15" s="38"/>
      <c r="C15" s="20" t="s">
        <v>39</v>
      </c>
      <c r="D15" s="29">
        <f>D14*100/-D5</f>
        <v>37.119999999999997</v>
      </c>
      <c r="F15" s="22"/>
      <c r="G15" s="1"/>
      <c r="H15" s="1"/>
      <c r="I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2.9538461538461536</v>
      </c>
      <c r="F16" s="22"/>
      <c r="G16" s="48" t="s">
        <v>35</v>
      </c>
      <c r="H16" s="62" t="s">
        <v>26</v>
      </c>
      <c r="I16" s="60" t="s">
        <v>27</v>
      </c>
      <c r="J16" s="49" t="s">
        <v>28</v>
      </c>
      <c r="Q16" s="22"/>
    </row>
    <row r="17" spans="1:19" ht="15.75" thickBot="1" x14ac:dyDescent="0.3">
      <c r="A17" s="47"/>
      <c r="B17" s="38"/>
      <c r="C17" s="22"/>
      <c r="D17" s="20"/>
      <c r="F17" s="22"/>
      <c r="G17" s="54">
        <f ca="1">TODAY()</f>
        <v>44461</v>
      </c>
      <c r="H17" s="63"/>
      <c r="I17" s="61"/>
      <c r="J17" s="52">
        <v>-67.5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25">
        <v>44487</v>
      </c>
      <c r="H18" s="56">
        <v>8</v>
      </c>
      <c r="I18" s="50">
        <v>0</v>
      </c>
      <c r="J18" s="50">
        <v>8</v>
      </c>
      <c r="N18" s="54">
        <f ca="1">TODAY()</f>
        <v>44461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44461</v>
      </c>
      <c r="B19" s="53"/>
      <c r="C19" s="52"/>
      <c r="D19" s="52">
        <v>-85</v>
      </c>
      <c r="E19" s="29"/>
      <c r="F19" s="1"/>
      <c r="G19" s="25">
        <v>44669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44851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45033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39">
        <v>45216</v>
      </c>
      <c r="H22" s="57">
        <v>8</v>
      </c>
      <c r="I22" s="51">
        <v>108</v>
      </c>
      <c r="J22" s="51">
        <v>108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22"/>
      <c r="H23" s="29">
        <f>SUM(H18:H22)</f>
        <v>40</v>
      </c>
      <c r="I23" s="29">
        <f>SUM(I18:I22)</f>
        <v>108</v>
      </c>
      <c r="J23" s="29">
        <f>SUM(J18:J22)</f>
        <v>140</v>
      </c>
      <c r="K23" t="s">
        <v>36</v>
      </c>
      <c r="L23">
        <f ca="1">G22-G17</f>
        <v>755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377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2"/>
      <c r="I24" s="29"/>
      <c r="J24" s="29"/>
      <c r="K24" t="s">
        <v>37</v>
      </c>
      <c r="L24" s="1">
        <f ca="1">L23/30</f>
        <v>25.166666666666668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12.566666666666666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1"/>
      <c r="H25" s="1"/>
      <c r="I25" s="1" t="s">
        <v>33</v>
      </c>
      <c r="J25" s="66">
        <f ca="1">XIRR(J17:J22,G17:G22)</f>
        <v>0.53763026595115682</v>
      </c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29" t="s">
        <v>38</v>
      </c>
      <c r="J26" s="16">
        <f>J23+J17</f>
        <v>72.5</v>
      </c>
      <c r="P26" s="70" t="s">
        <v>62</v>
      </c>
      <c r="Q26" s="66">
        <f ca="1">XIRR(Q18:Q23,N18:N23)</f>
        <v>0.61355569958686829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39</v>
      </c>
      <c r="J27" s="70">
        <f>J26*100/-J17</f>
        <v>107.4074074074074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40</v>
      </c>
      <c r="J28" s="70">
        <f ca="1">J27/L24</f>
        <v>4.26784400294334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1"/>
      <c r="J29" s="1"/>
      <c r="P29" s="70" t="s">
        <v>40</v>
      </c>
      <c r="Q29">
        <f ca="1">Q28/S24</f>
        <v>2.2887076055586144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1298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43.266666666666666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0.76625534296035736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4.5341221789177917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XIRR(J17:J22,G17:G22)</f>
        <v>0.53763026595115682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81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1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1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81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81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81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81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81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81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81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81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81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81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81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81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81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81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81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81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81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81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81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81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2021-09-22T22:28:33Z</dcterms:modified>
</cp:coreProperties>
</file>