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2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Q20" i="15" l="1"/>
  <c r="Q19" i="15"/>
  <c r="N18" i="15"/>
  <c r="N25" i="15" l="1"/>
  <c r="N26" i="15"/>
  <c r="K5" i="16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D6" i="15"/>
  <c r="S23" i="15" l="1"/>
  <c r="S24" i="15" s="1"/>
  <c r="Q26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51" i="15"/>
  <c r="J22" i="15"/>
  <c r="L23" i="15"/>
  <c r="L24" i="15" s="1"/>
  <c r="G181" i="1"/>
  <c r="H181" i="1"/>
  <c r="I181" i="1"/>
  <c r="J181" i="1"/>
  <c r="K181" i="1"/>
  <c r="M181" i="1"/>
  <c r="N181" i="1"/>
  <c r="J25" i="15" l="1"/>
  <c r="A19" i="15"/>
  <c r="F34" i="15" s="1"/>
  <c r="F35" i="15" s="1"/>
  <c r="B36" i="15"/>
  <c r="C36" i="15"/>
  <c r="D36" i="15"/>
  <c r="D39" i="15" s="1"/>
  <c r="D40" i="15" s="1"/>
  <c r="D11" i="15"/>
  <c r="D10" i="15"/>
  <c r="D9" i="15"/>
  <c r="D8" i="15"/>
  <c r="D7" i="15"/>
  <c r="A5" i="15"/>
  <c r="D12" i="15" l="1"/>
  <c r="D14" i="15" s="1"/>
  <c r="D15" i="15" s="1"/>
  <c r="D16" i="15" s="1"/>
  <c r="D38" i="15"/>
  <c r="D41" i="15"/>
  <c r="D13" i="15"/>
  <c r="G182" i="1"/>
  <c r="H182" i="1"/>
  <c r="I182" i="1"/>
  <c r="J182" i="1"/>
  <c r="K182" i="1"/>
  <c r="M182" i="1"/>
  <c r="N182" i="1"/>
  <c r="G183" i="1" l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<sst xmlns="http://schemas.openxmlformats.org/spreadsheetml/2006/main" count="187" uniqueCount="83">
  <si>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</si>
  <si>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</si>
  <si>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</si>
  <si>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</si>
  <si>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</si>
  <si>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</si>
  <si>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</si>
  <si>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</si>
  <si>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</si>
  <si>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</si>
  <si>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</si>
  <si>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</si>
  <si>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</si>
  <si>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</si>
  <si>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</si>
  <si>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</si>
  <si>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</si>
  <si>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</si>
  <si>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</si>
  <si>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</si>
  <si>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</si>
  <si>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</si>
  <si>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</si>
  <si>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</si>
  <si>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</si>
  <si>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</si>
  <si>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</si>
  <si>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</si>
  <si>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</si>
  <si>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</si>
  <si>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</si>
  <si>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</si>
  <si>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</si>
  <si>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</si>
  <si>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</si>
  <si>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</si>
  <si>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</si>
  <si>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</si>
  <si>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</si>
  <si>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</si>
  <si>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</si>
  <si>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</si>
  <si>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</si>
  <si>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</si>
  <si>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</si>
  <si>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</si>
  <si>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</si>
  <si>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</si>
  <si>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</si>
  <si>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</si>
  <si>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</si>
  <si>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</si>
  <si>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</si>
  <si>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</si>
  <si>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</si>
  <si>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</si>
  <si>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</si>
  <si>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</si>
  <si>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</si>
  <si>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</si>
  <si>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</si>
  <si>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</si>
  <si>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</si>
  <si>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</si>
  <si>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</si>
  <si>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</si>
  <si>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</si>
  <si>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</si>
  <si>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</si>
  <si>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</si>
  <si>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</si>
  <si>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</si>
  <si>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</si>
  <si>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</si>
  <si>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</si>
  <si>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</si>
  <si>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</si>
  <si>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</si>
  <si>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</si>
  <si>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</si>
  <si>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</si>
  <si>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</si>
  <si>
    <t>224000 amort + 25791,58 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</si>
</sst>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164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07/09/2020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08/09/2020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09/09/2020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01/10/2020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02/10/2020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05/10/2020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06/10/2020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07/10/2020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08/10/2020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09/10/2020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02/11/2020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03/11/2020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04/11/2020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05/11/2020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06/11/2020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09/11/2020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01/12/2020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02/12/2020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03/12/2020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04/12/2020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09/12/2020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04/01/2021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05/01/2021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06/01/2021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07/01/2021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08/01/2021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01/02/2021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02/02/2021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03/02/2021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04/02/2021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05/02/2021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08/02/2021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09/02/2021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01/03/2021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02/03/2021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03/03/2021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04/03/2021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05/03/2021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08/03/2021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09/03/2021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05/04/2021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06/04/2021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07/04/2021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08/04/2021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09/04/2021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03/05/2021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04/05/2021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05/05/2021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06/05/2021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07/05/2021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01/06/2021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02/06/2021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03/06/2021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04/06/2021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07/06/2021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08/06/2021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09/06/2021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05/06/2021</c:v>
                </c:pt>
                <c:pt idx="181">
                  <c:v>06/06/2021</c:v>
                </c:pt>
                <c:pt idx="182">
                  <c:v>07/06/2021</c:v>
                </c:pt>
                <c:pt idx="183">
                  <c:v>08/06/2021</c:v>
                </c:pt>
                <c:pt idx="184">
                  <c:v>09/06/2021</c:v>
                </c:pt>
                <c:pt idx="185">
                  <c:v>10/06/2021</c:v>
                </c:pt>
                <c:pt idx="186">
                  <c:v>11/06/2021</c:v>
                </c:pt>
                <c:pt idx="187">
                  <c:v>14/06/2021</c:v>
                </c:pt>
                <c:pt idx="188">
                  <c:v>15/06/2021</c:v>
                </c:pt>
                <c:pt idx="189">
                  <c:v>16/06/2021</c:v>
                </c:pt>
                <c:pt idx="190">
                  <c:v>17/06/2021</c:v>
                </c:pt>
                <c:pt idx="191">
                  <c:v>18/06/2021</c:v>
                </c:pt>
                <c:pt idx="192">
                  <c:v>22/06/2021</c:v>
                </c:pt>
                <c:pt idx="193">
                  <c:v>23/06/2021</c:v>
                </c:pt>
                <c:pt idx="194">
                  <c:v>24/06/2021</c:v>
                </c:pt>
                <c:pt idx="195">
                  <c:v>25/06/2021</c:v>
                </c:pt>
                <c:pt idx="196">
                  <c:v>28/06/2021</c:v>
                </c:pt>
                <c:pt idx="197">
                  <c:v>29/06/2021</c:v>
                </c:pt>
                <c:pt idx="198">
                  <c:v>30/06/2021</c:v>
                </c:pt>
                <c:pt idx="199">
                  <c:v>01/07/2021</c:v>
                </c:pt>
                <c:pt idx="200">
                  <c:v>02/07/2021</c:v>
                </c:pt>
                <c:pt idx="201">
                  <c:v>12/07/2021</c:v>
                </c:pt>
                <c:pt idx="202">
                  <c:v>13/07/2021</c:v>
                </c:pt>
                <c:pt idx="203">
                  <c:v>14/07/2021</c:v>
                </c:pt>
                <c:pt idx="204">
                  <c:v>15/07/2021</c:v>
                </c:pt>
                <c:pt idx="205">
                  <c:v>16/07/2021</c:v>
                </c:pt>
                <c:pt idx="206">
                  <c:v>19/07/2021</c:v>
                </c:pt>
                <c:pt idx="207">
                  <c:v>20/07/2021</c:v>
                </c:pt>
                <c:pt idx="208">
                  <c:v>21/07/2021</c:v>
                </c:pt>
                <c:pt idx="209">
                  <c:v>22/07/2021</c:v>
                </c:pt>
                <c:pt idx="210">
                  <c:v>23/07/2021</c:v>
                </c:pt>
                <c:pt idx="211">
                  <c:v>26/07/2021</c:v>
                </c:pt>
                <c:pt idx="212">
                  <c:v>27/07/2021</c:v>
                </c:pt>
                <c:pt idx="213">
                  <c:v>28/07/2021</c:v>
                </c:pt>
                <c:pt idx="214">
                  <c:v>29/07/2021</c:v>
                </c:pt>
                <c:pt idx="215">
                  <c:v>30/07/2021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workbookViewId="0">
      <selection activeCell="E17" sqref="E17"/>
    </sheetView>
  </sheetViews>
  <sheetFormatPr baseColWidth="10" defaultRowHeight="15" x14ac:dyDescent="0.25"/>
  <cols>
    <col min="1" max="1" width="11.7109375" customWidth="1"/>
    <col min="3" max="3" width="29.140625" customWidth="1"/>
    <col min="4" max="4" width="18.7109375" bestFit="1" customWidth="1"/>
    <col min="10" max="10" width="11.85546875" bestFit="1" customWidth="1"/>
  </cols>
  <sheetData>
    <row r="1" spans="1:13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3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3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3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3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61">
        <v>44565</v>
      </c>
      <c r="B13" s="60" t="s">
        <v>29</v>
      </c>
      <c r="C13" s="78">
        <v>17935.47</v>
      </c>
      <c r="D13" s="78">
        <v>17909.02</v>
      </c>
      <c r="E13" t="s">
        <v>65</v>
      </c>
    </row>
    <row r="14" spans="1:13" x14ac:dyDescent="0.25">
      <c r="A14" s="61">
        <v>44620</v>
      </c>
      <c r="B14" s="60" t="s">
        <v>30</v>
      </c>
      <c r="C14">
        <v>19667.32</v>
      </c>
      <c r="D14">
        <v>19568.98</v>
      </c>
      <c r="E14" t="s">
        <v>62</v>
      </c>
      <c r="J14" s="76"/>
    </row>
    <row r="15" spans="1:13" x14ac:dyDescent="0.25">
      <c r="A15" s="61">
        <v>44655</v>
      </c>
      <c r="B15" s="60" t="s">
        <v>29</v>
      </c>
      <c r="C15">
        <v>23139.16</v>
      </c>
      <c r="D15">
        <v>23110.77</v>
      </c>
      <c r="E15" t="s">
        <v>65</v>
      </c>
      <c r="J15" s="76"/>
    </row>
    <row r="16" spans="1:13" x14ac:dyDescent="0.25">
      <c r="A16" s="61">
        <v>44712</v>
      </c>
      <c r="B16" s="60" t="s">
        <v>30</v>
      </c>
      <c r="C16" t="s">
        <v>82</v>
      </c>
      <c r="D16">
        <v>249662.62</v>
      </c>
      <c r="E16" t="s">
        <v>62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10" sqref="F10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  <c r="J5" t="s">
        <v>78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  <c r="J6" t="s">
        <v>77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  <c r="J7" t="s">
        <v>79</v>
      </c>
    </row>
    <row r="8" spans="1:11" x14ac:dyDescent="0.25">
      <c r="A8" s="64">
        <v>44573</v>
      </c>
      <c r="B8" s="65" t="s">
        <v>32</v>
      </c>
      <c r="C8" s="1">
        <v>12903.74</v>
      </c>
      <c r="D8" s="1">
        <v>12839.22</v>
      </c>
      <c r="E8" t="s">
        <v>48</v>
      </c>
      <c r="F8" t="s">
        <v>73</v>
      </c>
      <c r="H8" s="63">
        <v>12800</v>
      </c>
    </row>
    <row r="9" spans="1:11" x14ac:dyDescent="0.25">
      <c r="A9" s="64">
        <v>44663</v>
      </c>
      <c r="B9" s="65" t="s">
        <v>32</v>
      </c>
      <c r="C9" s="1">
        <v>13991.89</v>
      </c>
      <c r="D9">
        <v>13921.93</v>
      </c>
      <c r="E9" t="s">
        <v>48</v>
      </c>
      <c r="F9" t="s">
        <v>81</v>
      </c>
      <c r="H9" s="63">
        <v>13720</v>
      </c>
    </row>
    <row r="10" spans="1:11" x14ac:dyDescent="0.25">
      <c r="A10" s="70">
        <v>44669</v>
      </c>
      <c r="B10" s="71" t="s">
        <v>52</v>
      </c>
      <c r="C10" s="1">
        <v>12544.24</v>
      </c>
      <c r="D10" s="1">
        <v>12481.52</v>
      </c>
      <c r="E10" t="s">
        <v>58</v>
      </c>
      <c r="F10" t="s">
        <v>80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abSelected="1" topLeftCell="A16" workbookViewId="0">
      <selection activeCell="A20" sqref="A20:D20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/>
      <c r="H4" s="18"/>
      <c r="I4" s="18"/>
      <c r="J4" s="19"/>
      <c r="K4" s="21"/>
      <c r="L4" s="21"/>
    </row>
    <row r="5" spans="1:19" ht="15.75" thickBot="1" x14ac:dyDescent="0.3">
      <c r="A5" s="29">
        <f ca="1">TODAY()</f>
        <v>44722</v>
      </c>
      <c r="B5" s="30"/>
      <c r="C5" s="30"/>
      <c r="D5" s="31">
        <v>-81.25</v>
      </c>
      <c r="E5" s="20"/>
      <c r="F5" s="22"/>
      <c r="G5" s="32"/>
      <c r="H5" s="20"/>
      <c r="I5" s="20"/>
      <c r="J5" s="33"/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40"/>
      <c r="H6" s="41"/>
      <c r="I6" s="41"/>
      <c r="J6" s="42"/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34"/>
      <c r="H7" s="28"/>
      <c r="I7" s="28"/>
      <c r="J7" s="28"/>
      <c r="K7" s="20"/>
      <c r="L7" s="20"/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20"/>
      <c r="H8" s="23"/>
      <c r="I8" s="21"/>
      <c r="J8" s="51"/>
      <c r="K8" s="20"/>
      <c r="L8" s="20"/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/>
      <c r="F9" s="22"/>
      <c r="G9" s="22"/>
      <c r="I9" s="20"/>
      <c r="J9" s="28"/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/>
      <c r="F10" s="22"/>
      <c r="G10" s="1"/>
      <c r="I10" s="38"/>
      <c r="J10" s="66"/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/>
      <c r="J11" s="66"/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J12" s="38"/>
      <c r="Q12" s="22"/>
      <c r="S12" s="22"/>
    </row>
    <row r="13" spans="1:19" ht="15.75" thickBot="1" x14ac:dyDescent="0.3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H13" s="1"/>
      <c r="I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44" t="s">
        <v>33</v>
      </c>
      <c r="H14" s="58" t="s">
        <v>26</v>
      </c>
      <c r="I14" s="56" t="s">
        <v>27</v>
      </c>
      <c r="J14" s="45" t="s">
        <v>28</v>
      </c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50">
        <f ca="1">TODAY()</f>
        <v>44722</v>
      </c>
      <c r="H15" s="59"/>
      <c r="I15" s="57"/>
      <c r="J15" s="48">
        <v>-67.5</v>
      </c>
      <c r="Q15" s="22"/>
    </row>
    <row r="16" spans="1:19" ht="15.75" thickBot="1" x14ac:dyDescent="0.3">
      <c r="A16" s="43"/>
      <c r="B16" s="34"/>
      <c r="C16" s="20" t="s">
        <v>38</v>
      </c>
      <c r="D16" s="28" t="e">
        <f>D15/F10</f>
        <v>#DIV/0!</v>
      </c>
      <c r="F16" s="22"/>
      <c r="G16" s="25">
        <v>44669</v>
      </c>
      <c r="H16" s="52">
        <v>8</v>
      </c>
      <c r="I16" s="46">
        <v>0</v>
      </c>
      <c r="J16" s="46">
        <v>8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44851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45033</v>
      </c>
      <c r="H18" s="52">
        <v>8</v>
      </c>
      <c r="I18" s="46">
        <v>0</v>
      </c>
      <c r="J18" s="46">
        <v>8</v>
      </c>
      <c r="N18" s="50">
        <f ca="1">TODAY()</f>
        <v>44722</v>
      </c>
      <c r="O18" s="75"/>
      <c r="P18" s="75"/>
      <c r="Q18" s="48">
        <v>-37</v>
      </c>
    </row>
    <row r="19" spans="1:19" ht="15.75" thickBot="1" x14ac:dyDescent="0.3">
      <c r="A19" s="24">
        <f ca="1">TODAY()</f>
        <v>44722</v>
      </c>
      <c r="B19" s="49"/>
      <c r="C19" s="48"/>
      <c r="D19" s="48">
        <v>-85</v>
      </c>
      <c r="E19" s="28"/>
      <c r="F19" s="1"/>
      <c r="G19" s="35">
        <v>45216</v>
      </c>
      <c r="H19" s="53">
        <v>8</v>
      </c>
      <c r="I19" s="47">
        <v>108</v>
      </c>
      <c r="J19" s="47">
        <v>108</v>
      </c>
      <c r="K19" s="1"/>
      <c r="L19" s="1"/>
      <c r="N19" s="25">
        <v>44746</v>
      </c>
      <c r="O19" s="52">
        <v>3.5154000000000001</v>
      </c>
      <c r="P19" s="46">
        <v>12.2828</v>
      </c>
      <c r="Q19" s="46">
        <f>O19+P19</f>
        <v>15.7982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22"/>
      <c r="H20" s="28">
        <f>SUM(H16:H19)</f>
        <v>32</v>
      </c>
      <c r="I20" s="28">
        <f>SUM(I16:I19)</f>
        <v>108</v>
      </c>
      <c r="J20" s="28">
        <f>SUM(J16:J19)</f>
        <v>132</v>
      </c>
      <c r="N20" s="35">
        <v>44838</v>
      </c>
      <c r="O20" s="53">
        <v>2.68</v>
      </c>
      <c r="P20" s="47">
        <v>22.811</v>
      </c>
      <c r="Q20" s="46">
        <f>O20+P20</f>
        <v>25.491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2"/>
      <c r="I21" s="28"/>
      <c r="J21" s="28"/>
      <c r="O21" s="16">
        <f>SUM(O19:O20)</f>
        <v>6.1954000000000002</v>
      </c>
      <c r="P21" s="16">
        <f>SUM(P19:P20)</f>
        <v>35.093800000000002</v>
      </c>
      <c r="Q21" s="16">
        <f>SUM(Q19:Q20)</f>
        <v>41.289200000000001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1"/>
      <c r="H22" s="1"/>
      <c r="I22" s="1" t="s">
        <v>31</v>
      </c>
      <c r="J22" s="62">
        <f ca="1">XIRR(J15:J19,G15:G19)</f>
        <v>0.8337542891502383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28" t="s">
        <v>36</v>
      </c>
      <c r="J23" s="16">
        <f>J20+J15</f>
        <v>64.5</v>
      </c>
      <c r="K23" t="s">
        <v>34</v>
      </c>
      <c r="L23">
        <f ca="1">G19-G15</f>
        <v>494</v>
      </c>
      <c r="P23" s="66" t="s">
        <v>60</v>
      </c>
      <c r="Q23" s="62">
        <f ca="1">XIRR(Q18:Q20,N18:N20)</f>
        <v>0.65562686324119579</v>
      </c>
      <c r="R23" t="s">
        <v>34</v>
      </c>
      <c r="S23">
        <f ca="1">N20-N18</f>
        <v>116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37</v>
      </c>
      <c r="J24" s="66">
        <f>J23*100/-J15</f>
        <v>95.555555555555557</v>
      </c>
      <c r="K24" t="s">
        <v>35</v>
      </c>
      <c r="L24" s="1">
        <f ca="1">L23/30</f>
        <v>16.466666666666665</v>
      </c>
      <c r="P24" s="66" t="s">
        <v>36</v>
      </c>
      <c r="Q24" s="16">
        <f>Q21+Q18</f>
        <v>4.289200000000001</v>
      </c>
      <c r="R24" t="s">
        <v>35</v>
      </c>
      <c r="S24">
        <f ca="1">S23/30</f>
        <v>3.8666666666666667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38</v>
      </c>
      <c r="J25" s="66">
        <f ca="1">J24/L24</f>
        <v>5.8029689608636987</v>
      </c>
      <c r="N25">
        <f ca="1">N20-N18</f>
        <v>116</v>
      </c>
      <c r="P25" s="66" t="s">
        <v>37</v>
      </c>
      <c r="Q25" s="16">
        <f>Q24*100/-Q18</f>
        <v>11.592432432432435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1"/>
      <c r="J26" s="1"/>
      <c r="N26">
        <f ca="1">N19-N18</f>
        <v>24</v>
      </c>
      <c r="P26" s="66" t="s">
        <v>38</v>
      </c>
      <c r="Q26">
        <f ca="1">Q25/S24</f>
        <v>2.9980428704566644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N31" s="76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1037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34.56666666666667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 t="e">
        <f ca="1">XIRR(D19:D35,A19:A35)</f>
        <v>#NUM!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5.6753043280957503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XIRR(J15:J19,G15:G19)</f>
        <v>0.8337542891502383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2022-06-10T20:43:37Z</dcterms:modified>
</cp:coreProperties>
</file>