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3" i="15" l="1"/>
  <c r="Q26" i="15" s="1"/>
  <c r="Q27" i="15" s="1"/>
  <c r="P23" i="15"/>
  <c r="O23" i="15"/>
  <c r="N18" i="15"/>
  <c r="Q25" i="15" s="1"/>
  <c r="D6" i="15"/>
  <c r="S23" i="15" l="1"/>
  <c r="S24" i="15" s="1"/>
  <c r="Q28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1" i="15" l="1"/>
  <c r="I21" i="15"/>
  <c r="J21" i="15"/>
  <c r="G16" i="15"/>
  <c r="J24" i="15" l="1"/>
  <c r="J25" i="15" s="1"/>
  <c r="D51" i="15"/>
  <c r="J23" i="15"/>
  <c r="L23" i="15"/>
  <c r="L24" i="15" s="1"/>
  <c r="G181" i="1"/>
  <c r="H181" i="1"/>
  <c r="I181" i="1"/>
  <c r="J181" i="1"/>
  <c r="K181" i="1"/>
  <c r="M181" i="1"/>
  <c r="N181" i="1"/>
  <c r="J26" i="15" l="1"/>
  <c r="A19" i="15"/>
  <c r="F34" i="15" s="1"/>
  <c r="F35" i="15" s="1"/>
  <c r="B36" i="15"/>
  <c r="C36" i="15"/>
  <c r="D36" i="15"/>
  <c r="D39" i="15" s="1"/>
  <c r="D40" i="15" s="1"/>
  <c r="I8" i="15"/>
  <c r="H8" i="15"/>
  <c r="D11" i="15"/>
  <c r="J7" i="15"/>
  <c r="D10" i="15"/>
  <c r="J6" i="15"/>
  <c r="D9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9" i="15"/>
  <c r="D13" i="15"/>
  <c r="J8" i="15"/>
  <c r="J10" i="15" s="1"/>
  <c r="J11" i="15" s="1"/>
  <c r="G182" i="1"/>
  <c r="H182" i="1"/>
  <c r="I182" i="1"/>
  <c r="J182" i="1"/>
  <c r="K182" i="1"/>
  <c r="M182" i="1"/>
  <c r="N182" i="1"/>
  <c r="J12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<sst xmlns="http://schemas.openxmlformats.org/spreadsheetml/2006/main" count="182" uniqueCount="73">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</sst>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tabSelected="1" workbookViewId="0">
      <selection activeCell="E13" sqref="E13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  <c r="C12">
        <v>17519.37</v>
      </c>
      <c r="D12">
        <v>17431.77</v>
      </c>
      <c r="E12" t="s">
        <v>62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" sqref="G2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  <c r="C7" s="1">
        <v>12610.96</v>
      </c>
      <c r="D7">
        <v>12544.24</v>
      </c>
      <c r="E7" t="s">
        <v>58</v>
      </c>
      <c r="F7" t="s">
        <v>72</v>
      </c>
      <c r="H7" s="63">
        <v>12597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4" workbookViewId="0">
      <selection activeCell="G17" sqref="G17:J17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44563</v>
      </c>
      <c r="B5" s="30"/>
      <c r="C5" s="30"/>
      <c r="D5" s="31">
        <v>-81.25</v>
      </c>
      <c r="E5" s="20"/>
      <c r="F5" s="22"/>
      <c r="G5" s="32">
        <f ca="1">TODAY()</f>
        <v>44563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44620</v>
      </c>
      <c r="H6" s="34">
        <v>8.7731999999999992</v>
      </c>
      <c r="I6" s="34">
        <v>0</v>
      </c>
      <c r="J6" s="33">
        <f t="shared" ref="J6:J7" si="1">I6+H6</f>
        <v>8.7731999999999992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40">
        <v>44712</v>
      </c>
      <c r="H7" s="41">
        <v>8.9680999999999997</v>
      </c>
      <c r="I7" s="41">
        <v>100</v>
      </c>
      <c r="J7" s="42">
        <f t="shared" si="1"/>
        <v>108.96809999999999</v>
      </c>
      <c r="K7" s="20" t="s">
        <v>34</v>
      </c>
      <c r="L7" s="20">
        <f ca="1">G7-G5</f>
        <v>149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34"/>
      <c r="H8" s="28">
        <f>SUM(H6:H7)</f>
        <v>17.741299999999999</v>
      </c>
      <c r="I8" s="28">
        <f>SUM(I6:I7)</f>
        <v>100</v>
      </c>
      <c r="J8" s="28">
        <f>SUM(J6:J7)</f>
        <v>117.7413</v>
      </c>
      <c r="K8" s="20" t="s">
        <v>35</v>
      </c>
      <c r="L8" s="20">
        <f ca="1">L7/30</f>
        <v>4.9666666666666668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275</v>
      </c>
      <c r="G9" s="20"/>
      <c r="H9" s="23"/>
      <c r="I9" s="21" t="s">
        <v>31</v>
      </c>
      <c r="J9" s="51">
        <f ca="1">XIRR(J5:J7,G5:G7)</f>
        <v>0.39851227402687073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9.1666666666666661</v>
      </c>
      <c r="G10" s="22"/>
      <c r="I10" s="20" t="s">
        <v>36</v>
      </c>
      <c r="J10" s="28">
        <f>J8+J5</f>
        <v>14.391300000000001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1"/>
      <c r="I11" s="38" t="s">
        <v>37</v>
      </c>
      <c r="J11" s="66">
        <f>J10*100/-J5</f>
        <v>13.924818577648768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38</v>
      </c>
      <c r="J12" s="66">
        <f ca="1">J11/L8</f>
        <v>2.8036547471776041</v>
      </c>
      <c r="Q12" s="22"/>
      <c r="S12" s="22"/>
    </row>
    <row r="13" spans="1:19" x14ac:dyDescent="0.25">
      <c r="A13" s="43"/>
      <c r="B13" s="34"/>
      <c r="C13" s="20" t="s">
        <v>31</v>
      </c>
      <c r="D13" s="51" t="e">
        <f ca="1">XIRR(D5:D11,A5:A11)</f>
        <v>#NUM!</v>
      </c>
      <c r="E13" s="28"/>
      <c r="F13" s="22"/>
      <c r="G13" s="1"/>
      <c r="J13" s="38"/>
      <c r="Q13" s="22"/>
    </row>
    <row r="14" spans="1:19" ht="15.75" thickBot="1" x14ac:dyDescent="0.3">
      <c r="A14" s="43"/>
      <c r="B14" s="34"/>
      <c r="C14" s="20" t="s">
        <v>36</v>
      </c>
      <c r="D14" s="28">
        <f>D12+D5</f>
        <v>30.159999999999997</v>
      </c>
      <c r="F14" s="22"/>
      <c r="G14" s="1"/>
      <c r="H14" s="1"/>
      <c r="I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44" t="s">
        <v>33</v>
      </c>
      <c r="H15" s="58" t="s">
        <v>26</v>
      </c>
      <c r="I15" s="56" t="s">
        <v>27</v>
      </c>
      <c r="J15" s="45" t="s">
        <v>28</v>
      </c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4.0494545454545454</v>
      </c>
      <c r="F16" s="22"/>
      <c r="G16" s="50">
        <f ca="1">TODAY()</f>
        <v>44563</v>
      </c>
      <c r="H16" s="59"/>
      <c r="I16" s="57"/>
      <c r="J16" s="48">
        <v>-67.5</v>
      </c>
      <c r="Q16" s="22"/>
    </row>
    <row r="17" spans="1:19" ht="15.75" thickBot="1" x14ac:dyDescent="0.3">
      <c r="A17" s="43"/>
      <c r="B17" s="34"/>
      <c r="C17" s="22"/>
      <c r="D17" s="20"/>
      <c r="F17" s="22"/>
      <c r="G17" s="25">
        <v>44669</v>
      </c>
      <c r="H17" s="52">
        <v>8</v>
      </c>
      <c r="I17" s="46">
        <v>0</v>
      </c>
      <c r="J17" s="46">
        <v>8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44851</v>
      </c>
      <c r="H18" s="52">
        <v>8</v>
      </c>
      <c r="I18" s="46">
        <v>0</v>
      </c>
      <c r="J18" s="46">
        <v>8</v>
      </c>
      <c r="N18" s="50">
        <f ca="1">TODAY()</f>
        <v>44563</v>
      </c>
      <c r="O18" s="75"/>
      <c r="P18" s="75"/>
      <c r="Q18" s="48">
        <v>-60.7</v>
      </c>
    </row>
    <row r="19" spans="1:19" ht="15.75" thickBot="1" x14ac:dyDescent="0.3">
      <c r="A19" s="24">
        <f ca="1">TODAY()</f>
        <v>44563</v>
      </c>
      <c r="B19" s="49"/>
      <c r="C19" s="48"/>
      <c r="D19" s="48">
        <v>-85</v>
      </c>
      <c r="E19" s="28"/>
      <c r="F19" s="1"/>
      <c r="G19" s="25">
        <v>45033</v>
      </c>
      <c r="H19" s="52">
        <v>8</v>
      </c>
      <c r="I19" s="46">
        <v>0</v>
      </c>
      <c r="J19" s="46">
        <v>8</v>
      </c>
      <c r="K19" s="1"/>
      <c r="L19" s="1"/>
      <c r="N19" s="25">
        <v>44565</v>
      </c>
      <c r="O19" s="52">
        <v>5.1315</v>
      </c>
      <c r="P19" s="46">
        <v>12.2828</v>
      </c>
      <c r="Q19" s="46">
        <v>17.414300000000001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35">
        <v>45216</v>
      </c>
      <c r="H20" s="53">
        <v>8</v>
      </c>
      <c r="I20" s="47">
        <v>108</v>
      </c>
      <c r="J20" s="47">
        <v>108</v>
      </c>
      <c r="N20" s="25">
        <v>44655</v>
      </c>
      <c r="O20" s="52">
        <v>3.9864999999999999</v>
      </c>
      <c r="P20" s="46">
        <v>12.2828</v>
      </c>
      <c r="Q20" s="46">
        <v>16.269300000000001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2"/>
      <c r="H21" s="28">
        <f>SUM(H17:H20)</f>
        <v>32</v>
      </c>
      <c r="I21" s="28">
        <f>SUM(I17:I20)</f>
        <v>108</v>
      </c>
      <c r="J21" s="28">
        <f>SUM(J17:J20)</f>
        <v>132</v>
      </c>
      <c r="N21" s="25">
        <v>44746</v>
      </c>
      <c r="O21" s="52">
        <v>2.9857</v>
      </c>
      <c r="P21" s="46">
        <v>12.2828</v>
      </c>
      <c r="Q21" s="46">
        <v>15.2685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22"/>
      <c r="H22" s="22"/>
      <c r="I22" s="28"/>
      <c r="J22" s="28"/>
      <c r="N22" s="35">
        <v>44838</v>
      </c>
      <c r="O22" s="53">
        <v>1.9621</v>
      </c>
      <c r="P22" s="47">
        <v>22.811</v>
      </c>
      <c r="Q22" s="47">
        <v>24.773099999999999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1"/>
      <c r="H23" s="1"/>
      <c r="I23" s="1" t="s">
        <v>31</v>
      </c>
      <c r="J23" s="62">
        <f ca="1">XIRR(J16:J20,G16:G20)</f>
        <v>0.53573228716850285</v>
      </c>
      <c r="K23" t="s">
        <v>34</v>
      </c>
      <c r="L23">
        <f ca="1">G20-G16</f>
        <v>653</v>
      </c>
      <c r="O23" s="16">
        <f>SUM(O19:O22)</f>
        <v>14.065799999999999</v>
      </c>
      <c r="P23" s="16">
        <f>SUM(P19:P22)</f>
        <v>59.659399999999998</v>
      </c>
      <c r="Q23" s="16">
        <f>SUM(Q19:Q22)</f>
        <v>73.725200000000001</v>
      </c>
      <c r="R23" t="s">
        <v>34</v>
      </c>
      <c r="S23">
        <f ca="1">N22-N18</f>
        <v>275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1"/>
      <c r="H24" s="1"/>
      <c r="I24" s="28" t="s">
        <v>36</v>
      </c>
      <c r="J24" s="16">
        <f>J21+J16</f>
        <v>64.5</v>
      </c>
      <c r="K24" t="s">
        <v>35</v>
      </c>
      <c r="L24" s="1">
        <f ca="1">L23/30</f>
        <v>21.766666666666666</v>
      </c>
      <c r="R24" t="s">
        <v>35</v>
      </c>
      <c r="S24">
        <f ca="1">S23/30</f>
        <v>9.1666666666666661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28" t="s">
        <v>37</v>
      </c>
      <c r="J25" s="66">
        <f>J24*100/-J16</f>
        <v>95.555555555555557</v>
      </c>
      <c r="P25" s="66" t="s">
        <v>60</v>
      </c>
      <c r="Q25" s="62">
        <f ca="1">XIRR(Q18:Q22,N18:N22)</f>
        <v>0.64065786004066483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38</v>
      </c>
      <c r="J26" s="66">
        <f ca="1">J25/L24</f>
        <v>4.3899948953547732</v>
      </c>
      <c r="P26" s="66" t="s">
        <v>36</v>
      </c>
      <c r="Q26" s="16">
        <f>Q23+Q18</f>
        <v>13.025199999999998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1"/>
      <c r="J27" s="1"/>
      <c r="P27" s="66" t="s">
        <v>37</v>
      </c>
      <c r="Q27" s="16">
        <f>Q26*100/-Q18</f>
        <v>21.458319604612846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1"/>
      <c r="J28" s="1"/>
      <c r="P28" s="66" t="s">
        <v>38</v>
      </c>
      <c r="Q28">
        <f ca="1">Q27/S24</f>
        <v>2.3409075932304924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1196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39.866666666666667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1.08292156457901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4.9208115286248271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XIRR(J16:J20,G16:G20)</f>
        <v>0.53573228716850285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2022-01-03T03:09:10Z</dcterms:modified>
</cp:coreProperties>
</file>