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rian\Documents\Adrian\Bonos\Excel-Bonos\"/>
    </mc:Choice>
  </mc:AlternateContent>
  <bookViews>
    <workbookView xWindow="0" yWindow="0" windowWidth="19545" windowHeight="7665" tabRatio="178" activeTab="1"/>
  </bookViews>
  <sheets>
    <sheet name="Eco" sheetId="1" r:id="rId1"/>
    <sheet name="Io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2" l="1"/>
  <c r="M37" i="2"/>
  <c r="B38" i="2"/>
  <c r="B32" i="2"/>
  <c r="C33" i="2" s="1"/>
  <c r="E3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" i="2"/>
  <c r="P11" i="1"/>
  <c r="P12" i="1"/>
  <c r="P13" i="1"/>
  <c r="P14" i="1"/>
  <c r="P15" i="1"/>
  <c r="P16" i="1"/>
  <c r="P17" i="1"/>
  <c r="P18" i="1"/>
  <c r="P19" i="1"/>
  <c r="P20" i="1"/>
  <c r="P21" i="1"/>
  <c r="C38" i="2" l="1"/>
  <c r="P22" i="1" l="1"/>
  <c r="R23" i="1" s="1"/>
</calcChain>
</file>

<file path=xl/sharedStrings.xml><?xml version="1.0" encoding="utf-8"?>
<sst xmlns="http://schemas.openxmlformats.org/spreadsheetml/2006/main" count="212" uniqueCount="87">
  <si>
    <t>FECHA COMPRA</t>
  </si>
  <si>
    <t>CANTIDAD</t>
  </si>
  <si>
    <t>PRECIO</t>
  </si>
  <si>
    <t>TOTAL</t>
  </si>
  <si>
    <t>COMISION</t>
  </si>
  <si>
    <t>DER BOLSA</t>
  </si>
  <si>
    <t>VALOR DOLAR</t>
  </si>
  <si>
    <t>AGENTE</t>
  </si>
  <si>
    <t>canje eco</t>
  </si>
  <si>
    <t>ECO</t>
  </si>
  <si>
    <t>190 blue</t>
  </si>
  <si>
    <t>COMPRA</t>
  </si>
  <si>
    <t>VENTA</t>
  </si>
  <si>
    <t>arb</t>
  </si>
  <si>
    <t xml:space="preserve">compra </t>
  </si>
  <si>
    <t>eco</t>
  </si>
  <si>
    <t>PARA arbitrar</t>
  </si>
  <si>
    <t xml:space="preserve">recupero capital el </t>
  </si>
  <si>
    <t xml:space="preserve">COMPRA </t>
  </si>
  <si>
    <t>para manter</t>
  </si>
  <si>
    <t>COMPRADOS CON VENTA DE 1145 AL29</t>
  </si>
  <si>
    <t>GANE 34 NOMINALES AL30</t>
  </si>
  <si>
    <t>vender cuando suba fuerte</t>
  </si>
  <si>
    <t>canje iol</t>
  </si>
  <si>
    <t>IOL</t>
  </si>
  <si>
    <t xml:space="preserve">el 4/12/2020 vendi 300 a 5480 11/12/2020 vendi 1200 a 5521. </t>
  </si>
  <si>
    <t>el 14/12/2020 vendi 888 a 5584</t>
  </si>
  <si>
    <t>AL30</t>
  </si>
  <si>
    <t>165 blue</t>
  </si>
  <si>
    <t>140 mep</t>
  </si>
  <si>
    <t>en iol arbitre 2000 al30 por 1940 al29</t>
  </si>
  <si>
    <t>vendi al29 Y COMPRE al30</t>
  </si>
  <si>
    <t>162 blue</t>
  </si>
  <si>
    <t>Tengo que vender 1145 al 29 y comprar mas de 1200 al30</t>
  </si>
  <si>
    <t>las vendi y compre 1234 al30 gane 34 nominales al30</t>
  </si>
  <si>
    <t xml:space="preserve">VENTA </t>
  </si>
  <si>
    <t>los compre para arbitrar</t>
  </si>
  <si>
    <t>esto es IOL</t>
  </si>
  <si>
    <t>tengo que vender 2290 al29 y comprar al30 mas de 2388 nominales</t>
  </si>
  <si>
    <t>debo vender 1940 al29 y comprar mas de 2000  al30</t>
  </si>
  <si>
    <t>cuando la paridad al29-al30 se a mayor al 3%</t>
  </si>
  <si>
    <t>cuando la diferencia de paridad al29-al30 sea maryor a 3%</t>
  </si>
  <si>
    <t xml:space="preserve">recupero el </t>
  </si>
  <si>
    <t>COMPRADOS CON VENTA DE AE38D</t>
  </si>
  <si>
    <t>GANE 81 NOMINALES MAS Q SI HUBIERA COMPRADO EL DIA QUE COMPRE LOS AE38</t>
  </si>
  <si>
    <t xml:space="preserve">IOL </t>
  </si>
  <si>
    <t>iol</t>
  </si>
  <si>
    <t>ioL</t>
  </si>
  <si>
    <t>usd 160 eran de la renta de los bonos al</t>
  </si>
  <si>
    <t>serian 457 nominales</t>
  </si>
  <si>
    <t>para mep</t>
  </si>
  <si>
    <t>MEP 170,4</t>
  </si>
  <si>
    <t>HICE MEP</t>
  </si>
  <si>
    <t xml:space="preserve">Compra </t>
  </si>
  <si>
    <t>PARA MANTEr</t>
  </si>
  <si>
    <t>30.15</t>
  </si>
  <si>
    <t xml:space="preserve">iol </t>
  </si>
  <si>
    <t>31.6</t>
  </si>
  <si>
    <t>31.8</t>
  </si>
  <si>
    <t xml:space="preserve"> COMPRADO CON VENTA DE 200 AL41 GANE 24 NOMINALES MAS QUE SI HUBIERA COMPRADO AL 30 EL MISMO DIA QUE COMPRE LOS AL41</t>
  </si>
  <si>
    <t>COMPRADOS CON VENTA DE 195 AL41 GAME 12 NOMINALES MAS QUE SI HUBIERA COMPRADO LOS AL30 EL DIA Q COMPRE LOS AL41</t>
  </si>
  <si>
    <t>comprado con venta de 250 al41, gane 54 nominales mas que si hubiera comprado los al30 el dia que compre los al41</t>
  </si>
  <si>
    <t>comprado con venta de 1000 al 35. Gane 90 nominales mas que si hubiera comprado los al30 el dia que compre los al35</t>
  </si>
  <si>
    <t>comprado con venta de al41. Gane 23 nominales mas que si hubiera comprado el dia que compre los al41</t>
  </si>
  <si>
    <t>TENGO</t>
  </si>
  <si>
    <t>NOMINALES MAS ARBITRANDO POR AL41, MAS 81 ARBITRADOS POR AE38. Total 171 nominales mas</t>
  </si>
  <si>
    <t>Sumando a 34 nominales que hice cambiando por al29</t>
  </si>
  <si>
    <t>total 205 nominales en IOL</t>
  </si>
  <si>
    <t>mas 34 nominales en ECO</t>
  </si>
  <si>
    <t>Con esto recupere los 137 q habia perdido en el canje</t>
  </si>
  <si>
    <t>renta cobrada</t>
  </si>
  <si>
    <t>Lo separo por agente y en IOL ya recupere los 75 nominales perdidos y en eco recuperé 34, faltan recuperar 28</t>
  </si>
  <si>
    <t>23 nominales mas arbitrados comprando al30 con venta de al41</t>
  </si>
  <si>
    <t>TOTAL 228 nominales en IOL</t>
  </si>
  <si>
    <t>usd</t>
  </si>
  <si>
    <t>total usd</t>
  </si>
  <si>
    <t xml:space="preserve">PROMEDIO COMPRA </t>
  </si>
  <si>
    <t>ESTOS 13329 LOS COMPRE A PROMEDIO 32,80 CADA UNO</t>
  </si>
  <si>
    <t>DE LOS CUALES TENGO QUE VENDER 13176 CUANDO LA VENTA ME DE USD 2500</t>
  </si>
  <si>
    <t>CANT A VENDER</t>
  </si>
  <si>
    <t>A ESTE PRECIO</t>
  </si>
  <si>
    <t>PARA OBTENER USD</t>
  </si>
  <si>
    <t>arbitrados</t>
  </si>
  <si>
    <t>cant</t>
  </si>
  <si>
    <t>total a precio promedio</t>
  </si>
  <si>
    <t>SIN CONTAR LAS RENTAS</t>
  </si>
  <si>
    <t>estos dolares serian los usados para comprar mas los 2418 del canje menos los 153 arbitrados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</si>
</sst>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14" fontId="3" fillId="2" borderId="0" xfId="0" applyNumberFormat="1" applyFont="1" applyFill="1"/>
    <xf numFmtId="0" fontId="3" fillId="2" borderId="0" xfId="0" applyFont="1" applyFill="1"/>
    <xf numFmtId="0" fontId="2" fillId="2" borderId="0" xfId="0" applyFont="1" applyFill="1"/>
    <xf numFmtId="0" fontId="3" fillId="0" borderId="0" xfId="0" applyFont="1"/>
    <xf numFmtId="0" fontId="1" fillId="2" borderId="0" xfId="0" applyFont="1" applyFill="1"/>
    <xf numFmtId="14" fontId="3" fillId="3" borderId="0" xfId="0" applyNumberFormat="1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14" fontId="3" fillId="0" borderId="0" xfId="0" applyNumberFormat="1" applyFont="1"/>
    <xf numFmtId="14" fontId="3" fillId="6" borderId="0" xfId="0" applyNumberFormat="1" applyFont="1" applyFill="1"/>
    <xf numFmtId="0" fontId="3" fillId="6" borderId="0" xfId="0" applyFont="1" applyFill="1"/>
    <xf numFmtId="2" fontId="0" fillId="0" borderId="0" xfId="0" applyNumberFormat="1"/>
    <xf numFmtId="0" fontId="2" fillId="5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0" fontId="3" fillId="8" borderId="0" xfId="0" applyFont="1" applyFill="1"/>
    <xf numFmtId="14" fontId="3" fillId="5" borderId="0" xfId="0" applyNumberFormat="1" applyFont="1" applyFill="1"/>
    <xf numFmtId="0" fontId="3" fillId="9" borderId="0" xfId="0" applyFont="1" applyFill="1"/>
    <xf numFmtId="14" fontId="3" fillId="9" borderId="0" xfId="0" applyNumberFormat="1" applyFont="1" applyFill="1"/>
    <xf numFmtId="0" fontId="3" fillId="10" borderId="0" xfId="0" applyFont="1" applyFill="1"/>
    <xf numFmtId="14" fontId="3" fillId="10" borderId="0" xfId="0" applyNumberFormat="1" applyFont="1" applyFill="1"/>
    <xf numFmtId="0" fontId="4" fillId="0" borderId="0" xfId="0" applyFont="1"/>
    <xf numFmtId="0" fontId="5" fillId="0" borderId="0" xfId="0" applyFont="1"/>
    <xf numFmtId="0" fontId="3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H16" sqref="H16:H22"/>
    </sheetView>
  </sheetViews>
  <sheetFormatPr baseColWidth="10" defaultRowHeight="15" x14ac:dyDescent="0.25"/>
  <cols>
    <col min="15" max="15" width="13.4257812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</v>
      </c>
      <c r="H1" s="1" t="s">
        <v>6</v>
      </c>
      <c r="I1" s="1"/>
      <c r="J1" s="1"/>
      <c r="K1" s="1"/>
      <c r="L1" s="1" t="s">
        <v>7</v>
      </c>
      <c r="M1" s="1"/>
    </row>
    <row r="2" spans="1:16" x14ac:dyDescent="0.25">
      <c r="A2" s="2">
        <v>44105</v>
      </c>
      <c r="B2" s="3">
        <v>1988</v>
      </c>
      <c r="C2" s="4"/>
      <c r="D2" s="4"/>
      <c r="E2" s="4"/>
      <c r="F2" s="4"/>
      <c r="G2" s="4"/>
      <c r="H2" s="4"/>
      <c r="I2" s="4"/>
      <c r="J2" s="4"/>
      <c r="K2" s="3" t="s">
        <v>8</v>
      </c>
      <c r="L2" s="4" t="s">
        <v>9</v>
      </c>
      <c r="M2" s="4"/>
    </row>
    <row r="3" spans="1:16" x14ac:dyDescent="0.25">
      <c r="A3" s="2">
        <v>44127</v>
      </c>
      <c r="B3" s="3">
        <v>200</v>
      </c>
      <c r="C3" s="3">
        <v>39.92</v>
      </c>
      <c r="D3" s="3">
        <v>79.84</v>
      </c>
      <c r="E3" s="3">
        <v>0.39</v>
      </c>
      <c r="F3" s="3">
        <v>0.01</v>
      </c>
      <c r="G3" s="3">
        <v>80.239999999999995</v>
      </c>
      <c r="H3" s="3">
        <v>83.25</v>
      </c>
      <c r="I3" s="3" t="s">
        <v>10</v>
      </c>
      <c r="J3" s="3"/>
      <c r="K3" s="3" t="s">
        <v>11</v>
      </c>
      <c r="L3" s="3" t="s">
        <v>9</v>
      </c>
      <c r="M3" s="3"/>
    </row>
    <row r="4" spans="1:16" x14ac:dyDescent="0.25">
      <c r="A4" s="2">
        <v>44131</v>
      </c>
      <c r="B4" s="3">
        <v>200</v>
      </c>
      <c r="C4" s="3">
        <v>65.099999999999994</v>
      </c>
      <c r="D4" s="3">
        <v>130.19999999999999</v>
      </c>
      <c r="E4" s="3">
        <v>0.64</v>
      </c>
      <c r="F4" s="3">
        <v>0.01</v>
      </c>
      <c r="G4" s="3">
        <v>130.85</v>
      </c>
      <c r="H4" s="3"/>
      <c r="I4" s="3"/>
      <c r="J4" s="3"/>
      <c r="K4" s="3" t="s">
        <v>11</v>
      </c>
      <c r="L4" s="3" t="s">
        <v>9</v>
      </c>
      <c r="M4" s="3"/>
    </row>
    <row r="5" spans="1:16" x14ac:dyDescent="0.25">
      <c r="A5" s="2">
        <v>44169</v>
      </c>
      <c r="B5" s="3">
        <v>-300</v>
      </c>
      <c r="C5" s="3">
        <v>5480</v>
      </c>
      <c r="D5" s="3">
        <v>-16440</v>
      </c>
      <c r="E5" s="3">
        <v>-80.56</v>
      </c>
      <c r="F5" s="3">
        <v>-1.64</v>
      </c>
      <c r="G5" s="3">
        <v>-16522.2</v>
      </c>
      <c r="H5" s="3">
        <v>86.75</v>
      </c>
      <c r="I5" s="3">
        <v>150</v>
      </c>
      <c r="J5" s="3"/>
      <c r="K5" s="6" t="s">
        <v>12</v>
      </c>
      <c r="L5" s="3" t="s">
        <v>9</v>
      </c>
      <c r="M5" s="3"/>
    </row>
    <row r="6" spans="1:16" x14ac:dyDescent="0.25">
      <c r="A6" s="2">
        <v>44176</v>
      </c>
      <c r="B6" s="3">
        <v>-200</v>
      </c>
      <c r="C6" s="3">
        <v>54.97</v>
      </c>
      <c r="D6" s="3">
        <v>-109.94</v>
      </c>
      <c r="E6" s="3">
        <v>-0.54</v>
      </c>
      <c r="F6" s="3">
        <v>-0.01</v>
      </c>
      <c r="G6" s="3">
        <v>-110.49</v>
      </c>
      <c r="H6" s="3"/>
      <c r="I6" s="3"/>
      <c r="J6" s="3"/>
      <c r="K6" s="3" t="s">
        <v>12</v>
      </c>
      <c r="L6" s="3" t="s">
        <v>9</v>
      </c>
      <c r="M6" s="3"/>
    </row>
    <row r="7" spans="1:16" x14ac:dyDescent="0.25">
      <c r="A7" s="2">
        <v>44176</v>
      </c>
      <c r="B7" s="3">
        <v>-500</v>
      </c>
      <c r="C7" s="3">
        <v>55.2</v>
      </c>
      <c r="D7" s="3">
        <v>-276</v>
      </c>
      <c r="E7" s="3">
        <v>-1.35</v>
      </c>
      <c r="F7" s="3">
        <v>-0.03</v>
      </c>
      <c r="G7" s="3">
        <v>-277.38</v>
      </c>
      <c r="H7" s="3"/>
      <c r="I7" s="3"/>
      <c r="J7" s="3"/>
      <c r="K7" s="3" t="s">
        <v>12</v>
      </c>
      <c r="L7" s="3" t="s">
        <v>9</v>
      </c>
      <c r="M7" s="3"/>
    </row>
    <row r="8" spans="1:16" x14ac:dyDescent="0.25">
      <c r="A8" s="2">
        <v>44176</v>
      </c>
      <c r="B8" s="3">
        <v>-500</v>
      </c>
      <c r="C8" s="3">
        <v>5535</v>
      </c>
      <c r="D8" s="3">
        <v>-27675</v>
      </c>
      <c r="E8" s="3">
        <v>-135.61000000000001</v>
      </c>
      <c r="F8" s="3">
        <v>-2.77</v>
      </c>
      <c r="G8" s="3">
        <v>-27813.38</v>
      </c>
      <c r="H8" s="3"/>
      <c r="I8" s="3"/>
      <c r="J8" s="3"/>
      <c r="K8" s="3" t="s">
        <v>12</v>
      </c>
      <c r="L8" s="3" t="s">
        <v>9</v>
      </c>
      <c r="M8" s="3"/>
    </row>
    <row r="9" spans="1:16" x14ac:dyDescent="0.25">
      <c r="A9" s="2">
        <v>44179</v>
      </c>
      <c r="B9" s="3">
        <v>-500</v>
      </c>
      <c r="C9" s="3">
        <v>5579</v>
      </c>
      <c r="D9" s="3">
        <v>-27895</v>
      </c>
      <c r="E9" s="3">
        <v>-136.69</v>
      </c>
      <c r="F9" s="3">
        <v>-2.79</v>
      </c>
      <c r="G9" s="3">
        <v>-28034.48</v>
      </c>
      <c r="H9" s="3"/>
      <c r="I9" s="3"/>
      <c r="J9" s="3"/>
      <c r="K9" s="3" t="s">
        <v>12</v>
      </c>
      <c r="L9" s="3" t="s">
        <v>9</v>
      </c>
      <c r="M9" s="3" t="s">
        <v>13</v>
      </c>
    </row>
    <row r="10" spans="1:16" x14ac:dyDescent="0.25">
      <c r="A10" s="2">
        <v>44179</v>
      </c>
      <c r="B10" s="3">
        <v>-388</v>
      </c>
      <c r="C10" s="3">
        <v>5592</v>
      </c>
      <c r="D10" s="3">
        <v>-21696.959999999999</v>
      </c>
      <c r="E10" s="3">
        <v>-106.32</v>
      </c>
      <c r="F10" s="3">
        <v>-2.17</v>
      </c>
      <c r="G10" s="3">
        <v>-21805.439999999999</v>
      </c>
      <c r="H10" s="3"/>
      <c r="I10" s="3"/>
      <c r="J10" s="3"/>
      <c r="K10" s="3" t="s">
        <v>12</v>
      </c>
      <c r="L10" s="3" t="s">
        <v>9</v>
      </c>
      <c r="M10" s="3" t="s">
        <v>13</v>
      </c>
    </row>
    <row r="11" spans="1:16" x14ac:dyDescent="0.25">
      <c r="A11" s="7">
        <v>44357</v>
      </c>
      <c r="B11" s="8">
        <v>1000</v>
      </c>
      <c r="C11" s="8">
        <v>5995</v>
      </c>
      <c r="D11" s="8">
        <v>59950</v>
      </c>
      <c r="E11" s="8">
        <v>293.76</v>
      </c>
      <c r="F11" s="8">
        <v>6</v>
      </c>
      <c r="G11" s="8">
        <v>60249.75</v>
      </c>
      <c r="H11" s="8">
        <v>37.97</v>
      </c>
      <c r="I11" s="8"/>
      <c r="J11" s="8"/>
      <c r="K11" s="8" t="s">
        <v>14</v>
      </c>
      <c r="L11" s="8" t="s">
        <v>15</v>
      </c>
      <c r="M11" s="5" t="s">
        <v>16</v>
      </c>
      <c r="P11" s="14">
        <f>B11*H11/100</f>
        <v>379.7</v>
      </c>
    </row>
    <row r="12" spans="1:16" x14ac:dyDescent="0.25">
      <c r="A12" s="7">
        <v>44358</v>
      </c>
      <c r="B12" s="8">
        <v>1000</v>
      </c>
      <c r="C12" s="8">
        <v>6057</v>
      </c>
      <c r="D12" s="8">
        <v>60570</v>
      </c>
      <c r="E12" s="8">
        <v>296.79000000000002</v>
      </c>
      <c r="F12" s="8">
        <v>6.06</v>
      </c>
      <c r="G12" s="8">
        <v>60872.85</v>
      </c>
      <c r="H12" s="8">
        <v>38.299999999999997</v>
      </c>
      <c r="I12" s="8"/>
      <c r="J12" s="8"/>
      <c r="K12" s="8" t="s">
        <v>14</v>
      </c>
      <c r="L12" s="8" t="s">
        <v>15</v>
      </c>
      <c r="M12" s="5" t="s">
        <v>16</v>
      </c>
      <c r="P12" s="14">
        <f t="shared" ref="P12:P21" si="0">B12*H12/100</f>
        <v>383</v>
      </c>
    </row>
    <row r="13" spans="1:16" x14ac:dyDescent="0.25">
      <c r="A13" s="7">
        <v>44361</v>
      </c>
      <c r="B13" s="8">
        <v>500</v>
      </c>
      <c r="C13" s="8">
        <v>6026</v>
      </c>
      <c r="D13" s="8">
        <v>30130</v>
      </c>
      <c r="E13" s="8">
        <v>147.63999999999999</v>
      </c>
      <c r="F13" s="8">
        <v>3.01</v>
      </c>
      <c r="G13" s="8">
        <v>30280.65</v>
      </c>
      <c r="H13" s="8">
        <v>38.299999999999997</v>
      </c>
      <c r="I13" s="8"/>
      <c r="J13" s="8"/>
      <c r="K13" s="8" t="s">
        <v>14</v>
      </c>
      <c r="L13" s="8" t="s">
        <v>15</v>
      </c>
      <c r="M13" s="5" t="s">
        <v>16</v>
      </c>
      <c r="P13" s="14">
        <f t="shared" si="0"/>
        <v>191.5</v>
      </c>
    </row>
    <row r="14" spans="1:16" x14ac:dyDescent="0.25">
      <c r="A14" s="7">
        <v>44363</v>
      </c>
      <c r="B14" s="8">
        <v>500</v>
      </c>
      <c r="C14" s="8">
        <v>6030</v>
      </c>
      <c r="D14" s="8">
        <v>30150</v>
      </c>
      <c r="E14" s="8">
        <v>147.74</v>
      </c>
      <c r="F14" s="8">
        <v>3.02</v>
      </c>
      <c r="G14" s="8">
        <v>30300.75</v>
      </c>
      <c r="H14" s="8">
        <v>37.96</v>
      </c>
      <c r="I14" s="8"/>
      <c r="J14" s="8"/>
      <c r="K14" s="8" t="s">
        <v>14</v>
      </c>
      <c r="L14" s="8" t="s">
        <v>15</v>
      </c>
      <c r="M14" s="5" t="s">
        <v>16</v>
      </c>
      <c r="P14" s="14">
        <f t="shared" si="0"/>
        <v>189.8</v>
      </c>
    </row>
    <row r="15" spans="1:16" x14ac:dyDescent="0.25">
      <c r="A15" s="7">
        <v>44364</v>
      </c>
      <c r="B15" s="8">
        <v>1000</v>
      </c>
      <c r="C15" s="8">
        <v>6027</v>
      </c>
      <c r="D15" s="8">
        <v>60270</v>
      </c>
      <c r="E15" s="8">
        <v>295.32</v>
      </c>
      <c r="F15" s="8">
        <v>6.03</v>
      </c>
      <c r="G15" s="8">
        <v>60571.35</v>
      </c>
      <c r="H15" s="8">
        <v>37.53</v>
      </c>
      <c r="I15" s="8"/>
      <c r="J15" s="8"/>
      <c r="K15" s="8" t="s">
        <v>14</v>
      </c>
      <c r="L15" s="8" t="s">
        <v>15</v>
      </c>
      <c r="M15" s="5" t="s">
        <v>16</v>
      </c>
      <c r="P15" s="14">
        <f t="shared" si="0"/>
        <v>375.3</v>
      </c>
    </row>
    <row r="16" spans="1:16" x14ac:dyDescent="0.25">
      <c r="A16" s="5"/>
      <c r="B16" s="5">
        <v>180</v>
      </c>
      <c r="C16" s="5">
        <v>33.01</v>
      </c>
      <c r="D16" s="9">
        <v>59.42</v>
      </c>
      <c r="E16" s="9">
        <v>-0.3</v>
      </c>
      <c r="F16" s="9">
        <v>-0.01</v>
      </c>
      <c r="G16" s="9">
        <v>59.11</v>
      </c>
      <c r="H16" s="10">
        <v>33.01</v>
      </c>
      <c r="I16" s="11">
        <v>46031</v>
      </c>
      <c r="J16" s="5"/>
      <c r="K16" s="5" t="s">
        <v>18</v>
      </c>
      <c r="L16" s="5" t="s">
        <v>9</v>
      </c>
      <c r="M16" s="5" t="s">
        <v>19</v>
      </c>
      <c r="P16" s="14">
        <f t="shared" si="0"/>
        <v>59.417999999999992</v>
      </c>
    </row>
    <row r="17" spans="1:18" x14ac:dyDescent="0.25">
      <c r="A17" s="12">
        <v>44532</v>
      </c>
      <c r="B17" s="13">
        <v>440</v>
      </c>
      <c r="C17" s="13">
        <v>6335</v>
      </c>
      <c r="D17" s="13">
        <v>27874</v>
      </c>
      <c r="E17" s="13">
        <v>139.37</v>
      </c>
      <c r="F17" s="13">
        <v>2.79</v>
      </c>
      <c r="G17" s="13">
        <v>28016.16</v>
      </c>
      <c r="H17" s="10">
        <v>31.19</v>
      </c>
      <c r="I17" s="11">
        <v>46212</v>
      </c>
      <c r="J17" s="13"/>
      <c r="K17" s="13" t="s">
        <v>9</v>
      </c>
      <c r="L17" s="13" t="s">
        <v>9</v>
      </c>
      <c r="M17" s="13"/>
      <c r="P17" s="14">
        <f t="shared" si="0"/>
        <v>137.23599999999999</v>
      </c>
    </row>
    <row r="18" spans="1:18" x14ac:dyDescent="0.25">
      <c r="A18" s="12">
        <v>44532</v>
      </c>
      <c r="B18" s="13">
        <v>270</v>
      </c>
      <c r="C18" s="13">
        <v>6335</v>
      </c>
      <c r="D18" s="13">
        <v>17104.5</v>
      </c>
      <c r="E18" s="13">
        <v>85.52</v>
      </c>
      <c r="F18" s="13">
        <v>1.71</v>
      </c>
      <c r="G18" s="13">
        <v>17191.73</v>
      </c>
      <c r="H18" s="10">
        <v>31.19</v>
      </c>
      <c r="I18" s="11">
        <v>46212</v>
      </c>
      <c r="J18" s="13"/>
      <c r="K18" s="13" t="s">
        <v>9</v>
      </c>
      <c r="L18" s="13" t="s">
        <v>9</v>
      </c>
      <c r="M18" s="13" t="s">
        <v>20</v>
      </c>
      <c r="P18" s="14">
        <f t="shared" si="0"/>
        <v>84.213000000000008</v>
      </c>
    </row>
    <row r="19" spans="1:18" x14ac:dyDescent="0.25">
      <c r="A19" s="12">
        <v>44532</v>
      </c>
      <c r="B19" s="13">
        <v>215</v>
      </c>
      <c r="C19" s="13">
        <v>6337</v>
      </c>
      <c r="D19" s="13">
        <v>13624.55</v>
      </c>
      <c r="E19" s="13">
        <v>68.12</v>
      </c>
      <c r="F19" s="13">
        <v>1.36</v>
      </c>
      <c r="G19" s="13">
        <v>13694.04</v>
      </c>
      <c r="H19" s="10">
        <v>31.19</v>
      </c>
      <c r="I19" s="11">
        <v>46212</v>
      </c>
      <c r="J19" s="13"/>
      <c r="K19" s="13" t="s">
        <v>9</v>
      </c>
      <c r="L19" s="13" t="s">
        <v>9</v>
      </c>
      <c r="M19" s="13" t="s">
        <v>21</v>
      </c>
      <c r="P19" s="14">
        <f t="shared" si="0"/>
        <v>67.058500000000009</v>
      </c>
    </row>
    <row r="20" spans="1:18" x14ac:dyDescent="0.25">
      <c r="A20" s="12">
        <v>44532</v>
      </c>
      <c r="B20" s="13">
        <v>309</v>
      </c>
      <c r="C20" s="13">
        <v>6340</v>
      </c>
      <c r="D20" s="13">
        <v>19590.599999999999</v>
      </c>
      <c r="E20" s="13">
        <v>97.95</v>
      </c>
      <c r="F20" s="13">
        <v>1.96</v>
      </c>
      <c r="G20" s="13">
        <v>19690.509999999998</v>
      </c>
      <c r="H20" s="10">
        <v>31.19</v>
      </c>
      <c r="I20" s="11">
        <v>46212</v>
      </c>
      <c r="J20" s="13"/>
      <c r="K20" s="13" t="s">
        <v>9</v>
      </c>
      <c r="L20" s="13" t="s">
        <v>9</v>
      </c>
      <c r="M20" s="13"/>
      <c r="P20" s="14">
        <f t="shared" si="0"/>
        <v>96.377100000000013</v>
      </c>
    </row>
    <row r="21" spans="1:18" x14ac:dyDescent="0.25">
      <c r="A21" s="11">
        <v>44575</v>
      </c>
      <c r="B21" s="5">
        <v>200</v>
      </c>
      <c r="C21" s="5">
        <v>29.39</v>
      </c>
      <c r="D21" s="9">
        <v>58.78</v>
      </c>
      <c r="E21" s="9">
        <v>0.28999999999999998</v>
      </c>
      <c r="F21" s="9">
        <v>0.01</v>
      </c>
      <c r="G21" s="9">
        <v>59.08</v>
      </c>
      <c r="H21" s="5">
        <v>29.39</v>
      </c>
      <c r="I21" s="5"/>
      <c r="J21" s="5"/>
      <c r="K21" s="5" t="s">
        <v>14</v>
      </c>
      <c r="L21" s="5" t="s">
        <v>15</v>
      </c>
      <c r="M21" s="5" t="s">
        <v>22</v>
      </c>
      <c r="P21" s="14">
        <f t="shared" si="0"/>
        <v>58.78</v>
      </c>
    </row>
    <row r="22" spans="1:18" x14ac:dyDescent="0.25">
      <c r="P22" s="14">
        <f>SUM(P11:P20)</f>
        <v>1963.6025999999997</v>
      </c>
      <c r="R22">
        <v>5614</v>
      </c>
    </row>
    <row r="23" spans="1:18" x14ac:dyDescent="0.25">
      <c r="R23">
        <f>P22/R22</f>
        <v>0.34976889918061982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9"/>
  <sheetViews>
    <sheetView tabSelected="1" topLeftCell="A10" workbookViewId="0">
      <selection activeCell="E39" sqref="E39"/>
    </sheetView>
  </sheetViews>
  <sheetFormatPr baseColWidth="10" defaultRowHeight="15" x14ac:dyDescent="0.25"/>
  <cols>
    <col min="2" max="2" width="17.7109375" customWidth="1"/>
    <col min="3" max="3" width="15.140625" customWidth="1"/>
    <col min="4" max="4" width="14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74</v>
      </c>
      <c r="E1" s="1" t="s">
        <v>75</v>
      </c>
      <c r="F1" s="1" t="s">
        <v>3</v>
      </c>
      <c r="G1" s="1" t="s">
        <v>4</v>
      </c>
      <c r="H1" s="1" t="s">
        <v>5</v>
      </c>
      <c r="I1" s="1" t="s">
        <v>3</v>
      </c>
      <c r="J1" s="1" t="s">
        <v>6</v>
      </c>
      <c r="K1" s="1"/>
      <c r="L1" s="1"/>
      <c r="M1" s="1"/>
      <c r="N1" s="1" t="s">
        <v>7</v>
      </c>
      <c r="O1" s="1"/>
      <c r="P1" s="1"/>
      <c r="Q1" s="1"/>
      <c r="R1" s="1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spans="1:34" x14ac:dyDescent="0.25">
      <c r="A2" s="2">
        <v>44081</v>
      </c>
      <c r="B2" s="3">
        <v>2418</v>
      </c>
      <c r="C2" s="3"/>
      <c r="D2" s="3"/>
      <c r="E2" s="3"/>
      <c r="F2" s="3"/>
      <c r="G2" s="3"/>
      <c r="H2" s="3"/>
      <c r="I2" s="3"/>
      <c r="J2" s="3"/>
      <c r="K2" s="3"/>
      <c r="L2" s="3"/>
      <c r="M2" s="3" t="s">
        <v>23</v>
      </c>
      <c r="N2" s="3" t="s">
        <v>24</v>
      </c>
      <c r="O2" s="5"/>
      <c r="P2" s="5"/>
      <c r="Q2" s="9" t="s">
        <v>25</v>
      </c>
      <c r="R2" s="9"/>
      <c r="S2" s="9"/>
      <c r="T2" s="9" t="s">
        <v>26</v>
      </c>
      <c r="U2" s="9"/>
      <c r="V2" s="9"/>
      <c r="W2" s="9"/>
      <c r="X2" s="9"/>
      <c r="Y2" s="9" t="s">
        <v>27</v>
      </c>
      <c r="Z2" s="5"/>
      <c r="AA2" s="5"/>
      <c r="AB2" s="5"/>
      <c r="AC2" s="5"/>
      <c r="AD2" s="5"/>
      <c r="AE2" s="5"/>
      <c r="AF2" s="5"/>
      <c r="AG2" s="5"/>
      <c r="AH2" s="5"/>
    </row>
    <row r="3" spans="1:34" x14ac:dyDescent="0.25">
      <c r="A3" s="2">
        <v>44138</v>
      </c>
      <c r="B3" s="3">
        <v>192</v>
      </c>
      <c r="C3" s="3">
        <v>5412</v>
      </c>
      <c r="D3" s="3">
        <v>38.380000000000003</v>
      </c>
      <c r="E3" s="3">
        <f>D3*B3/100</f>
        <v>73.689600000000013</v>
      </c>
      <c r="F3" s="3">
        <v>10391.040000000001</v>
      </c>
      <c r="G3" s="3">
        <v>50.92</v>
      </c>
      <c r="H3" s="3">
        <v>1.04</v>
      </c>
      <c r="I3" s="3">
        <v>10443</v>
      </c>
      <c r="J3" s="3">
        <v>84</v>
      </c>
      <c r="K3" s="3" t="s">
        <v>28</v>
      </c>
      <c r="L3" s="3" t="s">
        <v>29</v>
      </c>
      <c r="M3" s="3" t="s">
        <v>11</v>
      </c>
      <c r="N3" s="3" t="s">
        <v>24</v>
      </c>
      <c r="O3" s="5"/>
      <c r="P3" s="5"/>
      <c r="Q3" s="10" t="s">
        <v>30</v>
      </c>
      <c r="R3" s="10"/>
      <c r="S3" s="10"/>
      <c r="T3" s="10"/>
      <c r="U3" s="5" t="s">
        <v>31</v>
      </c>
      <c r="V3" s="5"/>
      <c r="W3" s="1"/>
      <c r="X3" s="1"/>
      <c r="Y3" s="1"/>
      <c r="Z3" s="1"/>
      <c r="AA3" s="5"/>
      <c r="AB3" s="5"/>
      <c r="AC3" s="5"/>
      <c r="AD3" s="5"/>
      <c r="AE3" s="5"/>
      <c r="AF3" s="5"/>
      <c r="AG3" s="5"/>
      <c r="AH3" s="5"/>
    </row>
    <row r="4" spans="1:34" x14ac:dyDescent="0.25">
      <c r="A4" s="2">
        <v>44139</v>
      </c>
      <c r="B4" s="3">
        <v>190</v>
      </c>
      <c r="C4" s="3">
        <v>5380</v>
      </c>
      <c r="D4" s="3">
        <v>38.39</v>
      </c>
      <c r="E4" s="3">
        <f t="shared" ref="E4:E31" si="0">D4*B4/100</f>
        <v>72.941000000000003</v>
      </c>
      <c r="F4" s="3">
        <v>10222</v>
      </c>
      <c r="G4" s="3">
        <v>50.09</v>
      </c>
      <c r="H4" s="3">
        <v>1.02</v>
      </c>
      <c r="I4" s="3">
        <v>10273.11</v>
      </c>
      <c r="J4" s="3">
        <v>84.25</v>
      </c>
      <c r="K4" s="3" t="s">
        <v>32</v>
      </c>
      <c r="L4" s="3" t="s">
        <v>29</v>
      </c>
      <c r="M4" s="3" t="s">
        <v>11</v>
      </c>
      <c r="N4" s="3" t="s">
        <v>24</v>
      </c>
      <c r="O4" s="5"/>
      <c r="P4" s="5"/>
      <c r="Q4" s="10" t="s">
        <v>33</v>
      </c>
      <c r="R4" s="10"/>
      <c r="S4" s="10"/>
      <c r="T4" s="15" t="s">
        <v>34</v>
      </c>
      <c r="U4" s="1"/>
      <c r="V4" s="1"/>
      <c r="W4" s="1"/>
      <c r="X4" s="1"/>
      <c r="Y4" s="1"/>
      <c r="Z4" s="1"/>
      <c r="AA4" s="5"/>
      <c r="AB4" s="5"/>
      <c r="AC4" s="5"/>
      <c r="AD4" s="5"/>
      <c r="AE4" s="5"/>
      <c r="AF4" s="5"/>
      <c r="AG4" s="5"/>
      <c r="AH4" s="5"/>
    </row>
    <row r="5" spans="1:34" x14ac:dyDescent="0.25">
      <c r="A5" s="2">
        <v>44180</v>
      </c>
      <c r="B5" s="3">
        <v>-500</v>
      </c>
      <c r="C5" s="3">
        <v>5680</v>
      </c>
      <c r="D5" s="3">
        <v>40.03</v>
      </c>
      <c r="E5" s="3">
        <f t="shared" si="0"/>
        <v>-200.15</v>
      </c>
      <c r="F5" s="3">
        <v>-28400</v>
      </c>
      <c r="G5" s="3">
        <v>-139.16</v>
      </c>
      <c r="H5" s="3">
        <v>-2.84</v>
      </c>
      <c r="I5" s="3">
        <v>-28542</v>
      </c>
      <c r="J5" s="3"/>
      <c r="K5" s="3"/>
      <c r="L5" s="3"/>
      <c r="M5" s="3" t="s">
        <v>35</v>
      </c>
      <c r="N5" s="3" t="s">
        <v>24</v>
      </c>
      <c r="O5" s="5" t="s">
        <v>36</v>
      </c>
      <c r="P5" s="5"/>
      <c r="Q5" s="5"/>
      <c r="R5" s="5" t="s">
        <v>37</v>
      </c>
      <c r="S5" s="5"/>
      <c r="T5" s="5" t="s">
        <v>38</v>
      </c>
      <c r="U5" s="5"/>
      <c r="V5" s="16">
        <v>44169</v>
      </c>
      <c r="W5" s="17">
        <v>5480</v>
      </c>
      <c r="X5" s="17">
        <v>300</v>
      </c>
      <c r="Y5" s="17">
        <v>5874</v>
      </c>
      <c r="Z5" s="17">
        <v>280</v>
      </c>
      <c r="AA5" s="17">
        <v>0.93292474999999997</v>
      </c>
      <c r="AB5" s="17"/>
      <c r="AC5" s="17">
        <v>58.29</v>
      </c>
      <c r="AD5" s="17">
        <v>292.1323726</v>
      </c>
      <c r="AE5" s="17">
        <v>61.43</v>
      </c>
      <c r="AF5" s="17">
        <v>280</v>
      </c>
      <c r="AG5" s="5">
        <v>172.00399999999999</v>
      </c>
      <c r="AH5" s="5"/>
    </row>
    <row r="6" spans="1:34" x14ac:dyDescent="0.25">
      <c r="A6" s="2">
        <v>44183</v>
      </c>
      <c r="B6" s="3">
        <v>-500</v>
      </c>
      <c r="C6" s="3">
        <v>5643</v>
      </c>
      <c r="D6" s="3">
        <v>40.22</v>
      </c>
      <c r="E6" s="3">
        <f t="shared" si="0"/>
        <v>-201.1</v>
      </c>
      <c r="F6" s="3">
        <v>-28215</v>
      </c>
      <c r="G6" s="3">
        <v>-138.25</v>
      </c>
      <c r="H6" s="3">
        <v>-2.82</v>
      </c>
      <c r="I6" s="3">
        <v>-28356.080000000002</v>
      </c>
      <c r="J6" s="3">
        <v>87.75</v>
      </c>
      <c r="K6" s="3">
        <v>149</v>
      </c>
      <c r="L6" s="3"/>
      <c r="M6" s="3" t="s">
        <v>12</v>
      </c>
      <c r="N6" s="3" t="s">
        <v>24</v>
      </c>
      <c r="O6" s="5" t="s">
        <v>39</v>
      </c>
      <c r="P6" s="5"/>
      <c r="Q6" s="5"/>
      <c r="R6" s="5"/>
      <c r="S6" s="5"/>
      <c r="T6" s="5" t="s">
        <v>40</v>
      </c>
      <c r="U6" s="5"/>
      <c r="V6" s="16">
        <v>44176</v>
      </c>
      <c r="W6" s="17">
        <v>5521</v>
      </c>
      <c r="X6" s="17">
        <v>1200</v>
      </c>
      <c r="Y6" s="17">
        <v>5822</v>
      </c>
      <c r="Z6" s="17">
        <v>1145</v>
      </c>
      <c r="AA6" s="17">
        <v>0.94829954999999999</v>
      </c>
      <c r="AB6" s="17"/>
      <c r="AC6" s="17">
        <v>58.29</v>
      </c>
      <c r="AD6" s="17">
        <v>1194.612738</v>
      </c>
      <c r="AE6" s="17">
        <v>61.43</v>
      </c>
      <c r="AF6" s="17">
        <v>1145</v>
      </c>
      <c r="AG6" s="5">
        <v>703.37350000000004</v>
      </c>
      <c r="AH6" s="5"/>
    </row>
    <row r="7" spans="1:34" x14ac:dyDescent="0.25">
      <c r="A7" s="2">
        <v>44186</v>
      </c>
      <c r="B7" s="3">
        <v>-500</v>
      </c>
      <c r="C7" s="3">
        <v>40.72</v>
      </c>
      <c r="D7" s="3">
        <v>40.74</v>
      </c>
      <c r="E7" s="3">
        <f t="shared" si="0"/>
        <v>-203.7</v>
      </c>
      <c r="F7" s="3">
        <v>-203.6</v>
      </c>
      <c r="G7" s="3">
        <v>-1</v>
      </c>
      <c r="H7" s="3">
        <v>-0.02</v>
      </c>
      <c r="I7" s="3">
        <v>-204.62</v>
      </c>
      <c r="J7" s="3">
        <v>88</v>
      </c>
      <c r="K7" s="3">
        <v>150</v>
      </c>
      <c r="L7" s="3"/>
      <c r="M7" s="3" t="s">
        <v>35</v>
      </c>
      <c r="N7" s="3" t="s">
        <v>24</v>
      </c>
      <c r="O7" s="5" t="s">
        <v>41</v>
      </c>
      <c r="P7" s="5"/>
      <c r="Q7" s="5"/>
      <c r="R7" s="5"/>
      <c r="S7" s="5"/>
      <c r="T7" s="5"/>
      <c r="U7" s="5"/>
      <c r="V7" s="16">
        <v>44179</v>
      </c>
      <c r="W7" s="17">
        <v>5584</v>
      </c>
      <c r="X7" s="17">
        <v>888</v>
      </c>
      <c r="Y7" s="17">
        <v>5865</v>
      </c>
      <c r="Z7" s="17">
        <v>865</v>
      </c>
      <c r="AA7" s="17">
        <v>0.95208866000000003</v>
      </c>
      <c r="AB7" s="17"/>
      <c r="AC7" s="17">
        <v>58.29</v>
      </c>
      <c r="AD7" s="17">
        <v>902.48036539999998</v>
      </c>
      <c r="AE7" s="17">
        <v>61.43</v>
      </c>
      <c r="AF7" s="17">
        <v>865</v>
      </c>
      <c r="AG7" s="5">
        <v>531.36950000000002</v>
      </c>
      <c r="AH7" s="5"/>
    </row>
    <row r="8" spans="1:34" x14ac:dyDescent="0.25">
      <c r="A8" s="2">
        <v>44187</v>
      </c>
      <c r="B8" s="3">
        <v>-500</v>
      </c>
      <c r="C8" s="3">
        <v>5703</v>
      </c>
      <c r="D8" s="3">
        <v>40.71</v>
      </c>
      <c r="E8" s="3">
        <f t="shared" si="0"/>
        <v>-203.55</v>
      </c>
      <c r="F8" s="3">
        <v>-28515</v>
      </c>
      <c r="G8" s="3">
        <v>-139.72</v>
      </c>
      <c r="H8" s="3">
        <v>-2.85</v>
      </c>
      <c r="I8" s="3">
        <v>-28657.58</v>
      </c>
      <c r="J8" s="3"/>
      <c r="K8" s="3"/>
      <c r="L8" s="3"/>
      <c r="M8" s="3" t="s">
        <v>35</v>
      </c>
      <c r="N8" s="3" t="s">
        <v>24</v>
      </c>
      <c r="O8" s="5"/>
      <c r="P8" s="5"/>
      <c r="Q8" s="5"/>
      <c r="R8" s="5"/>
      <c r="S8" s="5"/>
      <c r="T8" s="5"/>
      <c r="U8" s="5"/>
      <c r="V8" s="17">
        <v>44180</v>
      </c>
      <c r="W8" s="17">
        <v>5680</v>
      </c>
      <c r="X8" s="17">
        <v>500</v>
      </c>
      <c r="Y8" s="17">
        <v>5879</v>
      </c>
      <c r="Z8" s="17">
        <v>485</v>
      </c>
      <c r="AA8" s="17">
        <v>0.96615070999999997</v>
      </c>
      <c r="AB8" s="17"/>
      <c r="AC8" s="17">
        <v>58.29</v>
      </c>
      <c r="AD8" s="17">
        <v>506.0150026</v>
      </c>
      <c r="AE8" s="17">
        <v>61.43</v>
      </c>
      <c r="AF8" s="17">
        <v>485</v>
      </c>
      <c r="AG8" s="5">
        <v>297.93549999999999</v>
      </c>
      <c r="AH8" s="5"/>
    </row>
    <row r="9" spans="1:34" x14ac:dyDescent="0.25">
      <c r="A9" s="7">
        <v>44355</v>
      </c>
      <c r="B9" s="8">
        <v>1020</v>
      </c>
      <c r="C9" s="8">
        <v>36.76</v>
      </c>
      <c r="D9" s="8">
        <v>36.76</v>
      </c>
      <c r="E9" s="3">
        <f t="shared" si="0"/>
        <v>374.952</v>
      </c>
      <c r="F9" s="8">
        <v>374.95</v>
      </c>
      <c r="G9" s="8">
        <v>1.84</v>
      </c>
      <c r="H9" s="8">
        <v>0.04</v>
      </c>
      <c r="I9" s="8">
        <v>376.83</v>
      </c>
      <c r="J9" s="8" t="s">
        <v>42</v>
      </c>
      <c r="K9" s="7">
        <v>46212</v>
      </c>
      <c r="L9" s="8"/>
      <c r="M9" s="8" t="s">
        <v>11</v>
      </c>
      <c r="N9" s="8" t="s">
        <v>24</v>
      </c>
      <c r="O9" s="18" t="s">
        <v>43</v>
      </c>
      <c r="P9" s="18"/>
      <c r="Q9" s="18"/>
      <c r="R9" s="18"/>
      <c r="S9" s="18" t="s">
        <v>44</v>
      </c>
      <c r="T9" s="18"/>
      <c r="U9" s="5"/>
      <c r="V9" s="16">
        <v>44183</v>
      </c>
      <c r="W9" s="17">
        <v>5643</v>
      </c>
      <c r="X9" s="17">
        <v>500</v>
      </c>
      <c r="Y9" s="17">
        <v>5830</v>
      </c>
      <c r="Z9" s="17">
        <v>485</v>
      </c>
      <c r="AA9" s="17">
        <v>0.96792453000000001</v>
      </c>
      <c r="AB9" s="17"/>
      <c r="AC9" s="17">
        <v>58.29</v>
      </c>
      <c r="AD9" s="17">
        <v>506.0150026</v>
      </c>
      <c r="AE9" s="17">
        <v>61.43</v>
      </c>
      <c r="AF9" s="17">
        <v>485</v>
      </c>
      <c r="AG9" s="5">
        <v>297.93549999999999</v>
      </c>
      <c r="AH9" s="5"/>
    </row>
    <row r="10" spans="1:34" x14ac:dyDescent="0.25">
      <c r="A10" s="19">
        <v>44364</v>
      </c>
      <c r="B10" s="10">
        <v>1000</v>
      </c>
      <c r="C10" s="10">
        <v>6015</v>
      </c>
      <c r="D10" s="10">
        <v>37.53</v>
      </c>
      <c r="E10" s="3">
        <f t="shared" si="0"/>
        <v>375.3</v>
      </c>
      <c r="F10" s="18">
        <v>60150</v>
      </c>
      <c r="G10" s="18">
        <v>294.74</v>
      </c>
      <c r="H10" s="18">
        <v>6.02</v>
      </c>
      <c r="I10" s="18">
        <v>60450.75</v>
      </c>
      <c r="J10" s="10" t="s">
        <v>17</v>
      </c>
      <c r="K10" s="19">
        <v>46212</v>
      </c>
      <c r="L10" s="10"/>
      <c r="M10" s="10" t="s">
        <v>18</v>
      </c>
      <c r="N10" s="10" t="s">
        <v>45</v>
      </c>
      <c r="O10" s="10" t="s">
        <v>19</v>
      </c>
      <c r="P10" s="10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pans="1:34" x14ac:dyDescent="0.25">
      <c r="A11" s="19">
        <v>44365</v>
      </c>
      <c r="B11" s="10">
        <v>1000</v>
      </c>
      <c r="C11" s="10">
        <v>5975</v>
      </c>
      <c r="D11" s="10">
        <v>37.299999999999997</v>
      </c>
      <c r="E11" s="3">
        <f t="shared" si="0"/>
        <v>373</v>
      </c>
      <c r="F11" s="18">
        <v>59750</v>
      </c>
      <c r="G11" s="18">
        <v>292.77999999999997</v>
      </c>
      <c r="H11" s="18">
        <v>5.98</v>
      </c>
      <c r="I11" s="18">
        <v>60048.75</v>
      </c>
      <c r="J11" s="10" t="s">
        <v>42</v>
      </c>
      <c r="K11" s="19">
        <v>46212</v>
      </c>
      <c r="L11" s="10"/>
      <c r="M11" s="10" t="s">
        <v>14</v>
      </c>
      <c r="N11" s="10" t="s">
        <v>46</v>
      </c>
      <c r="O11" s="10" t="s">
        <v>19</v>
      </c>
      <c r="P11" s="10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pans="1:34" x14ac:dyDescent="0.25">
      <c r="A12" s="21">
        <v>44389</v>
      </c>
      <c r="B12" s="20">
        <v>2000</v>
      </c>
      <c r="C12" s="20">
        <v>34.299999999999997</v>
      </c>
      <c r="D12" s="20">
        <v>34.29</v>
      </c>
      <c r="E12" s="3">
        <f t="shared" si="0"/>
        <v>685.8</v>
      </c>
      <c r="F12" s="20">
        <v>686</v>
      </c>
      <c r="G12" s="20">
        <v>3.36</v>
      </c>
      <c r="H12" s="20">
        <v>7.0000000000000007E-2</v>
      </c>
      <c r="I12" s="20">
        <v>689.43</v>
      </c>
      <c r="J12" s="10" t="s">
        <v>17</v>
      </c>
      <c r="K12" s="21">
        <v>46212</v>
      </c>
      <c r="L12" s="20"/>
      <c r="M12" s="20" t="s">
        <v>14</v>
      </c>
      <c r="N12" s="20" t="s">
        <v>46</v>
      </c>
      <c r="O12" s="5" t="s">
        <v>19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3" spans="1:34" x14ac:dyDescent="0.25">
      <c r="A13" s="21">
        <v>44390</v>
      </c>
      <c r="B13" s="20">
        <v>1000</v>
      </c>
      <c r="C13" s="20">
        <v>34.25</v>
      </c>
      <c r="D13" s="20">
        <v>34.25</v>
      </c>
      <c r="E13" s="3">
        <f t="shared" si="0"/>
        <v>342.5</v>
      </c>
      <c r="F13" s="20">
        <v>342.5</v>
      </c>
      <c r="G13" s="20">
        <v>1.68</v>
      </c>
      <c r="H13" s="20">
        <v>0.03</v>
      </c>
      <c r="I13" s="20">
        <v>344.21</v>
      </c>
      <c r="J13" s="10" t="s">
        <v>17</v>
      </c>
      <c r="K13" s="21">
        <v>46212</v>
      </c>
      <c r="L13" s="20"/>
      <c r="M13" s="20" t="s">
        <v>14</v>
      </c>
      <c r="N13" s="20" t="s">
        <v>47</v>
      </c>
      <c r="O13" s="5" t="s">
        <v>19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4" spans="1:34" x14ac:dyDescent="0.25">
      <c r="A14" s="11">
        <v>44391</v>
      </c>
      <c r="B14" s="5">
        <v>2000</v>
      </c>
      <c r="C14" s="5">
        <v>34.72</v>
      </c>
      <c r="D14" s="5">
        <v>34.72</v>
      </c>
      <c r="E14" s="3">
        <f t="shared" si="0"/>
        <v>694.4</v>
      </c>
      <c r="F14" s="20">
        <v>694.4</v>
      </c>
      <c r="G14" s="20">
        <v>3.4</v>
      </c>
      <c r="H14" s="20">
        <v>7.0000000000000007E-2</v>
      </c>
      <c r="I14" s="20">
        <v>697.87</v>
      </c>
      <c r="J14" s="10" t="s">
        <v>17</v>
      </c>
      <c r="K14" s="21">
        <v>46212</v>
      </c>
      <c r="L14" s="5"/>
      <c r="M14" s="5" t="s">
        <v>14</v>
      </c>
      <c r="N14" s="5" t="s">
        <v>46</v>
      </c>
      <c r="O14" s="5" t="s">
        <v>19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spans="1:34" x14ac:dyDescent="0.25">
      <c r="A15" s="11">
        <v>44391</v>
      </c>
      <c r="B15" s="5">
        <v>1000</v>
      </c>
      <c r="C15" s="5">
        <v>34.74</v>
      </c>
      <c r="D15" s="5">
        <v>34.72</v>
      </c>
      <c r="E15" s="3">
        <f t="shared" si="0"/>
        <v>347.2</v>
      </c>
      <c r="F15" s="20">
        <v>347.4</v>
      </c>
      <c r="G15" s="20">
        <v>1.7</v>
      </c>
      <c r="H15" s="20">
        <v>0.03</v>
      </c>
      <c r="I15" s="20">
        <v>349.14</v>
      </c>
      <c r="J15" s="10" t="s">
        <v>17</v>
      </c>
      <c r="K15" s="21">
        <v>46212</v>
      </c>
      <c r="L15" s="5"/>
      <c r="M15" s="5" t="s">
        <v>14</v>
      </c>
      <c r="N15" s="5" t="s">
        <v>46</v>
      </c>
      <c r="O15" s="5" t="s">
        <v>19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spans="1:34" x14ac:dyDescent="0.25">
      <c r="A16" s="11">
        <v>44392</v>
      </c>
      <c r="B16" s="5">
        <v>745</v>
      </c>
      <c r="C16" s="5">
        <v>0.35</v>
      </c>
      <c r="D16" s="5">
        <v>35</v>
      </c>
      <c r="E16" s="3">
        <f t="shared" si="0"/>
        <v>260.75</v>
      </c>
      <c r="F16" s="20">
        <v>2.61</v>
      </c>
      <c r="G16" s="20">
        <v>0.01</v>
      </c>
      <c r="H16" s="20">
        <v>0</v>
      </c>
      <c r="I16" s="20">
        <v>2.62</v>
      </c>
      <c r="J16" s="10" t="s">
        <v>17</v>
      </c>
      <c r="K16" s="21">
        <v>46212</v>
      </c>
      <c r="L16" s="5"/>
      <c r="M16" s="5" t="s">
        <v>14</v>
      </c>
      <c r="N16" s="5" t="s">
        <v>46</v>
      </c>
      <c r="O16" s="5" t="s">
        <v>48</v>
      </c>
      <c r="P16" s="5"/>
      <c r="Q16" s="5"/>
      <c r="R16" s="5"/>
      <c r="S16" s="5" t="s">
        <v>49</v>
      </c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spans="1:34" x14ac:dyDescent="0.25">
      <c r="A17" s="23">
        <v>44418</v>
      </c>
      <c r="B17" s="22">
        <v>1000</v>
      </c>
      <c r="C17" s="22">
        <v>5970</v>
      </c>
      <c r="D17" s="22">
        <v>35.35</v>
      </c>
      <c r="E17" s="3">
        <f t="shared" si="0"/>
        <v>353.5</v>
      </c>
      <c r="F17" s="22">
        <v>59700</v>
      </c>
      <c r="G17" s="22">
        <v>298.5</v>
      </c>
      <c r="H17" s="22">
        <v>5.97</v>
      </c>
      <c r="I17" s="22">
        <v>60004.47</v>
      </c>
      <c r="J17" s="10" t="s">
        <v>17</v>
      </c>
      <c r="K17" s="21">
        <v>46212</v>
      </c>
      <c r="L17" s="22"/>
      <c r="M17" s="22" t="s">
        <v>14</v>
      </c>
      <c r="N17" s="22" t="s">
        <v>46</v>
      </c>
      <c r="O17" s="22" t="s">
        <v>50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spans="1:34" x14ac:dyDescent="0.25">
      <c r="A18" s="23">
        <v>44419</v>
      </c>
      <c r="B18" s="22">
        <v>820</v>
      </c>
      <c r="C18" s="22">
        <v>6041.5</v>
      </c>
      <c r="D18" s="22">
        <v>35.53</v>
      </c>
      <c r="E18" s="3">
        <f t="shared" si="0"/>
        <v>291.346</v>
      </c>
      <c r="F18" s="22">
        <v>49540.3</v>
      </c>
      <c r="G18" s="22">
        <v>247.7</v>
      </c>
      <c r="H18" s="22">
        <v>4.95</v>
      </c>
      <c r="I18" s="22">
        <v>49792.959999999999</v>
      </c>
      <c r="J18" s="10" t="s">
        <v>17</v>
      </c>
      <c r="K18" s="21">
        <v>46212</v>
      </c>
      <c r="L18" s="22"/>
      <c r="M18" s="22" t="s">
        <v>14</v>
      </c>
      <c r="N18" s="22" t="s">
        <v>46</v>
      </c>
      <c r="O18" s="22" t="s">
        <v>50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:34" x14ac:dyDescent="0.25">
      <c r="A19" s="23">
        <v>44420</v>
      </c>
      <c r="B19" s="22">
        <v>1000</v>
      </c>
      <c r="C19" s="22">
        <v>6040</v>
      </c>
      <c r="D19" s="22">
        <v>35.68</v>
      </c>
      <c r="E19" s="3">
        <f t="shared" si="0"/>
        <v>356.8</v>
      </c>
      <c r="F19" s="22">
        <v>60400</v>
      </c>
      <c r="G19" s="22">
        <v>302</v>
      </c>
      <c r="H19" s="22">
        <v>6.04</v>
      </c>
      <c r="I19" s="22">
        <v>60708.04</v>
      </c>
      <c r="J19" s="10" t="s">
        <v>17</v>
      </c>
      <c r="K19" s="21">
        <v>46212</v>
      </c>
      <c r="L19" s="22"/>
      <c r="M19" s="22" t="s">
        <v>14</v>
      </c>
      <c r="N19" s="22" t="s">
        <v>46</v>
      </c>
      <c r="O19" s="22" t="s">
        <v>50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x14ac:dyDescent="0.25">
      <c r="A20" s="23">
        <v>44420</v>
      </c>
      <c r="B20" s="22">
        <v>-2820</v>
      </c>
      <c r="C20" s="22">
        <v>35.659999999999997</v>
      </c>
      <c r="D20" s="22">
        <v>35.659999999999997</v>
      </c>
      <c r="E20" s="3">
        <f t="shared" si="0"/>
        <v>-1005.612</v>
      </c>
      <c r="F20" s="22">
        <v>-1005.612</v>
      </c>
      <c r="G20" s="22">
        <v>5.02806</v>
      </c>
      <c r="H20" s="22">
        <v>0.1005612</v>
      </c>
      <c r="I20" s="22">
        <v>-1000.483379</v>
      </c>
      <c r="J20" s="10"/>
      <c r="K20" s="20"/>
      <c r="L20" s="22"/>
      <c r="M20" s="22" t="s">
        <v>35</v>
      </c>
      <c r="N20" s="22" t="s">
        <v>46</v>
      </c>
      <c r="O20" s="22" t="s">
        <v>51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x14ac:dyDescent="0.25">
      <c r="A21" s="23">
        <v>44508</v>
      </c>
      <c r="B21" s="22">
        <v>500</v>
      </c>
      <c r="C21" s="22">
        <v>6549.5</v>
      </c>
      <c r="D21" s="22">
        <v>35.99</v>
      </c>
      <c r="E21" s="3">
        <f t="shared" si="0"/>
        <v>179.95</v>
      </c>
      <c r="F21" s="22">
        <v>32747.5</v>
      </c>
      <c r="G21" s="22">
        <v>-163.73750000000001</v>
      </c>
      <c r="H21" s="22">
        <v>-3.27475</v>
      </c>
      <c r="I21" s="22">
        <v>32580.48775</v>
      </c>
      <c r="J21" s="10"/>
      <c r="K21" s="22"/>
      <c r="L21" s="22"/>
      <c r="M21" s="22" t="s">
        <v>52</v>
      </c>
      <c r="N21" s="22" t="s">
        <v>46</v>
      </c>
      <c r="O21" s="22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x14ac:dyDescent="0.25">
      <c r="A22" s="23">
        <v>44508</v>
      </c>
      <c r="B22" s="22">
        <v>-300</v>
      </c>
      <c r="C22" s="22">
        <v>35.97</v>
      </c>
      <c r="D22" s="22">
        <v>35.97</v>
      </c>
      <c r="E22" s="3">
        <f t="shared" si="0"/>
        <v>-107.91</v>
      </c>
      <c r="F22" s="22">
        <v>-107.91</v>
      </c>
      <c r="G22" s="22">
        <v>0.53954999999999997</v>
      </c>
      <c r="H22" s="22">
        <v>1.0791E-2</v>
      </c>
      <c r="I22" s="22">
        <v>-107.35965899999999</v>
      </c>
      <c r="J22" s="10"/>
      <c r="K22" s="22"/>
      <c r="L22" s="22"/>
      <c r="M22" s="22"/>
      <c r="N22" s="22" t="s">
        <v>46</v>
      </c>
      <c r="O22" s="22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x14ac:dyDescent="0.25">
      <c r="A23" s="11">
        <v>44524</v>
      </c>
      <c r="B23" s="5">
        <v>1000</v>
      </c>
      <c r="C23" s="5">
        <v>6176</v>
      </c>
      <c r="D23" s="5">
        <v>30.15</v>
      </c>
      <c r="E23" s="3">
        <f t="shared" si="0"/>
        <v>301.5</v>
      </c>
      <c r="F23" s="9">
        <v>61760</v>
      </c>
      <c r="G23" s="9">
        <v>308.8</v>
      </c>
      <c r="H23" s="9">
        <v>6.18</v>
      </c>
      <c r="I23" s="9">
        <v>62074.98</v>
      </c>
      <c r="J23" s="10" t="s">
        <v>17</v>
      </c>
      <c r="K23" s="11">
        <v>46031</v>
      </c>
      <c r="L23" s="5"/>
      <c r="M23" s="5" t="s">
        <v>53</v>
      </c>
      <c r="N23" s="5" t="s">
        <v>24</v>
      </c>
      <c r="O23" s="5" t="s">
        <v>54</v>
      </c>
      <c r="P23" s="5"/>
      <c r="Q23" s="5" t="s">
        <v>55</v>
      </c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spans="1:34" x14ac:dyDescent="0.25">
      <c r="A24" s="11">
        <v>44530</v>
      </c>
      <c r="B24" s="5">
        <v>1000</v>
      </c>
      <c r="C24" s="5">
        <v>5886</v>
      </c>
      <c r="D24" s="5">
        <v>29.34</v>
      </c>
      <c r="E24" s="3">
        <f t="shared" si="0"/>
        <v>293.39999999999998</v>
      </c>
      <c r="F24" s="9">
        <v>58860</v>
      </c>
      <c r="G24" s="9">
        <v>294.3</v>
      </c>
      <c r="H24" s="9">
        <v>5.89</v>
      </c>
      <c r="I24" s="9">
        <v>59160.19</v>
      </c>
      <c r="J24" s="10" t="s">
        <v>17</v>
      </c>
      <c r="K24" s="11">
        <v>46212</v>
      </c>
      <c r="L24" s="5"/>
      <c r="M24" s="5" t="s">
        <v>14</v>
      </c>
      <c r="N24" s="5" t="s">
        <v>56</v>
      </c>
      <c r="O24" s="5" t="s">
        <v>19</v>
      </c>
      <c r="P24" s="5"/>
      <c r="Q24" s="5" t="s">
        <v>57</v>
      </c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spans="1:34" x14ac:dyDescent="0.25">
      <c r="A25" s="11">
        <v>44551</v>
      </c>
      <c r="B25" s="5">
        <v>1000</v>
      </c>
      <c r="C25" s="5">
        <v>6375</v>
      </c>
      <c r="D25" s="5">
        <v>31.8</v>
      </c>
      <c r="E25" s="3">
        <f t="shared" si="0"/>
        <v>318</v>
      </c>
      <c r="F25" s="9">
        <v>63750</v>
      </c>
      <c r="G25" s="9">
        <v>318.75</v>
      </c>
      <c r="H25" s="9">
        <v>6.38</v>
      </c>
      <c r="I25" s="9">
        <v>64075.13</v>
      </c>
      <c r="J25" s="10" t="s">
        <v>17</v>
      </c>
      <c r="K25" s="11">
        <v>46212</v>
      </c>
      <c r="L25" s="5"/>
      <c r="M25" s="5" t="s">
        <v>14</v>
      </c>
      <c r="N25" s="5" t="s">
        <v>56</v>
      </c>
      <c r="O25" s="5" t="s">
        <v>19</v>
      </c>
      <c r="P25" s="5"/>
      <c r="Q25" s="5" t="s">
        <v>58</v>
      </c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spans="1:34" x14ac:dyDescent="0.25">
      <c r="A26" s="11">
        <v>44571</v>
      </c>
      <c r="B26" s="5">
        <v>218</v>
      </c>
      <c r="C26" s="5">
        <v>6153</v>
      </c>
      <c r="D26" s="5">
        <v>30.6</v>
      </c>
      <c r="E26" s="3">
        <f t="shared" si="0"/>
        <v>66.707999999999998</v>
      </c>
      <c r="F26" s="9">
        <v>13413.54</v>
      </c>
      <c r="G26" s="9">
        <v>67.069999999999993</v>
      </c>
      <c r="H26" s="9">
        <v>1.34</v>
      </c>
      <c r="I26" s="9">
        <v>13481.95</v>
      </c>
      <c r="J26" s="5"/>
      <c r="K26" s="5"/>
      <c r="L26" s="5"/>
      <c r="M26" s="5" t="s">
        <v>18</v>
      </c>
      <c r="N26" s="5" t="s">
        <v>45</v>
      </c>
      <c r="O26" s="5" t="s">
        <v>59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spans="1:34" x14ac:dyDescent="0.25">
      <c r="A27" s="11">
        <v>44574</v>
      </c>
      <c r="B27" s="5">
        <v>211</v>
      </c>
      <c r="C27" s="5">
        <v>6027.5</v>
      </c>
      <c r="D27" s="5">
        <v>29.8</v>
      </c>
      <c r="E27" s="3">
        <f t="shared" si="0"/>
        <v>62.878</v>
      </c>
      <c r="F27" s="9">
        <v>12718.03</v>
      </c>
      <c r="G27" s="9">
        <v>63.59</v>
      </c>
      <c r="H27" s="9">
        <v>1.27</v>
      </c>
      <c r="I27" s="9">
        <v>12782.89</v>
      </c>
      <c r="J27" s="5"/>
      <c r="K27" s="5"/>
      <c r="L27" s="5"/>
      <c r="M27" s="5" t="s">
        <v>18</v>
      </c>
      <c r="N27" s="5" t="s">
        <v>45</v>
      </c>
      <c r="O27" s="5" t="s">
        <v>60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</row>
    <row r="28" spans="1:34" x14ac:dyDescent="0.25">
      <c r="A28" s="11">
        <v>44588</v>
      </c>
      <c r="B28" s="5">
        <v>275</v>
      </c>
      <c r="C28" s="5">
        <v>6016</v>
      </c>
      <c r="D28" s="5">
        <v>28.67</v>
      </c>
      <c r="E28" s="3">
        <f t="shared" si="0"/>
        <v>78.842500000000015</v>
      </c>
      <c r="F28" s="9">
        <v>16544</v>
      </c>
      <c r="G28" s="9">
        <v>82.72</v>
      </c>
      <c r="H28" s="9">
        <v>1.65</v>
      </c>
      <c r="I28" s="9">
        <v>16628.37</v>
      </c>
      <c r="J28" s="5"/>
      <c r="K28" s="5"/>
      <c r="L28" s="5"/>
      <c r="M28" s="5" t="s">
        <v>18</v>
      </c>
      <c r="N28" s="5" t="s">
        <v>45</v>
      </c>
      <c r="O28" s="5" t="s">
        <v>61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</row>
    <row r="29" spans="1:34" x14ac:dyDescent="0.25">
      <c r="A29" s="11">
        <v>44628</v>
      </c>
      <c r="B29" s="5">
        <v>100</v>
      </c>
      <c r="C29" s="5">
        <v>5430</v>
      </c>
      <c r="D29" s="5">
        <v>28.13</v>
      </c>
      <c r="E29" s="3">
        <f t="shared" si="0"/>
        <v>28.13</v>
      </c>
      <c r="F29" s="9">
        <v>5430</v>
      </c>
      <c r="G29" s="9">
        <v>27.15</v>
      </c>
      <c r="H29" s="9">
        <v>0.54</v>
      </c>
      <c r="I29" s="9">
        <v>5457.69</v>
      </c>
      <c r="J29" s="5"/>
      <c r="K29" s="5"/>
      <c r="L29" s="5"/>
      <c r="M29" s="5" t="s">
        <v>18</v>
      </c>
      <c r="N29" s="5" t="s">
        <v>45</v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</row>
    <row r="30" spans="1:34" x14ac:dyDescent="0.25">
      <c r="A30" s="11">
        <v>44655</v>
      </c>
      <c r="B30" s="5">
        <v>960</v>
      </c>
      <c r="C30" s="5">
        <v>5841.5</v>
      </c>
      <c r="D30" s="5">
        <v>31.05</v>
      </c>
      <c r="E30" s="3">
        <f t="shared" si="0"/>
        <v>298.08</v>
      </c>
      <c r="F30" s="9">
        <v>56078.400000000001</v>
      </c>
      <c r="G30" s="9">
        <v>280.39</v>
      </c>
      <c r="H30" s="9">
        <v>5.61</v>
      </c>
      <c r="I30" s="9">
        <v>56364.4</v>
      </c>
      <c r="J30" s="5"/>
      <c r="K30" s="5"/>
      <c r="L30" s="5"/>
      <c r="M30" s="5" t="s">
        <v>14</v>
      </c>
      <c r="N30" s="5" t="s">
        <v>45</v>
      </c>
      <c r="O30" s="5" t="s">
        <v>62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spans="1:34" x14ac:dyDescent="0.25">
      <c r="A31" s="11">
        <v>44670</v>
      </c>
      <c r="B31" s="5">
        <v>218</v>
      </c>
      <c r="C31" s="5">
        <v>5703</v>
      </c>
      <c r="D31" s="5">
        <v>29.92</v>
      </c>
      <c r="E31" s="3">
        <f t="shared" si="0"/>
        <v>65.2256</v>
      </c>
      <c r="F31" s="9">
        <v>12432.54</v>
      </c>
      <c r="G31" s="9">
        <v>62.16</v>
      </c>
      <c r="H31" s="9">
        <v>1.24</v>
      </c>
      <c r="I31" s="9">
        <v>12495.95</v>
      </c>
      <c r="J31" s="5"/>
      <c r="K31" s="5"/>
      <c r="L31" s="5"/>
      <c r="M31" s="5" t="s">
        <v>14</v>
      </c>
      <c r="N31" s="5" t="s">
        <v>45</v>
      </c>
      <c r="O31" s="5" t="s">
        <v>63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 spans="1:34" x14ac:dyDescent="0.25">
      <c r="A32" s="5"/>
      <c r="B32" s="5">
        <f>SUM(B3:B31)</f>
        <v>13329</v>
      </c>
      <c r="C32" s="5"/>
      <c r="D32" s="5"/>
      <c r="E32" s="5">
        <f>SUM(E3:E31)</f>
        <v>4372.8707000000004</v>
      </c>
      <c r="F32" s="9"/>
      <c r="G32" s="9"/>
      <c r="H32" s="9"/>
      <c r="I32" s="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</row>
    <row r="33" spans="1:34" x14ac:dyDescent="0.25">
      <c r="A33" s="5" t="s">
        <v>76</v>
      </c>
      <c r="B33" s="5"/>
      <c r="C33" s="5">
        <f>E32/B32*100</f>
        <v>32.807192587590976</v>
      </c>
      <c r="D33" s="5"/>
      <c r="E33" s="5"/>
      <c r="F33" s="9"/>
      <c r="G33" s="9"/>
      <c r="H33" s="9"/>
      <c r="I33" s="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</row>
    <row r="34" spans="1:34" x14ac:dyDescent="0.25">
      <c r="A34" s="5"/>
      <c r="B34" s="5"/>
      <c r="C34" s="5"/>
      <c r="D34" s="5"/>
      <c r="E34" s="5" t="s">
        <v>77</v>
      </c>
      <c r="F34" s="9"/>
      <c r="G34" s="9"/>
      <c r="H34" s="9"/>
      <c r="I34" s="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</row>
    <row r="35" spans="1:34" x14ac:dyDescent="0.25">
      <c r="A35" s="5"/>
      <c r="B35" s="5"/>
      <c r="C35" s="5"/>
      <c r="D35" s="5"/>
      <c r="E35" s="5" t="s">
        <v>78</v>
      </c>
      <c r="F35" s="9"/>
      <c r="G35" s="9"/>
      <c r="H35" s="9"/>
      <c r="I35" s="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 spans="1:34" x14ac:dyDescent="0.25">
      <c r="A36" s="5" t="s">
        <v>85</v>
      </c>
      <c r="B36" s="5"/>
      <c r="C36" s="5"/>
      <c r="D36" s="5"/>
      <c r="E36" s="5"/>
      <c r="F36" s="9"/>
      <c r="G36" s="9"/>
      <c r="H36" s="9"/>
      <c r="I36" s="9"/>
      <c r="J36" s="5"/>
      <c r="K36" s="5"/>
      <c r="L36" s="5" t="s">
        <v>83</v>
      </c>
      <c r="M36" s="5" t="s">
        <v>84</v>
      </c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</row>
    <row r="37" spans="1:34" x14ac:dyDescent="0.25">
      <c r="A37" s="5"/>
      <c r="B37" s="5" t="s">
        <v>79</v>
      </c>
      <c r="C37" s="5" t="s">
        <v>80</v>
      </c>
      <c r="D37" s="5" t="s">
        <v>81</v>
      </c>
      <c r="E37" s="5"/>
      <c r="F37" s="9"/>
      <c r="G37" s="9"/>
      <c r="H37" s="9"/>
      <c r="I37" s="9"/>
      <c r="J37" s="5"/>
      <c r="K37" s="5" t="s">
        <v>82</v>
      </c>
      <c r="L37" s="1">
        <v>153</v>
      </c>
      <c r="M37" s="5">
        <f>L37*C33/100</f>
        <v>50.195004659014195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</row>
    <row r="38" spans="1:34" x14ac:dyDescent="0.25">
      <c r="A38" s="5"/>
      <c r="B38" s="5">
        <f>B32+B2-153</f>
        <v>15594</v>
      </c>
      <c r="C38" s="1">
        <f>D38/B38*100</f>
        <v>43.75192827588166</v>
      </c>
      <c r="D38" s="5">
        <f>E32+2500-M37</f>
        <v>6822.6756953409858</v>
      </c>
      <c r="E38" s="5" t="s">
        <v>86</v>
      </c>
      <c r="F38" s="9"/>
      <c r="G38" s="9"/>
      <c r="H38" s="9"/>
      <c r="I38" s="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</row>
    <row r="39" spans="1:34" x14ac:dyDescent="0.25">
      <c r="A39" s="5"/>
      <c r="B39" s="5"/>
      <c r="C39" s="5"/>
      <c r="D39" s="5"/>
      <c r="E39" s="5"/>
      <c r="F39" s="9"/>
      <c r="G39" s="9"/>
      <c r="H39" s="9"/>
      <c r="I39" s="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spans="1:34" x14ac:dyDescent="0.25">
      <c r="A40" s="5"/>
      <c r="B40" s="5">
        <v>2050</v>
      </c>
      <c r="C40" s="5">
        <v>3530</v>
      </c>
      <c r="D40" s="5"/>
      <c r="E40" s="5"/>
      <c r="F40" s="9">
        <v>0.57999999999999996</v>
      </c>
      <c r="G40" s="9"/>
      <c r="H40" s="9"/>
      <c r="I40" s="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</row>
    <row r="41" spans="1:34" x14ac:dyDescent="0.25">
      <c r="A41" s="5"/>
      <c r="B41" s="5"/>
      <c r="C41" s="5"/>
      <c r="D41" s="5"/>
      <c r="E41" s="5"/>
      <c r="F41" s="9"/>
      <c r="G41" s="9"/>
      <c r="H41" s="9"/>
      <c r="I41" s="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</row>
    <row r="42" spans="1:34" x14ac:dyDescent="0.25">
      <c r="A42" s="5"/>
      <c r="B42" s="5"/>
      <c r="C42" s="5"/>
      <c r="D42" s="5"/>
      <c r="E42" s="5"/>
      <c r="F42" s="9"/>
      <c r="G42" s="9"/>
      <c r="H42" s="9"/>
      <c r="I42" s="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</row>
    <row r="43" spans="1:34" x14ac:dyDescent="0.25">
      <c r="A43" s="5"/>
      <c r="B43" s="5"/>
      <c r="C43" s="5"/>
      <c r="D43" s="5"/>
      <c r="E43" s="5"/>
      <c r="F43" s="9"/>
      <c r="G43" s="9"/>
      <c r="H43" s="9"/>
      <c r="I43" s="9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</row>
    <row r="44" spans="1:34" x14ac:dyDescent="0.25">
      <c r="A44" s="5"/>
      <c r="B44" s="5"/>
      <c r="C44" s="5"/>
      <c r="D44" s="5"/>
      <c r="E44" s="5"/>
      <c r="F44" s="9"/>
      <c r="G44" s="9"/>
      <c r="H44" s="9"/>
      <c r="I44" s="9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</row>
    <row r="45" spans="1:34" x14ac:dyDescent="0.25">
      <c r="A45" s="5"/>
      <c r="B45" s="5"/>
      <c r="C45" s="5"/>
      <c r="D45" s="5"/>
      <c r="E45" s="5"/>
      <c r="F45" s="9"/>
      <c r="G45" s="9"/>
      <c r="H45" s="9"/>
      <c r="I45" s="9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</row>
    <row r="46" spans="1:34" x14ac:dyDescent="0.25">
      <c r="A46" s="5"/>
      <c r="B46" s="5"/>
      <c r="C46" s="5"/>
      <c r="D46" s="5"/>
      <c r="E46" s="5"/>
      <c r="F46" s="9"/>
      <c r="G46" s="9"/>
      <c r="H46" s="9"/>
      <c r="I46" s="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</row>
    <row r="47" spans="1:34" x14ac:dyDescent="0.25">
      <c r="A47" s="5"/>
      <c r="B47" s="5"/>
      <c r="C47" s="5"/>
      <c r="D47" s="5"/>
      <c r="E47" s="5"/>
      <c r="F47" s="9"/>
      <c r="G47" s="9"/>
      <c r="H47" s="9"/>
      <c r="I47" s="9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</row>
    <row r="48" spans="1:34" x14ac:dyDescent="0.25">
      <c r="A48" s="5"/>
      <c r="B48" s="5"/>
      <c r="C48" s="5"/>
      <c r="D48" s="5"/>
      <c r="E48" s="5"/>
      <c r="F48" s="9"/>
      <c r="G48" s="9"/>
      <c r="H48" s="9"/>
      <c r="I48" s="9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</row>
    <row r="49" spans="1:34" x14ac:dyDescent="0.25">
      <c r="A49" s="5"/>
      <c r="B49" s="5"/>
      <c r="C49" s="5"/>
      <c r="D49" s="5"/>
      <c r="E49" s="5"/>
      <c r="F49" s="9"/>
      <c r="G49" s="9"/>
      <c r="H49" s="9"/>
      <c r="I49" s="9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</row>
    <row r="50" spans="1:34" x14ac:dyDescent="0.25">
      <c r="A50" s="5"/>
      <c r="B50" s="5"/>
      <c r="C50" s="5"/>
      <c r="D50" s="5"/>
      <c r="E50" s="5"/>
      <c r="F50" s="9"/>
      <c r="G50" s="9"/>
      <c r="H50" s="9"/>
      <c r="I50" s="9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</row>
    <row r="51" spans="1:34" x14ac:dyDescent="0.25">
      <c r="A51" s="5"/>
      <c r="B51" s="5"/>
      <c r="C51" s="5"/>
      <c r="D51" s="5"/>
      <c r="E51" s="5"/>
      <c r="F51" s="9"/>
      <c r="G51" s="9"/>
      <c r="H51" s="9"/>
      <c r="I51" s="9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 spans="1:34" x14ac:dyDescent="0.25">
      <c r="A52" s="5"/>
      <c r="B52" s="5"/>
      <c r="C52" s="5"/>
      <c r="D52" s="5"/>
      <c r="E52" s="5"/>
      <c r="F52" s="9"/>
      <c r="G52" s="9"/>
      <c r="H52" s="9"/>
      <c r="I52" s="9"/>
      <c r="J52" s="5"/>
      <c r="K52" s="5"/>
      <c r="L52" s="5"/>
      <c r="M52" s="5"/>
      <c r="N52" s="5"/>
      <c r="O52" s="5" t="s">
        <v>64</v>
      </c>
      <c r="P52" s="5">
        <v>90</v>
      </c>
      <c r="Q52" s="5" t="s">
        <v>65</v>
      </c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</row>
    <row r="53" spans="1:34" ht="18.75" x14ac:dyDescent="0.3">
      <c r="A53" s="5"/>
      <c r="B53" s="5"/>
      <c r="C53" s="5"/>
      <c r="D53" s="5"/>
      <c r="E53" s="5"/>
      <c r="F53" s="9"/>
      <c r="G53" s="9"/>
      <c r="H53" s="9"/>
      <c r="I53" s="9"/>
      <c r="J53" s="5"/>
      <c r="K53" s="5"/>
      <c r="L53" s="5"/>
      <c r="M53" s="5"/>
      <c r="N53" s="5"/>
      <c r="O53" s="5"/>
      <c r="P53" s="5"/>
      <c r="Q53" s="5" t="s">
        <v>66</v>
      </c>
      <c r="R53" s="5"/>
      <c r="S53" s="5"/>
      <c r="T53" s="24" t="s">
        <v>67</v>
      </c>
      <c r="U53" s="24" t="s">
        <v>68</v>
      </c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</row>
    <row r="54" spans="1:34" x14ac:dyDescent="0.25">
      <c r="A54" s="5"/>
      <c r="B54" s="5"/>
      <c r="C54" s="5"/>
      <c r="D54" s="5"/>
      <c r="E54" s="5"/>
      <c r="F54" s="9"/>
      <c r="G54" s="9"/>
      <c r="H54" s="9"/>
      <c r="I54" s="9"/>
      <c r="J54" s="5"/>
      <c r="K54" s="5"/>
      <c r="L54" s="5" t="s">
        <v>46</v>
      </c>
      <c r="M54" s="5" t="s">
        <v>15</v>
      </c>
      <c r="N54" s="5"/>
      <c r="O54" s="5"/>
      <c r="P54" s="5"/>
      <c r="Q54" s="1" t="s">
        <v>69</v>
      </c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</row>
    <row r="55" spans="1:34" x14ac:dyDescent="0.25">
      <c r="A55" s="5"/>
      <c r="B55" s="5"/>
      <c r="C55" s="5"/>
      <c r="D55" s="5"/>
      <c r="E55" s="5"/>
      <c r="F55" s="5"/>
      <c r="G55" s="5"/>
      <c r="H55" s="5"/>
      <c r="I55" s="5"/>
      <c r="J55" s="5" t="s">
        <v>70</v>
      </c>
      <c r="K55" s="11">
        <v>44386</v>
      </c>
      <c r="L55" s="5">
        <v>4.04</v>
      </c>
      <c r="M55" s="5">
        <v>4.2300000000000004</v>
      </c>
      <c r="N55" s="1">
        <v>8.27</v>
      </c>
      <c r="O55" s="5"/>
      <c r="P55" s="5"/>
      <c r="Q55" s="5" t="s">
        <v>71</v>
      </c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</row>
    <row r="56" spans="1:34" ht="18.75" x14ac:dyDescent="0.3">
      <c r="A56" s="5"/>
      <c r="B56" s="5"/>
      <c r="C56" s="5"/>
      <c r="D56" s="5"/>
      <c r="E56" s="5"/>
      <c r="F56" s="5"/>
      <c r="G56" s="5"/>
      <c r="H56" s="5"/>
      <c r="I56" s="5"/>
      <c r="J56" s="5" t="s">
        <v>70</v>
      </c>
      <c r="K56" s="11">
        <v>44570</v>
      </c>
      <c r="L56" s="5">
        <v>34.409999999999997</v>
      </c>
      <c r="M56" s="5">
        <v>13.53</v>
      </c>
      <c r="N56" s="1">
        <v>47.94</v>
      </c>
      <c r="O56" s="5"/>
      <c r="P56" s="11">
        <v>44669</v>
      </c>
      <c r="Q56" s="5" t="s">
        <v>72</v>
      </c>
      <c r="R56" s="5"/>
      <c r="S56" s="5"/>
      <c r="T56" s="24" t="s">
        <v>73</v>
      </c>
      <c r="U56" s="24" t="s">
        <v>68</v>
      </c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</row>
    <row r="57" spans="1:34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</row>
    <row r="58" spans="1:34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</row>
    <row r="59" spans="1:34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</row>
    <row r="60" spans="1:34" ht="21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25">
        <v>56.21</v>
      </c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</row>
    <row r="61" spans="1:34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</row>
    <row r="62" spans="1:34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</row>
    <row r="63" spans="1:34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</row>
    <row r="64" spans="1:34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</row>
    <row r="65" spans="1:34" x14ac:dyDescent="0.25">
      <c r="A65" s="5"/>
      <c r="B65" s="5"/>
      <c r="C65" s="5"/>
      <c r="D65" s="5"/>
      <c r="E65" s="5"/>
      <c r="F65" s="20"/>
      <c r="G65" s="20"/>
      <c r="H65" s="20"/>
      <c r="I65" s="20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</row>
    <row r="66" spans="1:34" x14ac:dyDescent="0.25">
      <c r="A66" s="5"/>
      <c r="B66" s="5"/>
      <c r="C66" s="5"/>
      <c r="D66" s="5"/>
      <c r="E66" s="5"/>
      <c r="F66" s="20"/>
      <c r="G66" s="20"/>
      <c r="H66" s="20"/>
      <c r="I66" s="20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</row>
    <row r="67" spans="1:34" x14ac:dyDescent="0.25">
      <c r="A67" s="5"/>
      <c r="B67" s="5"/>
      <c r="C67" s="5"/>
      <c r="D67" s="5"/>
      <c r="E67" s="5"/>
      <c r="F67" s="26"/>
      <c r="G67" s="26"/>
      <c r="H67" s="26"/>
      <c r="I67" s="26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</row>
    <row r="68" spans="1:34" x14ac:dyDescent="0.25">
      <c r="A68" s="5"/>
      <c r="B68" s="5" t="e">
        <v>#REF!</v>
      </c>
      <c r="C68" s="5"/>
      <c r="D68" s="5"/>
      <c r="E68" s="5"/>
      <c r="F68" s="5">
        <v>82841.53</v>
      </c>
      <c r="G68" s="5"/>
      <c r="H68" s="5"/>
      <c r="I68" s="5">
        <v>83255.740000000005</v>
      </c>
      <c r="J68" s="5"/>
      <c r="K68" s="5">
        <v>299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</row>
    <row r="69" spans="1:34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Eco</vt:lpstr>
      <vt:lpstr>Iol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2022-04-20T21:56:20Z</dcterms:created>
  <dcterms:modified xsi:type="dcterms:W3CDTF">2022-04-20T23:40:42Z</dcterms:modified>
</cp:coreProperties>
</file>