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P20" i="17" l="1"/>
  <c r="O20" i="17"/>
  <c r="N20" i="17"/>
  <c r="R33" i="17"/>
  <c r="R32" i="17"/>
  <c r="O32" i="17"/>
  <c r="N32" i="17"/>
  <c r="R30" i="17"/>
  <c r="O30" i="17"/>
  <c r="N30" i="17"/>
  <c r="O28" i="17"/>
  <c r="N28" i="17"/>
  <c r="N18" i="17"/>
  <c r="O18" i="17"/>
  <c r="N16" i="17"/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<sst xmlns="http://schemas.openxmlformats.org/spreadsheetml/2006/main" count="230" uniqueCount="109">
  <si>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</si>
  <si>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</si>
  <si>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</si>
  <si>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</si>
  <si>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</si>
  <si>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</si>
  <si>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</si>
  <si>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</si>
  <si>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</si>
  <si>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</si>
  <si>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</si>
  <si>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</si>
  <si>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</si>
  <si>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</si>
  <si>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</si>
  <si>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</si>
  <si>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</si>
  <si>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</si>
  <si>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</si>
  <si>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</si>
  <si>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</si>
  <si>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</si>
  <si>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</si>
  <si>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</si>
  <si>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</si>
  <si>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</si>
  <si>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</si>
  <si>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</si>
  <si>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</si>
  <si>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</si>
  <si>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</si>
  <si>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</si>
  <si>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</si>
  <si>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</si>
  <si>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</si>
  <si>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</si>
  <si>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</si>
  <si>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</si>
  <si>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</si>
  <si>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</si>
  <si>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</si>
  <si>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</si>
  <si>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</si>
  <si>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</si>
  <si>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</si>
  <si>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</si>
  <si>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</si>
  <si>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</si>
  <si>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</si>
  <si>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</si>
  <si>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</si>
  <si>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</si>
  <si>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</si>
  <si>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</si>
  <si>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</si>
  <si>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</si>
  <si>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</si>
  <si>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</si>
  <si>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</si>
  <si>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</si>
  <si>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</si>
  <si>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</si>
  <si>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</si>
  <si>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</si>
  <si>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</si>
  <si>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</si>
  <si>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</si>
  <si>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</si>
  <si>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</si>
  <si>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</si>
  <si>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</si>
  <si>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</si>
  <si>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</si>
  <si>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</si>
  <si>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</si>
  <si>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</si>
  <si>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</si>
  <si>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</si>
  <si>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</si>
  <si>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</si>
  <si>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</si>
  <si>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</si>
  <si>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</si>
  <si>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</si>
  <si>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</si>
  <si>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</si>
  <si>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</si>
  <si>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</si>
  <si>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</si>
  <si>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</si>
  <si>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</si>
  <si>
    <t>Reinvertida en 245 AL30</t>
  </si>
  <si>
    <t>Estan en 225 al41</t>
  </si>
  <si>
    <t>estan en 225 al30</t>
  </si>
  <si>
    <t>AL30</t>
  </si>
  <si>
    <t>AL41</t>
  </si>
  <si>
    <t>AL 10/7/2022 Cobre</t>
  </si>
  <si>
    <t>usd17,6 de rentas de los al41</t>
  </si>
  <si>
    <t>usd 6 de rentas de los al35 anteriores</t>
  </si>
  <si>
    <t>valor bono</t>
  </si>
  <si>
    <t>rentas</t>
  </si>
  <si>
    <t>T023</t>
  </si>
  <si>
    <t>257 AE38</t>
  </si>
  <si>
    <t>usd 2,2 de rentas de los al30</t>
  </si>
  <si>
    <t>AE38</t>
  </si>
  <si>
    <t>Retorno al final</t>
  </si>
  <si>
    <t>con al30 a 58,20</t>
  </si>
  <si>
    <t>reinvertido en 1962 AE38</t>
  </si>
  <si>
    <t>invertido en 302 AE38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</si>
</sst>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2222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  <xf numFmtId="0" fontId="0" fillId="0" borderId="25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" fontId="20" fillId="0" borderId="0" xfId="0" applyNumberFormat="1" applyFont="1"/>
    <xf numFmtId="0" fontId="0" fillId="0" borderId="2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9" sqref="E19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12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91</v>
      </c>
    </row>
    <row r="18" spans="1:12" x14ac:dyDescent="0.25">
      <c r="A18" s="59">
        <v>44838</v>
      </c>
      <c r="B18" s="58" t="s">
        <v>29</v>
      </c>
      <c r="C18" s="90">
        <v>207942.48</v>
      </c>
      <c r="D18">
        <v>207831.66</v>
      </c>
      <c r="E18" t="s">
        <v>107</v>
      </c>
      <c r="I18" t="s">
        <v>105</v>
      </c>
      <c r="K18">
        <v>222212</v>
      </c>
      <c r="L18" t="s">
        <v>106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F13" sqref="F13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s="63" t="s">
        <v>49</v>
      </c>
      <c r="G2" s="63"/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s="63" t="s">
        <v>56</v>
      </c>
      <c r="G3" s="63"/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s="69" t="s">
        <v>59</v>
      </c>
      <c r="G4" s="69"/>
      <c r="H4" s="61">
        <v>12488</v>
      </c>
      <c r="N4" s="81" t="s">
        <v>92</v>
      </c>
      <c r="O4" s="81"/>
      <c r="P4" s="81"/>
      <c r="Q4" s="81"/>
      <c r="R4" s="81"/>
      <c r="S4" s="78" t="s">
        <v>89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s="63" t="s">
        <v>66</v>
      </c>
      <c r="G5" s="63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s="63" t="s">
        <v>70</v>
      </c>
      <c r="G6" s="63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s="69" t="s">
        <v>72</v>
      </c>
      <c r="G7" s="69"/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s="63" t="s">
        <v>73</v>
      </c>
      <c r="G8" s="63"/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s="63" t="s">
        <v>81</v>
      </c>
      <c r="G9" s="63"/>
      <c r="H9" s="61">
        <v>13720</v>
      </c>
      <c r="J9" t="s">
        <v>96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s="69" t="s">
        <v>80</v>
      </c>
      <c r="G10" s="69"/>
      <c r="J10" t="s">
        <v>97</v>
      </c>
      <c r="N10" s="78" t="s">
        <v>93</v>
      </c>
      <c r="O10" s="78"/>
      <c r="P10" s="78"/>
      <c r="Q10" s="78"/>
      <c r="R10" s="78"/>
      <c r="S10" s="78" t="s">
        <v>89</v>
      </c>
    </row>
    <row r="11" spans="1:19" ht="15.75" thickBot="1" x14ac:dyDescent="0.3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s="63" t="s">
        <v>90</v>
      </c>
      <c r="G11" s="63"/>
      <c r="J11" t="s">
        <v>103</v>
      </c>
      <c r="S11" t="s">
        <v>84</v>
      </c>
    </row>
    <row r="12" spans="1:19" x14ac:dyDescent="0.25">
      <c r="A12" s="62">
        <v>44846</v>
      </c>
      <c r="B12" s="63" t="s">
        <v>32</v>
      </c>
      <c r="C12" s="79">
        <v>21130.400000000001</v>
      </c>
      <c r="D12" s="79">
        <v>21024.75</v>
      </c>
      <c r="E12" t="s">
        <v>48</v>
      </c>
      <c r="F12" s="65" t="s">
        <v>108</v>
      </c>
      <c r="J12" t="s">
        <v>98</v>
      </c>
      <c r="M12" s="83" t="s">
        <v>99</v>
      </c>
      <c r="N12" s="91" t="s">
        <v>101</v>
      </c>
      <c r="O12" s="91"/>
      <c r="P12" s="84" t="s">
        <v>99</v>
      </c>
    </row>
    <row r="13" spans="1:19" x14ac:dyDescent="0.25">
      <c r="A13" s="68">
        <v>44851</v>
      </c>
      <c r="B13" s="69" t="s">
        <v>52</v>
      </c>
      <c r="M13" s="85">
        <v>0.22</v>
      </c>
      <c r="N13" s="22" t="s">
        <v>94</v>
      </c>
      <c r="O13" s="22" t="s">
        <v>95</v>
      </c>
      <c r="P13" s="86">
        <v>0.25</v>
      </c>
    </row>
    <row r="14" spans="1:19" x14ac:dyDescent="0.25">
      <c r="A14" s="62">
        <v>44938</v>
      </c>
      <c r="B14" s="63" t="s">
        <v>32</v>
      </c>
      <c r="M14" s="85"/>
      <c r="N14" s="22">
        <v>225</v>
      </c>
      <c r="O14" s="22">
        <v>225</v>
      </c>
      <c r="P14" s="86"/>
    </row>
    <row r="15" spans="1:19" x14ac:dyDescent="0.25">
      <c r="A15" s="62">
        <v>45028</v>
      </c>
      <c r="B15" s="63" t="s">
        <v>32</v>
      </c>
      <c r="M15" s="85"/>
      <c r="N15" s="22">
        <v>211</v>
      </c>
      <c r="O15" s="22"/>
      <c r="P15" s="86"/>
    </row>
    <row r="16" spans="1:19" x14ac:dyDescent="0.25">
      <c r="A16" s="68">
        <v>45033</v>
      </c>
      <c r="B16" s="69" t="s">
        <v>52</v>
      </c>
      <c r="M16" s="85"/>
      <c r="N16" s="22">
        <f>N15+N14</f>
        <v>436</v>
      </c>
      <c r="O16" s="22"/>
      <c r="P16" s="86"/>
    </row>
    <row r="17" spans="1:18" x14ac:dyDescent="0.25">
      <c r="A17" s="62">
        <v>45119</v>
      </c>
      <c r="B17" s="63" t="s">
        <v>32</v>
      </c>
      <c r="M17" s="85"/>
      <c r="N17" s="22"/>
      <c r="O17" s="22"/>
      <c r="P17" s="86"/>
    </row>
    <row r="18" spans="1:18" x14ac:dyDescent="0.25">
      <c r="A18" s="62">
        <v>45211</v>
      </c>
      <c r="B18" s="63" t="s">
        <v>32</v>
      </c>
      <c r="M18" s="85"/>
      <c r="N18" s="22">
        <f>N16*M13</f>
        <v>95.92</v>
      </c>
      <c r="O18" s="22">
        <f>O14*P13</f>
        <v>56.25</v>
      </c>
      <c r="P18" s="86"/>
    </row>
    <row r="19" spans="1:18" ht="15.75" thickBot="1" x14ac:dyDescent="0.3">
      <c r="A19" s="68">
        <v>45216</v>
      </c>
      <c r="B19" s="69" t="s">
        <v>52</v>
      </c>
      <c r="M19" s="87" t="s">
        <v>100</v>
      </c>
      <c r="N19" s="88">
        <v>1.5</v>
      </c>
      <c r="O19" s="88">
        <v>5.6</v>
      </c>
      <c r="P19" s="89" t="s">
        <v>100</v>
      </c>
    </row>
    <row r="20" spans="1:18" ht="15.75" thickBot="1" x14ac:dyDescent="0.3">
      <c r="A20" s="66">
        <v>45303</v>
      </c>
      <c r="B20" s="65" t="s">
        <v>32</v>
      </c>
      <c r="N20">
        <f>N18+N19</f>
        <v>97.42</v>
      </c>
      <c r="O20">
        <f>O18+O19</f>
        <v>61.85</v>
      </c>
      <c r="P20" s="64">
        <f>O20+N20</f>
        <v>159.27000000000001</v>
      </c>
    </row>
    <row r="21" spans="1:18" ht="15.75" thickBot="1" x14ac:dyDescent="0.3">
      <c r="A21" s="66">
        <v>45394</v>
      </c>
      <c r="B21" s="65" t="s">
        <v>32</v>
      </c>
      <c r="P21" s="64"/>
    </row>
    <row r="22" spans="1:18" ht="15.75" thickBot="1" x14ac:dyDescent="0.3">
      <c r="A22" s="66">
        <v>45485</v>
      </c>
      <c r="B22" s="65" t="s">
        <v>32</v>
      </c>
    </row>
    <row r="23" spans="1:18" ht="15.75" thickBot="1" x14ac:dyDescent="0.3">
      <c r="A23" s="66">
        <v>45577</v>
      </c>
      <c r="B23" s="65" t="s">
        <v>32</v>
      </c>
    </row>
    <row r="24" spans="1:18" ht="15.75" thickBot="1" x14ac:dyDescent="0.3">
      <c r="A24" s="66">
        <v>45669</v>
      </c>
      <c r="B24" s="65" t="s">
        <v>32</v>
      </c>
      <c r="M24" s="83" t="s">
        <v>99</v>
      </c>
      <c r="N24" s="91" t="s">
        <v>32</v>
      </c>
      <c r="O24" s="91"/>
      <c r="P24" s="84" t="s">
        <v>99</v>
      </c>
      <c r="Q24" s="83" t="s">
        <v>99</v>
      </c>
      <c r="R24" s="84"/>
    </row>
    <row r="25" spans="1:18" ht="15.75" thickBot="1" x14ac:dyDescent="0.3">
      <c r="A25" s="67">
        <v>45759</v>
      </c>
      <c r="B25" s="65" t="s">
        <v>32</v>
      </c>
      <c r="M25" s="85">
        <v>0.22</v>
      </c>
      <c r="N25" s="22" t="s">
        <v>94</v>
      </c>
      <c r="O25" s="22" t="s">
        <v>95</v>
      </c>
      <c r="P25" s="86">
        <v>0.25</v>
      </c>
      <c r="Q25" s="85">
        <v>0.27</v>
      </c>
      <c r="R25" s="86" t="s">
        <v>104</v>
      </c>
    </row>
    <row r="26" spans="1:18" x14ac:dyDescent="0.25">
      <c r="M26" s="85"/>
      <c r="N26" s="22">
        <v>218</v>
      </c>
      <c r="O26" s="22">
        <v>800</v>
      </c>
      <c r="P26" s="86"/>
      <c r="Q26" s="85"/>
      <c r="R26" s="86">
        <v>257</v>
      </c>
    </row>
    <row r="27" spans="1:18" x14ac:dyDescent="0.25">
      <c r="J27" t="s">
        <v>102</v>
      </c>
      <c r="M27" s="85"/>
      <c r="N27" s="22">
        <v>208</v>
      </c>
      <c r="O27" s="22">
        <v>215</v>
      </c>
      <c r="P27" s="86"/>
      <c r="Q27" s="85"/>
      <c r="R27" s="86"/>
    </row>
    <row r="28" spans="1:18" x14ac:dyDescent="0.25">
      <c r="M28" s="85"/>
      <c r="N28" s="22">
        <f>N27+N26</f>
        <v>426</v>
      </c>
      <c r="O28" s="22">
        <f>O27+O26</f>
        <v>1015</v>
      </c>
      <c r="P28" s="86"/>
      <c r="Q28" s="85"/>
      <c r="R28" s="86"/>
    </row>
    <row r="29" spans="1:18" x14ac:dyDescent="0.25">
      <c r="M29" s="85"/>
      <c r="N29" s="22"/>
      <c r="O29" s="22"/>
      <c r="P29" s="86"/>
      <c r="Q29" s="85"/>
      <c r="R29" s="86"/>
    </row>
    <row r="30" spans="1:18" x14ac:dyDescent="0.25">
      <c r="M30" s="85"/>
      <c r="N30" s="22">
        <f>N28*M25</f>
        <v>93.72</v>
      </c>
      <c r="O30" s="22">
        <f>O28*P25</f>
        <v>253.75</v>
      </c>
      <c r="P30" s="86"/>
      <c r="Q30" s="85"/>
      <c r="R30" s="86">
        <f>R26*Q25</f>
        <v>69.39</v>
      </c>
    </row>
    <row r="31" spans="1:18" ht="15.75" thickBot="1" x14ac:dyDescent="0.3">
      <c r="M31" s="87" t="s">
        <v>100</v>
      </c>
      <c r="N31" s="88">
        <v>1.5</v>
      </c>
      <c r="O31" s="88">
        <v>5.6</v>
      </c>
      <c r="P31" s="89" t="s">
        <v>100</v>
      </c>
      <c r="Q31" s="87"/>
      <c r="R31" s="89"/>
    </row>
    <row r="32" spans="1:18" x14ac:dyDescent="0.25">
      <c r="N32">
        <f>N31+N30</f>
        <v>95.22</v>
      </c>
      <c r="O32">
        <f>O31+O30</f>
        <v>259.35000000000002</v>
      </c>
      <c r="R32">
        <f>R30</f>
        <v>69.39</v>
      </c>
    </row>
    <row r="33" spans="18:18" x14ac:dyDescent="0.25">
      <c r="R33" s="64">
        <f>R32+O32+N32</f>
        <v>423.96000000000004</v>
      </c>
    </row>
  </sheetData>
  <sortState ref="A2:B25">
    <sortCondition ref="A2:A25"/>
  </sortState>
  <mergeCells count="2">
    <mergeCell ref="N12:O12"/>
    <mergeCell ref="N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44848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 t="e">
        <f ca="1">XIRR(D5:D6,A5:A6)</f>
        <v>#NUM!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44848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44848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44848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1.5569703221321103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368</v>
      </c>
      <c r="P23" s="64" t="s">
        <v>60</v>
      </c>
      <c r="Q23" s="60" t="e">
        <f ca="1">XIRR(Q18:Q20,N18:N20)</f>
        <v>#NUM!</v>
      </c>
      <c r="R23" t="s">
        <v>34</v>
      </c>
      <c r="S23">
        <f ca="1">N20-N18</f>
        <v>-10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12.266666666666667</v>
      </c>
      <c r="P24" s="64" t="s">
        <v>36</v>
      </c>
      <c r="Q24" s="16">
        <f>Q21+Q18</f>
        <v>4.289200000000001</v>
      </c>
      <c r="R24" t="s">
        <v>35</v>
      </c>
      <c r="S24">
        <f ca="1">S23/30</f>
        <v>-0.33333333333333331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7.7898550724637676</v>
      </c>
      <c r="N25">
        <f ca="1">N20-N18</f>
        <v>-10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-102</v>
      </c>
      <c r="P26" s="64" t="s">
        <v>38</v>
      </c>
      <c r="Q26">
        <f ca="1">Q25/S24</f>
        <v>-34.777297297297309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911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30.366666666666667</v>
      </c>
    </row>
    <row r="36" spans="1:23" x14ac:dyDescent="0.25">
      <c r="C36" s="26" t="s">
        <v>38</v>
      </c>
      <c r="D36">
        <f ca="1">D35/F35</f>
        <v>6.4602531155162382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1.5569703221321103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2022-10-14T22:52:57Z</dcterms:modified>
</cp:coreProperties>
</file>