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N8" i="15" l="1"/>
  <c r="L9" i="15"/>
  <c r="N4" i="15"/>
  <c r="Q20" i="15" l="1"/>
  <c r="Q19" i="15"/>
  <c r="N18" i="15"/>
  <c r="N25" i="15" l="1"/>
  <c r="N26" i="15"/>
  <c r="K5" i="16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S23" i="15" l="1"/>
  <c r="S24" i="15" s="1"/>
  <c r="Q26" i="15" s="1"/>
  <c r="C7" i="15"/>
  <c r="B7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46" i="15"/>
  <c r="J22" i="15"/>
  <c r="L23" i="15"/>
  <c r="L24" i="15" s="1"/>
  <c r="G181" i="1"/>
  <c r="H181" i="1"/>
  <c r="I181" i="1"/>
  <c r="J181" i="1"/>
  <c r="K181" i="1"/>
  <c r="M181" i="1"/>
  <c r="N181" i="1"/>
  <c r="J25" i="15" l="1"/>
  <c r="A14" i="15"/>
  <c r="F34" i="15" s="1"/>
  <c r="F35" i="15" s="1"/>
  <c r="B31" i="15"/>
  <c r="C31" i="15"/>
  <c r="D31" i="15"/>
  <c r="D34" i="15" s="1"/>
  <c r="D35" i="15" s="1"/>
  <c r="D6" i="15"/>
  <c r="A5" i="15"/>
  <c r="D7" i="15" l="1"/>
  <c r="D9" i="15" s="1"/>
  <c r="D10" i="15" s="1"/>
  <c r="D33" i="15"/>
  <c r="D36" i="15"/>
  <c r="D8" i="15"/>
  <c r="G182" i="1"/>
  <c r="H182" i="1"/>
  <c r="I182" i="1"/>
  <c r="J182" i="1"/>
  <c r="K182" i="1"/>
  <c r="M182" i="1"/>
  <c r="N182" i="1"/>
  <c r="G183" i="1" l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<sst xmlns="http://schemas.openxmlformats.org/spreadsheetml/2006/main" count="201" uniqueCount="91">
  <si>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</si>
  <si>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</si>
  <si>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</si>
  <si>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</si>
  <si>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</si>
  <si>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</si>
  <si>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</si>
  <si>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</si>
  <si>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</si>
  <si>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</si>
  <si>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</si>
  <si>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</si>
  <si>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</si>
  <si>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</si>
  <si>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</si>
  <si>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</si>
  <si>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</si>
  <si>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</si>
  <si>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</si>
  <si>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</si>
  <si>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</si>
  <si>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</si>
  <si>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</si>
  <si>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</si>
  <si>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</si>
  <si>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</si>
  <si>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</si>
  <si>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</si>
  <si>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</si>
  <si>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</si>
  <si>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</si>
  <si>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</si>
  <si>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</si>
  <si>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</si>
  <si>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</si>
  <si>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</si>
  <si>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</si>
  <si>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</si>
  <si>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</si>
  <si>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</si>
  <si>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</si>
  <si>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</si>
  <si>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</si>
  <si>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</si>
  <si>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</si>
  <si>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</si>
  <si>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</si>
  <si>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</si>
  <si>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</si>
  <si>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</si>
  <si>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</si>
  <si>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</si>
  <si>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</si>
  <si>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</si>
  <si>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</si>
  <si>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</si>
  <si>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</si>
  <si>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</si>
  <si>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</si>
  <si>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</si>
  <si>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</si>
  <si>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</si>
  <si>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</si>
  <si>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</si>
  <si>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</si>
  <si>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</si>
  <si>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</si>
  <si>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</si>
  <si>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</si>
  <si>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</si>
  <si>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</si>
  <si>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</si>
  <si>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</si>
  <si>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</si>
  <si>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</si>
  <si>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</si>
  <si>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</si>
  <si>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</si>
  <si>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</si>
  <si>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</si>
  <si>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</si>
  <si>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</si>
  <si>
    <t>224000 amort + 25791,58 renta</t>
  </si>
  <si>
    <t>estan en 275 al30</t>
  </si>
  <si>
    <t>IOL</t>
  </si>
  <si>
    <t>Estan en 800 al41</t>
  </si>
  <si>
    <t>estan en 218 al30</t>
  </si>
  <si>
    <t>estan en 211 al30</t>
  </si>
  <si>
    <t>estan en 208 al30</t>
  </si>
  <si>
    <t>ECO</t>
  </si>
  <si>
    <t>invertido en 257 ae38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</si>
</sst>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;[Red]\-&quot;$&quot;\ #,##0"/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3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6" fillId="0" borderId="0" xfId="0" applyNumberFormat="1" applyFont="1" applyBorder="1"/>
    <xf numFmtId="14" fontId="19" fillId="35" borderId="25" xfId="0" applyNumberFormat="1" applyFont="1" applyFill="1" applyBorder="1" applyAlignment="1">
      <alignment vertical="center" wrapText="1"/>
    </xf>
    <xf numFmtId="0" fontId="0" fillId="0" borderId="26" xfId="0" applyBorder="1"/>
    <xf numFmtId="2" fontId="0" fillId="0" borderId="27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28" xfId="0" applyNumberFormat="1" applyFont="1" applyFill="1" applyBorder="1" applyAlignment="1">
      <alignment vertical="center" wrapText="1"/>
    </xf>
    <xf numFmtId="2" fontId="19" fillId="35" borderId="29" xfId="0" applyNumberFormat="1" applyFont="1" applyFill="1" applyBorder="1" applyAlignment="1">
      <alignment horizontal="right" vertical="center" wrapText="1"/>
    </xf>
    <xf numFmtId="2" fontId="19" fillId="35" borderId="3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2" xfId="0" applyNumberFormat="1" applyFont="1" applyFill="1" applyBorder="1" applyAlignment="1">
      <alignment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0" fillId="0" borderId="24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2" xfId="0" applyNumberFormat="1" applyFont="1" applyFill="1" applyBorder="1" applyAlignment="1">
      <alignment horizontal="right" vertical="center" wrapText="1"/>
    </xf>
    <xf numFmtId="2" fontId="19" fillId="35" borderId="33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4" xfId="0" applyBorder="1"/>
    <xf numFmtId="14" fontId="19" fillId="35" borderId="34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164" fontId="0" fillId="0" borderId="0" xfId="0" applyNumberFormat="1"/>
    <xf numFmtId="14" fontId="19" fillId="36" borderId="34" xfId="0" applyNumberFormat="1" applyFont="1" applyFill="1" applyBorder="1" applyAlignment="1">
      <alignment vertical="center" wrapText="1"/>
    </xf>
    <xf numFmtId="0" fontId="0" fillId="36" borderId="34" xfId="0" applyFill="1" applyBorder="1"/>
    <xf numFmtId="0" fontId="16" fillId="0" borderId="0" xfId="0" applyFont="1"/>
    <xf numFmtId="0" fontId="0" fillId="36" borderId="35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28" xfId="0" applyNumberFormat="1" applyFont="1" applyFill="1" applyBorder="1" applyAlignment="1">
      <alignment vertical="center" wrapText="1"/>
    </xf>
    <xf numFmtId="14" fontId="19" fillId="37" borderId="34" xfId="0" applyNumberFormat="1" applyFont="1" applyFill="1" applyBorder="1" applyAlignment="1">
      <alignment vertical="center" wrapText="1"/>
    </xf>
    <xf numFmtId="0" fontId="0" fillId="37" borderId="34" xfId="0" applyFill="1" applyBorder="1"/>
    <xf numFmtId="0" fontId="0" fillId="0" borderId="15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  <xf numFmtId="165" fontId="0" fillId="0" borderId="0" xfId="0" applyNumberFormat="1" applyBorder="1"/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36" borderId="0" xfId="0" applyFill="1"/>
    <xf numFmtId="14" fontId="0" fillId="36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07/09/2020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08/09/2020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09/09/2020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01/10/2020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02/10/2020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05/10/2020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06/10/2020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07/10/2020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08/10/2020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09/10/2020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02/11/2020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03/11/2020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04/11/2020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05/11/2020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06/11/2020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09/11/2020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01/12/2020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02/12/2020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03/12/2020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04/12/2020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09/12/2020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04/01/2021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05/01/2021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06/01/2021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07/01/2021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08/01/2021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01/02/2021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02/02/2021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03/02/2021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04/02/2021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05/02/2021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08/02/2021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09/02/2021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01/03/2021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02/03/2021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03/03/2021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04/03/2021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05/03/2021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08/03/2021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09/03/2021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05/04/2021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06/04/2021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07/04/2021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08/04/2021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09/04/2021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03/05/2021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04/05/2021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05/05/2021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06/05/2021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07/05/2021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01/06/2021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02/06/2021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03/06/2021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04/06/2021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07/06/2021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08/06/2021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09/06/2021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05/06/2021</c:v>
                </c:pt>
                <c:pt idx="181">
                  <c:v>06/06/2021</c:v>
                </c:pt>
                <c:pt idx="182">
                  <c:v>07/06/2021</c:v>
                </c:pt>
                <c:pt idx="183">
                  <c:v>08/06/2021</c:v>
                </c:pt>
                <c:pt idx="184">
                  <c:v>09/06/2021</c:v>
                </c:pt>
                <c:pt idx="185">
                  <c:v>10/06/2021</c:v>
                </c:pt>
                <c:pt idx="186">
                  <c:v>11/06/2021</c:v>
                </c:pt>
                <c:pt idx="187">
                  <c:v>14/06/2021</c:v>
                </c:pt>
                <c:pt idx="188">
                  <c:v>15/06/2021</c:v>
                </c:pt>
                <c:pt idx="189">
                  <c:v>16/06/2021</c:v>
                </c:pt>
                <c:pt idx="190">
                  <c:v>17/06/2021</c:v>
                </c:pt>
                <c:pt idx="191">
                  <c:v>18/06/2021</c:v>
                </c:pt>
                <c:pt idx="192">
                  <c:v>22/06/2021</c:v>
                </c:pt>
                <c:pt idx="193">
                  <c:v>23/06/2021</c:v>
                </c:pt>
                <c:pt idx="194">
                  <c:v>24/06/2021</c:v>
                </c:pt>
                <c:pt idx="195">
                  <c:v>25/06/2021</c:v>
                </c:pt>
                <c:pt idx="196">
                  <c:v>28/06/2021</c:v>
                </c:pt>
                <c:pt idx="197">
                  <c:v>29/06/2021</c:v>
                </c:pt>
                <c:pt idx="198">
                  <c:v>30/06/2021</c:v>
                </c:pt>
                <c:pt idx="199">
                  <c:v>01/07/2021</c:v>
                </c:pt>
                <c:pt idx="200">
                  <c:v>02/07/2021</c:v>
                </c:pt>
                <c:pt idx="201">
                  <c:v>12/07/2021</c:v>
                </c:pt>
                <c:pt idx="202">
                  <c:v>13/07/2021</c:v>
                </c:pt>
                <c:pt idx="203">
                  <c:v>14/07/2021</c:v>
                </c:pt>
                <c:pt idx="204">
                  <c:v>15/07/2021</c:v>
                </c:pt>
                <c:pt idx="205">
                  <c:v>16/07/2021</c:v>
                </c:pt>
                <c:pt idx="206">
                  <c:v>19/07/2021</c:v>
                </c:pt>
                <c:pt idx="207">
                  <c:v>20/07/2021</c:v>
                </c:pt>
                <c:pt idx="208">
                  <c:v>21/07/2021</c:v>
                </c:pt>
                <c:pt idx="209">
                  <c:v>22/07/2021</c:v>
                </c:pt>
                <c:pt idx="210">
                  <c:v>23/07/2021</c:v>
                </c:pt>
                <c:pt idx="211">
                  <c:v>26/07/2021</c:v>
                </c:pt>
                <c:pt idx="212">
                  <c:v>27/07/2021</c:v>
                </c:pt>
                <c:pt idx="213">
                  <c:v>28/07/2021</c:v>
                </c:pt>
                <c:pt idx="214">
                  <c:v>29/07/2021</c:v>
                </c:pt>
                <c:pt idx="215">
                  <c:v>30/07/2021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workbookViewId="0">
      <selection activeCell="D18" sqref="D18"/>
    </sheetView>
  </sheetViews>
  <sheetFormatPr baseColWidth="10" defaultRowHeight="15" x14ac:dyDescent="0.25"/>
  <cols>
    <col min="1" max="1" width="11.7109375" customWidth="1"/>
    <col min="3" max="3" width="29.140625" customWidth="1"/>
    <col min="4" max="4" width="18.7109375" bestFit="1" customWidth="1"/>
    <col min="10" max="10" width="11.85546875" bestFit="1" customWidth="1"/>
  </cols>
  <sheetData>
    <row r="1" spans="1:13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3" x14ac:dyDescent="0.25">
      <c r="A2" s="59">
        <v>44165</v>
      </c>
      <c r="B2" s="58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59">
        <v>44200</v>
      </c>
      <c r="B3" s="58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59">
        <v>44255</v>
      </c>
      <c r="B4" s="58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59">
        <v>44290</v>
      </c>
      <c r="B5" s="58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59">
        <v>44291</v>
      </c>
      <c r="B6" s="58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59">
        <v>44347</v>
      </c>
      <c r="B7" s="58" t="s">
        <v>30</v>
      </c>
      <c r="C7">
        <v>8218.33</v>
      </c>
      <c r="D7">
        <v>8177.24</v>
      </c>
      <c r="E7" t="s">
        <v>62</v>
      </c>
    </row>
    <row r="8" spans="1:13" x14ac:dyDescent="0.25">
      <c r="A8" s="59">
        <v>44381</v>
      </c>
      <c r="B8" s="58" t="s">
        <v>29</v>
      </c>
      <c r="C8">
        <v>11931.66</v>
      </c>
      <c r="D8">
        <v>11909.7</v>
      </c>
      <c r="E8" t="s">
        <v>65</v>
      </c>
    </row>
    <row r="9" spans="1:13" x14ac:dyDescent="0.25">
      <c r="A9" s="59">
        <v>44439</v>
      </c>
      <c r="B9" s="58" t="s">
        <v>30</v>
      </c>
      <c r="C9">
        <v>9377.32</v>
      </c>
      <c r="D9">
        <v>9330.43</v>
      </c>
      <c r="E9" t="s">
        <v>62</v>
      </c>
    </row>
    <row r="10" spans="1:13" x14ac:dyDescent="0.25">
      <c r="A10" s="59">
        <v>44473</v>
      </c>
      <c r="B10" s="58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59">
        <v>44473</v>
      </c>
      <c r="B11" s="58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59">
        <v>44530</v>
      </c>
      <c r="B12" s="58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59">
        <v>44565</v>
      </c>
      <c r="B13" s="58" t="s">
        <v>29</v>
      </c>
      <c r="C13" s="76">
        <v>17935.47</v>
      </c>
      <c r="D13" s="76">
        <v>17909.02</v>
      </c>
      <c r="E13" t="s">
        <v>65</v>
      </c>
    </row>
    <row r="14" spans="1:13" x14ac:dyDescent="0.25">
      <c r="A14" s="59">
        <v>44620</v>
      </c>
      <c r="B14" s="58" t="s">
        <v>30</v>
      </c>
      <c r="C14">
        <v>19667.32</v>
      </c>
      <c r="D14">
        <v>19568.98</v>
      </c>
      <c r="E14" t="s">
        <v>62</v>
      </c>
      <c r="J14" s="74"/>
    </row>
    <row r="15" spans="1:13" x14ac:dyDescent="0.25">
      <c r="A15" s="59">
        <v>44655</v>
      </c>
      <c r="B15" s="58" t="s">
        <v>29</v>
      </c>
      <c r="C15">
        <v>23139.16</v>
      </c>
      <c r="D15">
        <v>23110.77</v>
      </c>
      <c r="E15" t="s">
        <v>65</v>
      </c>
      <c r="J15" s="74"/>
    </row>
    <row r="16" spans="1:13" x14ac:dyDescent="0.25">
      <c r="A16" s="59">
        <v>44712</v>
      </c>
      <c r="B16" s="58" t="s">
        <v>30</v>
      </c>
      <c r="C16" t="s">
        <v>82</v>
      </c>
      <c r="D16">
        <v>249662.62</v>
      </c>
      <c r="E16" t="s">
        <v>62</v>
      </c>
    </row>
    <row r="17" spans="1:4" x14ac:dyDescent="0.25">
      <c r="A17" s="59">
        <v>44746</v>
      </c>
      <c r="B17" s="58" t="s">
        <v>29</v>
      </c>
      <c r="C17">
        <v>128664.74</v>
      </c>
      <c r="D17">
        <v>128521.59</v>
      </c>
    </row>
    <row r="18" spans="1:4" x14ac:dyDescent="0.25">
      <c r="A18" s="59">
        <v>44838</v>
      </c>
      <c r="B18" s="58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S12" sqref="S12"/>
    </sheetView>
  </sheetViews>
  <sheetFormatPr baseColWidth="10" defaultRowHeight="15" x14ac:dyDescent="0.25"/>
  <cols>
    <col min="3" max="4" width="18.7109375" bestFit="1" customWidth="1"/>
  </cols>
  <sheetData>
    <row r="1" spans="1:19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9" x14ac:dyDescent="0.25">
      <c r="A2" s="62">
        <v>44208</v>
      </c>
      <c r="B2" s="63" t="s">
        <v>32</v>
      </c>
      <c r="C2" s="1">
        <v>12266.73</v>
      </c>
      <c r="D2">
        <v>12205.4</v>
      </c>
      <c r="E2" t="s">
        <v>48</v>
      </c>
      <c r="F2" t="s">
        <v>49</v>
      </c>
      <c r="H2" s="61">
        <v>12502</v>
      </c>
      <c r="J2" t="s">
        <v>52</v>
      </c>
      <c r="K2">
        <v>100000</v>
      </c>
      <c r="N2" s="78" t="s">
        <v>83</v>
      </c>
      <c r="O2" s="78"/>
      <c r="P2" s="79">
        <v>6016</v>
      </c>
      <c r="Q2" s="78"/>
      <c r="R2" s="80">
        <v>44588</v>
      </c>
      <c r="S2" s="78" t="s">
        <v>84</v>
      </c>
    </row>
    <row r="3" spans="1:19" x14ac:dyDescent="0.25">
      <c r="A3" s="62">
        <v>44298</v>
      </c>
      <c r="B3" s="63" t="s">
        <v>32</v>
      </c>
      <c r="C3" s="1">
        <v>12600.77</v>
      </c>
      <c r="D3">
        <v>12537.77</v>
      </c>
      <c r="E3" t="s">
        <v>48</v>
      </c>
      <c r="F3" t="s">
        <v>56</v>
      </c>
      <c r="H3" s="61">
        <v>12035</v>
      </c>
      <c r="J3" t="s">
        <v>32</v>
      </c>
      <c r="K3">
        <v>115000</v>
      </c>
      <c r="N3" s="81" t="s">
        <v>85</v>
      </c>
      <c r="O3" s="81"/>
      <c r="P3" s="81">
        <v>6305</v>
      </c>
      <c r="Q3" s="81"/>
      <c r="R3" s="82">
        <v>44741</v>
      </c>
      <c r="S3" s="78"/>
    </row>
    <row r="4" spans="1:19" x14ac:dyDescent="0.25">
      <c r="A4" s="68">
        <v>44305</v>
      </c>
      <c r="B4" s="69" t="s">
        <v>52</v>
      </c>
      <c r="C4" s="1">
        <v>12544.24</v>
      </c>
      <c r="D4">
        <v>12481.52</v>
      </c>
      <c r="E4" t="s">
        <v>58</v>
      </c>
      <c r="F4" t="s">
        <v>59</v>
      </c>
      <c r="H4" s="61">
        <v>12488</v>
      </c>
      <c r="N4" s="81"/>
      <c r="O4" s="81"/>
      <c r="P4" s="81"/>
      <c r="Q4" s="81"/>
      <c r="R4" s="81"/>
      <c r="S4" s="78" t="s">
        <v>84</v>
      </c>
    </row>
    <row r="5" spans="1:19" x14ac:dyDescent="0.25">
      <c r="A5" s="62">
        <v>44389</v>
      </c>
      <c r="B5" s="63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1">
        <v>12292</v>
      </c>
      <c r="J5" t="s">
        <v>78</v>
      </c>
      <c r="N5" s="81"/>
      <c r="O5" s="81"/>
      <c r="P5" s="81"/>
      <c r="Q5" s="81"/>
      <c r="R5" s="81"/>
      <c r="S5" s="78"/>
    </row>
    <row r="6" spans="1:19" x14ac:dyDescent="0.25">
      <c r="A6" s="62">
        <v>44481</v>
      </c>
      <c r="B6" s="63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1">
        <v>12831</v>
      </c>
      <c r="J6" t="s">
        <v>77</v>
      </c>
      <c r="N6" s="78" t="s">
        <v>86</v>
      </c>
      <c r="O6" s="78"/>
      <c r="P6" s="78">
        <v>5703</v>
      </c>
      <c r="Q6" s="78"/>
      <c r="R6" s="80">
        <v>44670</v>
      </c>
      <c r="S6" s="78" t="s">
        <v>84</v>
      </c>
    </row>
    <row r="7" spans="1:19" x14ac:dyDescent="0.25">
      <c r="A7" s="68">
        <v>44487</v>
      </c>
      <c r="B7" s="69" t="s">
        <v>52</v>
      </c>
      <c r="C7" s="1">
        <v>12610.96</v>
      </c>
      <c r="D7">
        <v>12544.24</v>
      </c>
      <c r="E7" t="s">
        <v>58</v>
      </c>
      <c r="F7" t="s">
        <v>72</v>
      </c>
      <c r="H7" s="61">
        <v>12597</v>
      </c>
      <c r="J7" t="s">
        <v>79</v>
      </c>
      <c r="N7" s="78" t="s">
        <v>87</v>
      </c>
      <c r="O7" s="78"/>
      <c r="P7" s="78">
        <v>6027.5</v>
      </c>
      <c r="Q7" s="78"/>
      <c r="R7" s="80">
        <v>44574</v>
      </c>
      <c r="S7" s="78" t="s">
        <v>84</v>
      </c>
    </row>
    <row r="8" spans="1:19" x14ac:dyDescent="0.25">
      <c r="A8" s="62">
        <v>44573</v>
      </c>
      <c r="B8" s="63" t="s">
        <v>32</v>
      </c>
      <c r="C8" s="1">
        <v>12903.74</v>
      </c>
      <c r="D8" s="1">
        <v>12839.22</v>
      </c>
      <c r="E8" t="s">
        <v>48</v>
      </c>
      <c r="F8" t="s">
        <v>73</v>
      </c>
      <c r="H8" s="61">
        <v>12800</v>
      </c>
      <c r="N8" s="81" t="s">
        <v>88</v>
      </c>
      <c r="O8" s="78"/>
      <c r="P8" s="81">
        <v>5841.5</v>
      </c>
      <c r="Q8" s="78"/>
      <c r="R8" s="80">
        <v>44655</v>
      </c>
      <c r="S8" s="78" t="s">
        <v>84</v>
      </c>
    </row>
    <row r="9" spans="1:19" x14ac:dyDescent="0.25">
      <c r="A9" s="62">
        <v>44663</v>
      </c>
      <c r="B9" s="63" t="s">
        <v>32</v>
      </c>
      <c r="C9" s="1">
        <v>13991.89</v>
      </c>
      <c r="D9">
        <v>13921.93</v>
      </c>
      <c r="E9" t="s">
        <v>48</v>
      </c>
      <c r="F9" t="s">
        <v>81</v>
      </c>
      <c r="H9" s="61">
        <v>13720</v>
      </c>
      <c r="N9" s="78"/>
      <c r="O9" s="78"/>
      <c r="P9" s="78"/>
      <c r="Q9" s="78"/>
      <c r="R9" s="78"/>
      <c r="S9" s="78" t="s">
        <v>89</v>
      </c>
    </row>
    <row r="10" spans="1:19" x14ac:dyDescent="0.25">
      <c r="A10" s="68">
        <v>44669</v>
      </c>
      <c r="B10" s="69" t="s">
        <v>52</v>
      </c>
      <c r="C10" s="1">
        <v>12544.24</v>
      </c>
      <c r="D10" s="1">
        <v>12481.52</v>
      </c>
      <c r="E10" t="s">
        <v>58</v>
      </c>
      <c r="F10" t="s">
        <v>80</v>
      </c>
      <c r="N10" s="78"/>
      <c r="O10" s="78"/>
      <c r="P10" s="78"/>
      <c r="Q10" s="78"/>
      <c r="R10" s="78"/>
      <c r="S10" s="78" t="s">
        <v>89</v>
      </c>
    </row>
    <row r="11" spans="1:19" x14ac:dyDescent="0.25">
      <c r="A11" s="62">
        <v>44754</v>
      </c>
      <c r="B11" s="63" t="s">
        <v>32</v>
      </c>
      <c r="C11" s="1">
        <v>16526.55</v>
      </c>
      <c r="D11">
        <v>16443.919999999998</v>
      </c>
      <c r="E11" t="s">
        <v>48</v>
      </c>
      <c r="F11" t="s">
        <v>90</v>
      </c>
      <c r="S11" t="s">
        <v>84</v>
      </c>
    </row>
    <row r="12" spans="1:19" x14ac:dyDescent="0.25">
      <c r="A12" s="62">
        <v>44846</v>
      </c>
      <c r="B12" s="63" t="s">
        <v>32</v>
      </c>
    </row>
    <row r="13" spans="1:19" x14ac:dyDescent="0.25">
      <c r="A13" s="68">
        <v>44851</v>
      </c>
      <c r="B13" s="69" t="s">
        <v>52</v>
      </c>
    </row>
    <row r="14" spans="1:19" x14ac:dyDescent="0.25">
      <c r="A14" s="62">
        <v>44938</v>
      </c>
      <c r="B14" s="63" t="s">
        <v>32</v>
      </c>
    </row>
    <row r="15" spans="1:19" x14ac:dyDescent="0.25">
      <c r="A15" s="62">
        <v>45028</v>
      </c>
      <c r="B15" s="63" t="s">
        <v>32</v>
      </c>
    </row>
    <row r="16" spans="1:19" x14ac:dyDescent="0.25">
      <c r="A16" s="68">
        <v>45033</v>
      </c>
      <c r="B16" s="69" t="s">
        <v>52</v>
      </c>
    </row>
    <row r="17" spans="1:2" x14ac:dyDescent="0.25">
      <c r="A17" s="62">
        <v>45119</v>
      </c>
      <c r="B17" s="63" t="s">
        <v>32</v>
      </c>
    </row>
    <row r="18" spans="1:2" x14ac:dyDescent="0.25">
      <c r="A18" s="62">
        <v>45211</v>
      </c>
      <c r="B18" s="63" t="s">
        <v>32</v>
      </c>
    </row>
    <row r="19" spans="1:2" ht="15.75" thickBot="1" x14ac:dyDescent="0.3">
      <c r="A19" s="68">
        <v>45216</v>
      </c>
      <c r="B19" s="69" t="s">
        <v>52</v>
      </c>
    </row>
    <row r="20" spans="1:2" ht="15.75" thickBot="1" x14ac:dyDescent="0.3">
      <c r="A20" s="66">
        <v>45303</v>
      </c>
      <c r="B20" s="65" t="s">
        <v>32</v>
      </c>
    </row>
    <row r="21" spans="1:2" ht="15.75" thickBot="1" x14ac:dyDescent="0.3">
      <c r="A21" s="66">
        <v>45394</v>
      </c>
      <c r="B21" s="65" t="s">
        <v>32</v>
      </c>
    </row>
    <row r="22" spans="1:2" ht="15.75" thickBot="1" x14ac:dyDescent="0.3">
      <c r="A22" s="66">
        <v>45485</v>
      </c>
      <c r="B22" s="65" t="s">
        <v>32</v>
      </c>
    </row>
    <row r="23" spans="1:2" ht="15.75" thickBot="1" x14ac:dyDescent="0.3">
      <c r="A23" s="66">
        <v>45577</v>
      </c>
      <c r="B23" s="65" t="s">
        <v>32</v>
      </c>
    </row>
    <row r="24" spans="1:2" ht="15.75" thickBot="1" x14ac:dyDescent="0.3">
      <c r="A24" s="66">
        <v>45669</v>
      </c>
      <c r="B24" s="65" t="s">
        <v>32</v>
      </c>
    </row>
    <row r="25" spans="1:2" ht="15.75" thickBot="1" x14ac:dyDescent="0.3">
      <c r="A25" s="67">
        <v>45759</v>
      </c>
      <c r="B25" s="65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workbookViewId="0">
      <selection activeCell="A14" sqref="A14:C1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/>
      <c r="H4" s="18"/>
      <c r="I4" s="18"/>
      <c r="J4" s="19"/>
      <c r="K4" s="21"/>
      <c r="L4" s="21">
        <v>22.1</v>
      </c>
      <c r="M4">
        <v>25.53</v>
      </c>
      <c r="N4">
        <f>M4/L4</f>
        <v>1.1552036199095022</v>
      </c>
    </row>
    <row r="5" spans="1:19" ht="15.75" thickBot="1" x14ac:dyDescent="0.3">
      <c r="A5" s="27">
        <f ca="1">TODAY()</f>
        <v>44756</v>
      </c>
      <c r="B5" s="28"/>
      <c r="C5" s="28"/>
      <c r="D5" s="29">
        <v>-22.7</v>
      </c>
      <c r="E5" s="20"/>
      <c r="F5" s="22"/>
      <c r="G5" s="30"/>
      <c r="H5" s="20"/>
      <c r="I5" s="20"/>
      <c r="J5" s="31"/>
      <c r="K5" s="20"/>
      <c r="L5" s="20"/>
    </row>
    <row r="6" spans="1:19" ht="15.75" thickBot="1" x14ac:dyDescent="0.3">
      <c r="A6" s="33">
        <v>44838</v>
      </c>
      <c r="B6" s="34">
        <v>2.72</v>
      </c>
      <c r="C6" s="34">
        <v>22.81</v>
      </c>
      <c r="D6" s="35">
        <f t="shared" ref="D6" si="0">C6+B6</f>
        <v>25.529999999999998</v>
      </c>
      <c r="E6" s="32"/>
      <c r="F6" s="22"/>
      <c r="G6" s="38"/>
      <c r="H6" s="39"/>
      <c r="I6" s="39"/>
      <c r="J6" s="40"/>
      <c r="K6" s="20"/>
      <c r="L6" s="20"/>
    </row>
    <row r="7" spans="1:19" x14ac:dyDescent="0.25">
      <c r="A7" s="41"/>
      <c r="B7" s="32">
        <f>SUM(B6:B6)</f>
        <v>2.72</v>
      </c>
      <c r="C7" s="26">
        <f>SUM(C6:C6)</f>
        <v>22.81</v>
      </c>
      <c r="D7" s="26">
        <f>SUM(D6:D6)</f>
        <v>25.529999999999998</v>
      </c>
      <c r="E7" s="32"/>
      <c r="F7" s="22"/>
      <c r="G7" s="32"/>
      <c r="H7" s="26"/>
      <c r="I7" s="26"/>
      <c r="J7" s="26"/>
      <c r="K7" s="20"/>
      <c r="L7" s="20"/>
    </row>
    <row r="8" spans="1:19" x14ac:dyDescent="0.25">
      <c r="A8" s="41"/>
      <c r="B8" s="32"/>
      <c r="C8" s="20" t="s">
        <v>31</v>
      </c>
      <c r="D8" s="49">
        <f ca="1">XIRR(D5:D6,A5:A6)</f>
        <v>0.68703187108039854</v>
      </c>
      <c r="E8" s="32"/>
      <c r="F8" s="22"/>
      <c r="G8" s="20"/>
      <c r="H8" s="23"/>
      <c r="I8" s="21"/>
      <c r="J8" s="49"/>
      <c r="K8" s="20">
        <v>128000</v>
      </c>
      <c r="L8" s="77">
        <v>0.22500000000000001</v>
      </c>
      <c r="N8">
        <f>K8/0.221</f>
        <v>579185.5203619909</v>
      </c>
    </row>
    <row r="9" spans="1:19" x14ac:dyDescent="0.25">
      <c r="A9" s="41"/>
      <c r="B9" s="32"/>
      <c r="C9" s="20" t="s">
        <v>36</v>
      </c>
      <c r="D9" s="26">
        <f>D7+D5</f>
        <v>2.8299999999999983</v>
      </c>
      <c r="E9" s="32"/>
      <c r="F9" s="22"/>
      <c r="G9" s="22"/>
      <c r="I9" s="20"/>
      <c r="J9" s="26"/>
      <c r="K9" s="20"/>
      <c r="L9" s="20">
        <f>K8/L8</f>
        <v>568888.88888888888</v>
      </c>
    </row>
    <row r="10" spans="1:19" x14ac:dyDescent="0.25">
      <c r="A10" s="41"/>
      <c r="B10" s="32"/>
      <c r="C10" s="20" t="s">
        <v>37</v>
      </c>
      <c r="D10" s="26">
        <f>D9*100/-D5</f>
        <v>12.4669603524229</v>
      </c>
      <c r="E10" s="32"/>
      <c r="F10" s="22"/>
      <c r="G10" s="1"/>
      <c r="I10" s="36"/>
      <c r="J10" s="64"/>
      <c r="K10" s="20"/>
      <c r="L10" s="20"/>
    </row>
    <row r="11" spans="1:19" x14ac:dyDescent="0.25">
      <c r="A11" s="41"/>
      <c r="B11" s="32"/>
      <c r="C11" s="20"/>
      <c r="D11" s="26"/>
      <c r="E11" s="32"/>
      <c r="F11" s="22"/>
      <c r="G11" s="1"/>
      <c r="I11" s="36"/>
      <c r="J11" s="64"/>
      <c r="K11" s="20"/>
      <c r="L11" s="20"/>
    </row>
    <row r="12" spans="1:19" ht="15.75" thickBot="1" x14ac:dyDescent="0.3">
      <c r="A12" s="41"/>
      <c r="B12" s="32"/>
      <c r="C12" s="22"/>
      <c r="D12" s="20"/>
      <c r="E12" s="32"/>
      <c r="F12" s="22"/>
      <c r="G12" s="1"/>
      <c r="J12" s="36"/>
      <c r="Q12" s="22"/>
      <c r="S12" s="22"/>
    </row>
    <row r="13" spans="1:19" ht="15.75" thickBot="1" x14ac:dyDescent="0.3">
      <c r="A13" s="42" t="s">
        <v>32</v>
      </c>
      <c r="B13" s="42" t="s">
        <v>26</v>
      </c>
      <c r="C13" s="43" t="s">
        <v>27</v>
      </c>
      <c r="D13" s="43" t="s">
        <v>28</v>
      </c>
      <c r="E13" s="26"/>
      <c r="F13" s="22"/>
      <c r="G13" s="1"/>
      <c r="H13" s="1"/>
      <c r="I13" s="1"/>
      <c r="J13" s="36"/>
      <c r="Q13" s="22"/>
    </row>
    <row r="14" spans="1:19" ht="15.75" thickBot="1" x14ac:dyDescent="0.3">
      <c r="A14" s="24">
        <f ca="1">TODAY()</f>
        <v>44756</v>
      </c>
      <c r="B14" s="47"/>
      <c r="C14" s="46"/>
      <c r="D14" s="46">
        <v>-85</v>
      </c>
      <c r="F14" s="22"/>
      <c r="G14" s="42" t="s">
        <v>33</v>
      </c>
      <c r="H14" s="56" t="s">
        <v>26</v>
      </c>
      <c r="I14" s="54" t="s">
        <v>27</v>
      </c>
      <c r="J14" s="43" t="s">
        <v>28</v>
      </c>
      <c r="Q14" s="22"/>
    </row>
    <row r="15" spans="1:19" ht="15.75" thickBot="1" x14ac:dyDescent="0.3">
      <c r="A15" s="25">
        <v>44389</v>
      </c>
      <c r="B15" s="52">
        <v>9.4583999999999993</v>
      </c>
      <c r="C15" s="44">
        <v>0</v>
      </c>
      <c r="D15" s="44">
        <v>9.4583999999999993</v>
      </c>
      <c r="F15" s="22"/>
      <c r="G15" s="48">
        <f ca="1">TODAY()</f>
        <v>44756</v>
      </c>
      <c r="H15" s="57"/>
      <c r="I15" s="55"/>
      <c r="J15" s="46">
        <v>-67.5</v>
      </c>
      <c r="Q15" s="22"/>
    </row>
    <row r="16" spans="1:19" ht="15.75" thickBot="1" x14ac:dyDescent="0.3">
      <c r="A16" s="25">
        <v>44481</v>
      </c>
      <c r="B16" s="52">
        <v>9.5623000000000005</v>
      </c>
      <c r="C16" s="44">
        <v>0</v>
      </c>
      <c r="D16" s="44">
        <v>9.5623000000000005</v>
      </c>
      <c r="F16" s="22"/>
      <c r="G16" s="25">
        <v>44669</v>
      </c>
      <c r="H16" s="50">
        <v>8</v>
      </c>
      <c r="I16" s="44">
        <v>0</v>
      </c>
      <c r="J16" s="44">
        <v>8</v>
      </c>
      <c r="Q16" s="22"/>
    </row>
    <row r="17" spans="1:19" ht="15.75" thickBot="1" x14ac:dyDescent="0.3">
      <c r="A17" s="25">
        <v>44573</v>
      </c>
      <c r="B17" s="52">
        <v>9.5623000000000005</v>
      </c>
      <c r="C17" s="44">
        <v>0</v>
      </c>
      <c r="D17" s="44">
        <v>9.5623000000000005</v>
      </c>
      <c r="F17" s="22"/>
      <c r="G17" s="25">
        <v>44851</v>
      </c>
      <c r="H17" s="50">
        <v>8</v>
      </c>
      <c r="I17" s="44">
        <v>0</v>
      </c>
      <c r="J17" s="44">
        <v>8</v>
      </c>
      <c r="N17" s="70" t="s">
        <v>29</v>
      </c>
      <c r="O17" s="72" t="s">
        <v>26</v>
      </c>
      <c r="P17" s="72" t="s">
        <v>27</v>
      </c>
      <c r="Q17" s="71" t="s">
        <v>28</v>
      </c>
    </row>
    <row r="18" spans="1:19" ht="15.75" thickBot="1" x14ac:dyDescent="0.3">
      <c r="A18" s="25">
        <v>44663</v>
      </c>
      <c r="B18" s="52">
        <v>9.3544999999999998</v>
      </c>
      <c r="C18" s="44">
        <v>0</v>
      </c>
      <c r="D18" s="44">
        <v>9.3544999999999998</v>
      </c>
      <c r="E18" s="20"/>
      <c r="G18" s="25">
        <v>45033</v>
      </c>
      <c r="H18" s="50">
        <v>8</v>
      </c>
      <c r="I18" s="44">
        <v>0</v>
      </c>
      <c r="J18" s="44">
        <v>8</v>
      </c>
      <c r="N18" s="48">
        <f ca="1">TODAY()</f>
        <v>44756</v>
      </c>
      <c r="O18" s="73"/>
      <c r="P18" s="73"/>
      <c r="Q18" s="46">
        <v>-37</v>
      </c>
    </row>
    <row r="19" spans="1:19" ht="15.75" thickBot="1" x14ac:dyDescent="0.3">
      <c r="A19" s="25">
        <v>44754</v>
      </c>
      <c r="B19" s="52">
        <v>9.4583999999999993</v>
      </c>
      <c r="C19" s="44">
        <v>0</v>
      </c>
      <c r="D19" s="44">
        <v>9.4583999999999993</v>
      </c>
      <c r="E19" s="26"/>
      <c r="F19" s="1"/>
      <c r="G19" s="33">
        <v>45216</v>
      </c>
      <c r="H19" s="51">
        <v>8</v>
      </c>
      <c r="I19" s="45">
        <v>108</v>
      </c>
      <c r="J19" s="45">
        <v>108</v>
      </c>
      <c r="K19" s="1"/>
      <c r="L19" s="1"/>
      <c r="N19" s="25">
        <v>44746</v>
      </c>
      <c r="O19" s="50">
        <v>3.5154000000000001</v>
      </c>
      <c r="P19" s="44">
        <v>12.2828</v>
      </c>
      <c r="Q19" s="44">
        <f>O19+P19</f>
        <v>15.7982</v>
      </c>
    </row>
    <row r="20" spans="1:19" ht="15.75" thickBot="1" x14ac:dyDescent="0.3">
      <c r="A20" s="25">
        <v>44846</v>
      </c>
      <c r="B20" s="52">
        <v>9.5623000000000005</v>
      </c>
      <c r="C20" s="44">
        <v>0</v>
      </c>
      <c r="D20" s="44">
        <v>9.5623000000000005</v>
      </c>
      <c r="G20" s="22"/>
      <c r="H20" s="26">
        <f>SUM(H16:H19)</f>
        <v>32</v>
      </c>
      <c r="I20" s="26">
        <f>SUM(I16:I19)</f>
        <v>108</v>
      </c>
      <c r="J20" s="26">
        <f>SUM(J16:J19)</f>
        <v>132</v>
      </c>
      <c r="N20" s="33">
        <v>44838</v>
      </c>
      <c r="O20" s="51">
        <v>2.68</v>
      </c>
      <c r="P20" s="45">
        <v>22.811</v>
      </c>
      <c r="Q20" s="44">
        <f>O20+P20</f>
        <v>25.491</v>
      </c>
    </row>
    <row r="21" spans="1:19" ht="15.75" thickBot="1" x14ac:dyDescent="0.3">
      <c r="A21" s="25">
        <v>44938</v>
      </c>
      <c r="B21" s="52">
        <v>9.5623000000000005</v>
      </c>
      <c r="C21" s="44">
        <v>0</v>
      </c>
      <c r="D21" s="44">
        <v>9.5623000000000005</v>
      </c>
      <c r="G21" s="22"/>
      <c r="H21" s="22"/>
      <c r="I21" s="26"/>
      <c r="J21" s="26"/>
      <c r="O21" s="16">
        <f>SUM(O19:O20)</f>
        <v>6.1954000000000002</v>
      </c>
      <c r="P21" s="16">
        <f>SUM(P19:P20)</f>
        <v>35.093800000000002</v>
      </c>
      <c r="Q21" s="16">
        <f>SUM(Q19:Q20)</f>
        <v>41.289200000000001</v>
      </c>
    </row>
    <row r="22" spans="1:19" ht="15.75" thickBot="1" x14ac:dyDescent="0.3">
      <c r="A22" s="25">
        <v>45028</v>
      </c>
      <c r="B22" s="52">
        <v>9.3544999999999998</v>
      </c>
      <c r="C22" s="44">
        <v>0</v>
      </c>
      <c r="D22" s="44">
        <v>9.3544999999999998</v>
      </c>
      <c r="G22" s="1"/>
      <c r="H22" s="1"/>
      <c r="I22" s="1" t="s">
        <v>31</v>
      </c>
      <c r="J22" s="60">
        <f ca="1">XIRR(J15:J19,G15:G19)</f>
        <v>0.94909332990646367</v>
      </c>
    </row>
    <row r="23" spans="1:19" ht="15.75" thickBot="1" x14ac:dyDescent="0.3">
      <c r="A23" s="25">
        <v>45119</v>
      </c>
      <c r="B23" s="52">
        <v>9.4583999999999993</v>
      </c>
      <c r="C23" s="44">
        <v>0</v>
      </c>
      <c r="D23" s="44">
        <v>9.4583999999999993</v>
      </c>
      <c r="G23" s="1"/>
      <c r="H23" s="1"/>
      <c r="I23" s="26" t="s">
        <v>36</v>
      </c>
      <c r="J23" s="16">
        <f>J20+J15</f>
        <v>64.5</v>
      </c>
      <c r="K23" t="s">
        <v>34</v>
      </c>
      <c r="L23">
        <f ca="1">G19-G15</f>
        <v>460</v>
      </c>
      <c r="P23" s="64" t="s">
        <v>60</v>
      </c>
      <c r="Q23" s="60">
        <f ca="1">XIRR(Q18:Q20,N18:N20)</f>
        <v>1.4695949673652648</v>
      </c>
      <c r="R23" t="s">
        <v>34</v>
      </c>
      <c r="S23">
        <f ca="1">N20-N18</f>
        <v>82</v>
      </c>
    </row>
    <row r="24" spans="1:19" ht="15.75" thickBot="1" x14ac:dyDescent="0.3">
      <c r="A24" s="25">
        <v>45211</v>
      </c>
      <c r="B24" s="52">
        <v>9.5623000000000005</v>
      </c>
      <c r="C24" s="44">
        <v>0</v>
      </c>
      <c r="D24" s="44">
        <v>9.5623000000000005</v>
      </c>
      <c r="G24" s="1"/>
      <c r="H24" s="1"/>
      <c r="I24" s="26" t="s">
        <v>37</v>
      </c>
      <c r="J24" s="64">
        <f>J23*100/-J15</f>
        <v>95.555555555555557</v>
      </c>
      <c r="K24" t="s">
        <v>35</v>
      </c>
      <c r="L24" s="1">
        <f ca="1">L23/30</f>
        <v>15.333333333333334</v>
      </c>
      <c r="P24" s="64" t="s">
        <v>36</v>
      </c>
      <c r="Q24" s="16">
        <f>Q21+Q18</f>
        <v>4.289200000000001</v>
      </c>
      <c r="R24" t="s">
        <v>35</v>
      </c>
      <c r="S24">
        <f ca="1">S23/30</f>
        <v>2.7333333333333334</v>
      </c>
    </row>
    <row r="25" spans="1:19" ht="15.75" thickBot="1" x14ac:dyDescent="0.3">
      <c r="A25" s="25">
        <v>45303</v>
      </c>
      <c r="B25" s="52">
        <v>9.5361999999999991</v>
      </c>
      <c r="C25" s="44">
        <v>0</v>
      </c>
      <c r="D25" s="44">
        <v>9.5361999999999991</v>
      </c>
      <c r="G25" s="1"/>
      <c r="H25" s="1"/>
      <c r="I25" s="26" t="s">
        <v>38</v>
      </c>
      <c r="J25" s="64">
        <f ca="1">J24/L24</f>
        <v>6.2318840579710146</v>
      </c>
      <c r="N25">
        <f ca="1">N20-N18</f>
        <v>82</v>
      </c>
      <c r="P25" s="64" t="s">
        <v>37</v>
      </c>
      <c r="Q25" s="16">
        <f>Q24*100/-Q18</f>
        <v>11.592432432432435</v>
      </c>
      <c r="S25" s="22"/>
    </row>
    <row r="26" spans="1:19" ht="15.75" thickBot="1" x14ac:dyDescent="0.3">
      <c r="A26" s="25">
        <v>45394</v>
      </c>
      <c r="B26" s="52">
        <v>9.4324999999999992</v>
      </c>
      <c r="C26" s="44">
        <v>0</v>
      </c>
      <c r="D26" s="44">
        <v>9.4324999999999992</v>
      </c>
      <c r="G26" s="1"/>
      <c r="H26" s="1"/>
      <c r="I26" s="1"/>
      <c r="J26" s="1"/>
      <c r="N26">
        <f ca="1">N19-N18</f>
        <v>-10</v>
      </c>
      <c r="P26" s="64" t="s">
        <v>38</v>
      </c>
      <c r="Q26">
        <f ca="1">Q25/S24</f>
        <v>4.2411338167435737</v>
      </c>
      <c r="S26" s="22"/>
    </row>
    <row r="27" spans="1:19" ht="15.75" thickBot="1" x14ac:dyDescent="0.3">
      <c r="A27" s="25">
        <v>45485</v>
      </c>
      <c r="B27" s="52">
        <v>9.4324999999999992</v>
      </c>
      <c r="C27" s="44">
        <v>0</v>
      </c>
      <c r="D27" s="44">
        <v>9.4324999999999992</v>
      </c>
      <c r="G27" s="1"/>
      <c r="H27" s="1"/>
      <c r="I27" s="1"/>
      <c r="J27" s="1"/>
      <c r="S27" s="22"/>
    </row>
    <row r="28" spans="1:19" ht="15.75" thickBot="1" x14ac:dyDescent="0.3">
      <c r="A28" s="25">
        <v>45577</v>
      </c>
      <c r="B28" s="52">
        <v>9.5361999999999991</v>
      </c>
      <c r="C28" s="44">
        <v>0</v>
      </c>
      <c r="D28" s="44">
        <v>9.5361999999999991</v>
      </c>
      <c r="G28" s="1"/>
      <c r="H28" s="1"/>
      <c r="I28" s="1"/>
      <c r="J28" s="1"/>
      <c r="S28" s="22"/>
    </row>
    <row r="29" spans="1:19" ht="15.75" thickBot="1" x14ac:dyDescent="0.3">
      <c r="A29" s="25">
        <v>45669</v>
      </c>
      <c r="B29" s="52">
        <v>9.5623000000000005</v>
      </c>
      <c r="C29" s="44">
        <v>0</v>
      </c>
      <c r="D29" s="44">
        <v>9.5623000000000005</v>
      </c>
      <c r="S29" s="22"/>
    </row>
    <row r="30" spans="1:19" ht="15.75" thickBot="1" x14ac:dyDescent="0.3">
      <c r="A30" s="33">
        <v>45759</v>
      </c>
      <c r="B30" s="53">
        <v>9.3544999999999998</v>
      </c>
      <c r="C30" s="45">
        <v>100</v>
      </c>
      <c r="D30" s="45">
        <v>109.3545</v>
      </c>
      <c r="K30" s="1"/>
      <c r="L30" s="1"/>
      <c r="S30" s="22"/>
    </row>
    <row r="31" spans="1:19" x14ac:dyDescent="0.25">
      <c r="B31" s="16">
        <f>SUM(B15:B30)</f>
        <v>151.7499</v>
      </c>
      <c r="C31" s="16">
        <f>SUM(C15:C30)</f>
        <v>100</v>
      </c>
      <c r="D31" s="16">
        <f>SUM(D15:D30)</f>
        <v>251.7499</v>
      </c>
      <c r="K31" s="1"/>
      <c r="L31" s="1"/>
      <c r="N31" s="74"/>
      <c r="S31" s="22"/>
    </row>
    <row r="32" spans="1:19" x14ac:dyDescent="0.25">
      <c r="K32" s="1"/>
      <c r="L32" s="1"/>
      <c r="S32" s="22"/>
    </row>
    <row r="33" spans="1:23" x14ac:dyDescent="0.25">
      <c r="C33" t="s">
        <v>31</v>
      </c>
      <c r="D33" s="60" t="e">
        <f ca="1">XIRR(D14:D30,A14:A30)</f>
        <v>#NUM!</v>
      </c>
      <c r="S33" s="22"/>
    </row>
    <row r="34" spans="1:23" x14ac:dyDescent="0.25">
      <c r="C34" s="26" t="s">
        <v>36</v>
      </c>
      <c r="D34" s="1">
        <f>(D31-(-D14))</f>
        <v>166.7499</v>
      </c>
      <c r="E34" t="s">
        <v>34</v>
      </c>
      <c r="F34">
        <f ca="1">A30-A14</f>
        <v>1003</v>
      </c>
    </row>
    <row r="35" spans="1:23" x14ac:dyDescent="0.25">
      <c r="C35" s="26" t="s">
        <v>37</v>
      </c>
      <c r="D35" s="1">
        <f>D34*100/-D14</f>
        <v>196.17635294117645</v>
      </c>
      <c r="E35" t="s">
        <v>35</v>
      </c>
      <c r="F35" s="1">
        <f ca="1">F34/30</f>
        <v>33.43333333333333</v>
      </c>
    </row>
    <row r="36" spans="1:23" x14ac:dyDescent="0.25">
      <c r="C36" s="26" t="s">
        <v>38</v>
      </c>
      <c r="D36">
        <f ca="1">D35/F35</f>
        <v>5.8676875256583187</v>
      </c>
    </row>
    <row r="41" spans="1:23" x14ac:dyDescent="0.25">
      <c r="F41" s="37"/>
      <c r="T41" s="22"/>
      <c r="U41" s="26"/>
      <c r="V41" s="26"/>
      <c r="W41" s="26"/>
    </row>
    <row r="42" spans="1:23" x14ac:dyDescent="0.25">
      <c r="T42" s="22"/>
      <c r="U42" s="26"/>
      <c r="V42" s="26"/>
      <c r="W42" s="26"/>
    </row>
    <row r="43" spans="1:23" x14ac:dyDescent="0.25">
      <c r="F43" s="60"/>
      <c r="T43" s="22"/>
      <c r="U43" s="26"/>
      <c r="V43" s="26"/>
      <c r="W43" s="26"/>
    </row>
    <row r="44" spans="1:23" x14ac:dyDescent="0.25">
      <c r="T44" s="22"/>
      <c r="U44" s="26"/>
      <c r="V44" s="26"/>
      <c r="W44" s="26"/>
    </row>
    <row r="45" spans="1:23" x14ac:dyDescent="0.25">
      <c r="T45" s="22"/>
      <c r="U45" s="26"/>
      <c r="V45" s="26"/>
      <c r="W45" s="26"/>
    </row>
    <row r="46" spans="1:23" x14ac:dyDescent="0.25">
      <c r="A46" s="22"/>
      <c r="B46" s="22"/>
      <c r="C46" s="26" t="s">
        <v>31</v>
      </c>
      <c r="D46" s="49">
        <f ca="1">XIRR(J15:J19,G15:G19)</f>
        <v>0.94909332990646367</v>
      </c>
      <c r="T46" s="22"/>
      <c r="U46" s="26"/>
      <c r="V46" s="26"/>
      <c r="W46" s="26"/>
    </row>
    <row r="47" spans="1:23" x14ac:dyDescent="0.25">
      <c r="T47" s="22"/>
      <c r="U47" s="26"/>
      <c r="V47" s="26"/>
      <c r="W47" s="26"/>
    </row>
    <row r="48" spans="1:23" x14ac:dyDescent="0.25">
      <c r="T48" s="22"/>
      <c r="U48" s="26"/>
      <c r="V48" s="26"/>
      <c r="W48" s="26"/>
    </row>
    <row r="49" spans="5:23" x14ac:dyDescent="0.25">
      <c r="T49" s="22"/>
      <c r="U49" s="26"/>
      <c r="V49" s="26"/>
      <c r="W49" s="26"/>
    </row>
    <row r="50" spans="5:23" x14ac:dyDescent="0.25">
      <c r="T50" s="22"/>
      <c r="U50" s="26"/>
      <c r="V50" s="26"/>
    </row>
    <row r="51" spans="5:23" x14ac:dyDescent="0.25">
      <c r="T51" s="22"/>
      <c r="U51" s="26"/>
      <c r="V51" s="26"/>
    </row>
    <row r="54" spans="5:23" x14ac:dyDescent="0.25">
      <c r="E54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5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5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5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5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5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5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5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5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5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5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5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5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5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5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5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5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5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5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5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5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5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5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5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5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5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5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5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5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5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5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5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5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5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5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4">
        <v>44081</v>
      </c>
      <c r="C2" s="74">
        <v>44082</v>
      </c>
      <c r="D2" s="74">
        <v>44083</v>
      </c>
      <c r="E2" s="74">
        <v>44084</v>
      </c>
      <c r="F2" s="74">
        <v>44085</v>
      </c>
      <c r="G2" s="74">
        <v>44088</v>
      </c>
      <c r="H2" s="74">
        <v>44089</v>
      </c>
      <c r="I2" s="74">
        <v>44090</v>
      </c>
      <c r="J2" s="74">
        <v>44091</v>
      </c>
      <c r="K2" s="74">
        <v>44092</v>
      </c>
      <c r="L2" s="74">
        <v>44095</v>
      </c>
      <c r="M2" s="74">
        <v>44096</v>
      </c>
      <c r="N2" s="74">
        <v>44097</v>
      </c>
      <c r="O2" s="74">
        <v>44098</v>
      </c>
      <c r="P2" s="74">
        <v>44099</v>
      </c>
      <c r="Q2" s="74">
        <v>44102</v>
      </c>
      <c r="R2" s="74">
        <v>44103</v>
      </c>
      <c r="S2" s="74">
        <v>44104</v>
      </c>
      <c r="T2" s="74">
        <v>44105</v>
      </c>
      <c r="U2" s="74">
        <v>44106</v>
      </c>
      <c r="V2" s="74">
        <v>44109</v>
      </c>
      <c r="W2" s="74">
        <v>44110</v>
      </c>
      <c r="X2" s="74">
        <v>44111</v>
      </c>
      <c r="Y2" s="74">
        <v>44112</v>
      </c>
      <c r="Z2" s="74">
        <v>44113</v>
      </c>
      <c r="AA2" s="74">
        <v>44117</v>
      </c>
      <c r="AB2" s="74">
        <v>44118</v>
      </c>
      <c r="AC2" s="74">
        <v>44119</v>
      </c>
      <c r="AD2" s="74">
        <v>44120</v>
      </c>
      <c r="AE2" s="74">
        <v>44123</v>
      </c>
      <c r="AF2" s="74">
        <v>44124</v>
      </c>
      <c r="AG2" s="74">
        <v>44125</v>
      </c>
      <c r="AH2" s="74">
        <v>44126</v>
      </c>
      <c r="AI2" s="74">
        <v>44127</v>
      </c>
      <c r="AJ2" s="74">
        <v>44130</v>
      </c>
      <c r="AK2" s="74">
        <v>44131</v>
      </c>
      <c r="AL2" s="74">
        <v>44132</v>
      </c>
      <c r="AM2" s="74">
        <v>44133</v>
      </c>
      <c r="AN2" s="74">
        <v>44134</v>
      </c>
      <c r="AO2" s="74">
        <v>44137</v>
      </c>
      <c r="AP2" s="74">
        <v>44138</v>
      </c>
      <c r="AQ2" s="74">
        <v>44139</v>
      </c>
      <c r="AR2" s="74">
        <v>44140</v>
      </c>
      <c r="AS2" s="74">
        <v>44141</v>
      </c>
      <c r="AT2" s="74">
        <v>44144</v>
      </c>
      <c r="AU2" s="74">
        <v>44145</v>
      </c>
      <c r="AV2" s="74">
        <v>44146</v>
      </c>
      <c r="AW2" s="74">
        <v>44147</v>
      </c>
      <c r="AX2" s="74">
        <v>44148</v>
      </c>
      <c r="AY2" s="74">
        <v>44151</v>
      </c>
      <c r="AZ2" s="74">
        <v>44152</v>
      </c>
      <c r="BA2" s="74">
        <v>44153</v>
      </c>
      <c r="BB2" s="74">
        <v>44154</v>
      </c>
      <c r="BC2" s="74">
        <v>44155</v>
      </c>
      <c r="BD2" s="74">
        <v>44159</v>
      </c>
      <c r="BE2" s="74">
        <v>44160</v>
      </c>
      <c r="BF2" s="74">
        <v>44161</v>
      </c>
      <c r="BG2" s="74">
        <v>44162</v>
      </c>
      <c r="BH2" s="74">
        <v>44165</v>
      </c>
      <c r="BI2" s="74">
        <v>44166</v>
      </c>
      <c r="BJ2" s="74">
        <v>44167</v>
      </c>
      <c r="BK2" s="74">
        <v>44168</v>
      </c>
      <c r="BL2" s="74">
        <v>44169</v>
      </c>
      <c r="BM2" s="74">
        <v>44174</v>
      </c>
      <c r="BN2" s="74">
        <v>44175</v>
      </c>
      <c r="BO2" s="74">
        <v>44176</v>
      </c>
      <c r="BP2" s="74">
        <v>44179</v>
      </c>
      <c r="BQ2" s="74">
        <v>44180</v>
      </c>
      <c r="BR2" s="74">
        <v>44181</v>
      </c>
      <c r="BS2" s="74">
        <v>44182</v>
      </c>
      <c r="BT2" s="74">
        <v>44183</v>
      </c>
      <c r="BU2" s="74">
        <v>44186</v>
      </c>
      <c r="BV2" s="74">
        <v>44187</v>
      </c>
      <c r="BW2" s="74">
        <v>44188</v>
      </c>
      <c r="BX2" s="74">
        <v>44193</v>
      </c>
      <c r="BY2" s="74">
        <v>44194</v>
      </c>
      <c r="BZ2" s="74">
        <v>44195</v>
      </c>
      <c r="CA2" s="74">
        <v>44200</v>
      </c>
      <c r="CB2" s="74">
        <v>44201</v>
      </c>
      <c r="CC2" s="74">
        <v>44202</v>
      </c>
      <c r="CD2" s="74">
        <v>44203</v>
      </c>
      <c r="CE2" s="74">
        <v>44204</v>
      </c>
      <c r="CF2" s="74">
        <v>44207</v>
      </c>
      <c r="CG2" s="74">
        <v>44208</v>
      </c>
      <c r="CH2" s="74">
        <v>44209</v>
      </c>
      <c r="CI2" s="74">
        <v>44210</v>
      </c>
      <c r="CJ2" s="74">
        <v>44211</v>
      </c>
      <c r="CK2" s="74">
        <v>44214</v>
      </c>
      <c r="CL2" s="74">
        <v>44215</v>
      </c>
      <c r="CM2" s="74">
        <v>44216</v>
      </c>
      <c r="CN2" s="74">
        <v>44217</v>
      </c>
      <c r="CO2" s="74">
        <v>44218</v>
      </c>
      <c r="CP2" s="74">
        <v>44221</v>
      </c>
      <c r="CQ2" s="74">
        <v>44222</v>
      </c>
      <c r="CR2" s="74">
        <v>44223</v>
      </c>
      <c r="CS2" s="74">
        <v>44224</v>
      </c>
      <c r="CT2" s="74">
        <v>44225</v>
      </c>
      <c r="CU2" s="74">
        <v>44228</v>
      </c>
      <c r="CV2" s="74">
        <v>44229</v>
      </c>
      <c r="CW2" s="74">
        <v>44230</v>
      </c>
      <c r="CX2" s="74">
        <v>44231</v>
      </c>
      <c r="CY2" s="74">
        <v>44232</v>
      </c>
      <c r="CZ2" s="74">
        <v>44235</v>
      </c>
      <c r="DA2" s="74">
        <v>44236</v>
      </c>
      <c r="DB2" s="74">
        <v>44237</v>
      </c>
      <c r="DC2" s="74">
        <v>44238</v>
      </c>
      <c r="DD2" s="74">
        <v>44239</v>
      </c>
      <c r="DE2" s="74">
        <v>44244</v>
      </c>
      <c r="DF2" s="74">
        <v>44245</v>
      </c>
      <c r="DG2" s="74">
        <v>44246</v>
      </c>
      <c r="DH2" s="74">
        <v>44249</v>
      </c>
      <c r="DI2" s="74">
        <v>44250</v>
      </c>
      <c r="DJ2" s="74">
        <v>44251</v>
      </c>
      <c r="DK2" s="74">
        <v>44252</v>
      </c>
      <c r="DL2" s="74">
        <v>44253</v>
      </c>
      <c r="DM2" s="74">
        <v>44256</v>
      </c>
      <c r="DN2" s="74">
        <v>44257</v>
      </c>
      <c r="DO2" s="74">
        <v>44258</v>
      </c>
      <c r="DP2" s="74">
        <v>44259</v>
      </c>
      <c r="DQ2" s="74">
        <v>44260</v>
      </c>
      <c r="DR2" s="74">
        <v>44263</v>
      </c>
      <c r="DS2" s="74">
        <v>44264</v>
      </c>
      <c r="DT2" s="74">
        <v>44265</v>
      </c>
      <c r="DU2" s="74">
        <v>44266</v>
      </c>
      <c r="DV2" s="74">
        <v>44267</v>
      </c>
      <c r="DW2" s="74">
        <v>44270</v>
      </c>
      <c r="DX2" s="74">
        <v>44271</v>
      </c>
      <c r="DY2" s="74">
        <v>44272</v>
      </c>
      <c r="DZ2" s="74">
        <v>44273</v>
      </c>
      <c r="EA2" s="74">
        <v>44274</v>
      </c>
      <c r="EB2" s="74">
        <v>44277</v>
      </c>
      <c r="EC2" s="74">
        <v>44278</v>
      </c>
      <c r="ED2" s="74">
        <v>44280</v>
      </c>
      <c r="EE2" s="74">
        <v>44281</v>
      </c>
      <c r="EF2" s="74">
        <v>44284</v>
      </c>
      <c r="EG2" s="74">
        <v>44285</v>
      </c>
      <c r="EH2" s="74">
        <v>44286</v>
      </c>
      <c r="EI2" s="74">
        <v>44291</v>
      </c>
      <c r="EJ2" s="74">
        <v>44292</v>
      </c>
      <c r="EK2" s="74">
        <v>44293</v>
      </c>
      <c r="EL2" s="74">
        <v>44294</v>
      </c>
      <c r="EM2" s="74">
        <v>44295</v>
      </c>
      <c r="EN2" s="74">
        <v>44298</v>
      </c>
      <c r="EO2" s="74">
        <v>44299</v>
      </c>
      <c r="EP2" s="74">
        <v>44300</v>
      </c>
      <c r="EQ2" s="74">
        <v>44301</v>
      </c>
      <c r="ER2" s="74">
        <v>44302</v>
      </c>
      <c r="ES2" s="74">
        <v>44305</v>
      </c>
      <c r="ET2" s="74">
        <v>44306</v>
      </c>
      <c r="EU2" s="74">
        <v>44307</v>
      </c>
      <c r="EV2" s="74">
        <v>44308</v>
      </c>
      <c r="EW2" s="74">
        <v>44309</v>
      </c>
      <c r="EX2" s="74">
        <v>44312</v>
      </c>
      <c r="EY2" s="74">
        <v>44313</v>
      </c>
      <c r="EZ2" s="74">
        <v>44314</v>
      </c>
      <c r="FA2" s="74">
        <v>44315</v>
      </c>
      <c r="FB2" s="74">
        <v>44316</v>
      </c>
      <c r="FC2" s="74">
        <v>44319</v>
      </c>
      <c r="FD2" s="74">
        <v>44320</v>
      </c>
      <c r="FE2" s="74">
        <v>44321</v>
      </c>
      <c r="FF2" s="74">
        <v>44322</v>
      </c>
      <c r="FG2" s="74">
        <v>44323</v>
      </c>
      <c r="FH2" s="74">
        <v>44326</v>
      </c>
      <c r="FI2" s="74">
        <v>44327</v>
      </c>
      <c r="FJ2" s="74">
        <v>44328</v>
      </c>
      <c r="FK2" s="74">
        <v>44329</v>
      </c>
      <c r="FL2" s="74">
        <v>44330</v>
      </c>
      <c r="FM2" s="74">
        <v>44333</v>
      </c>
      <c r="FN2" s="74">
        <v>44334</v>
      </c>
      <c r="FO2" s="74">
        <v>44335</v>
      </c>
      <c r="FP2" s="74">
        <v>44336</v>
      </c>
      <c r="FQ2" s="74">
        <v>44337</v>
      </c>
      <c r="FR2" s="74">
        <v>44342</v>
      </c>
      <c r="FS2" s="74">
        <v>44343</v>
      </c>
      <c r="FT2" s="74">
        <v>44344</v>
      </c>
      <c r="FU2" s="74">
        <v>44347</v>
      </c>
      <c r="FV2" s="74">
        <v>44348</v>
      </c>
      <c r="FW2" s="74">
        <v>44349</v>
      </c>
      <c r="FX2" s="74">
        <v>44350</v>
      </c>
      <c r="FY2" s="74">
        <v>44351</v>
      </c>
      <c r="FZ2" s="74">
        <v>44354</v>
      </c>
      <c r="GA2" s="74">
        <v>44355</v>
      </c>
      <c r="GB2" s="74">
        <v>44356</v>
      </c>
      <c r="GC2" s="74">
        <v>44357</v>
      </c>
      <c r="GD2" s="74">
        <v>44358</v>
      </c>
      <c r="GE2" s="74" t="s">
        <v>63</v>
      </c>
      <c r="GF2" s="74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2022-07-14T22:53:33Z</dcterms:modified>
</cp:coreProperties>
</file>