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10" i="15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<sst xmlns="http://schemas.openxmlformats.org/spreadsheetml/2006/main" count="180" uniqueCount="73">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</sst>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F16" sqref="F16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</row>
    <row r="13" spans="1:11" x14ac:dyDescent="0.25">
      <c r="A13" s="61">
        <v>44565</v>
      </c>
      <c r="B13" s="60" t="s">
        <v>29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8" sqref="H8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D8" s="1"/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" workbookViewId="0">
      <selection activeCell="M5" sqref="M5:M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44508</v>
      </c>
      <c r="B5" s="30"/>
      <c r="C5" s="30"/>
      <c r="D5" s="31">
        <v>-81.25</v>
      </c>
      <c r="E5" s="20"/>
      <c r="F5" s="22"/>
      <c r="G5" s="32">
        <f ca="1">TODAY()</f>
        <v>44508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44530</v>
      </c>
      <c r="H6" s="34">
        <v>8.8705999999999996</v>
      </c>
      <c r="I6" s="34">
        <v>0</v>
      </c>
      <c r="J6" s="33">
        <f t="shared" ref="J6:J8" si="1">I6+H6</f>
        <v>8.8705999999999996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2">
        <v>44620</v>
      </c>
      <c r="H7" s="34">
        <v>8.7731999999999992</v>
      </c>
      <c r="I7" s="34">
        <v>0</v>
      </c>
      <c r="J7" s="33">
        <f t="shared" si="1"/>
        <v>8.7731999999999992</v>
      </c>
      <c r="K7" s="20" t="s">
        <v>34</v>
      </c>
      <c r="L7" s="20">
        <f ca="1">G8-G5</f>
        <v>204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40">
        <v>44712</v>
      </c>
      <c r="H8" s="41">
        <v>8.9680999999999997</v>
      </c>
      <c r="I8" s="41">
        <v>100</v>
      </c>
      <c r="J8" s="42">
        <f t="shared" si="1"/>
        <v>108.96809999999999</v>
      </c>
      <c r="K8" s="20" t="s">
        <v>35</v>
      </c>
      <c r="L8" s="20">
        <f ca="1">L7/30</f>
        <v>6.8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330</v>
      </c>
      <c r="G9" s="34"/>
      <c r="H9" s="28">
        <f>SUM(H6:H8)</f>
        <v>26.611899999999999</v>
      </c>
      <c r="I9" s="28">
        <f>SUM(I6:I8)</f>
        <v>100</v>
      </c>
      <c r="J9" s="28">
        <f>SUM(J6:J8)</f>
        <v>126.61189999999999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11</v>
      </c>
      <c r="G10" s="20"/>
      <c r="H10" s="23"/>
      <c r="I10" s="21" t="s">
        <v>31</v>
      </c>
      <c r="J10" s="51">
        <f ca="1">XIRR(J5:J8,G5:G8)</f>
        <v>0.49783237576484674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22"/>
      <c r="I11" s="20" t="s">
        <v>36</v>
      </c>
      <c r="J11" s="28">
        <f>J9+J5</f>
        <v>23.261899999999997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37</v>
      </c>
      <c r="J12" s="66">
        <f>J11*100/-J5</f>
        <v>22.507885824866953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I13" s="38" t="s">
        <v>38</v>
      </c>
      <c r="J13" s="66">
        <f ca="1">J12/L8</f>
        <v>3.3099832095392578</v>
      </c>
      <c r="Q13" s="22"/>
    </row>
    <row r="14" spans="1:19" x14ac:dyDescent="0.25">
      <c r="A14" s="43"/>
      <c r="B14" s="34"/>
      <c r="C14" s="20" t="s">
        <v>36</v>
      </c>
      <c r="D14" s="28">
        <f>D12+D5</f>
        <v>30.159999999999997</v>
      </c>
      <c r="F14" s="22"/>
      <c r="G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1"/>
      <c r="H15" s="1"/>
      <c r="I15" s="1"/>
      <c r="J15" s="38"/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3.3745454545454545</v>
      </c>
      <c r="F16" s="22"/>
      <c r="G16" s="44" t="s">
        <v>33</v>
      </c>
      <c r="H16" s="58" t="s">
        <v>26</v>
      </c>
      <c r="I16" s="56" t="s">
        <v>27</v>
      </c>
      <c r="J16" s="45" t="s">
        <v>28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50">
        <f ca="1">TODAY()</f>
        <v>44508</v>
      </c>
      <c r="H17" s="59"/>
      <c r="I17" s="57"/>
      <c r="J17" s="48">
        <v>-67.5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44487</v>
      </c>
      <c r="H18" s="52">
        <v>8</v>
      </c>
      <c r="I18" s="46">
        <v>0</v>
      </c>
      <c r="J18" s="46">
        <v>8</v>
      </c>
      <c r="N18" s="50">
        <f ca="1">TODAY()</f>
        <v>44508</v>
      </c>
      <c r="O18" s="75"/>
      <c r="P18" s="75"/>
      <c r="Q18" s="48">
        <v>-71.55</v>
      </c>
    </row>
    <row r="19" spans="1:19" ht="15.75" thickBot="1" x14ac:dyDescent="0.3">
      <c r="A19" s="24">
        <f ca="1">TODAY()</f>
        <v>44508</v>
      </c>
      <c r="B19" s="49"/>
      <c r="C19" s="48"/>
      <c r="D19" s="48">
        <v>-85</v>
      </c>
      <c r="E19" s="28"/>
      <c r="F19" s="1"/>
      <c r="G19" s="25">
        <v>44669</v>
      </c>
      <c r="H19" s="52">
        <v>8</v>
      </c>
      <c r="I19" s="46">
        <v>0</v>
      </c>
      <c r="J19" s="46">
        <v>8</v>
      </c>
      <c r="K19" s="1"/>
      <c r="L19" s="1"/>
      <c r="N19" s="25">
        <v>44473</v>
      </c>
      <c r="O19" s="52">
        <v>6.1208</v>
      </c>
      <c r="P19" s="46">
        <v>12.2828</v>
      </c>
      <c r="Q19" s="46">
        <v>18.403600000000001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5">
        <v>44851</v>
      </c>
      <c r="H20" s="52">
        <v>8</v>
      </c>
      <c r="I20" s="46">
        <v>0</v>
      </c>
      <c r="J20" s="46">
        <v>8</v>
      </c>
      <c r="N20" s="25">
        <v>44565</v>
      </c>
      <c r="O20" s="52">
        <v>5.1315</v>
      </c>
      <c r="P20" s="46">
        <v>12.2828</v>
      </c>
      <c r="Q20" s="46">
        <v>17.414300000000001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5">
        <v>45033</v>
      </c>
      <c r="H21" s="52">
        <v>8</v>
      </c>
      <c r="I21" s="46">
        <v>0</v>
      </c>
      <c r="J21" s="46">
        <v>8</v>
      </c>
      <c r="N21" s="25">
        <v>44655</v>
      </c>
      <c r="O21" s="52">
        <v>3.9864999999999999</v>
      </c>
      <c r="P21" s="46">
        <v>12.2828</v>
      </c>
      <c r="Q21" s="46">
        <v>16.269300000000001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35">
        <v>45216</v>
      </c>
      <c r="H22" s="53">
        <v>8</v>
      </c>
      <c r="I22" s="47">
        <v>108</v>
      </c>
      <c r="J22" s="47">
        <v>108</v>
      </c>
      <c r="N22" s="25">
        <v>44746</v>
      </c>
      <c r="O22" s="52">
        <v>2.9857</v>
      </c>
      <c r="P22" s="46">
        <v>12.2828</v>
      </c>
      <c r="Q22" s="46">
        <v>15.2685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22"/>
      <c r="H23" s="28">
        <f>SUM(H18:H22)</f>
        <v>40</v>
      </c>
      <c r="I23" s="28">
        <f>SUM(I18:I22)</f>
        <v>108</v>
      </c>
      <c r="J23" s="28">
        <f>SUM(J18:J22)</f>
        <v>140</v>
      </c>
      <c r="K23" t="s">
        <v>34</v>
      </c>
      <c r="L23">
        <f ca="1">G22-G17</f>
        <v>708</v>
      </c>
      <c r="N23" s="35">
        <v>44838</v>
      </c>
      <c r="O23" s="53">
        <v>1.9621</v>
      </c>
      <c r="P23" s="47">
        <v>22.811</v>
      </c>
      <c r="Q23" s="47">
        <v>24.773099999999999</v>
      </c>
      <c r="R23" t="s">
        <v>34</v>
      </c>
      <c r="S23">
        <f ca="1">N23-N18</f>
        <v>330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22"/>
      <c r="H24" s="22"/>
      <c r="I24" s="28"/>
      <c r="J24" s="28"/>
      <c r="K24" t="s">
        <v>35</v>
      </c>
      <c r="L24" s="1">
        <f ca="1">L23/30</f>
        <v>23.6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35</v>
      </c>
      <c r="S24">
        <f ca="1">S23/30</f>
        <v>11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1" t="s">
        <v>31</v>
      </c>
      <c r="J25" s="62">
        <f ca="1">XIRR(J17:J22,G17:G22)</f>
        <v>0.59727287888526914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36</v>
      </c>
      <c r="J26" s="16">
        <f>J23+J17</f>
        <v>72.5</v>
      </c>
      <c r="P26" s="66" t="s">
        <v>60</v>
      </c>
      <c r="Q26" s="62">
        <f ca="1">XIRR(Q18:Q23,N18:N23)</f>
        <v>0.91950997114181532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28" t="s">
        <v>37</v>
      </c>
      <c r="J27" s="66">
        <f>J26*100/-J17</f>
        <v>107.4074074074074</v>
      </c>
      <c r="P27" s="66" t="s">
        <v>36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28" t="s">
        <v>38</v>
      </c>
      <c r="J28" s="66">
        <f ca="1">J27/L24</f>
        <v>4.5511613308223478</v>
      </c>
      <c r="P28" s="66" t="s">
        <v>37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P29" s="66" t="s">
        <v>38</v>
      </c>
      <c r="Q29">
        <f ca="1">Q28/S24</f>
        <v>2.6146750524109019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1251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41.7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0.87738255262374865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4.704468895471857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XIRR(J17:J22,G17:G22)</f>
        <v>0.59727287888526914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2021-11-08T19:27:02Z</dcterms:modified>
</cp:coreProperties>
</file>