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 activeTab="1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K5" i="16" l="1"/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2" i="15" l="1"/>
  <c r="Q25" i="15" s="1"/>
  <c r="Q26" i="15" s="1"/>
  <c r="P22" i="15"/>
  <c r="O22" i="15"/>
  <c r="N18" i="15"/>
  <c r="Q24" i="15" s="1"/>
  <c r="D6" i="15"/>
  <c r="S23" i="15" l="1"/>
  <c r="S24" i="15" s="1"/>
  <c r="Q27" i="15" s="1"/>
  <c r="C12" i="15"/>
  <c r="B12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0" i="15" l="1"/>
  <c r="I20" i="15"/>
  <c r="J20" i="15"/>
  <c r="G15" i="15"/>
  <c r="J23" i="15" l="1"/>
  <c r="J24" i="15" s="1"/>
  <c r="D51" i="15"/>
  <c r="J22" i="15"/>
  <c r="L23" i="15"/>
  <c r="L24" i="15" s="1"/>
  <c r="G181" i="1"/>
  <c r="H181" i="1"/>
  <c r="I181" i="1"/>
  <c r="J181" i="1"/>
  <c r="K181" i="1"/>
  <c r="M181" i="1"/>
  <c r="N181" i="1"/>
  <c r="J25" i="15" l="1"/>
  <c r="A19" i="15"/>
  <c r="F34" i="15" s="1"/>
  <c r="F35" i="15" s="1"/>
  <c r="B36" i="15"/>
  <c r="C36" i="15"/>
  <c r="D36" i="15"/>
  <c r="D39" i="15" s="1"/>
  <c r="D40" i="15" s="1"/>
  <c r="I7" i="15"/>
  <c r="H7" i="15"/>
  <c r="D11" i="15"/>
  <c r="J6" i="15"/>
  <c r="D10" i="15"/>
  <c r="D9" i="15"/>
  <c r="D8" i="15"/>
  <c r="D7" i="15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J8" i="15"/>
  <c r="D13" i="15"/>
  <c r="J7" i="15"/>
  <c r="J9" i="15" s="1"/>
  <c r="J10" i="15" s="1"/>
  <c r="G182" i="1"/>
  <c r="H182" i="1"/>
  <c r="I182" i="1"/>
  <c r="J182" i="1"/>
  <c r="K182" i="1"/>
  <c r="M182" i="1"/>
  <c r="N182" i="1"/>
  <c r="J11" i="15" l="1"/>
  <c r="G183" i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<sst xmlns="http://schemas.openxmlformats.org/spreadsheetml/2006/main" count="188" uniqueCount="77">
  <si>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</si>
  <si>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</si>
  <si>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</si>
  <si>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</si>
  <si>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</si>
  <si>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</si>
  <si>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</si>
  <si>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</si>
  <si>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</si>
  <si>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</si>
  <si>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</si>
  <si>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</si>
  <si>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</si>
  <si>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</si>
  <si>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</si>
  <si>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</si>
  <si>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</si>
  <si>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</si>
  <si>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</si>
  <si>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</si>
  <si>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</si>
  <si>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</si>
  <si>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</si>
  <si>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</si>
  <si>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</si>
  <si>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</si>
  <si>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</si>
  <si>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</si>
  <si>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</si>
  <si>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</si>
  <si>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</si>
  <si>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</si>
  <si>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</si>
  <si>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</si>
  <si>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</si>
  <si>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</si>
  <si>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</si>
  <si>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</si>
  <si>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</si>
  <si>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</si>
  <si>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</si>
  <si>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</si>
  <si>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</si>
  <si>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</si>
  <si>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</si>
  <si>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</si>
  <si>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</si>
  <si>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</si>
  <si>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</si>
  <si>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</si>
  <si>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</si>
  <si>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</si>
  <si>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</si>
  <si>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</si>
  <si>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</si>
  <si>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</si>
  <si>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</si>
  <si>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</si>
  <si>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</si>
  <si>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</si>
  <si>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</si>
  <si>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</si>
  <si>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</si>
  <si>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</si>
  <si>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</si>
  <si>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</si>
  <si>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</si>
  <si>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</si>
  <si>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</si>
  <si>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</si>
  <si>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</si>
  <si>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</si>
  <si>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</si>
  <si>
    <t>INVERTIDO EN 215 AL35</t>
  </si>
  <si>
    <t>DEL 10/11/2020 AL 10/12/2020. COMPRA PROMEDIO 102,7</t>
  </si>
  <si>
    <t>DEL 5/11/2020 AL 22/12/2020 COMPRE. COMPRA PROMEDIO 86,52</t>
  </si>
  <si>
    <t>DEL 5/11/2020 AL 17/12/2020. COMPRA PROMEDIO 81,91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</si>
</sst>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9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16" fillId="0" borderId="0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18"/>
  <sheetViews>
    <sheetView workbookViewId="0">
      <selection activeCell="A15" sqref="A15"/>
    </sheetView>
  </sheetViews>
  <sheetFormatPr baseColWidth="10" defaultRowHeight="15" x14ac:dyDescent="0.25"/>
  <cols>
    <col min="1" max="1" width="11.7109375" customWidth="1"/>
    <col min="3" max="4" width="18.7109375" bestFit="1" customWidth="1"/>
    <col min="10" max="10" width="11.85546875" bestFit="1" customWidth="1"/>
  </cols>
  <sheetData>
    <row r="1" spans="1:13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3" x14ac:dyDescent="0.25">
      <c r="A2" s="61">
        <v>44165</v>
      </c>
      <c r="B2" s="60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  <c r="M2" t="s">
        <v>75</v>
      </c>
    </row>
    <row r="3" spans="1:13" x14ac:dyDescent="0.25">
      <c r="A3" s="61">
        <v>44200</v>
      </c>
      <c r="B3" s="60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  <c r="M3" t="s">
        <v>74</v>
      </c>
    </row>
    <row r="4" spans="1:13" x14ac:dyDescent="0.25">
      <c r="A4" s="61">
        <v>44255</v>
      </c>
      <c r="B4" s="60" t="s">
        <v>30</v>
      </c>
      <c r="C4">
        <v>6421</v>
      </c>
      <c r="D4">
        <v>6389.26</v>
      </c>
      <c r="E4" t="s">
        <v>51</v>
      </c>
      <c r="J4" t="s">
        <v>39</v>
      </c>
      <c r="K4">
        <v>50000</v>
      </c>
      <c r="M4" t="s">
        <v>76</v>
      </c>
    </row>
    <row r="5" spans="1:13" x14ac:dyDescent="0.25">
      <c r="A5" s="61">
        <v>44290</v>
      </c>
      <c r="B5" s="60" t="s">
        <v>29</v>
      </c>
      <c r="C5" t="s">
        <v>57</v>
      </c>
      <c r="D5" t="s">
        <v>53</v>
      </c>
      <c r="E5" t="s">
        <v>55</v>
      </c>
      <c r="G5" t="s">
        <v>61</v>
      </c>
      <c r="K5">
        <f>SUM(K2:K4)</f>
        <v>150000</v>
      </c>
    </row>
    <row r="6" spans="1:13" x14ac:dyDescent="0.25">
      <c r="A6" s="61">
        <v>44291</v>
      </c>
      <c r="B6" s="60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3" x14ac:dyDescent="0.25">
      <c r="A7" s="61">
        <v>44347</v>
      </c>
      <c r="B7" s="60" t="s">
        <v>30</v>
      </c>
      <c r="C7">
        <v>8218.33</v>
      </c>
      <c r="D7">
        <v>8177.24</v>
      </c>
      <c r="E7" t="s">
        <v>62</v>
      </c>
    </row>
    <row r="8" spans="1:13" x14ac:dyDescent="0.25">
      <c r="A8" s="61">
        <v>44381</v>
      </c>
      <c r="B8" s="60" t="s">
        <v>29</v>
      </c>
      <c r="C8">
        <v>11931.66</v>
      </c>
      <c r="D8">
        <v>11909.7</v>
      </c>
      <c r="E8" t="s">
        <v>65</v>
      </c>
    </row>
    <row r="9" spans="1:13" x14ac:dyDescent="0.25">
      <c r="A9" s="61">
        <v>44439</v>
      </c>
      <c r="B9" s="60" t="s">
        <v>30</v>
      </c>
      <c r="C9">
        <v>9377.32</v>
      </c>
      <c r="D9">
        <v>9330.43</v>
      </c>
      <c r="E9" t="s">
        <v>62</v>
      </c>
    </row>
    <row r="10" spans="1:13" x14ac:dyDescent="0.25">
      <c r="A10" s="61">
        <v>44473</v>
      </c>
      <c r="B10" s="60" t="s">
        <v>29</v>
      </c>
      <c r="C10" t="s">
        <v>69</v>
      </c>
      <c r="D10">
        <v>13637.9</v>
      </c>
      <c r="E10" t="s">
        <v>65</v>
      </c>
    </row>
    <row r="11" spans="1:13" x14ac:dyDescent="0.25">
      <c r="A11" s="61">
        <v>44473</v>
      </c>
      <c r="B11" s="60" t="s">
        <v>39</v>
      </c>
      <c r="C11" t="s">
        <v>68</v>
      </c>
      <c r="D11">
        <v>73846.25</v>
      </c>
      <c r="E11" t="s">
        <v>65</v>
      </c>
    </row>
    <row r="12" spans="1:13" x14ac:dyDescent="0.25">
      <c r="A12" s="61">
        <v>44530</v>
      </c>
      <c r="B12" s="60" t="s">
        <v>30</v>
      </c>
      <c r="C12">
        <v>17519.37</v>
      </c>
      <c r="D12">
        <v>17431.77</v>
      </c>
      <c r="E12" t="s">
        <v>62</v>
      </c>
    </row>
    <row r="13" spans="1:13" x14ac:dyDescent="0.25">
      <c r="A13" s="61">
        <v>44565</v>
      </c>
      <c r="B13" s="60" t="s">
        <v>29</v>
      </c>
      <c r="C13" s="78">
        <v>17935.47</v>
      </c>
      <c r="D13" s="78">
        <v>17909.02</v>
      </c>
      <c r="E13" t="s">
        <v>65</v>
      </c>
    </row>
    <row r="14" spans="1:13" x14ac:dyDescent="0.25">
      <c r="A14" s="61">
        <v>44620</v>
      </c>
      <c r="B14" s="60" t="s">
        <v>30</v>
      </c>
      <c r="C14">
        <v>19667.32</v>
      </c>
      <c r="D14">
        <v>19568.98</v>
      </c>
      <c r="E14" t="s">
        <v>62</v>
      </c>
      <c r="J14" s="76"/>
    </row>
    <row r="15" spans="1:13" x14ac:dyDescent="0.25">
      <c r="A15" s="61">
        <v>44655</v>
      </c>
      <c r="B15" s="60" t="s">
        <v>29</v>
      </c>
      <c r="J15" s="76"/>
    </row>
    <row r="16" spans="1:13" x14ac:dyDescent="0.25">
      <c r="A16" s="61">
        <v>44712</v>
      </c>
      <c r="B16" s="60" t="s">
        <v>30</v>
      </c>
    </row>
    <row r="17" spans="1:2" x14ac:dyDescent="0.25">
      <c r="A17" s="61">
        <v>44746</v>
      </c>
      <c r="B17" s="60" t="s">
        <v>29</v>
      </c>
    </row>
    <row r="18" spans="1:2" x14ac:dyDescent="0.25">
      <c r="A18" s="61">
        <v>44838</v>
      </c>
      <c r="B18" s="60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C9" sqref="C9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4">
        <v>44208</v>
      </c>
      <c r="B2" s="65" t="s">
        <v>32</v>
      </c>
      <c r="C2" s="1">
        <v>12266.73</v>
      </c>
      <c r="D2">
        <v>12205.4</v>
      </c>
      <c r="E2" t="s">
        <v>48</v>
      </c>
      <c r="F2" t="s">
        <v>49</v>
      </c>
      <c r="H2" s="63">
        <v>12502</v>
      </c>
      <c r="J2" t="s">
        <v>52</v>
      </c>
      <c r="K2">
        <v>100000</v>
      </c>
    </row>
    <row r="3" spans="1:11" x14ac:dyDescent="0.25">
      <c r="A3" s="64">
        <v>44298</v>
      </c>
      <c r="B3" s="65" t="s">
        <v>32</v>
      </c>
      <c r="C3" s="1">
        <v>12600.77</v>
      </c>
      <c r="D3">
        <v>12537.77</v>
      </c>
      <c r="E3" t="s">
        <v>48</v>
      </c>
      <c r="F3" t="s">
        <v>56</v>
      </c>
      <c r="H3" s="63">
        <v>12035</v>
      </c>
      <c r="J3" t="s">
        <v>32</v>
      </c>
      <c r="K3">
        <v>115000</v>
      </c>
    </row>
    <row r="4" spans="1:11" x14ac:dyDescent="0.25">
      <c r="A4" s="70">
        <v>44305</v>
      </c>
      <c r="B4" s="71" t="s">
        <v>52</v>
      </c>
      <c r="C4" s="1">
        <v>12544.24</v>
      </c>
      <c r="D4">
        <v>12481.52</v>
      </c>
      <c r="E4" t="s">
        <v>58</v>
      </c>
      <c r="F4" t="s">
        <v>59</v>
      </c>
      <c r="H4" s="63">
        <v>12488</v>
      </c>
    </row>
    <row r="5" spans="1:11" x14ac:dyDescent="0.25">
      <c r="A5" s="64">
        <v>44389</v>
      </c>
      <c r="B5" s="65" t="s">
        <v>32</v>
      </c>
      <c r="C5" s="1">
        <v>12676.96</v>
      </c>
      <c r="D5">
        <v>12329.29</v>
      </c>
      <c r="E5" t="s">
        <v>48</v>
      </c>
      <c r="F5" t="s">
        <v>66</v>
      </c>
      <c r="G5" t="s">
        <v>67</v>
      </c>
      <c r="H5" s="63">
        <v>12292</v>
      </c>
    </row>
    <row r="6" spans="1:11" x14ac:dyDescent="0.25">
      <c r="A6" s="64">
        <v>44481</v>
      </c>
      <c r="B6" s="65" t="s">
        <v>32</v>
      </c>
      <c r="C6" s="1">
        <v>12895.18</v>
      </c>
      <c r="D6" s="1">
        <v>12830.7</v>
      </c>
      <c r="E6" t="s">
        <v>48</v>
      </c>
      <c r="F6" t="s">
        <v>70</v>
      </c>
      <c r="G6" t="s">
        <v>71</v>
      </c>
      <c r="H6" s="63">
        <v>12831</v>
      </c>
    </row>
    <row r="7" spans="1:11" x14ac:dyDescent="0.25">
      <c r="A7" s="70">
        <v>44487</v>
      </c>
      <c r="B7" s="71" t="s">
        <v>52</v>
      </c>
      <c r="C7" s="1">
        <v>12610.96</v>
      </c>
      <c r="D7">
        <v>12544.24</v>
      </c>
      <c r="E7" t="s">
        <v>58</v>
      </c>
      <c r="F7" t="s">
        <v>72</v>
      </c>
      <c r="H7" s="63">
        <v>12597</v>
      </c>
    </row>
    <row r="8" spans="1:11" x14ac:dyDescent="0.25">
      <c r="A8" s="64">
        <v>44573</v>
      </c>
      <c r="B8" s="65" t="s">
        <v>32</v>
      </c>
      <c r="C8" s="1">
        <v>12903.74</v>
      </c>
      <c r="D8" s="1">
        <v>12839.22</v>
      </c>
      <c r="F8" t="s">
        <v>73</v>
      </c>
      <c r="H8" s="63">
        <v>12800</v>
      </c>
    </row>
    <row r="9" spans="1:11" x14ac:dyDescent="0.25">
      <c r="A9" s="64">
        <v>44663</v>
      </c>
      <c r="B9" s="65" t="s">
        <v>32</v>
      </c>
    </row>
    <row r="10" spans="1:11" x14ac:dyDescent="0.25">
      <c r="A10" s="70">
        <v>44669</v>
      </c>
      <c r="B10" s="71" t="s">
        <v>52</v>
      </c>
    </row>
    <row r="11" spans="1:11" x14ac:dyDescent="0.25">
      <c r="A11" s="64">
        <v>44754</v>
      </c>
      <c r="B11" s="65" t="s">
        <v>32</v>
      </c>
    </row>
    <row r="12" spans="1:11" x14ac:dyDescent="0.25">
      <c r="A12" s="64">
        <v>44846</v>
      </c>
      <c r="B12" s="65" t="s">
        <v>32</v>
      </c>
    </row>
    <row r="13" spans="1:11" x14ac:dyDescent="0.25">
      <c r="A13" s="70">
        <v>44851</v>
      </c>
      <c r="B13" s="71" t="s">
        <v>52</v>
      </c>
    </row>
    <row r="14" spans="1:11" x14ac:dyDescent="0.25">
      <c r="A14" s="64">
        <v>44938</v>
      </c>
      <c r="B14" s="65" t="s">
        <v>32</v>
      </c>
    </row>
    <row r="15" spans="1:11" x14ac:dyDescent="0.25">
      <c r="A15" s="64">
        <v>45028</v>
      </c>
      <c r="B15" s="65" t="s">
        <v>32</v>
      </c>
    </row>
    <row r="16" spans="1:11" x14ac:dyDescent="0.25">
      <c r="A16" s="70">
        <v>45033</v>
      </c>
      <c r="B16" s="71" t="s">
        <v>52</v>
      </c>
    </row>
    <row r="17" spans="1:2" x14ac:dyDescent="0.25">
      <c r="A17" s="64">
        <v>45119</v>
      </c>
      <c r="B17" s="65" t="s">
        <v>32</v>
      </c>
    </row>
    <row r="18" spans="1:2" x14ac:dyDescent="0.25">
      <c r="A18" s="64">
        <v>45211</v>
      </c>
      <c r="B18" s="65" t="s">
        <v>32</v>
      </c>
    </row>
    <row r="19" spans="1:2" ht="15.75" thickBot="1" x14ac:dyDescent="0.3">
      <c r="A19" s="70">
        <v>45216</v>
      </c>
      <c r="B19" s="71" t="s">
        <v>52</v>
      </c>
    </row>
    <row r="20" spans="1:2" ht="15.75" thickBot="1" x14ac:dyDescent="0.3">
      <c r="A20" s="68">
        <v>45303</v>
      </c>
      <c r="B20" s="67" t="s">
        <v>32</v>
      </c>
    </row>
    <row r="21" spans="1:2" ht="15.75" thickBot="1" x14ac:dyDescent="0.3">
      <c r="A21" s="68">
        <v>45394</v>
      </c>
      <c r="B21" s="67" t="s">
        <v>32</v>
      </c>
    </row>
    <row r="22" spans="1:2" ht="15.75" thickBot="1" x14ac:dyDescent="0.3">
      <c r="A22" s="68">
        <v>45485</v>
      </c>
      <c r="B22" s="67" t="s">
        <v>32</v>
      </c>
    </row>
    <row r="23" spans="1:2" ht="15.75" thickBot="1" x14ac:dyDescent="0.3">
      <c r="A23" s="68">
        <v>45577</v>
      </c>
      <c r="B23" s="67" t="s">
        <v>32</v>
      </c>
    </row>
    <row r="24" spans="1:2" ht="15.75" thickBot="1" x14ac:dyDescent="0.3">
      <c r="A24" s="68">
        <v>45669</v>
      </c>
      <c r="B24" s="67" t="s">
        <v>32</v>
      </c>
    </row>
    <row r="25" spans="1:2" ht="15.75" thickBot="1" x14ac:dyDescent="0.3">
      <c r="A25" s="69">
        <v>45759</v>
      </c>
      <c r="B25" s="67" t="s">
        <v>32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G1" workbookViewId="0">
      <selection activeCell="J6" sqref="J6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</row>
    <row r="5" spans="1:19" ht="15.75" thickBot="1" x14ac:dyDescent="0.3">
      <c r="A5" s="29">
        <f ca="1">TODAY()</f>
        <v>44643</v>
      </c>
      <c r="B5" s="30"/>
      <c r="C5" s="30"/>
      <c r="D5" s="31">
        <v>-81.25</v>
      </c>
      <c r="E5" s="20"/>
      <c r="F5" s="22"/>
      <c r="G5" s="32">
        <f ca="1">TODAY()</f>
        <v>44643</v>
      </c>
      <c r="H5" s="20"/>
      <c r="I5" s="20"/>
      <c r="J5" s="33">
        <v>-101</v>
      </c>
      <c r="K5" s="20"/>
      <c r="L5" s="20"/>
    </row>
    <row r="6" spans="1:19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4"/>
      <c r="F6" s="22"/>
      <c r="G6" s="40">
        <v>44712</v>
      </c>
      <c r="H6" s="41">
        <v>8.9680999999999997</v>
      </c>
      <c r="I6" s="41">
        <v>100</v>
      </c>
      <c r="J6" s="42">
        <f t="shared" ref="J6" si="1">I6+H6</f>
        <v>108.96809999999999</v>
      </c>
      <c r="K6" s="20"/>
      <c r="L6" s="20"/>
    </row>
    <row r="7" spans="1:19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4"/>
      <c r="F7" s="22"/>
      <c r="G7" s="34"/>
      <c r="H7" s="28">
        <f>SUM(H6:H6)</f>
        <v>8.9680999999999997</v>
      </c>
      <c r="I7" s="28">
        <f>SUM(I6:I6)</f>
        <v>100</v>
      </c>
      <c r="J7" s="28">
        <f>SUM(J6:J6)</f>
        <v>108.96809999999999</v>
      </c>
      <c r="K7" s="20" t="s">
        <v>34</v>
      </c>
      <c r="L7" s="20">
        <f ca="1">G6-G5</f>
        <v>69</v>
      </c>
    </row>
    <row r="8" spans="1:19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4"/>
      <c r="F8" s="22"/>
      <c r="G8" s="20"/>
      <c r="H8" s="23"/>
      <c r="I8" s="21" t="s">
        <v>31</v>
      </c>
      <c r="J8" s="51">
        <f ca="1">XIRR(J5:J6,G5:G6)</f>
        <v>0.49433808922767641</v>
      </c>
      <c r="K8" s="20" t="s">
        <v>35</v>
      </c>
      <c r="L8" s="20">
        <f ca="1">L7/30</f>
        <v>2.2999999999999998</v>
      </c>
    </row>
    <row r="9" spans="1:19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4" t="s">
        <v>34</v>
      </c>
      <c r="F9" s="22">
        <f ca="1">A11-A5</f>
        <v>195</v>
      </c>
      <c r="G9" s="22"/>
      <c r="I9" s="20" t="s">
        <v>36</v>
      </c>
      <c r="J9" s="28">
        <f>J7+J5</f>
        <v>7.9680999999999926</v>
      </c>
      <c r="K9" s="20"/>
      <c r="L9" s="20"/>
    </row>
    <row r="10" spans="1:19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4" t="s">
        <v>35</v>
      </c>
      <c r="F10" s="22">
        <f ca="1">F9/30</f>
        <v>6.5</v>
      </c>
      <c r="G10" s="1"/>
      <c r="I10" s="38" t="s">
        <v>37</v>
      </c>
      <c r="J10" s="66">
        <f>J9*100/-J5</f>
        <v>7.8892079207920718</v>
      </c>
      <c r="K10" s="20"/>
      <c r="L10" s="20"/>
    </row>
    <row r="11" spans="1:19" ht="15.75" thickBot="1" x14ac:dyDescent="0.3">
      <c r="A11" s="35">
        <v>44838</v>
      </c>
      <c r="B11" s="36">
        <v>1.95</v>
      </c>
      <c r="C11" s="36">
        <v>22.81</v>
      </c>
      <c r="D11" s="37">
        <f t="shared" si="0"/>
        <v>24.759999999999998</v>
      </c>
      <c r="E11" s="34"/>
      <c r="F11" s="22"/>
      <c r="G11" s="1"/>
      <c r="I11" s="38" t="s">
        <v>38</v>
      </c>
      <c r="J11" s="66">
        <f ca="1">J10/L8</f>
        <v>3.4300904003443793</v>
      </c>
      <c r="K11" s="20"/>
      <c r="L11" s="20"/>
    </row>
    <row r="12" spans="1:19" x14ac:dyDescent="0.25">
      <c r="A12" s="43"/>
      <c r="B12" s="34">
        <f>SUM(B6:B11)</f>
        <v>27.2</v>
      </c>
      <c r="C12" s="28">
        <f>SUM(C6:C11)</f>
        <v>84.21</v>
      </c>
      <c r="D12" s="28">
        <f>SUM(D6:D11)</f>
        <v>111.41</v>
      </c>
      <c r="E12" s="34"/>
      <c r="F12" s="22"/>
      <c r="G12" s="1"/>
      <c r="J12" s="38"/>
      <c r="Q12" s="22"/>
      <c r="S12" s="22"/>
    </row>
    <row r="13" spans="1:19" ht="15.75" thickBot="1" x14ac:dyDescent="0.3">
      <c r="A13" s="43"/>
      <c r="B13" s="34"/>
      <c r="C13" s="20" t="s">
        <v>31</v>
      </c>
      <c r="D13" s="51" t="e">
        <f ca="1">XIRR(D5:D11,A5:A11)</f>
        <v>#NUM!</v>
      </c>
      <c r="E13" s="28"/>
      <c r="F13" s="22"/>
      <c r="G13" s="1"/>
      <c r="H13" s="1"/>
      <c r="I13" s="1"/>
      <c r="J13" s="38"/>
      <c r="Q13" s="22"/>
    </row>
    <row r="14" spans="1:19" ht="15.75" thickBot="1" x14ac:dyDescent="0.3">
      <c r="A14" s="43"/>
      <c r="B14" s="34"/>
      <c r="C14" s="20" t="s">
        <v>36</v>
      </c>
      <c r="D14" s="28">
        <f>D12+D5</f>
        <v>30.159999999999997</v>
      </c>
      <c r="F14" s="22"/>
      <c r="G14" s="44" t="s">
        <v>33</v>
      </c>
      <c r="H14" s="58" t="s">
        <v>26</v>
      </c>
      <c r="I14" s="56" t="s">
        <v>27</v>
      </c>
      <c r="J14" s="45" t="s">
        <v>28</v>
      </c>
      <c r="Q14" s="22"/>
    </row>
    <row r="15" spans="1:19" ht="15.75" thickBot="1" x14ac:dyDescent="0.3">
      <c r="A15" s="43"/>
      <c r="B15" s="34"/>
      <c r="C15" s="20" t="s">
        <v>37</v>
      </c>
      <c r="D15" s="28">
        <f>D14*100/-D5</f>
        <v>37.119999999999997</v>
      </c>
      <c r="F15" s="22"/>
      <c r="G15" s="50">
        <f ca="1">TODAY()</f>
        <v>44643</v>
      </c>
      <c r="H15" s="59"/>
      <c r="I15" s="57"/>
      <c r="J15" s="48">
        <v>-67.5</v>
      </c>
      <c r="Q15" s="22"/>
    </row>
    <row r="16" spans="1:19" ht="15.75" thickBot="1" x14ac:dyDescent="0.3">
      <c r="A16" s="43"/>
      <c r="B16" s="34"/>
      <c r="C16" s="20" t="s">
        <v>38</v>
      </c>
      <c r="D16" s="28">
        <f ca="1">D15/F10</f>
        <v>5.7107692307692304</v>
      </c>
      <c r="F16" s="22"/>
      <c r="G16" s="25">
        <v>44669</v>
      </c>
      <c r="H16" s="52">
        <v>8</v>
      </c>
      <c r="I16" s="46">
        <v>0</v>
      </c>
      <c r="J16" s="46">
        <v>8</v>
      </c>
      <c r="Q16" s="22"/>
    </row>
    <row r="17" spans="1:19" ht="15.75" thickBot="1" x14ac:dyDescent="0.3">
      <c r="A17" s="43"/>
      <c r="B17" s="34"/>
      <c r="C17" s="22"/>
      <c r="D17" s="20"/>
      <c r="F17" s="22"/>
      <c r="G17" s="25">
        <v>44851</v>
      </c>
      <c r="H17" s="52">
        <v>8</v>
      </c>
      <c r="I17" s="46">
        <v>0</v>
      </c>
      <c r="J17" s="46">
        <v>8</v>
      </c>
      <c r="N17" s="72" t="s">
        <v>29</v>
      </c>
      <c r="O17" s="74" t="s">
        <v>26</v>
      </c>
      <c r="P17" s="74" t="s">
        <v>27</v>
      </c>
      <c r="Q17" s="73" t="s">
        <v>28</v>
      </c>
    </row>
    <row r="18" spans="1:19" ht="15.75" thickBot="1" x14ac:dyDescent="0.3">
      <c r="A18" s="44" t="s">
        <v>32</v>
      </c>
      <c r="B18" s="44" t="s">
        <v>26</v>
      </c>
      <c r="C18" s="45" t="s">
        <v>27</v>
      </c>
      <c r="D18" s="45" t="s">
        <v>28</v>
      </c>
      <c r="E18" s="20"/>
      <c r="G18" s="25">
        <v>45033</v>
      </c>
      <c r="H18" s="52">
        <v>8</v>
      </c>
      <c r="I18" s="46">
        <v>0</v>
      </c>
      <c r="J18" s="46">
        <v>8</v>
      </c>
      <c r="N18" s="50">
        <f ca="1">TODAY()</f>
        <v>44643</v>
      </c>
      <c r="O18" s="75"/>
      <c r="P18" s="75"/>
      <c r="Q18" s="48">
        <v>-50</v>
      </c>
    </row>
    <row r="19" spans="1:19" ht="15.75" thickBot="1" x14ac:dyDescent="0.3">
      <c r="A19" s="24">
        <f ca="1">TODAY()</f>
        <v>44643</v>
      </c>
      <c r="B19" s="49"/>
      <c r="C19" s="48"/>
      <c r="D19" s="48">
        <v>-85</v>
      </c>
      <c r="E19" s="28"/>
      <c r="F19" s="1"/>
      <c r="G19" s="35">
        <v>45216</v>
      </c>
      <c r="H19" s="53">
        <v>8</v>
      </c>
      <c r="I19" s="47">
        <v>108</v>
      </c>
      <c r="J19" s="47">
        <v>108</v>
      </c>
      <c r="K19" s="1"/>
      <c r="L19" s="1"/>
      <c r="N19" s="25">
        <v>44655</v>
      </c>
      <c r="O19" s="52">
        <v>3.9864999999999999</v>
      </c>
      <c r="P19" s="46">
        <v>12.2828</v>
      </c>
      <c r="Q19" s="46">
        <v>16.269300000000001</v>
      </c>
    </row>
    <row r="20" spans="1:19" ht="15.75" thickBot="1" x14ac:dyDescent="0.3">
      <c r="A20" s="25">
        <v>44389</v>
      </c>
      <c r="B20" s="54">
        <v>9.4583999999999993</v>
      </c>
      <c r="C20" s="46">
        <v>0</v>
      </c>
      <c r="D20" s="46">
        <v>9.4583999999999993</v>
      </c>
      <c r="G20" s="22"/>
      <c r="H20" s="28">
        <f>SUM(H16:H19)</f>
        <v>32</v>
      </c>
      <c r="I20" s="28">
        <f>SUM(I16:I19)</f>
        <v>108</v>
      </c>
      <c r="J20" s="28">
        <f>SUM(J16:J19)</f>
        <v>132</v>
      </c>
      <c r="N20" s="25">
        <v>44746</v>
      </c>
      <c r="O20" s="52">
        <v>2.9857</v>
      </c>
      <c r="P20" s="46">
        <v>12.2828</v>
      </c>
      <c r="Q20" s="46">
        <v>15.2685</v>
      </c>
    </row>
    <row r="21" spans="1:19" ht="15.75" thickBot="1" x14ac:dyDescent="0.3">
      <c r="A21" s="25">
        <v>44481</v>
      </c>
      <c r="B21" s="54">
        <v>9.5623000000000005</v>
      </c>
      <c r="C21" s="46">
        <v>0</v>
      </c>
      <c r="D21" s="46">
        <v>9.5623000000000005</v>
      </c>
      <c r="G21" s="22"/>
      <c r="H21" s="22"/>
      <c r="I21" s="28"/>
      <c r="J21" s="28"/>
      <c r="N21" s="35">
        <v>44838</v>
      </c>
      <c r="O21" s="53">
        <v>1.9621</v>
      </c>
      <c r="P21" s="47">
        <v>22.811</v>
      </c>
      <c r="Q21" s="47">
        <v>24.773099999999999</v>
      </c>
    </row>
    <row r="22" spans="1:19" ht="15.75" thickBot="1" x14ac:dyDescent="0.3">
      <c r="A22" s="25">
        <v>44573</v>
      </c>
      <c r="B22" s="54">
        <v>9.5623000000000005</v>
      </c>
      <c r="C22" s="46">
        <v>0</v>
      </c>
      <c r="D22" s="46">
        <v>9.5623000000000005</v>
      </c>
      <c r="G22" s="1"/>
      <c r="H22" s="1"/>
      <c r="I22" s="1" t="s">
        <v>31</v>
      </c>
      <c r="J22" s="62">
        <f ca="1">XIRR(J15:J19,G15:G19)</f>
        <v>0.65235608220100427</v>
      </c>
      <c r="O22" s="16">
        <f>SUM(O19:O21)</f>
        <v>8.9343000000000004</v>
      </c>
      <c r="P22" s="16">
        <f>SUM(P19:P21)</f>
        <v>47.376599999999996</v>
      </c>
      <c r="Q22" s="16">
        <f>SUM(Q19:Q21)</f>
        <v>56.310900000000004</v>
      </c>
    </row>
    <row r="23" spans="1:19" ht="15.75" thickBot="1" x14ac:dyDescent="0.3">
      <c r="A23" s="25">
        <v>44663</v>
      </c>
      <c r="B23" s="54">
        <v>9.3544999999999998</v>
      </c>
      <c r="C23" s="46">
        <v>0</v>
      </c>
      <c r="D23" s="46">
        <v>9.3544999999999998</v>
      </c>
      <c r="G23" s="1"/>
      <c r="H23" s="1"/>
      <c r="I23" s="28" t="s">
        <v>36</v>
      </c>
      <c r="J23" s="16">
        <f>J20+J15</f>
        <v>64.5</v>
      </c>
      <c r="K23" t="s">
        <v>34</v>
      </c>
      <c r="L23">
        <f ca="1">G19-G15</f>
        <v>573</v>
      </c>
      <c r="R23" t="s">
        <v>34</v>
      </c>
      <c r="S23">
        <f ca="1">N21-N18</f>
        <v>195</v>
      </c>
    </row>
    <row r="24" spans="1:19" ht="15.75" thickBot="1" x14ac:dyDescent="0.3">
      <c r="A24" s="25">
        <v>44754</v>
      </c>
      <c r="B24" s="54">
        <v>9.4583999999999993</v>
      </c>
      <c r="C24" s="46">
        <v>0</v>
      </c>
      <c r="D24" s="46">
        <v>9.4583999999999993</v>
      </c>
      <c r="G24" s="1"/>
      <c r="H24" s="1"/>
      <c r="I24" s="28" t="s">
        <v>37</v>
      </c>
      <c r="J24" s="66">
        <f>J23*100/-J15</f>
        <v>95.555555555555557</v>
      </c>
      <c r="K24" t="s">
        <v>35</v>
      </c>
      <c r="L24" s="1">
        <f ca="1">L23/30</f>
        <v>19.100000000000001</v>
      </c>
      <c r="P24" s="66" t="s">
        <v>60</v>
      </c>
      <c r="Q24" s="62">
        <f ca="1">XIRR(Q18:Q21,N18:N21)</f>
        <v>0.46273868680000296</v>
      </c>
      <c r="R24" t="s">
        <v>35</v>
      </c>
      <c r="S24">
        <f ca="1">S23/30</f>
        <v>6.5</v>
      </c>
    </row>
    <row r="25" spans="1:19" ht="15.75" thickBot="1" x14ac:dyDescent="0.3">
      <c r="A25" s="25">
        <v>44846</v>
      </c>
      <c r="B25" s="54">
        <v>9.5623000000000005</v>
      </c>
      <c r="C25" s="46">
        <v>0</v>
      </c>
      <c r="D25" s="46">
        <v>9.5623000000000005</v>
      </c>
      <c r="G25" s="1"/>
      <c r="H25" s="1"/>
      <c r="I25" s="28" t="s">
        <v>38</v>
      </c>
      <c r="J25" s="66">
        <f ca="1">J24/L24</f>
        <v>5.0029086678301331</v>
      </c>
      <c r="P25" s="66" t="s">
        <v>36</v>
      </c>
      <c r="Q25" s="16">
        <f>Q22+Q18</f>
        <v>6.3109000000000037</v>
      </c>
      <c r="S25" s="22"/>
    </row>
    <row r="26" spans="1:19" ht="15.75" thickBot="1" x14ac:dyDescent="0.3">
      <c r="A26" s="25">
        <v>44938</v>
      </c>
      <c r="B26" s="54">
        <v>9.5623000000000005</v>
      </c>
      <c r="C26" s="46">
        <v>0</v>
      </c>
      <c r="D26" s="46">
        <v>9.5623000000000005</v>
      </c>
      <c r="G26" s="1"/>
      <c r="H26" s="1"/>
      <c r="I26" s="1"/>
      <c r="J26" s="1"/>
      <c r="P26" s="66" t="s">
        <v>37</v>
      </c>
      <c r="Q26" s="16">
        <f>Q25*100/-Q18</f>
        <v>12.621800000000007</v>
      </c>
      <c r="S26" s="22"/>
    </row>
    <row r="27" spans="1:19" ht="15.75" thickBot="1" x14ac:dyDescent="0.3">
      <c r="A27" s="25">
        <v>45028</v>
      </c>
      <c r="B27" s="54">
        <v>9.3544999999999998</v>
      </c>
      <c r="C27" s="46">
        <v>0</v>
      </c>
      <c r="D27" s="46">
        <v>9.3544999999999998</v>
      </c>
      <c r="G27" s="1"/>
      <c r="H27" s="1"/>
      <c r="I27" s="1"/>
      <c r="J27" s="1"/>
      <c r="P27" s="66" t="s">
        <v>38</v>
      </c>
      <c r="Q27">
        <f ca="1">Q26/S24</f>
        <v>1.9418153846153858</v>
      </c>
      <c r="S27" s="22"/>
    </row>
    <row r="28" spans="1:19" ht="15.75" thickBot="1" x14ac:dyDescent="0.3">
      <c r="A28" s="25">
        <v>45119</v>
      </c>
      <c r="B28" s="54">
        <v>9.4583999999999993</v>
      </c>
      <c r="C28" s="46">
        <v>0</v>
      </c>
      <c r="D28" s="46">
        <v>9.4583999999999993</v>
      </c>
      <c r="G28" s="1"/>
      <c r="H28" s="1"/>
      <c r="I28" s="1"/>
      <c r="J28" s="1"/>
      <c r="S28" s="22"/>
    </row>
    <row r="29" spans="1:19" ht="15.75" thickBot="1" x14ac:dyDescent="0.3">
      <c r="A29" s="25">
        <v>45211</v>
      </c>
      <c r="B29" s="54">
        <v>9.5623000000000005</v>
      </c>
      <c r="C29" s="46">
        <v>0</v>
      </c>
      <c r="D29" s="46">
        <v>9.5623000000000005</v>
      </c>
      <c r="S29" s="22"/>
    </row>
    <row r="30" spans="1:19" ht="15.75" thickBot="1" x14ac:dyDescent="0.3">
      <c r="A30" s="25">
        <v>45303</v>
      </c>
      <c r="B30" s="54">
        <v>9.5361999999999991</v>
      </c>
      <c r="C30" s="46">
        <v>0</v>
      </c>
      <c r="D30" s="46">
        <v>9.5361999999999991</v>
      </c>
      <c r="K30" s="1"/>
      <c r="L30" s="1"/>
      <c r="S30" s="22"/>
    </row>
    <row r="31" spans="1:19" ht="15.75" thickBot="1" x14ac:dyDescent="0.3">
      <c r="A31" s="25">
        <v>45394</v>
      </c>
      <c r="B31" s="54">
        <v>9.4324999999999992</v>
      </c>
      <c r="C31" s="46">
        <v>0</v>
      </c>
      <c r="D31" s="46">
        <v>9.4324999999999992</v>
      </c>
      <c r="K31" s="1"/>
      <c r="L31" s="1"/>
      <c r="S31" s="22"/>
    </row>
    <row r="32" spans="1:19" ht="15.75" thickBot="1" x14ac:dyDescent="0.3">
      <c r="A32" s="25">
        <v>45485</v>
      </c>
      <c r="B32" s="54">
        <v>9.4324999999999992</v>
      </c>
      <c r="C32" s="46">
        <v>0</v>
      </c>
      <c r="D32" s="46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4">
        <v>9.5361999999999991</v>
      </c>
      <c r="C33" s="46">
        <v>0</v>
      </c>
      <c r="D33" s="46">
        <v>9.5361999999999991</v>
      </c>
      <c r="S33" s="22"/>
    </row>
    <row r="34" spans="1:23" ht="15.75" thickBot="1" x14ac:dyDescent="0.3">
      <c r="A34" s="25">
        <v>45669</v>
      </c>
      <c r="B34" s="54">
        <v>9.5623000000000005</v>
      </c>
      <c r="C34" s="46">
        <v>0</v>
      </c>
      <c r="D34" s="46">
        <v>9.5623000000000005</v>
      </c>
      <c r="E34" t="s">
        <v>34</v>
      </c>
      <c r="F34">
        <f ca="1">A35-A19</f>
        <v>1116</v>
      </c>
    </row>
    <row r="35" spans="1:23" ht="15.75" thickBot="1" x14ac:dyDescent="0.3">
      <c r="A35" s="35">
        <v>45759</v>
      </c>
      <c r="B35" s="55">
        <v>9.3544999999999998</v>
      </c>
      <c r="C35" s="47">
        <v>100</v>
      </c>
      <c r="D35" s="47">
        <v>109.3545</v>
      </c>
      <c r="E35" t="s">
        <v>35</v>
      </c>
      <c r="F35" s="1">
        <f ca="1">F34/30</f>
        <v>37.200000000000003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31</v>
      </c>
      <c r="D38" s="62" t="e">
        <f ca="1">XIRR(D19:D35,A19:A35)</f>
        <v>#NUM!</v>
      </c>
    </row>
    <row r="39" spans="1:23" x14ac:dyDescent="0.25">
      <c r="C39" s="28" t="s">
        <v>36</v>
      </c>
      <c r="D39" s="1">
        <f>(D36-(-D19))</f>
        <v>166.7499</v>
      </c>
    </row>
    <row r="40" spans="1:23" x14ac:dyDescent="0.25">
      <c r="C40" s="28" t="s">
        <v>37</v>
      </c>
      <c r="D40" s="1">
        <f>D39*100/-D19</f>
        <v>196.17635294117645</v>
      </c>
    </row>
    <row r="41" spans="1:23" x14ac:dyDescent="0.25">
      <c r="C41" s="28" t="s">
        <v>38</v>
      </c>
      <c r="D41">
        <f ca="1">D40/F35</f>
        <v>5.2735578747628074</v>
      </c>
      <c r="F41" s="39"/>
      <c r="T41" s="22"/>
      <c r="U41" s="28"/>
      <c r="V41" s="28"/>
      <c r="W41" s="28"/>
    </row>
    <row r="42" spans="1:23" x14ac:dyDescent="0.25">
      <c r="T42" s="22"/>
      <c r="U42" s="28"/>
      <c r="V42" s="28"/>
      <c r="W42" s="28"/>
    </row>
    <row r="43" spans="1:23" x14ac:dyDescent="0.25">
      <c r="F43" s="62"/>
      <c r="T43" s="22"/>
      <c r="U43" s="28"/>
      <c r="V43" s="28"/>
      <c r="W43" s="28"/>
    </row>
    <row r="44" spans="1:23" x14ac:dyDescent="0.25">
      <c r="T44" s="22"/>
      <c r="U44" s="28"/>
      <c r="V44" s="28"/>
      <c r="W44" s="28"/>
    </row>
    <row r="45" spans="1:23" x14ac:dyDescent="0.25">
      <c r="T45" s="22"/>
      <c r="U45" s="28"/>
      <c r="V45" s="28"/>
      <c r="W45" s="28"/>
    </row>
    <row r="46" spans="1:23" x14ac:dyDescent="0.25">
      <c r="T46" s="22"/>
      <c r="U46" s="28"/>
      <c r="V46" s="28"/>
      <c r="W46" s="28"/>
    </row>
    <row r="47" spans="1:23" x14ac:dyDescent="0.25">
      <c r="T47" s="22"/>
      <c r="U47" s="28"/>
      <c r="V47" s="28"/>
      <c r="W47" s="28"/>
    </row>
    <row r="48" spans="1:23" x14ac:dyDescent="0.25">
      <c r="T48" s="22"/>
      <c r="U48" s="28"/>
      <c r="V48" s="28"/>
      <c r="W48" s="28"/>
    </row>
    <row r="49" spans="1:23" x14ac:dyDescent="0.25">
      <c r="T49" s="22"/>
      <c r="U49" s="28"/>
      <c r="V49" s="28"/>
      <c r="W49" s="28"/>
    </row>
    <row r="50" spans="1:23" x14ac:dyDescent="0.25">
      <c r="T50" s="22"/>
      <c r="U50" s="28"/>
      <c r="V50" s="28"/>
    </row>
    <row r="51" spans="1:23" x14ac:dyDescent="0.25">
      <c r="A51" s="22"/>
      <c r="B51" s="22"/>
      <c r="C51" s="28" t="s">
        <v>31</v>
      </c>
      <c r="D51" s="51">
        <f ca="1">XIRR(J15:J19,G15:G19)</f>
        <v>0.65235608220100427</v>
      </c>
      <c r="T51" s="22"/>
      <c r="U51" s="28"/>
      <c r="V51" s="28"/>
    </row>
    <row r="54" spans="1:23" x14ac:dyDescent="0.25">
      <c r="E54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7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7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7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7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7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7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7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7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7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7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7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7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7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7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7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7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7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7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7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7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7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7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7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7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7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7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7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7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7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7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7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7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7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7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6">
        <v>44081</v>
      </c>
      <c r="C2" s="76">
        <v>44082</v>
      </c>
      <c r="D2" s="76">
        <v>44083</v>
      </c>
      <c r="E2" s="76">
        <v>44084</v>
      </c>
      <c r="F2" s="76">
        <v>44085</v>
      </c>
      <c r="G2" s="76">
        <v>44088</v>
      </c>
      <c r="H2" s="76">
        <v>44089</v>
      </c>
      <c r="I2" s="76">
        <v>44090</v>
      </c>
      <c r="J2" s="76">
        <v>44091</v>
      </c>
      <c r="K2" s="76">
        <v>44092</v>
      </c>
      <c r="L2" s="76">
        <v>44095</v>
      </c>
      <c r="M2" s="76">
        <v>44096</v>
      </c>
      <c r="N2" s="76">
        <v>44097</v>
      </c>
      <c r="O2" s="76">
        <v>44098</v>
      </c>
      <c r="P2" s="76">
        <v>44099</v>
      </c>
      <c r="Q2" s="76">
        <v>44102</v>
      </c>
      <c r="R2" s="76">
        <v>44103</v>
      </c>
      <c r="S2" s="76">
        <v>44104</v>
      </c>
      <c r="T2" s="76">
        <v>44105</v>
      </c>
      <c r="U2" s="76">
        <v>44106</v>
      </c>
      <c r="V2" s="76">
        <v>44109</v>
      </c>
      <c r="W2" s="76">
        <v>44110</v>
      </c>
      <c r="X2" s="76">
        <v>44111</v>
      </c>
      <c r="Y2" s="76">
        <v>44112</v>
      </c>
      <c r="Z2" s="76">
        <v>44113</v>
      </c>
      <c r="AA2" s="76">
        <v>44117</v>
      </c>
      <c r="AB2" s="76">
        <v>44118</v>
      </c>
      <c r="AC2" s="76">
        <v>44119</v>
      </c>
      <c r="AD2" s="76">
        <v>44120</v>
      </c>
      <c r="AE2" s="76">
        <v>44123</v>
      </c>
      <c r="AF2" s="76">
        <v>44124</v>
      </c>
      <c r="AG2" s="76">
        <v>44125</v>
      </c>
      <c r="AH2" s="76">
        <v>44126</v>
      </c>
      <c r="AI2" s="76">
        <v>44127</v>
      </c>
      <c r="AJ2" s="76">
        <v>44130</v>
      </c>
      <c r="AK2" s="76">
        <v>44131</v>
      </c>
      <c r="AL2" s="76">
        <v>44132</v>
      </c>
      <c r="AM2" s="76">
        <v>44133</v>
      </c>
      <c r="AN2" s="76">
        <v>44134</v>
      </c>
      <c r="AO2" s="76">
        <v>44137</v>
      </c>
      <c r="AP2" s="76">
        <v>44138</v>
      </c>
      <c r="AQ2" s="76">
        <v>44139</v>
      </c>
      <c r="AR2" s="76">
        <v>44140</v>
      </c>
      <c r="AS2" s="76">
        <v>44141</v>
      </c>
      <c r="AT2" s="76">
        <v>44144</v>
      </c>
      <c r="AU2" s="76">
        <v>44145</v>
      </c>
      <c r="AV2" s="76">
        <v>44146</v>
      </c>
      <c r="AW2" s="76">
        <v>44147</v>
      </c>
      <c r="AX2" s="76">
        <v>44148</v>
      </c>
      <c r="AY2" s="76">
        <v>44151</v>
      </c>
      <c r="AZ2" s="76">
        <v>44152</v>
      </c>
      <c r="BA2" s="76">
        <v>44153</v>
      </c>
      <c r="BB2" s="76">
        <v>44154</v>
      </c>
      <c r="BC2" s="76">
        <v>44155</v>
      </c>
      <c r="BD2" s="76">
        <v>44159</v>
      </c>
      <c r="BE2" s="76">
        <v>44160</v>
      </c>
      <c r="BF2" s="76">
        <v>44161</v>
      </c>
      <c r="BG2" s="76">
        <v>44162</v>
      </c>
      <c r="BH2" s="76">
        <v>44165</v>
      </c>
      <c r="BI2" s="76">
        <v>44166</v>
      </c>
      <c r="BJ2" s="76">
        <v>44167</v>
      </c>
      <c r="BK2" s="76">
        <v>44168</v>
      </c>
      <c r="BL2" s="76">
        <v>44169</v>
      </c>
      <c r="BM2" s="76">
        <v>44174</v>
      </c>
      <c r="BN2" s="76">
        <v>44175</v>
      </c>
      <c r="BO2" s="76">
        <v>44176</v>
      </c>
      <c r="BP2" s="76">
        <v>44179</v>
      </c>
      <c r="BQ2" s="76">
        <v>44180</v>
      </c>
      <c r="BR2" s="76">
        <v>44181</v>
      </c>
      <c r="BS2" s="76">
        <v>44182</v>
      </c>
      <c r="BT2" s="76">
        <v>44183</v>
      </c>
      <c r="BU2" s="76">
        <v>44186</v>
      </c>
      <c r="BV2" s="76">
        <v>44187</v>
      </c>
      <c r="BW2" s="76">
        <v>44188</v>
      </c>
      <c r="BX2" s="76">
        <v>44193</v>
      </c>
      <c r="BY2" s="76">
        <v>44194</v>
      </c>
      <c r="BZ2" s="76">
        <v>44195</v>
      </c>
      <c r="CA2" s="76">
        <v>44200</v>
      </c>
      <c r="CB2" s="76">
        <v>44201</v>
      </c>
      <c r="CC2" s="76">
        <v>44202</v>
      </c>
      <c r="CD2" s="76">
        <v>44203</v>
      </c>
      <c r="CE2" s="76">
        <v>44204</v>
      </c>
      <c r="CF2" s="76">
        <v>44207</v>
      </c>
      <c r="CG2" s="76">
        <v>44208</v>
      </c>
      <c r="CH2" s="76">
        <v>44209</v>
      </c>
      <c r="CI2" s="76">
        <v>44210</v>
      </c>
      <c r="CJ2" s="76">
        <v>44211</v>
      </c>
      <c r="CK2" s="76">
        <v>44214</v>
      </c>
      <c r="CL2" s="76">
        <v>44215</v>
      </c>
      <c r="CM2" s="76">
        <v>44216</v>
      </c>
      <c r="CN2" s="76">
        <v>44217</v>
      </c>
      <c r="CO2" s="76">
        <v>44218</v>
      </c>
      <c r="CP2" s="76">
        <v>44221</v>
      </c>
      <c r="CQ2" s="76">
        <v>44222</v>
      </c>
      <c r="CR2" s="76">
        <v>44223</v>
      </c>
      <c r="CS2" s="76">
        <v>44224</v>
      </c>
      <c r="CT2" s="76">
        <v>44225</v>
      </c>
      <c r="CU2" s="76">
        <v>44228</v>
      </c>
      <c r="CV2" s="76">
        <v>44229</v>
      </c>
      <c r="CW2" s="76">
        <v>44230</v>
      </c>
      <c r="CX2" s="76">
        <v>44231</v>
      </c>
      <c r="CY2" s="76">
        <v>44232</v>
      </c>
      <c r="CZ2" s="76">
        <v>44235</v>
      </c>
      <c r="DA2" s="76">
        <v>44236</v>
      </c>
      <c r="DB2" s="76">
        <v>44237</v>
      </c>
      <c r="DC2" s="76">
        <v>44238</v>
      </c>
      <c r="DD2" s="76">
        <v>44239</v>
      </c>
      <c r="DE2" s="76">
        <v>44244</v>
      </c>
      <c r="DF2" s="76">
        <v>44245</v>
      </c>
      <c r="DG2" s="76">
        <v>44246</v>
      </c>
      <c r="DH2" s="76">
        <v>44249</v>
      </c>
      <c r="DI2" s="76">
        <v>44250</v>
      </c>
      <c r="DJ2" s="76">
        <v>44251</v>
      </c>
      <c r="DK2" s="76">
        <v>44252</v>
      </c>
      <c r="DL2" s="76">
        <v>44253</v>
      </c>
      <c r="DM2" s="76">
        <v>44256</v>
      </c>
      <c r="DN2" s="76">
        <v>44257</v>
      </c>
      <c r="DO2" s="76">
        <v>44258</v>
      </c>
      <c r="DP2" s="76">
        <v>44259</v>
      </c>
      <c r="DQ2" s="76">
        <v>44260</v>
      </c>
      <c r="DR2" s="76">
        <v>44263</v>
      </c>
      <c r="DS2" s="76">
        <v>44264</v>
      </c>
      <c r="DT2" s="76">
        <v>44265</v>
      </c>
      <c r="DU2" s="76">
        <v>44266</v>
      </c>
      <c r="DV2" s="76">
        <v>44267</v>
      </c>
      <c r="DW2" s="76">
        <v>44270</v>
      </c>
      <c r="DX2" s="76">
        <v>44271</v>
      </c>
      <c r="DY2" s="76">
        <v>44272</v>
      </c>
      <c r="DZ2" s="76">
        <v>44273</v>
      </c>
      <c r="EA2" s="76">
        <v>44274</v>
      </c>
      <c r="EB2" s="76">
        <v>44277</v>
      </c>
      <c r="EC2" s="76">
        <v>44278</v>
      </c>
      <c r="ED2" s="76">
        <v>44280</v>
      </c>
      <c r="EE2" s="76">
        <v>44281</v>
      </c>
      <c r="EF2" s="76">
        <v>44284</v>
      </c>
      <c r="EG2" s="76">
        <v>44285</v>
      </c>
      <c r="EH2" s="76">
        <v>44286</v>
      </c>
      <c r="EI2" s="76">
        <v>44291</v>
      </c>
      <c r="EJ2" s="76">
        <v>44292</v>
      </c>
      <c r="EK2" s="76">
        <v>44293</v>
      </c>
      <c r="EL2" s="76">
        <v>44294</v>
      </c>
      <c r="EM2" s="76">
        <v>44295</v>
      </c>
      <c r="EN2" s="76">
        <v>44298</v>
      </c>
      <c r="EO2" s="76">
        <v>44299</v>
      </c>
      <c r="EP2" s="76">
        <v>44300</v>
      </c>
      <c r="EQ2" s="76">
        <v>44301</v>
      </c>
      <c r="ER2" s="76">
        <v>44302</v>
      </c>
      <c r="ES2" s="76">
        <v>44305</v>
      </c>
      <c r="ET2" s="76">
        <v>44306</v>
      </c>
      <c r="EU2" s="76">
        <v>44307</v>
      </c>
      <c r="EV2" s="76">
        <v>44308</v>
      </c>
      <c r="EW2" s="76">
        <v>44309</v>
      </c>
      <c r="EX2" s="76">
        <v>44312</v>
      </c>
      <c r="EY2" s="76">
        <v>44313</v>
      </c>
      <c r="EZ2" s="76">
        <v>44314</v>
      </c>
      <c r="FA2" s="76">
        <v>44315</v>
      </c>
      <c r="FB2" s="76">
        <v>44316</v>
      </c>
      <c r="FC2" s="76">
        <v>44319</v>
      </c>
      <c r="FD2" s="76">
        <v>44320</v>
      </c>
      <c r="FE2" s="76">
        <v>44321</v>
      </c>
      <c r="FF2" s="76">
        <v>44322</v>
      </c>
      <c r="FG2" s="76">
        <v>44323</v>
      </c>
      <c r="FH2" s="76">
        <v>44326</v>
      </c>
      <c r="FI2" s="76">
        <v>44327</v>
      </c>
      <c r="FJ2" s="76">
        <v>44328</v>
      </c>
      <c r="FK2" s="76">
        <v>44329</v>
      </c>
      <c r="FL2" s="76">
        <v>44330</v>
      </c>
      <c r="FM2" s="76">
        <v>44333</v>
      </c>
      <c r="FN2" s="76">
        <v>44334</v>
      </c>
      <c r="FO2" s="76">
        <v>44335</v>
      </c>
      <c r="FP2" s="76">
        <v>44336</v>
      </c>
      <c r="FQ2" s="76">
        <v>44337</v>
      </c>
      <c r="FR2" s="76">
        <v>44342</v>
      </c>
      <c r="FS2" s="76">
        <v>44343</v>
      </c>
      <c r="FT2" s="76">
        <v>44344</v>
      </c>
      <c r="FU2" s="76">
        <v>44347</v>
      </c>
      <c r="FV2" s="76">
        <v>44348</v>
      </c>
      <c r="FW2" s="76">
        <v>44349</v>
      </c>
      <c r="FX2" s="76">
        <v>44350</v>
      </c>
      <c r="FY2" s="76">
        <v>44351</v>
      </c>
      <c r="FZ2" s="76">
        <v>44354</v>
      </c>
      <c r="GA2" s="76">
        <v>44355</v>
      </c>
      <c r="GB2" s="76">
        <v>44356</v>
      </c>
      <c r="GC2" s="76">
        <v>44357</v>
      </c>
      <c r="GD2" s="76">
        <v>44358</v>
      </c>
      <c r="GE2" s="76" t="s">
        <v>63</v>
      </c>
      <c r="GF2" s="76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2022-03-23T19:31:22Z</dcterms:modified>
</cp:coreProperties>
</file>