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DF3D0E3F-D1AC-4379-8125-FB64E65E937F}" xr6:coauthVersionLast="47" xr6:coauthVersionMax="47" xr10:uidLastSave="{00000000-0000-0000-0000-000000000000}"/>
  <bookViews>
    <workbookView xWindow="-120" yWindow="-120" windowWidth="20730" windowHeight="11160" xr2:uid="{EB3771A8-D519-4A41-A294-1802EA5426C1}"/>
  </bookViews>
  <sheets>
    <sheet name="TRIMESTRE I" sheetId="1" r:id="rId1"/>
    <sheet name="TRIMESTRE II" sheetId="3" r:id="rId2"/>
    <sheet name="TRIMESTRE III" sheetId="4" r:id="rId3"/>
    <sheet name="TRIMESTRE IIII" sheetId="5" r:id="rId4"/>
    <sheet name="TRIMESTRE IIIII" sheetId="6" r:id="rId5"/>
    <sheet name="TRIMESTRE IIIIII" sheetId="7" r:id="rId6"/>
    <sheet name="Costos" sheetId="2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9" i="7" l="1"/>
  <c r="M19" i="7"/>
  <c r="L19" i="7"/>
  <c r="N18" i="7"/>
  <c r="M18" i="7"/>
  <c r="H18" i="7"/>
  <c r="N17" i="7"/>
  <c r="H10" i="7" a="1"/>
  <c r="H10" i="7" s="1"/>
  <c r="H9" i="7" a="1"/>
  <c r="H9" i="7" s="1"/>
  <c r="H8" i="7" a="1"/>
  <c r="H8" i="7" s="1"/>
  <c r="H7" i="7" a="1"/>
  <c r="H7" i="7" s="1"/>
  <c r="H6" i="7" a="1"/>
  <c r="H6" i="7" s="1"/>
  <c r="H5" i="7" a="1"/>
  <c r="H5" i="7" s="1"/>
  <c r="H4" i="7" a="1"/>
  <c r="H4" i="7" s="1"/>
  <c r="H9" i="4" a="1"/>
  <c r="H9" i="4" s="1"/>
  <c r="H10" i="4" a="1"/>
  <c r="H10" i="4" s="1"/>
  <c r="H18" i="4"/>
  <c r="N19" i="6"/>
  <c r="M19" i="6"/>
  <c r="L19" i="6"/>
  <c r="N18" i="6"/>
  <c r="M18" i="6"/>
  <c r="H18" i="6"/>
  <c r="N17" i="6"/>
  <c r="H10" i="6" a="1"/>
  <c r="H10" i="6" s="1"/>
  <c r="H9" i="6" a="1"/>
  <c r="H9" i="6" s="1"/>
  <c r="H8" i="6" a="1"/>
  <c r="H8" i="6" s="1"/>
  <c r="H7" i="6" a="1"/>
  <c r="H7" i="6" s="1"/>
  <c r="H6" i="6" a="1"/>
  <c r="H6" i="6" s="1"/>
  <c r="H5" i="6" a="1"/>
  <c r="H5" i="6" s="1"/>
  <c r="H4" i="6" a="1"/>
  <c r="H4" i="6" s="1"/>
  <c r="H12" i="6" s="1"/>
  <c r="H21" i="6" s="1"/>
  <c r="J11" i="6" s="1"/>
  <c r="K11" i="6" s="1"/>
  <c r="N19" i="5"/>
  <c r="M19" i="5"/>
  <c r="L19" i="5"/>
  <c r="N18" i="5"/>
  <c r="M18" i="5"/>
  <c r="H18" i="5"/>
  <c r="N17" i="5"/>
  <c r="H10" i="5" a="1"/>
  <c r="H10" i="5" s="1"/>
  <c r="H9" i="5" a="1"/>
  <c r="H9" i="5" s="1"/>
  <c r="H8" i="5" a="1"/>
  <c r="H8" i="5" s="1"/>
  <c r="H7" i="5" a="1"/>
  <c r="H7" i="5" s="1"/>
  <c r="H6" i="5" a="1"/>
  <c r="H6" i="5" s="1"/>
  <c r="H5" i="5" a="1"/>
  <c r="H5" i="5" s="1"/>
  <c r="H4" i="5" a="1"/>
  <c r="H4" i="5" s="1"/>
  <c r="N19" i="4"/>
  <c r="M19" i="4"/>
  <c r="L19" i="4"/>
  <c r="N18" i="4"/>
  <c r="M18" i="4"/>
  <c r="N17" i="4"/>
  <c r="H8" i="4" a="1"/>
  <c r="H8" i="4" s="1"/>
  <c r="H7" i="4" a="1"/>
  <c r="H7" i="4" s="1"/>
  <c r="H6" i="4" a="1"/>
  <c r="H6" i="4" s="1"/>
  <c r="H5" i="4" a="1"/>
  <c r="H5" i="4" s="1"/>
  <c r="H4" i="4" a="1"/>
  <c r="H4" i="4" s="1"/>
  <c r="H12" i="4" s="1"/>
  <c r="N19" i="3"/>
  <c r="M19" i="3"/>
  <c r="L19" i="3"/>
  <c r="N18" i="3"/>
  <c r="M18" i="3"/>
  <c r="H18" i="3"/>
  <c r="N17" i="3"/>
  <c r="H10" i="3" a="1"/>
  <c r="H10" i="3" s="1"/>
  <c r="H9" i="3" a="1"/>
  <c r="H9" i="3" s="1"/>
  <c r="H8" i="3" a="1"/>
  <c r="H8" i="3" s="1"/>
  <c r="H7" i="3" a="1"/>
  <c r="H7" i="3" s="1"/>
  <c r="H6" i="3" a="1"/>
  <c r="H6" i="3" s="1"/>
  <c r="H5" i="3" a="1"/>
  <c r="H5" i="3" s="1"/>
  <c r="H4" i="3" a="1"/>
  <c r="H4" i="3" s="1"/>
  <c r="H18" i="1"/>
  <c r="N19" i="1"/>
  <c r="F7" i="2" s="1"/>
  <c r="M19" i="1"/>
  <c r="E7" i="2" s="1"/>
  <c r="L19" i="1"/>
  <c r="D7" i="2" s="1"/>
  <c r="N18" i="1"/>
  <c r="F6" i="2" s="1"/>
  <c r="M18" i="1"/>
  <c r="E6" i="2" s="1"/>
  <c r="N17" i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2" i="7" l="1"/>
  <c r="H21" i="7" s="1"/>
  <c r="J11" i="7" s="1"/>
  <c r="K11" i="7" s="1"/>
  <c r="L11" i="6"/>
  <c r="K17" i="6"/>
  <c r="M11" i="6"/>
  <c r="H12" i="5"/>
  <c r="H21" i="5" s="1"/>
  <c r="J11" i="5" s="1"/>
  <c r="K11" i="5" s="1"/>
  <c r="H21" i="4"/>
  <c r="J11" i="4" s="1"/>
  <c r="K11" i="4" s="1"/>
  <c r="H12" i="3"/>
  <c r="H21" i="3" s="1"/>
  <c r="J11" i="3" s="1"/>
  <c r="K11" i="3" s="1"/>
  <c r="H12" i="1"/>
  <c r="H21" i="1" s="1"/>
  <c r="J11" i="1" s="1"/>
  <c r="L11" i="7" l="1"/>
  <c r="M11" i="7"/>
  <c r="K17" i="7"/>
  <c r="M17" i="6"/>
  <c r="L18" i="6"/>
  <c r="K19" i="6"/>
  <c r="K18" i="6"/>
  <c r="L17" i="6"/>
  <c r="L11" i="5"/>
  <c r="M11" i="5"/>
  <c r="K17" i="5"/>
  <c r="K17" i="4"/>
  <c r="M11" i="4"/>
  <c r="L11" i="4"/>
  <c r="L11" i="3"/>
  <c r="M11" i="3"/>
  <c r="K17" i="3"/>
  <c r="C5" i="2"/>
  <c r="K11" i="1"/>
  <c r="L18" i="7" l="1"/>
  <c r="M17" i="7"/>
  <c r="K19" i="7"/>
  <c r="K18" i="7"/>
  <c r="L17" i="7"/>
  <c r="L18" i="5"/>
  <c r="M17" i="5"/>
  <c r="K19" i="5"/>
  <c r="K18" i="5"/>
  <c r="L17" i="5"/>
  <c r="K18" i="4"/>
  <c r="L17" i="4"/>
  <c r="M17" i="4"/>
  <c r="K19" i="4"/>
  <c r="L18" i="4"/>
  <c r="L18" i="3"/>
  <c r="M17" i="3"/>
  <c r="K19" i="3"/>
  <c r="K18" i="3"/>
  <c r="L17" i="3"/>
  <c r="K17" i="1"/>
  <c r="L11" i="1"/>
  <c r="M11" i="1"/>
  <c r="C8" i="2"/>
  <c r="E5" i="2"/>
  <c r="E8" i="2" s="1"/>
  <c r="F5" i="2"/>
  <c r="F8" i="2" s="1"/>
  <c r="D5" i="2"/>
  <c r="D8" i="2" s="1"/>
  <c r="D13" i="2" l="1"/>
  <c r="D12" i="2"/>
  <c r="D15" i="2"/>
  <c r="D14" i="2"/>
  <c r="C14" i="2"/>
  <c r="C13" i="2"/>
  <c r="C12" i="2"/>
  <c r="C15" i="2"/>
  <c r="F13" i="2"/>
  <c r="F15" i="2"/>
  <c r="F12" i="2"/>
  <c r="F14" i="2"/>
  <c r="E13" i="2"/>
  <c r="E12" i="2"/>
  <c r="E15" i="2"/>
  <c r="E14" i="2"/>
  <c r="K19" i="1"/>
  <c r="C7" i="2" s="1"/>
  <c r="L18" i="1"/>
  <c r="D6" i="2" s="1"/>
  <c r="M17" i="1"/>
  <c r="L17" i="1"/>
  <c r="K18" i="1"/>
  <c r="C6" i="2" s="1"/>
  <c r="C16" i="2" l="1"/>
  <c r="D16" i="2"/>
  <c r="E16" i="2"/>
  <c r="F1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<sst xmlns="http://schemas.openxmlformats.org/spreadsheetml/2006/main" count="247" uniqueCount="74">
  <si>
    <t>Estimación de esfuerzos por módulos o componentes</t>
  </si>
  <si>
    <t>TRIMESTRE I</t>
  </si>
  <si>
    <t>Simple</t>
  </si>
  <si>
    <t>Muy fácil</t>
  </si>
  <si>
    <t>Fácil</t>
  </si>
  <si>
    <t>Normal</t>
  </si>
  <si>
    <t>Difícil</t>
  </si>
  <si>
    <t>Muy Dificil</t>
  </si>
  <si>
    <t>Horas</t>
  </si>
  <si>
    <t>NOMBRE PROYECTO</t>
  </si>
  <si>
    <t>OBJETIVO GENERAL</t>
  </si>
  <si>
    <t>OBJETIVOS ESPECIFICOS</t>
  </si>
  <si>
    <t>PLANTEAMIENTO PROBLEMA</t>
  </si>
  <si>
    <t>PREGUNTA PROBLEMA</t>
  </si>
  <si>
    <t>ALCANCE PROYECTO</t>
  </si>
  <si>
    <t>Total de esfuerzos</t>
  </si>
  <si>
    <t>JUSTIFICACIÓN</t>
  </si>
  <si>
    <t>Días</t>
  </si>
  <si>
    <t>semanas</t>
  </si>
  <si>
    <t>meses</t>
  </si>
  <si>
    <t>MAPA DE PROCESOS (BPMN)</t>
  </si>
  <si>
    <t>RECOLECCIÓN INFORMACIÓN</t>
  </si>
  <si>
    <t>REQUERIMIENTOS FUNCIONALES Y NO FUNCIONALES</t>
  </si>
  <si>
    <t>PROTOTIPOS MOPCKUPS</t>
  </si>
  <si>
    <t>CONTROL DE VERSIONES</t>
  </si>
  <si>
    <t>Agenda y Recursos</t>
  </si>
  <si>
    <t>Total Esfuerzo</t>
  </si>
  <si>
    <t>1 Recurso</t>
  </si>
  <si>
    <t>2 Recursos</t>
  </si>
  <si>
    <t>3 Recursos</t>
  </si>
  <si>
    <t>4 Recursos</t>
  </si>
  <si>
    <t>Semanas</t>
  </si>
  <si>
    <t>Meses</t>
  </si>
  <si>
    <t>Gran Total</t>
  </si>
  <si>
    <t>TRIMESTRE II</t>
  </si>
  <si>
    <t>FICHAS TECNICAS</t>
  </si>
  <si>
    <t>ESTIMACIÓN COSTOS</t>
  </si>
  <si>
    <t>COMPARACIÓN COSTOS</t>
  </si>
  <si>
    <t xml:space="preserve">ESPECIFICACIONES TENICAS </t>
  </si>
  <si>
    <t>CASOS DE USO</t>
  </si>
  <si>
    <t>NOTACIÓN CROWS</t>
  </si>
  <si>
    <t>MODELO RELACIONAL 3FN</t>
  </si>
  <si>
    <t>DICCIONARIO DATOS</t>
  </si>
  <si>
    <t>DIAGRAMA CLASES UML</t>
  </si>
  <si>
    <t>DIAGRAMA DESPLIEGUE UML</t>
  </si>
  <si>
    <t>PROTOTIPO NAVEGABLE</t>
  </si>
  <si>
    <t>TRIMESTRE III</t>
  </si>
  <si>
    <t>BASES DE DATOS</t>
  </si>
  <si>
    <t>SEGURIDAD DE DATOS (CONTRASEÑAS)</t>
  </si>
  <si>
    <t>FRONTEND FUNCIONAL</t>
  </si>
  <si>
    <t>TRIMESTRE IIII</t>
  </si>
  <si>
    <t>IMPLEMENTACIÓN API</t>
  </si>
  <si>
    <t>FRONTEND WEB CODIFICACIÓN</t>
  </si>
  <si>
    <t>TRIMESTRE IIIII</t>
  </si>
  <si>
    <t>CONFIDICACION 100%</t>
  </si>
  <si>
    <t>API APLICACIONES MOVILES</t>
  </si>
  <si>
    <t>API DOCUMENTADA</t>
  </si>
  <si>
    <t>APLICACIÓN WEB ÁGIL</t>
  </si>
  <si>
    <t>TRIMESTRE IIIIII</t>
  </si>
  <si>
    <t>PRUEBAS SOFTWARE</t>
  </si>
  <si>
    <t>PLANES INSTALACIÓN, RESPALDO, MIGRACIÓN Y CAPACITACIÓN.</t>
  </si>
  <si>
    <t>MODELO CALIDAD</t>
  </si>
  <si>
    <t>MANUALES INSTALACIÓN</t>
  </si>
  <si>
    <t>DISEÑO ARQUITECTURA</t>
  </si>
  <si>
    <t>Costo x Hora</t>
  </si>
  <si>
    <t>Costo del proyecto</t>
  </si>
  <si>
    <t>Tiempo/recursos</t>
  </si>
  <si>
    <t>Total</t>
  </si>
  <si>
    <t>Desgloce de Proyecto</t>
  </si>
  <si>
    <t>Conceptos/Recursos</t>
  </si>
  <si>
    <t>Developer(50%)</t>
  </si>
  <si>
    <t>Costos Fijos(30%)</t>
  </si>
  <si>
    <t>Gastos Extra (10%)</t>
  </si>
  <si>
    <t>Ganancia (10%)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</si>
</sst>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2C0A]\ #,##0.00"/>
  </numFmts>
  <fonts count="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2F75B5"/>
        <bgColor rgb="FF000000"/>
      </patternFill>
    </fill>
    <fill>
      <patternFill patternType="solid">
        <fgColor rgb="FFBDD7E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4" borderId="0" xfId="0" applyFill="1"/>
    <xf numFmtId="0" fontId="1" fillId="3" borderId="1" xfId="0" applyFont="1" applyFill="1" applyBorder="1"/>
    <xf numFmtId="0" fontId="0" fillId="0" borderId="1" xfId="0" applyBorder="1"/>
    <xf numFmtId="0" fontId="2" fillId="5" borderId="1" xfId="0" applyFont="1" applyFill="1" applyBorder="1"/>
    <xf numFmtId="0" fontId="0" fillId="5" borderId="1" xfId="0" applyFill="1" applyBorder="1"/>
    <xf numFmtId="0" fontId="3" fillId="3" borderId="1" xfId="0" applyFont="1" applyFill="1" applyBorder="1"/>
    <xf numFmtId="0" fontId="4" fillId="0" borderId="1" xfId="0" applyFont="1" applyBorder="1"/>
    <xf numFmtId="164" fontId="3" fillId="6" borderId="0" xfId="0" applyNumberFormat="1" applyFont="1" applyFill="1"/>
    <xf numFmtId="0" fontId="0" fillId="2" borderId="1" xfId="0" applyFill="1" applyBorder="1"/>
    <xf numFmtId="164" fontId="0" fillId="5" borderId="1" xfId="0" applyNumberFormat="1" applyFill="1" applyBorder="1"/>
    <xf numFmtId="164" fontId="0" fillId="0" borderId="1" xfId="0" applyNumberFormat="1" applyBorder="1"/>
    <xf numFmtId="0" fontId="5" fillId="7" borderId="1" xfId="0" applyFont="1" applyFill="1" applyBorder="1"/>
    <xf numFmtId="0" fontId="6" fillId="8" borderId="1" xfId="0" applyFont="1" applyFill="1" applyBorder="1"/>
    <xf numFmtId="0" fontId="6" fillId="8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7" fillId="7" borderId="1" xfId="0" applyFont="1" applyFill="1" applyBorder="1"/>
    <xf numFmtId="0" fontId="2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65FE3-626B-4E06-97A4-468C846F7EA9}">
  <dimension ref="A1:P21"/>
  <sheetViews>
    <sheetView tabSelected="1" zoomScale="80" zoomScaleNormal="80" workbookViewId="0">
      <selection activeCell="C23" sqref="C23"/>
    </sheetView>
  </sheetViews>
  <sheetFormatPr defaultColWidth="11.42578125" defaultRowHeight="15"/>
  <cols>
    <col min="1" max="1" width="31.7109375" customWidth="1"/>
  </cols>
  <sheetData>
    <row r="1" spans="1:16">
      <c r="A1" s="17" t="s">
        <v>0</v>
      </c>
      <c r="B1" s="17"/>
      <c r="C1" s="17"/>
      <c r="D1" s="17"/>
      <c r="E1" s="17"/>
      <c r="F1" s="17"/>
      <c r="G1" s="17"/>
      <c r="H1" s="17"/>
    </row>
    <row r="2" spans="1:16">
      <c r="A2" s="17"/>
      <c r="B2" s="17"/>
      <c r="C2" s="17"/>
      <c r="D2" s="17"/>
      <c r="E2" s="17"/>
      <c r="F2" s="17"/>
      <c r="G2" s="17"/>
      <c r="H2" s="17"/>
    </row>
    <row r="3" spans="1:16">
      <c r="A3" s="1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J3" s="6"/>
      <c r="K3" s="6" t="s">
        <v>2</v>
      </c>
      <c r="L3" s="6" t="s">
        <v>3</v>
      </c>
      <c r="M3" s="6" t="s">
        <v>4</v>
      </c>
      <c r="N3" s="6" t="s">
        <v>5</v>
      </c>
      <c r="O3" s="6" t="s">
        <v>6</v>
      </c>
      <c r="P3" s="6" t="s">
        <v>7</v>
      </c>
    </row>
    <row r="4" spans="1:16">
      <c r="A4" s="13" t="s">
        <v>9</v>
      </c>
      <c r="B4" s="3"/>
      <c r="C4" s="3"/>
      <c r="D4" s="3"/>
      <c r="E4" s="3"/>
      <c r="F4" s="3">
        <v>1</v>
      </c>
      <c r="G4" s="3"/>
      <c r="H4" s="3" cm="1">
        <f t="array" ref="H4">_xlfn.IFS(B4=1,K$4,C4=1,L$4,D4=1,M$4,E4=1,N$4,F4=1,O$4,G4=1,P$4,COUNTBLANK(B5:G5)&gt;5," ")</f>
        <v>32</v>
      </c>
      <c r="J4" s="3" t="s">
        <v>8</v>
      </c>
      <c r="K4" s="3">
        <v>4</v>
      </c>
      <c r="L4" s="3">
        <v>8</v>
      </c>
      <c r="M4" s="3">
        <v>16</v>
      </c>
      <c r="N4" s="3">
        <v>24</v>
      </c>
      <c r="O4" s="3">
        <v>32</v>
      </c>
      <c r="P4" s="3">
        <v>40</v>
      </c>
    </row>
    <row r="5" spans="1:16">
      <c r="A5" s="13" t="s">
        <v>10</v>
      </c>
      <c r="B5" s="3"/>
      <c r="C5" s="3"/>
      <c r="D5" s="3">
        <v>1</v>
      </c>
      <c r="E5" s="3"/>
      <c r="F5" s="3"/>
      <c r="G5" s="3"/>
      <c r="H5" s="3" cm="1">
        <f t="array" ref="H5">_xlfn.IFS(B5=1,K$4,C5=1,L$4,D5=1,M$4,E5=1,N$4,F5=1,O$4,G5=1,P$4,COUNTBLANK(B6:G6)&gt;5," ")</f>
        <v>16</v>
      </c>
    </row>
    <row r="6" spans="1:16">
      <c r="A6" s="13" t="s">
        <v>11</v>
      </c>
      <c r="B6" s="3"/>
      <c r="C6" s="3"/>
      <c r="D6" s="3"/>
      <c r="E6" s="3"/>
      <c r="F6" s="3">
        <v>1</v>
      </c>
      <c r="G6" s="3"/>
      <c r="H6" s="3" cm="1">
        <f t="array" ref="H6">_xlfn.IFS(B6=1,K$4,C6=1,L$4,D6=1,M$4,E6=1,N$4,F6=1,O$4,G6=1,P$4,COUNTBLANK(B7:G7)&gt;5," ")</f>
        <v>32</v>
      </c>
    </row>
    <row r="7" spans="1:16" ht="17.25" customHeight="1">
      <c r="A7" s="14" t="s">
        <v>12</v>
      </c>
      <c r="B7" s="3"/>
      <c r="C7" s="3"/>
      <c r="D7" s="3"/>
      <c r="E7" s="3"/>
      <c r="F7" s="3"/>
      <c r="G7" s="3"/>
      <c r="H7" s="3" t="str" cm="1">
        <f t="array" ref="H7">_xlfn.IFS(B7=1,K$4,C7=1,L$4,D7=1,M$4,E7=1,N$4,F7=1,O$4,G7=1,P$4,COUNTBLANK(B8:G8)&gt;5," ")</f>
        <v xml:space="preserve"> </v>
      </c>
    </row>
    <row r="8" spans="1:16">
      <c r="A8" s="13" t="s">
        <v>13</v>
      </c>
      <c r="B8" s="3"/>
      <c r="C8" s="3"/>
      <c r="D8" s="3"/>
      <c r="E8" s="3"/>
      <c r="F8" s="3"/>
      <c r="G8" s="3"/>
      <c r="H8" s="3" t="str" cm="1">
        <f t="array" ref="H8">_xlfn.IFS(B8=1,K$4,C8=1,L$4,D8=1,M$4,E8=1,N$4,F8=1,O$4,G8=1,P$4,COUNTBLANK(B9:G9)&gt;5," ")</f>
        <v xml:space="preserve"> </v>
      </c>
    </row>
    <row r="9" spans="1:16">
      <c r="A9" s="13" t="s">
        <v>14</v>
      </c>
      <c r="B9" s="3"/>
      <c r="C9" s="3"/>
      <c r="D9" s="3"/>
      <c r="E9" s="3"/>
      <c r="F9" s="3"/>
      <c r="G9" s="3"/>
      <c r="H9" s="3" t="str" cm="1">
        <f t="array" ref="H9">_xlfn.IFS(B9=1,K$4,C9=1,L$4,D9=1,M$4,E9=1,N$4,F9=1,O$4,G9=1,P$4,COUNTBLANK(B10:G10)&gt;5," ")</f>
        <v xml:space="preserve"> </v>
      </c>
      <c r="J9" s="17" t="s">
        <v>15</v>
      </c>
      <c r="K9" s="17"/>
      <c r="L9" s="17"/>
      <c r="M9" s="17"/>
    </row>
    <row r="10" spans="1:16">
      <c r="A10" s="13" t="s">
        <v>16</v>
      </c>
      <c r="B10" s="3"/>
      <c r="C10" s="3"/>
      <c r="D10" s="3"/>
      <c r="E10" s="3"/>
      <c r="F10" s="3"/>
      <c r="G10" s="3"/>
      <c r="H10" s="3" t="str" cm="1">
        <f t="array" ref="H10">_xlfn.IFS(B10=1,K$4,C10=1,L$4,D10=1,M$4,E10=1,N$4,F10=1,O$4,G10=1,P$4,COUNTBLANK(B11:G11)&gt;5," ")</f>
        <v xml:space="preserve"> </v>
      </c>
      <c r="J10" s="6" t="s">
        <v>8</v>
      </c>
      <c r="K10" s="6" t="s">
        <v>17</v>
      </c>
      <c r="L10" s="6" t="s">
        <v>18</v>
      </c>
      <c r="M10" s="6" t="s">
        <v>19</v>
      </c>
    </row>
    <row r="11" spans="1:16" ht="15.75" customHeight="1">
      <c r="A11" s="14" t="s">
        <v>20</v>
      </c>
      <c r="B11" s="3"/>
      <c r="C11" s="3"/>
      <c r="D11" s="3"/>
      <c r="E11" s="3"/>
      <c r="F11" s="3"/>
      <c r="G11" s="3"/>
      <c r="H11" s="3"/>
      <c r="J11" s="7">
        <f>H21</f>
        <v>80</v>
      </c>
      <c r="K11" s="7">
        <f>J11/8</f>
        <v>10</v>
      </c>
      <c r="L11" s="7">
        <f>K11/4</f>
        <v>2.5</v>
      </c>
      <c r="M11" s="7">
        <f>K11/20</f>
        <v>0.5</v>
      </c>
    </row>
    <row r="12" spans="1:16">
      <c r="A12" s="14" t="s">
        <v>21</v>
      </c>
      <c r="B12" s="5"/>
      <c r="C12" s="5"/>
      <c r="D12" s="5"/>
      <c r="E12" s="5"/>
      <c r="F12" s="5"/>
      <c r="G12" s="5"/>
      <c r="H12" s="5">
        <f>SUM(H4:H11)</f>
        <v>80</v>
      </c>
    </row>
    <row r="13" spans="1:16" ht="30">
      <c r="A13" s="14" t="s">
        <v>22</v>
      </c>
      <c r="B13" s="3"/>
      <c r="C13" s="3"/>
      <c r="D13" s="3"/>
      <c r="E13" s="3"/>
      <c r="F13" s="3"/>
      <c r="G13" s="3"/>
      <c r="H13" s="3"/>
    </row>
    <row r="14" spans="1:16">
      <c r="A14" s="13" t="s">
        <v>23</v>
      </c>
      <c r="B14" s="3"/>
      <c r="C14" s="3"/>
      <c r="D14" s="3"/>
      <c r="E14" s="3"/>
      <c r="F14" s="3"/>
      <c r="G14" s="3"/>
      <c r="H14" s="3"/>
    </row>
    <row r="15" spans="1:16">
      <c r="A15" s="13" t="s">
        <v>24</v>
      </c>
      <c r="B15" s="3"/>
      <c r="C15" s="3"/>
      <c r="D15" s="3"/>
      <c r="E15" s="3"/>
      <c r="F15" s="3"/>
      <c r="G15" s="3"/>
      <c r="H15" s="3"/>
      <c r="J15" s="18" t="s">
        <v>25</v>
      </c>
      <c r="K15" s="18"/>
      <c r="L15" s="18"/>
      <c r="M15" s="18"/>
      <c r="N15" s="18"/>
    </row>
    <row r="16" spans="1:16">
      <c r="A16" s="13" t="s">
        <v>26</v>
      </c>
      <c r="B16" s="3"/>
      <c r="C16" s="3"/>
      <c r="D16" s="3"/>
      <c r="E16" s="3"/>
      <c r="F16" s="3"/>
      <c r="G16" s="3"/>
      <c r="H16" s="3"/>
      <c r="J16" s="2" t="s">
        <v>8</v>
      </c>
      <c r="K16" s="2" t="s">
        <v>27</v>
      </c>
      <c r="L16" s="2" t="s">
        <v>28</v>
      </c>
      <c r="M16" s="2" t="s">
        <v>29</v>
      </c>
      <c r="N16" s="2" t="s">
        <v>30</v>
      </c>
    </row>
    <row r="17" spans="1:14">
      <c r="A17" s="4"/>
      <c r="B17" s="3"/>
      <c r="C17" s="3"/>
      <c r="D17" s="3"/>
      <c r="E17" s="3"/>
      <c r="F17" s="3"/>
      <c r="G17" s="3"/>
      <c r="H17" s="3"/>
      <c r="J17" s="3" t="s">
        <v>17</v>
      </c>
      <c r="K17" s="3">
        <f>K$11/1</f>
        <v>10</v>
      </c>
      <c r="L17" s="3">
        <f>L$11/2</f>
        <v>1.25</v>
      </c>
      <c r="M17" s="3">
        <f>M$11/3</f>
        <v>0.16666666666666666</v>
      </c>
      <c r="N17" s="3">
        <f>N$11/4</f>
        <v>0</v>
      </c>
    </row>
    <row r="18" spans="1:14">
      <c r="A18" s="4"/>
      <c r="B18" s="5"/>
      <c r="C18" s="5"/>
      <c r="D18" s="5"/>
      <c r="E18" s="5"/>
      <c r="F18" s="5"/>
      <c r="G18" s="5"/>
      <c r="H18" s="5">
        <f>SUM(H13:H17)</f>
        <v>0</v>
      </c>
      <c r="J18" s="3" t="s">
        <v>31</v>
      </c>
      <c r="K18" s="3">
        <f>L$11/1</f>
        <v>2.5</v>
      </c>
      <c r="L18" s="3">
        <f>M$11/2</f>
        <v>0.25</v>
      </c>
      <c r="M18" s="3">
        <f>N$11/3</f>
        <v>0</v>
      </c>
      <c r="N18" s="3">
        <f>O$11/4</f>
        <v>0</v>
      </c>
    </row>
    <row r="19" spans="1:14">
      <c r="J19" s="3" t="s">
        <v>32</v>
      </c>
      <c r="K19" s="3">
        <f>M$11/1</f>
        <v>0.5</v>
      </c>
      <c r="L19" s="3">
        <f>N$11/2</f>
        <v>0</v>
      </c>
      <c r="M19" s="3">
        <f>O$11/3</f>
        <v>0</v>
      </c>
      <c r="N19" s="3">
        <f>P$11/4</f>
        <v>0</v>
      </c>
    </row>
    <row r="21" spans="1:14">
      <c r="A21" s="4" t="s">
        <v>33</v>
      </c>
      <c r="B21" s="5"/>
      <c r="C21" s="5"/>
      <c r="D21" s="5"/>
      <c r="E21" s="5"/>
      <c r="F21" s="5"/>
      <c r="G21" s="5"/>
      <c r="H21" s="5">
        <f>SUM(H12)</f>
        <v>80</v>
      </c>
    </row>
  </sheetData>
  <mergeCells count="3">
    <mergeCell ref="A1:H2"/>
    <mergeCell ref="J9:M9"/>
    <mergeCell ref="J15:N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5B0BD-EDEF-41BF-8FA8-C20DAC15D274}">
  <dimension ref="A1:P21"/>
  <sheetViews>
    <sheetView zoomScale="90" zoomScaleNormal="90" workbookViewId="0">
      <selection sqref="A1:P21"/>
    </sheetView>
  </sheetViews>
  <sheetFormatPr defaultColWidth="11.42578125" defaultRowHeight="15"/>
  <cols>
    <col min="1" max="1" width="33.7109375" customWidth="1"/>
  </cols>
  <sheetData>
    <row r="1" spans="1:16">
      <c r="A1" s="17" t="s">
        <v>0</v>
      </c>
      <c r="B1" s="17"/>
      <c r="C1" s="17"/>
      <c r="D1" s="17"/>
      <c r="E1" s="17"/>
      <c r="F1" s="17"/>
      <c r="G1" s="17"/>
      <c r="H1" s="17"/>
    </row>
    <row r="2" spans="1:16">
      <c r="A2" s="17"/>
      <c r="B2" s="17"/>
      <c r="C2" s="17"/>
      <c r="D2" s="17"/>
      <c r="E2" s="17"/>
      <c r="F2" s="17"/>
      <c r="G2" s="17"/>
      <c r="H2" s="17"/>
    </row>
    <row r="3" spans="1:16">
      <c r="A3" s="16" t="s">
        <v>34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J3" s="6"/>
      <c r="K3" s="6" t="s">
        <v>2</v>
      </c>
      <c r="L3" s="6" t="s">
        <v>3</v>
      </c>
      <c r="M3" s="6" t="s">
        <v>4</v>
      </c>
      <c r="N3" s="6" t="s">
        <v>5</v>
      </c>
      <c r="O3" s="6" t="s">
        <v>6</v>
      </c>
      <c r="P3" s="6" t="s">
        <v>7</v>
      </c>
    </row>
    <row r="4" spans="1:16">
      <c r="A4" s="13" t="s">
        <v>35</v>
      </c>
      <c r="B4" s="3"/>
      <c r="C4" s="3"/>
      <c r="D4" s="3"/>
      <c r="E4" s="3"/>
      <c r="F4" s="3">
        <v>1</v>
      </c>
      <c r="G4" s="3"/>
      <c r="H4" s="3" cm="1">
        <f t="array" ref="H4">_xlfn.IFS(B4=1,K$4,C4=1,L$4,D4=1,M$4,E4=1,N$4,F4=1,O$4,G4=1,P$4,COUNTBLANK(B5:G5)&gt;5," ")</f>
        <v>32</v>
      </c>
      <c r="J4" s="3" t="s">
        <v>8</v>
      </c>
      <c r="K4" s="3">
        <v>4</v>
      </c>
      <c r="L4" s="3">
        <v>8</v>
      </c>
      <c r="M4" s="3">
        <v>16</v>
      </c>
      <c r="N4" s="3">
        <v>24</v>
      </c>
      <c r="O4" s="3">
        <v>32</v>
      </c>
      <c r="P4" s="3">
        <v>40</v>
      </c>
    </row>
    <row r="5" spans="1:16">
      <c r="A5" s="13" t="s">
        <v>36</v>
      </c>
      <c r="B5" s="3"/>
      <c r="C5" s="3"/>
      <c r="D5" s="3">
        <v>1</v>
      </c>
      <c r="E5" s="3"/>
      <c r="F5" s="3"/>
      <c r="G5" s="3"/>
      <c r="H5" s="3" cm="1">
        <f t="array" ref="H5">_xlfn.IFS(B5=1,K$4,C5=1,L$4,D5=1,M$4,E5=1,N$4,F5=1,O$4,G5=1,P$4,COUNTBLANK(B6:G6)&gt;5," ")</f>
        <v>16</v>
      </c>
    </row>
    <row r="6" spans="1:16">
      <c r="A6" s="13" t="s">
        <v>37</v>
      </c>
      <c r="B6" s="3"/>
      <c r="C6" s="3"/>
      <c r="D6" s="3"/>
      <c r="E6" s="3"/>
      <c r="F6" s="3">
        <v>1</v>
      </c>
      <c r="G6" s="3"/>
      <c r="H6" s="3" cm="1">
        <f t="array" ref="H6">_xlfn.IFS(B6=1,K$4,C6=1,L$4,D6=1,M$4,E6=1,N$4,F6=1,O$4,G6=1,P$4,COUNTBLANK(B7:G7)&gt;5," ")</f>
        <v>32</v>
      </c>
    </row>
    <row r="7" spans="1:16" ht="16.5" customHeight="1">
      <c r="A7" s="14" t="s">
        <v>38</v>
      </c>
      <c r="B7" s="3"/>
      <c r="C7" s="3"/>
      <c r="D7" s="3"/>
      <c r="E7" s="3"/>
      <c r="F7" s="3"/>
      <c r="G7" s="3"/>
      <c r="H7" s="3" t="str" cm="1">
        <f t="array" ref="H7">_xlfn.IFS(B7=1,K$4,C7=1,L$4,D7=1,M$4,E7=1,N$4,F7=1,O$4,G7=1,P$4,COUNTBLANK(B8:G8)&gt;5," ")</f>
        <v xml:space="preserve"> </v>
      </c>
    </row>
    <row r="8" spans="1:16">
      <c r="A8" s="14" t="s">
        <v>39</v>
      </c>
      <c r="B8" s="3"/>
      <c r="C8" s="3"/>
      <c r="D8" s="3"/>
      <c r="E8" s="3"/>
      <c r="F8" s="3"/>
      <c r="G8" s="3"/>
      <c r="H8" s="3" t="str" cm="1">
        <f t="array" ref="H8">_xlfn.IFS(B8=1,K$4,C8=1,L$4,D8=1,M$4,E8=1,N$4,F8=1,O$4,G8=1,P$4,COUNTBLANK(B9:G9)&gt;5," ")</f>
        <v xml:space="preserve"> </v>
      </c>
    </row>
    <row r="9" spans="1:16">
      <c r="A9" s="14" t="s">
        <v>40</v>
      </c>
      <c r="B9" s="3"/>
      <c r="C9" s="3"/>
      <c r="D9" s="3"/>
      <c r="E9" s="3"/>
      <c r="F9" s="3"/>
      <c r="G9" s="3"/>
      <c r="H9" s="3" t="str" cm="1">
        <f t="array" ref="H9">_xlfn.IFS(B9=1,K$4,C9=1,L$4,D9=1,M$4,E9=1,N$4,F9=1,O$4,G9=1,P$4,COUNTBLANK(B10:G10)&gt;5," ")</f>
        <v xml:space="preserve"> </v>
      </c>
      <c r="J9" s="17" t="s">
        <v>15</v>
      </c>
      <c r="K9" s="17"/>
      <c r="L9" s="17"/>
      <c r="M9" s="17"/>
    </row>
    <row r="10" spans="1:16">
      <c r="A10" s="14" t="s">
        <v>41</v>
      </c>
      <c r="B10" s="3"/>
      <c r="C10" s="3"/>
      <c r="D10" s="3"/>
      <c r="E10" s="3"/>
      <c r="F10" s="3"/>
      <c r="G10" s="3"/>
      <c r="H10" s="3" t="str" cm="1">
        <f t="array" ref="H10">_xlfn.IFS(B10=1,K$4,C10=1,L$4,D10=1,M$4,E10=1,N$4,F10=1,O$4,G10=1,P$4,COUNTBLANK(B11:G11)&gt;5," ")</f>
        <v xml:space="preserve"> </v>
      </c>
      <c r="J10" s="6" t="s">
        <v>8</v>
      </c>
      <c r="K10" s="6" t="s">
        <v>17</v>
      </c>
      <c r="L10" s="6" t="s">
        <v>18</v>
      </c>
      <c r="M10" s="6" t="s">
        <v>19</v>
      </c>
    </row>
    <row r="11" spans="1:16" ht="16.5" customHeight="1">
      <c r="A11" s="14" t="s">
        <v>42</v>
      </c>
      <c r="B11" s="3"/>
      <c r="C11" s="3"/>
      <c r="D11" s="3"/>
      <c r="E11" s="3"/>
      <c r="F11" s="3"/>
      <c r="G11" s="3"/>
      <c r="H11" s="3"/>
      <c r="J11" s="7">
        <f>H21</f>
        <v>80</v>
      </c>
      <c r="K11" s="7">
        <f>J11/8</f>
        <v>10</v>
      </c>
      <c r="L11" s="7">
        <f>K11/4</f>
        <v>2.5</v>
      </c>
      <c r="M11" s="7">
        <f>K11/20</f>
        <v>0.5</v>
      </c>
    </row>
    <row r="12" spans="1:16" ht="15" customHeight="1">
      <c r="A12" s="14" t="s">
        <v>43</v>
      </c>
      <c r="B12" s="5"/>
      <c r="C12" s="5"/>
      <c r="D12" s="5"/>
      <c r="E12" s="5"/>
      <c r="F12" s="5"/>
      <c r="G12" s="5"/>
      <c r="H12" s="5">
        <f>SUM(H4:H11)</f>
        <v>80</v>
      </c>
      <c r="J12" s="15"/>
    </row>
    <row r="13" spans="1:16" ht="15" customHeight="1">
      <c r="A13" s="14" t="s">
        <v>44</v>
      </c>
      <c r="B13" s="3"/>
      <c r="C13" s="3"/>
      <c r="D13" s="3"/>
      <c r="E13" s="3"/>
      <c r="F13" s="3"/>
      <c r="G13" s="3"/>
      <c r="H13" s="3"/>
    </row>
    <row r="14" spans="1:16">
      <c r="A14" s="14" t="s">
        <v>45</v>
      </c>
      <c r="B14" s="3"/>
      <c r="C14" s="3"/>
      <c r="D14" s="3"/>
      <c r="E14" s="3"/>
      <c r="F14" s="3"/>
      <c r="G14" s="3"/>
      <c r="H14" s="3"/>
    </row>
    <row r="15" spans="1:16">
      <c r="A15" s="14" t="s">
        <v>24</v>
      </c>
      <c r="B15" s="3"/>
      <c r="C15" s="3"/>
      <c r="D15" s="3"/>
      <c r="E15" s="3"/>
      <c r="F15" s="3"/>
      <c r="G15" s="3"/>
      <c r="H15" s="3"/>
      <c r="J15" s="18" t="s">
        <v>25</v>
      </c>
      <c r="K15" s="18"/>
      <c r="L15" s="18"/>
      <c r="M15" s="18"/>
      <c r="N15" s="18"/>
    </row>
    <row r="16" spans="1:16">
      <c r="A16" s="13" t="s">
        <v>26</v>
      </c>
      <c r="B16" s="3"/>
      <c r="C16" s="3"/>
      <c r="D16" s="3"/>
      <c r="E16" s="3"/>
      <c r="F16" s="3"/>
      <c r="G16" s="3"/>
      <c r="H16" s="3"/>
      <c r="J16" s="2" t="s">
        <v>8</v>
      </c>
      <c r="K16" s="2" t="s">
        <v>27</v>
      </c>
      <c r="L16" s="2" t="s">
        <v>28</v>
      </c>
      <c r="M16" s="2" t="s">
        <v>29</v>
      </c>
      <c r="N16" s="2" t="s">
        <v>30</v>
      </c>
    </row>
    <row r="17" spans="1:14">
      <c r="A17" s="4"/>
      <c r="B17" s="3"/>
      <c r="C17" s="3"/>
      <c r="D17" s="3"/>
      <c r="E17" s="3"/>
      <c r="F17" s="3"/>
      <c r="G17" s="3"/>
      <c r="H17" s="3"/>
      <c r="J17" s="3" t="s">
        <v>17</v>
      </c>
      <c r="K17" s="3">
        <f>K$11/1</f>
        <v>10</v>
      </c>
      <c r="L17" s="3">
        <f>L$11/2</f>
        <v>1.25</v>
      </c>
      <c r="M17" s="3">
        <f>M$11/3</f>
        <v>0.16666666666666666</v>
      </c>
      <c r="N17" s="3">
        <f>N$11/4</f>
        <v>0</v>
      </c>
    </row>
    <row r="18" spans="1:14">
      <c r="A18" s="4"/>
      <c r="B18" s="5"/>
      <c r="C18" s="5"/>
      <c r="D18" s="5"/>
      <c r="E18" s="5"/>
      <c r="F18" s="5"/>
      <c r="G18" s="5"/>
      <c r="H18" s="5">
        <f>SUM(H13:H17)</f>
        <v>0</v>
      </c>
      <c r="J18" s="3" t="s">
        <v>31</v>
      </c>
      <c r="K18" s="3">
        <f>L$11/1</f>
        <v>2.5</v>
      </c>
      <c r="L18" s="3">
        <f>M$11/2</f>
        <v>0.25</v>
      </c>
      <c r="M18" s="3">
        <f>N$11/3</f>
        <v>0</v>
      </c>
      <c r="N18" s="3">
        <f>O$11/4</f>
        <v>0</v>
      </c>
    </row>
    <row r="19" spans="1:14">
      <c r="J19" s="3" t="s">
        <v>32</v>
      </c>
      <c r="K19" s="3">
        <f>M$11/1</f>
        <v>0.5</v>
      </c>
      <c r="L19" s="3">
        <f>N$11/2</f>
        <v>0</v>
      </c>
      <c r="M19" s="3">
        <f>O$11/3</f>
        <v>0</v>
      </c>
      <c r="N19" s="3">
        <f>P$11/4</f>
        <v>0</v>
      </c>
    </row>
    <row r="21" spans="1:14">
      <c r="A21" s="4" t="s">
        <v>33</v>
      </c>
      <c r="B21" s="5"/>
      <c r="C21" s="5"/>
      <c r="D21" s="5"/>
      <c r="E21" s="5"/>
      <c r="F21" s="5"/>
      <c r="G21" s="5"/>
      <c r="H21" s="5">
        <f>SUM(H12)</f>
        <v>80</v>
      </c>
    </row>
  </sheetData>
  <mergeCells count="3">
    <mergeCell ref="A1:H2"/>
    <mergeCell ref="J9:M9"/>
    <mergeCell ref="J15:N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FA48B-6F7F-4261-9093-05C182AE4FA5}">
  <dimension ref="A1:P21"/>
  <sheetViews>
    <sheetView topLeftCell="A3" workbookViewId="0">
      <selection activeCell="I14" sqref="I14"/>
    </sheetView>
  </sheetViews>
  <sheetFormatPr defaultColWidth="11.42578125" defaultRowHeight="15"/>
  <cols>
    <col min="1" max="1" width="30.7109375" customWidth="1"/>
  </cols>
  <sheetData>
    <row r="1" spans="1:16">
      <c r="A1" s="17" t="s">
        <v>0</v>
      </c>
      <c r="B1" s="17"/>
      <c r="C1" s="17"/>
      <c r="D1" s="17"/>
      <c r="E1" s="17"/>
      <c r="F1" s="17"/>
      <c r="G1" s="17"/>
      <c r="H1" s="17"/>
    </row>
    <row r="2" spans="1:16">
      <c r="A2" s="17"/>
      <c r="B2" s="17"/>
      <c r="C2" s="17"/>
      <c r="D2" s="17"/>
      <c r="E2" s="17"/>
      <c r="F2" s="17"/>
      <c r="G2" s="17"/>
      <c r="H2" s="17"/>
    </row>
    <row r="3" spans="1:16">
      <c r="A3" s="16" t="s">
        <v>46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J3" s="6"/>
      <c r="K3" s="6" t="s">
        <v>2</v>
      </c>
      <c r="L3" s="6" t="s">
        <v>3</v>
      </c>
      <c r="M3" s="6" t="s">
        <v>4</v>
      </c>
      <c r="N3" s="6" t="s">
        <v>5</v>
      </c>
      <c r="O3" s="6" t="s">
        <v>6</v>
      </c>
      <c r="P3" s="6" t="s">
        <v>7</v>
      </c>
    </row>
    <row r="4" spans="1:16">
      <c r="A4" s="13" t="s">
        <v>47</v>
      </c>
      <c r="B4" s="3"/>
      <c r="C4" s="3"/>
      <c r="D4" s="3"/>
      <c r="E4" s="3"/>
      <c r="F4" s="3">
        <v>1</v>
      </c>
      <c r="G4" s="3"/>
      <c r="H4" s="3" cm="1">
        <f t="array" ref="H4">_xlfn.IFS(B4=1,K$4,C4=1,L$4,D4=1,M$4,E4=1,N$4,F4=1,O$4,G4=1,P$4,COUNTBLANK(B5:G5)&gt;5," ")</f>
        <v>32</v>
      </c>
      <c r="J4" s="3" t="s">
        <v>8</v>
      </c>
      <c r="K4" s="3">
        <v>4</v>
      </c>
      <c r="L4" s="3">
        <v>8</v>
      </c>
      <c r="M4" s="3">
        <v>16</v>
      </c>
      <c r="N4" s="3">
        <v>24</v>
      </c>
      <c r="O4" s="3">
        <v>32</v>
      </c>
      <c r="P4" s="3">
        <v>40</v>
      </c>
    </row>
    <row r="5" spans="1:16" ht="30">
      <c r="A5" s="14" t="s">
        <v>48</v>
      </c>
      <c r="B5" s="3"/>
      <c r="C5" s="3"/>
      <c r="D5" s="3">
        <v>1</v>
      </c>
      <c r="E5" s="3"/>
      <c r="F5" s="3"/>
      <c r="G5" s="3"/>
      <c r="H5" s="3" cm="1">
        <f t="array" ref="H5">_xlfn.IFS(B5=1,K$4,C5=1,L$4,D5=1,M$4,E5=1,N$4,F5=1,O$4,G5=1,P$4,COUNTBLANK(B6:G6)&gt;5," ")</f>
        <v>16</v>
      </c>
    </row>
    <row r="6" spans="1:16">
      <c r="A6" s="13" t="s">
        <v>49</v>
      </c>
      <c r="B6" s="3"/>
      <c r="C6" s="3"/>
      <c r="D6" s="3"/>
      <c r="E6" s="3"/>
      <c r="F6" s="3">
        <v>1</v>
      </c>
      <c r="G6" s="3"/>
      <c r="H6" s="3" cm="1">
        <f t="array" ref="H6">_xlfn.IFS(B6=1,K$4,C6=1,L$4,D6=1,M$4,E6=1,N$4,F6=1,O$4,G6=1,P$4,COUNTBLANK(B7:G7)&gt;5," ")</f>
        <v>32</v>
      </c>
    </row>
    <row r="7" spans="1:16" ht="18" customHeight="1">
      <c r="A7" s="13" t="s">
        <v>24</v>
      </c>
      <c r="B7" s="3"/>
      <c r="C7" s="3"/>
      <c r="D7" s="3"/>
      <c r="E7" s="3"/>
      <c r="F7" s="3"/>
      <c r="G7" s="3"/>
      <c r="H7" s="3" t="str" cm="1">
        <f t="array" ref="H7">_xlfn.IFS(B7=1,K$4,C7=1,L$4,D7=1,M$4,E7=1,N$4,F7=1,O$4,G7=1,P$4,COUNTBLANK(B8:G8)&gt;5," ")</f>
        <v xml:space="preserve"> </v>
      </c>
    </row>
    <row r="8" spans="1:16" ht="16.5" customHeight="1">
      <c r="A8" s="13" t="s">
        <v>26</v>
      </c>
      <c r="B8" s="3"/>
      <c r="C8" s="3"/>
      <c r="D8" s="3"/>
      <c r="E8" s="3"/>
      <c r="F8" s="3"/>
      <c r="G8" s="3"/>
      <c r="H8" s="3" t="str" cm="1">
        <f t="array" ref="H8">_xlfn.IFS(B8=1,K$4,C8=1,L$4,D8=1,M$4,E8=1,N$4,F8=1,O$4,G8=1,P$4,COUNTBLANK(B9:G9)&gt;5," ")</f>
        <v xml:space="preserve"> </v>
      </c>
    </row>
    <row r="9" spans="1:16" ht="14.25" customHeight="1">
      <c r="A9" s="14"/>
      <c r="B9" s="3"/>
      <c r="C9" s="3"/>
      <c r="D9" s="3"/>
      <c r="E9" s="3"/>
      <c r="F9" s="3"/>
      <c r="G9" s="3"/>
      <c r="H9" s="3" t="str" cm="1">
        <f t="array" ref="H9">_xlfn.IFS(B9=1,K$4,C9=1,L$4,D9=1,M$4,E9=1,N$4,F9=1,O$4,G9=1,P$4,COUNTBLANK(B10:G10)&gt;5," ")</f>
        <v xml:space="preserve"> </v>
      </c>
      <c r="J9" s="17" t="s">
        <v>15</v>
      </c>
      <c r="K9" s="17"/>
      <c r="L9" s="17"/>
      <c r="M9" s="17"/>
    </row>
    <row r="10" spans="1:16">
      <c r="A10" s="14"/>
      <c r="B10" s="3"/>
      <c r="C10" s="3"/>
      <c r="D10" s="3"/>
      <c r="E10" s="3"/>
      <c r="F10" s="3"/>
      <c r="G10" s="3"/>
      <c r="H10" s="3" t="str" cm="1">
        <f t="array" ref="H10">_xlfn.IFS(B10=1,K$4,C10=1,L$4,D10=1,M$4,E10=1,N$4,F10=1,O$4,G10=1,P$4,COUNTBLANK(B11:G11)&gt;5," ")</f>
        <v xml:space="preserve"> </v>
      </c>
      <c r="J10" s="6" t="s">
        <v>8</v>
      </c>
      <c r="K10" s="6" t="s">
        <v>17</v>
      </c>
      <c r="L10" s="6" t="s">
        <v>18</v>
      </c>
      <c r="M10" s="6" t="s">
        <v>19</v>
      </c>
    </row>
    <row r="11" spans="1:16">
      <c r="A11" s="14"/>
      <c r="B11" s="3"/>
      <c r="C11" s="3"/>
      <c r="D11" s="3"/>
      <c r="E11" s="3"/>
      <c r="F11" s="3"/>
      <c r="G11" s="3"/>
      <c r="H11" s="3"/>
      <c r="J11" s="7">
        <f>H21</f>
        <v>80</v>
      </c>
      <c r="K11" s="7">
        <f>J11/8</f>
        <v>10</v>
      </c>
      <c r="L11" s="7">
        <f>K11/4</f>
        <v>2.5</v>
      </c>
      <c r="M11" s="7">
        <f>K11/20</f>
        <v>0.5</v>
      </c>
    </row>
    <row r="12" spans="1:16">
      <c r="A12" s="14"/>
      <c r="B12" s="5"/>
      <c r="C12" s="5"/>
      <c r="D12" s="5"/>
      <c r="E12" s="5"/>
      <c r="F12" s="5"/>
      <c r="G12" s="5"/>
      <c r="H12" s="5">
        <f>SUM(H4:H11)</f>
        <v>80</v>
      </c>
      <c r="J12" s="15"/>
    </row>
    <row r="13" spans="1:16">
      <c r="A13" s="14"/>
      <c r="B13" s="3"/>
      <c r="C13" s="3"/>
      <c r="D13" s="3"/>
      <c r="E13" s="3"/>
      <c r="F13" s="3"/>
      <c r="G13" s="3"/>
      <c r="H13" s="3"/>
    </row>
    <row r="14" spans="1:16">
      <c r="A14" s="14"/>
      <c r="B14" s="3"/>
      <c r="C14" s="3"/>
      <c r="D14" s="3"/>
      <c r="E14" s="3"/>
      <c r="F14" s="3"/>
      <c r="G14" s="3"/>
      <c r="H14" s="3"/>
    </row>
    <row r="15" spans="1:16">
      <c r="A15" s="14"/>
      <c r="B15" s="3"/>
      <c r="C15" s="3"/>
      <c r="D15" s="3"/>
      <c r="E15" s="3"/>
      <c r="F15" s="3"/>
      <c r="G15" s="3"/>
      <c r="H15" s="3"/>
      <c r="J15" s="18" t="s">
        <v>25</v>
      </c>
      <c r="K15" s="18"/>
      <c r="L15" s="18"/>
      <c r="M15" s="18"/>
      <c r="N15" s="18"/>
    </row>
    <row r="16" spans="1:16">
      <c r="A16" s="13"/>
      <c r="B16" s="3"/>
      <c r="C16" s="3"/>
      <c r="D16" s="3"/>
      <c r="E16" s="3"/>
      <c r="F16" s="3"/>
      <c r="G16" s="3"/>
      <c r="H16" s="3"/>
      <c r="J16" s="2" t="s">
        <v>8</v>
      </c>
      <c r="K16" s="2" t="s">
        <v>27</v>
      </c>
      <c r="L16" s="2" t="s">
        <v>28</v>
      </c>
      <c r="M16" s="2" t="s">
        <v>29</v>
      </c>
      <c r="N16" s="2" t="s">
        <v>30</v>
      </c>
    </row>
    <row r="17" spans="1:14">
      <c r="A17" s="4"/>
      <c r="B17" s="3"/>
      <c r="C17" s="3"/>
      <c r="D17" s="3"/>
      <c r="E17" s="3"/>
      <c r="F17" s="3"/>
      <c r="G17" s="3"/>
      <c r="H17" s="3"/>
      <c r="J17" s="3" t="s">
        <v>17</v>
      </c>
      <c r="K17" s="3">
        <f>K$11/1</f>
        <v>10</v>
      </c>
      <c r="L17" s="3">
        <f>L$11/2</f>
        <v>1.25</v>
      </c>
      <c r="M17" s="3">
        <f>M$11/3</f>
        <v>0.16666666666666666</v>
      </c>
      <c r="N17" s="3">
        <f>N$11/4</f>
        <v>0</v>
      </c>
    </row>
    <row r="18" spans="1:14">
      <c r="A18" s="4"/>
      <c r="B18" s="5"/>
      <c r="C18" s="5"/>
      <c r="D18" s="5"/>
      <c r="E18" s="5"/>
      <c r="F18" s="5"/>
      <c r="G18" s="5"/>
      <c r="H18" s="5">
        <f>SUM(H13:H17)</f>
        <v>0</v>
      </c>
      <c r="J18" s="3" t="s">
        <v>31</v>
      </c>
      <c r="K18" s="3">
        <f>L$11/1</f>
        <v>2.5</v>
      </c>
      <c r="L18" s="3">
        <f>M$11/2</f>
        <v>0.25</v>
      </c>
      <c r="M18" s="3">
        <f>N$11/3</f>
        <v>0</v>
      </c>
      <c r="N18" s="3">
        <f>O$11/4</f>
        <v>0</v>
      </c>
    </row>
    <row r="19" spans="1:14">
      <c r="J19" s="3" t="s">
        <v>32</v>
      </c>
      <c r="K19" s="3">
        <f>M$11/1</f>
        <v>0.5</v>
      </c>
      <c r="L19" s="3">
        <f>N$11/2</f>
        <v>0</v>
      </c>
      <c r="M19" s="3">
        <f>O$11/3</f>
        <v>0</v>
      </c>
      <c r="N19" s="3">
        <f>P$11/4</f>
        <v>0</v>
      </c>
    </row>
    <row r="21" spans="1:14">
      <c r="A21" s="4" t="s">
        <v>33</v>
      </c>
      <c r="B21" s="5"/>
      <c r="C21" s="5"/>
      <c r="D21" s="5"/>
      <c r="E21" s="5"/>
      <c r="F21" s="5"/>
      <c r="G21" s="5"/>
      <c r="H21" s="5">
        <f>SUM(H12)</f>
        <v>80</v>
      </c>
    </row>
  </sheetData>
  <mergeCells count="3">
    <mergeCell ref="A1:H2"/>
    <mergeCell ref="J9:M9"/>
    <mergeCell ref="J15:N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9E2FA-C409-4639-9658-0E53654448D7}">
  <dimension ref="A1:P21"/>
  <sheetViews>
    <sheetView workbookViewId="0">
      <selection activeCell="B8" sqref="B8"/>
    </sheetView>
  </sheetViews>
  <sheetFormatPr defaultColWidth="11.42578125" defaultRowHeight="15"/>
  <cols>
    <col min="1" max="1" width="29" customWidth="1"/>
  </cols>
  <sheetData>
    <row r="1" spans="1:16">
      <c r="A1" s="17" t="s">
        <v>0</v>
      </c>
      <c r="B1" s="17"/>
      <c r="C1" s="17"/>
      <c r="D1" s="17"/>
      <c r="E1" s="17"/>
      <c r="F1" s="17"/>
      <c r="G1" s="17"/>
      <c r="H1" s="17"/>
    </row>
    <row r="2" spans="1:16">
      <c r="A2" s="17"/>
      <c r="B2" s="17"/>
      <c r="C2" s="17"/>
      <c r="D2" s="17"/>
      <c r="E2" s="17"/>
      <c r="F2" s="17"/>
      <c r="G2" s="17"/>
      <c r="H2" s="17"/>
    </row>
    <row r="3" spans="1:16">
      <c r="A3" s="16" t="s">
        <v>50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J3" s="6"/>
      <c r="K3" s="6" t="s">
        <v>2</v>
      </c>
      <c r="L3" s="6" t="s">
        <v>3</v>
      </c>
      <c r="M3" s="6" t="s">
        <v>4</v>
      </c>
      <c r="N3" s="6" t="s">
        <v>5</v>
      </c>
      <c r="O3" s="6" t="s">
        <v>6</v>
      </c>
      <c r="P3" s="6" t="s">
        <v>7</v>
      </c>
    </row>
    <row r="4" spans="1:16">
      <c r="A4" s="13" t="s">
        <v>51</v>
      </c>
      <c r="B4" s="3"/>
      <c r="C4" s="3"/>
      <c r="D4" s="3"/>
      <c r="E4" s="3"/>
      <c r="F4" s="3">
        <v>1</v>
      </c>
      <c r="G4" s="3"/>
      <c r="H4" s="3" cm="1">
        <f t="array" ref="H4">_xlfn.IFS(B4=1,K$4,C4=1,L$4,D4=1,M$4,E4=1,N$4,F4=1,O$4,G4=1,P$4,COUNTBLANK(B5:G5)&gt;5," ")</f>
        <v>32</v>
      </c>
      <c r="J4" s="3" t="s">
        <v>8</v>
      </c>
      <c r="K4" s="3">
        <v>4</v>
      </c>
      <c r="L4" s="3">
        <v>8</v>
      </c>
      <c r="M4" s="3">
        <v>16</v>
      </c>
      <c r="N4" s="3">
        <v>24</v>
      </c>
      <c r="O4" s="3">
        <v>32</v>
      </c>
      <c r="P4" s="3">
        <v>40</v>
      </c>
    </row>
    <row r="5" spans="1:16" ht="15" customHeight="1">
      <c r="A5" s="14" t="s">
        <v>52</v>
      </c>
      <c r="B5" s="3"/>
      <c r="C5" s="3"/>
      <c r="D5" s="3">
        <v>1</v>
      </c>
      <c r="E5" s="3"/>
      <c r="F5" s="3"/>
      <c r="G5" s="3"/>
      <c r="H5" s="3" cm="1">
        <f t="array" ref="H5">_xlfn.IFS(B5=1,K$4,C5=1,L$4,D5=1,M$4,E5=1,N$4,F5=1,O$4,G5=1,P$4,COUNTBLANK(B6:G6)&gt;5," ")</f>
        <v>16</v>
      </c>
    </row>
    <row r="6" spans="1:16">
      <c r="A6" s="13" t="s">
        <v>24</v>
      </c>
      <c r="B6" s="3"/>
      <c r="C6" s="3"/>
      <c r="D6" s="3"/>
      <c r="E6" s="3"/>
      <c r="F6" s="3">
        <v>1</v>
      </c>
      <c r="G6" s="3"/>
      <c r="H6" s="3" cm="1">
        <f t="array" ref="H6">_xlfn.IFS(B6=1,K$4,C6=1,L$4,D6=1,M$4,E6=1,N$4,F6=1,O$4,G6=1,P$4,COUNTBLANK(B7:G7)&gt;5," ")</f>
        <v>32</v>
      </c>
    </row>
    <row r="7" spans="1:16" ht="13.5" customHeight="1">
      <c r="A7" s="13" t="s">
        <v>26</v>
      </c>
      <c r="B7" s="3"/>
      <c r="C7" s="3"/>
      <c r="D7" s="3"/>
      <c r="E7" s="3"/>
      <c r="F7" s="3"/>
      <c r="G7" s="3"/>
      <c r="H7" s="3" t="str" cm="1">
        <f t="array" ref="H7">_xlfn.IFS(B7=1,K$4,C7=1,L$4,D7=1,M$4,E7=1,N$4,F7=1,O$4,G7=1,P$4,COUNTBLANK(B8:G8)&gt;5," ")</f>
        <v xml:space="preserve"> </v>
      </c>
    </row>
    <row r="8" spans="1:16">
      <c r="A8" s="14"/>
      <c r="B8" s="3"/>
      <c r="C8" s="3"/>
      <c r="D8" s="3"/>
      <c r="E8" s="3"/>
      <c r="F8" s="3"/>
      <c r="G8" s="3"/>
      <c r="H8" s="3" t="str" cm="1">
        <f t="array" ref="H8">_xlfn.IFS(B8=1,K$4,C8=1,L$4,D8=1,M$4,E8=1,N$4,F8=1,O$4,G8=1,P$4,COUNTBLANK(B9:G9)&gt;5," ")</f>
        <v xml:space="preserve"> </v>
      </c>
    </row>
    <row r="9" spans="1:16">
      <c r="A9" s="14"/>
      <c r="B9" s="3"/>
      <c r="C9" s="3"/>
      <c r="D9" s="3"/>
      <c r="E9" s="3"/>
      <c r="F9" s="3"/>
      <c r="G9" s="3"/>
      <c r="H9" s="3" t="str" cm="1">
        <f t="array" ref="H9">_xlfn.IFS(B9=1,K$4,C9=1,L$4,D9=1,M$4,E9=1,N$4,F9=1,O$4,G9=1,P$4,COUNTBLANK(B10:G10)&gt;5," ")</f>
        <v xml:space="preserve"> </v>
      </c>
      <c r="J9" s="17" t="s">
        <v>15</v>
      </c>
      <c r="K9" s="17"/>
      <c r="L9" s="17"/>
      <c r="M9" s="17"/>
    </row>
    <row r="10" spans="1:16">
      <c r="A10" s="14"/>
      <c r="B10" s="3"/>
      <c r="C10" s="3"/>
      <c r="D10" s="3"/>
      <c r="E10" s="3"/>
      <c r="F10" s="3"/>
      <c r="G10" s="3"/>
      <c r="H10" s="3" t="str" cm="1">
        <f t="array" ref="H10">_xlfn.IFS(B10=1,K$4,C10=1,L$4,D10=1,M$4,E10=1,N$4,F10=1,O$4,G10=1,P$4,COUNTBLANK(B11:G11)&gt;5," ")</f>
        <v xml:space="preserve"> </v>
      </c>
      <c r="J10" s="6" t="s">
        <v>8</v>
      </c>
      <c r="K10" s="6" t="s">
        <v>17</v>
      </c>
      <c r="L10" s="6" t="s">
        <v>18</v>
      </c>
      <c r="M10" s="6" t="s">
        <v>19</v>
      </c>
    </row>
    <row r="11" spans="1:16">
      <c r="A11" s="14"/>
      <c r="B11" s="3"/>
      <c r="C11" s="3"/>
      <c r="D11" s="3"/>
      <c r="E11" s="3"/>
      <c r="F11" s="3"/>
      <c r="G11" s="3"/>
      <c r="H11" s="3"/>
      <c r="J11" s="7">
        <f>H21</f>
        <v>80</v>
      </c>
      <c r="K11" s="7">
        <f>J11/8</f>
        <v>10</v>
      </c>
      <c r="L11" s="7">
        <f>K11/4</f>
        <v>2.5</v>
      </c>
      <c r="M11" s="7">
        <f>K11/20</f>
        <v>0.5</v>
      </c>
    </row>
    <row r="12" spans="1:16">
      <c r="A12" s="14"/>
      <c r="B12" s="5"/>
      <c r="C12" s="5"/>
      <c r="D12" s="5"/>
      <c r="E12" s="5"/>
      <c r="F12" s="5"/>
      <c r="G12" s="5"/>
      <c r="H12" s="5">
        <f>SUM(H4:H11)</f>
        <v>80</v>
      </c>
      <c r="J12" s="15"/>
    </row>
    <row r="13" spans="1:16">
      <c r="A13" s="14"/>
      <c r="B13" s="3"/>
      <c r="C13" s="3"/>
      <c r="D13" s="3"/>
      <c r="E13" s="3"/>
      <c r="F13" s="3"/>
      <c r="G13" s="3"/>
      <c r="H13" s="3"/>
    </row>
    <row r="14" spans="1:16">
      <c r="A14" s="14"/>
      <c r="B14" s="3"/>
      <c r="C14" s="3"/>
      <c r="D14" s="3"/>
      <c r="E14" s="3"/>
      <c r="F14" s="3"/>
      <c r="G14" s="3"/>
      <c r="H14" s="3"/>
    </row>
    <row r="15" spans="1:16">
      <c r="A15" s="14"/>
      <c r="B15" s="3"/>
      <c r="C15" s="3"/>
      <c r="D15" s="3"/>
      <c r="E15" s="3"/>
      <c r="F15" s="3"/>
      <c r="G15" s="3"/>
      <c r="H15" s="3"/>
      <c r="J15" s="18" t="s">
        <v>25</v>
      </c>
      <c r="K15" s="18"/>
      <c r="L15" s="18"/>
      <c r="M15" s="18"/>
      <c r="N15" s="18"/>
    </row>
    <row r="16" spans="1:16">
      <c r="A16" s="13"/>
      <c r="B16" s="3"/>
      <c r="C16" s="3"/>
      <c r="D16" s="3"/>
      <c r="E16" s="3"/>
      <c r="F16" s="3"/>
      <c r="G16" s="3"/>
      <c r="H16" s="3"/>
      <c r="J16" s="2" t="s">
        <v>8</v>
      </c>
      <c r="K16" s="2" t="s">
        <v>27</v>
      </c>
      <c r="L16" s="2" t="s">
        <v>28</v>
      </c>
      <c r="M16" s="2" t="s">
        <v>29</v>
      </c>
      <c r="N16" s="2" t="s">
        <v>30</v>
      </c>
    </row>
    <row r="17" spans="1:14">
      <c r="A17" s="4"/>
      <c r="B17" s="3"/>
      <c r="C17" s="3"/>
      <c r="D17" s="3"/>
      <c r="E17" s="3"/>
      <c r="F17" s="3"/>
      <c r="G17" s="3"/>
      <c r="H17" s="3"/>
      <c r="J17" s="3" t="s">
        <v>17</v>
      </c>
      <c r="K17" s="3">
        <f>K$11/1</f>
        <v>10</v>
      </c>
      <c r="L17" s="3">
        <f>L$11/2</f>
        <v>1.25</v>
      </c>
      <c r="M17" s="3">
        <f>M$11/3</f>
        <v>0.16666666666666666</v>
      </c>
      <c r="N17" s="3">
        <f>N$11/4</f>
        <v>0</v>
      </c>
    </row>
    <row r="18" spans="1:14">
      <c r="A18" s="4"/>
      <c r="B18" s="5"/>
      <c r="C18" s="5"/>
      <c r="D18" s="5"/>
      <c r="E18" s="5"/>
      <c r="F18" s="5"/>
      <c r="G18" s="5"/>
      <c r="H18" s="5">
        <f>SUM(H13:H17)</f>
        <v>0</v>
      </c>
      <c r="J18" s="3" t="s">
        <v>31</v>
      </c>
      <c r="K18" s="3">
        <f>L$11/1</f>
        <v>2.5</v>
      </c>
      <c r="L18" s="3">
        <f>M$11/2</f>
        <v>0.25</v>
      </c>
      <c r="M18" s="3">
        <f>N$11/3</f>
        <v>0</v>
      </c>
      <c r="N18" s="3">
        <f>O$11/4</f>
        <v>0</v>
      </c>
    </row>
    <row r="19" spans="1:14">
      <c r="J19" s="3" t="s">
        <v>32</v>
      </c>
      <c r="K19" s="3">
        <f>M$11/1</f>
        <v>0.5</v>
      </c>
      <c r="L19" s="3">
        <f>N$11/2</f>
        <v>0</v>
      </c>
      <c r="M19" s="3">
        <f>O$11/3</f>
        <v>0</v>
      </c>
      <c r="N19" s="3">
        <f>P$11/4</f>
        <v>0</v>
      </c>
    </row>
    <row r="21" spans="1:14">
      <c r="A21" s="4" t="s">
        <v>33</v>
      </c>
      <c r="B21" s="5"/>
      <c r="C21" s="5"/>
      <c r="D21" s="5"/>
      <c r="E21" s="5"/>
      <c r="F21" s="5"/>
      <c r="G21" s="5"/>
      <c r="H21" s="5">
        <f>SUM(H12)</f>
        <v>80</v>
      </c>
    </row>
  </sheetData>
  <mergeCells count="3">
    <mergeCell ref="A1:H2"/>
    <mergeCell ref="J9:M9"/>
    <mergeCell ref="J15:N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ADF2F-09E6-4CFB-A6DC-F46B22BEEB81}">
  <dimension ref="A1:P21"/>
  <sheetViews>
    <sheetView topLeftCell="B1" workbookViewId="0">
      <selection sqref="A1:P21"/>
    </sheetView>
  </sheetViews>
  <sheetFormatPr defaultColWidth="11.42578125" defaultRowHeight="15"/>
  <cols>
    <col min="1" max="1" width="23" customWidth="1"/>
  </cols>
  <sheetData>
    <row r="1" spans="1:16">
      <c r="A1" s="17" t="s">
        <v>0</v>
      </c>
      <c r="B1" s="17"/>
      <c r="C1" s="17"/>
      <c r="D1" s="17"/>
      <c r="E1" s="17"/>
      <c r="F1" s="17"/>
      <c r="G1" s="17"/>
      <c r="H1" s="17"/>
    </row>
    <row r="2" spans="1:16">
      <c r="A2" s="17"/>
      <c r="B2" s="17"/>
      <c r="C2" s="17"/>
      <c r="D2" s="17"/>
      <c r="E2" s="17"/>
      <c r="F2" s="17"/>
      <c r="G2" s="17"/>
      <c r="H2" s="17"/>
    </row>
    <row r="3" spans="1:16">
      <c r="A3" s="16" t="s">
        <v>53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J3" s="6"/>
      <c r="K3" s="6" t="s">
        <v>2</v>
      </c>
      <c r="L3" s="6" t="s">
        <v>3</v>
      </c>
      <c r="M3" s="6" t="s">
        <v>4</v>
      </c>
      <c r="N3" s="6" t="s">
        <v>5</v>
      </c>
      <c r="O3" s="6" t="s">
        <v>6</v>
      </c>
      <c r="P3" s="6" t="s">
        <v>7</v>
      </c>
    </row>
    <row r="4" spans="1:16">
      <c r="A4" s="13" t="s">
        <v>54</v>
      </c>
      <c r="B4" s="3"/>
      <c r="C4" s="3"/>
      <c r="D4" s="3"/>
      <c r="E4" s="3"/>
      <c r="F4" s="3">
        <v>1</v>
      </c>
      <c r="G4" s="3"/>
      <c r="H4" s="3" cm="1">
        <f t="array" ref="H4">_xlfn.IFS(B4=1,K$4,C4=1,L$4,D4=1,M$4,E4=1,N$4,F4=1,O$4,G4=1,P$4,COUNTBLANK(B5:G5)&gt;5," ")</f>
        <v>32</v>
      </c>
      <c r="J4" s="3" t="s">
        <v>8</v>
      </c>
      <c r="K4" s="3">
        <v>4</v>
      </c>
      <c r="L4" s="3">
        <v>8</v>
      </c>
      <c r="M4" s="3">
        <v>16</v>
      </c>
      <c r="N4" s="3">
        <v>24</v>
      </c>
      <c r="O4" s="3">
        <v>32</v>
      </c>
      <c r="P4" s="3">
        <v>40</v>
      </c>
    </row>
    <row r="5" spans="1:16" ht="28.5" customHeight="1">
      <c r="A5" s="14" t="s">
        <v>55</v>
      </c>
      <c r="B5" s="3"/>
      <c r="C5" s="3"/>
      <c r="D5" s="3">
        <v>1</v>
      </c>
      <c r="E5" s="3"/>
      <c r="F5" s="3"/>
      <c r="G5" s="3"/>
      <c r="H5" s="3" cm="1">
        <f t="array" ref="H5">_xlfn.IFS(B5=1,K$4,C5=1,L$4,D5=1,M$4,E5=1,N$4,F5=1,O$4,G5=1,P$4,COUNTBLANK(B6:G6)&gt;5," ")</f>
        <v>16</v>
      </c>
    </row>
    <row r="6" spans="1:16">
      <c r="A6" s="13" t="s">
        <v>56</v>
      </c>
      <c r="B6" s="3"/>
      <c r="C6" s="3"/>
      <c r="D6" s="3"/>
      <c r="E6" s="3"/>
      <c r="F6" s="3">
        <v>1</v>
      </c>
      <c r="G6" s="3"/>
      <c r="H6" s="3" cm="1">
        <f t="array" ref="H6">_xlfn.IFS(B6=1,K$4,C6=1,L$4,D6=1,M$4,E6=1,N$4,F6=1,O$4,G6=1,P$4,COUNTBLANK(B7:G7)&gt;5," ")</f>
        <v>32</v>
      </c>
    </row>
    <row r="7" spans="1:16" ht="12.75" customHeight="1">
      <c r="A7" s="13" t="s">
        <v>57</v>
      </c>
      <c r="B7" s="3"/>
      <c r="C7" s="3"/>
      <c r="D7" s="3"/>
      <c r="E7" s="3"/>
      <c r="F7" s="3"/>
      <c r="G7" s="3"/>
      <c r="H7" s="3" t="str" cm="1">
        <f t="array" ref="H7">_xlfn.IFS(B7=1,K$4,C7=1,L$4,D7=1,M$4,E7=1,N$4,F7=1,O$4,G7=1,P$4,COUNTBLANK(B8:G8)&gt;5," ")</f>
        <v xml:space="preserve"> </v>
      </c>
    </row>
    <row r="8" spans="1:16" ht="15" customHeight="1">
      <c r="A8" s="13" t="s">
        <v>26</v>
      </c>
      <c r="B8" s="3"/>
      <c r="C8" s="3"/>
      <c r="D8" s="3"/>
      <c r="E8" s="3"/>
      <c r="F8" s="3"/>
      <c r="G8" s="3"/>
      <c r="H8" s="3" t="str" cm="1">
        <f t="array" ref="H8">_xlfn.IFS(B8=1,K$4,C8=1,L$4,D8=1,M$4,E8=1,N$4,F8=1,O$4,G8=1,P$4,COUNTBLANK(B9:G9)&gt;5," ")</f>
        <v xml:space="preserve"> </v>
      </c>
    </row>
    <row r="9" spans="1:16">
      <c r="A9" s="14"/>
      <c r="B9" s="3"/>
      <c r="C9" s="3"/>
      <c r="D9" s="3"/>
      <c r="E9" s="3"/>
      <c r="F9" s="3"/>
      <c r="G9" s="3"/>
      <c r="H9" s="3" t="str" cm="1">
        <f t="array" ref="H9">_xlfn.IFS(B9=1,K$4,C9=1,L$4,D9=1,M$4,E9=1,N$4,F9=1,O$4,G9=1,P$4,COUNTBLANK(B10:G10)&gt;5," ")</f>
        <v xml:space="preserve"> </v>
      </c>
      <c r="J9" s="17" t="s">
        <v>15</v>
      </c>
      <c r="K9" s="17"/>
      <c r="L9" s="17"/>
      <c r="M9" s="17"/>
    </row>
    <row r="10" spans="1:16">
      <c r="A10" s="14"/>
      <c r="B10" s="3"/>
      <c r="C10" s="3"/>
      <c r="D10" s="3"/>
      <c r="E10" s="3"/>
      <c r="F10" s="3"/>
      <c r="G10" s="3"/>
      <c r="H10" s="3" t="str" cm="1">
        <f t="array" ref="H10">_xlfn.IFS(B10=1,K$4,C10=1,L$4,D10=1,M$4,E10=1,N$4,F10=1,O$4,G10=1,P$4,COUNTBLANK(B11:G11)&gt;5," ")</f>
        <v xml:space="preserve"> </v>
      </c>
      <c r="J10" s="6" t="s">
        <v>8</v>
      </c>
      <c r="K10" s="6" t="s">
        <v>17</v>
      </c>
      <c r="L10" s="6" t="s">
        <v>18</v>
      </c>
      <c r="M10" s="6" t="s">
        <v>19</v>
      </c>
    </row>
    <row r="11" spans="1:16">
      <c r="A11" s="14"/>
      <c r="B11" s="3"/>
      <c r="C11" s="3"/>
      <c r="D11" s="3"/>
      <c r="E11" s="3"/>
      <c r="F11" s="3"/>
      <c r="G11" s="3"/>
      <c r="H11" s="3"/>
      <c r="J11" s="7">
        <f>H21</f>
        <v>80</v>
      </c>
      <c r="K11" s="7">
        <f>J11/8</f>
        <v>10</v>
      </c>
      <c r="L11" s="7">
        <f>K11/4</f>
        <v>2.5</v>
      </c>
      <c r="M11" s="7">
        <f>K11/20</f>
        <v>0.5</v>
      </c>
    </row>
    <row r="12" spans="1:16">
      <c r="A12" s="14"/>
      <c r="B12" s="5"/>
      <c r="C12" s="5"/>
      <c r="D12" s="5"/>
      <c r="E12" s="5"/>
      <c r="F12" s="5"/>
      <c r="G12" s="5"/>
      <c r="H12" s="5">
        <f>SUM(H4:H11)</f>
        <v>80</v>
      </c>
      <c r="J12" s="15"/>
    </row>
    <row r="13" spans="1:16">
      <c r="A13" s="14"/>
      <c r="B13" s="3"/>
      <c r="C13" s="3"/>
      <c r="D13" s="3"/>
      <c r="E13" s="3"/>
      <c r="F13" s="3"/>
      <c r="G13" s="3"/>
      <c r="H13" s="3"/>
    </row>
    <row r="14" spans="1:16">
      <c r="A14" s="14"/>
      <c r="B14" s="3"/>
      <c r="C14" s="3"/>
      <c r="D14" s="3"/>
      <c r="E14" s="3"/>
      <c r="F14" s="3"/>
      <c r="G14" s="3"/>
      <c r="H14" s="3"/>
    </row>
    <row r="15" spans="1:16">
      <c r="A15" s="14"/>
      <c r="B15" s="3"/>
      <c r="C15" s="3"/>
      <c r="D15" s="3"/>
      <c r="E15" s="3"/>
      <c r="F15" s="3"/>
      <c r="G15" s="3"/>
      <c r="H15" s="3"/>
      <c r="J15" s="18" t="s">
        <v>25</v>
      </c>
      <c r="K15" s="18"/>
      <c r="L15" s="18"/>
      <c r="M15" s="18"/>
      <c r="N15" s="18"/>
    </row>
    <row r="16" spans="1:16">
      <c r="A16" s="13"/>
      <c r="B16" s="3"/>
      <c r="C16" s="3"/>
      <c r="D16" s="3"/>
      <c r="E16" s="3"/>
      <c r="F16" s="3"/>
      <c r="G16" s="3"/>
      <c r="H16" s="3"/>
      <c r="J16" s="2" t="s">
        <v>8</v>
      </c>
      <c r="K16" s="2" t="s">
        <v>27</v>
      </c>
      <c r="L16" s="2" t="s">
        <v>28</v>
      </c>
      <c r="M16" s="2" t="s">
        <v>29</v>
      </c>
      <c r="N16" s="2" t="s">
        <v>30</v>
      </c>
    </row>
    <row r="17" spans="1:14">
      <c r="A17" s="4"/>
      <c r="B17" s="3"/>
      <c r="C17" s="3"/>
      <c r="D17" s="3"/>
      <c r="E17" s="3"/>
      <c r="F17" s="3"/>
      <c r="G17" s="3"/>
      <c r="H17" s="3"/>
      <c r="J17" s="3" t="s">
        <v>17</v>
      </c>
      <c r="K17" s="3">
        <f>K$11/1</f>
        <v>10</v>
      </c>
      <c r="L17" s="3">
        <f>L$11/2</f>
        <v>1.25</v>
      </c>
      <c r="M17" s="3">
        <f>M$11/3</f>
        <v>0.16666666666666666</v>
      </c>
      <c r="N17" s="3">
        <f>N$11/4</f>
        <v>0</v>
      </c>
    </row>
    <row r="18" spans="1:14">
      <c r="A18" s="4"/>
      <c r="B18" s="5"/>
      <c r="C18" s="5"/>
      <c r="D18" s="5"/>
      <c r="E18" s="5"/>
      <c r="F18" s="5"/>
      <c r="G18" s="5"/>
      <c r="H18" s="5">
        <f>SUM(H13:H17)</f>
        <v>0</v>
      </c>
      <c r="J18" s="3" t="s">
        <v>31</v>
      </c>
      <c r="K18" s="3">
        <f>L$11/1</f>
        <v>2.5</v>
      </c>
      <c r="L18" s="3">
        <f>M$11/2</f>
        <v>0.25</v>
      </c>
      <c r="M18" s="3">
        <f>N$11/3</f>
        <v>0</v>
      </c>
      <c r="N18" s="3">
        <f>O$11/4</f>
        <v>0</v>
      </c>
    </row>
    <row r="19" spans="1:14">
      <c r="J19" s="3" t="s">
        <v>32</v>
      </c>
      <c r="K19" s="3">
        <f>M$11/1</f>
        <v>0.5</v>
      </c>
      <c r="L19" s="3">
        <f>N$11/2</f>
        <v>0</v>
      </c>
      <c r="M19" s="3">
        <f>O$11/3</f>
        <v>0</v>
      </c>
      <c r="N19" s="3">
        <f>P$11/4</f>
        <v>0</v>
      </c>
    </row>
    <row r="21" spans="1:14">
      <c r="A21" s="4" t="s">
        <v>33</v>
      </c>
      <c r="B21" s="5"/>
      <c r="C21" s="5"/>
      <c r="D21" s="5"/>
      <c r="E21" s="5"/>
      <c r="F21" s="5"/>
      <c r="G21" s="5"/>
      <c r="H21" s="5">
        <f>SUM(H12)</f>
        <v>80</v>
      </c>
    </row>
  </sheetData>
  <mergeCells count="3">
    <mergeCell ref="A1:H2"/>
    <mergeCell ref="J9:M9"/>
    <mergeCell ref="J15:N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622DA-1E01-4DAB-AACD-363CD5E5CADA}">
  <dimension ref="A1:P21"/>
  <sheetViews>
    <sheetView workbookViewId="0">
      <selection activeCell="H18" sqref="A11:H18"/>
    </sheetView>
  </sheetViews>
  <sheetFormatPr defaultColWidth="11.42578125" defaultRowHeight="15"/>
  <cols>
    <col min="1" max="1" width="34.5703125" customWidth="1"/>
  </cols>
  <sheetData>
    <row r="1" spans="1:16">
      <c r="A1" s="17" t="s">
        <v>0</v>
      </c>
      <c r="B1" s="17"/>
      <c r="C1" s="17"/>
      <c r="D1" s="17"/>
      <c r="E1" s="17"/>
      <c r="F1" s="17"/>
      <c r="G1" s="17"/>
      <c r="H1" s="17"/>
    </row>
    <row r="2" spans="1:16">
      <c r="A2" s="17"/>
      <c r="B2" s="17"/>
      <c r="C2" s="17"/>
      <c r="D2" s="17"/>
      <c r="E2" s="17"/>
      <c r="F2" s="17"/>
      <c r="G2" s="17"/>
      <c r="H2" s="17"/>
    </row>
    <row r="3" spans="1:16">
      <c r="A3" s="16" t="s">
        <v>58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J3" s="6"/>
      <c r="K3" s="6" t="s">
        <v>2</v>
      </c>
      <c r="L3" s="6" t="s">
        <v>3</v>
      </c>
      <c r="M3" s="6" t="s">
        <v>4</v>
      </c>
      <c r="N3" s="6" t="s">
        <v>5</v>
      </c>
      <c r="O3" s="6" t="s">
        <v>6</v>
      </c>
      <c r="P3" s="6" t="s">
        <v>7</v>
      </c>
    </row>
    <row r="4" spans="1:16">
      <c r="A4" s="13" t="s">
        <v>59</v>
      </c>
      <c r="B4" s="3"/>
      <c r="C4" s="3"/>
      <c r="D4" s="3"/>
      <c r="E4" s="3"/>
      <c r="F4" s="3">
        <v>1</v>
      </c>
      <c r="G4" s="3"/>
      <c r="H4" s="3" cm="1">
        <f t="array" ref="H4">_xlfn.IFS(B4=1,K$4,C4=1,L$4,D4=1,M$4,E4=1,N$4,F4=1,O$4,G4=1,P$4,COUNTBLANK(B5:G5)&gt;5," ")</f>
        <v>32</v>
      </c>
      <c r="J4" s="3" t="s">
        <v>8</v>
      </c>
      <c r="K4" s="3">
        <v>4</v>
      </c>
      <c r="L4" s="3">
        <v>8</v>
      </c>
      <c r="M4" s="3">
        <v>16</v>
      </c>
      <c r="N4" s="3">
        <v>24</v>
      </c>
      <c r="O4" s="3">
        <v>32</v>
      </c>
      <c r="P4" s="3">
        <v>40</v>
      </c>
    </row>
    <row r="5" spans="1:16" ht="30" customHeight="1">
      <c r="A5" s="14" t="s">
        <v>60</v>
      </c>
      <c r="B5" s="3"/>
      <c r="C5" s="3"/>
      <c r="D5" s="3">
        <v>1</v>
      </c>
      <c r="E5" s="3"/>
      <c r="F5" s="3"/>
      <c r="G5" s="3"/>
      <c r="H5" s="3" cm="1">
        <f t="array" ref="H5">_xlfn.IFS(B5=1,K$4,C5=1,L$4,D5=1,M$4,E5=1,N$4,F5=1,O$4,G5=1,P$4,COUNTBLANK(B6:G6)&gt;5," ")</f>
        <v>16</v>
      </c>
    </row>
    <row r="6" spans="1:16">
      <c r="A6" s="13" t="s">
        <v>61</v>
      </c>
      <c r="B6" s="3"/>
      <c r="C6" s="3"/>
      <c r="D6" s="3"/>
      <c r="E6" s="3"/>
      <c r="F6" s="3">
        <v>1</v>
      </c>
      <c r="G6" s="3"/>
      <c r="H6" s="3" cm="1">
        <f t="array" ref="H6">_xlfn.IFS(B6=1,K$4,C6=1,L$4,D6=1,M$4,E6=1,N$4,F6=1,O$4,G6=1,P$4,COUNTBLANK(B7:G7)&gt;5," ")</f>
        <v>32</v>
      </c>
    </row>
    <row r="7" spans="1:16">
      <c r="A7" s="13" t="s">
        <v>62</v>
      </c>
      <c r="B7" s="3"/>
      <c r="C7" s="3"/>
      <c r="D7" s="3"/>
      <c r="E7" s="3"/>
      <c r="F7" s="3"/>
      <c r="G7" s="3"/>
      <c r="H7" s="3" t="str" cm="1">
        <f t="array" ref="H7">_xlfn.IFS(B7=1,K$4,C7=1,L$4,D7=1,M$4,E7=1,N$4,F7=1,O$4,G7=1,P$4,COUNTBLANK(B8:G8)&gt;5," ")</f>
        <v xml:space="preserve"> </v>
      </c>
    </row>
    <row r="8" spans="1:16">
      <c r="A8" s="13" t="s">
        <v>63</v>
      </c>
      <c r="B8" s="3"/>
      <c r="C8" s="3"/>
      <c r="D8" s="3"/>
      <c r="E8" s="3"/>
      <c r="F8" s="3"/>
      <c r="G8" s="3"/>
      <c r="H8" s="3" t="str" cm="1">
        <f t="array" ref="H8">_xlfn.IFS(B8=1,K$4,C8=1,L$4,D8=1,M$4,E8=1,N$4,F8=1,O$4,G8=1,P$4,COUNTBLANK(B9:G9)&gt;5," ")</f>
        <v xml:space="preserve"> </v>
      </c>
    </row>
    <row r="9" spans="1:16">
      <c r="A9" s="13" t="s">
        <v>24</v>
      </c>
      <c r="B9" s="3"/>
      <c r="C9" s="3"/>
      <c r="D9" s="3"/>
      <c r="E9" s="3"/>
      <c r="F9" s="3"/>
      <c r="G9" s="3"/>
      <c r="H9" s="3" t="str" cm="1">
        <f t="array" ref="H9">_xlfn.IFS(B9=1,K$4,C9=1,L$4,D9=1,M$4,E9=1,N$4,F9=1,O$4,G9=1,P$4,COUNTBLANK(B10:G10)&gt;5," ")</f>
        <v xml:space="preserve"> </v>
      </c>
      <c r="J9" s="17" t="s">
        <v>15</v>
      </c>
      <c r="K9" s="17"/>
      <c r="L9" s="17"/>
      <c r="M9" s="17"/>
    </row>
    <row r="10" spans="1:16">
      <c r="A10" s="13" t="s">
        <v>26</v>
      </c>
      <c r="B10" s="3"/>
      <c r="C10" s="3"/>
      <c r="D10" s="3"/>
      <c r="E10" s="3"/>
      <c r="F10" s="3"/>
      <c r="G10" s="3"/>
      <c r="H10" s="3" t="str" cm="1">
        <f t="array" ref="H10">_xlfn.IFS(B10=1,K$4,C10=1,L$4,D10=1,M$4,E10=1,N$4,F10=1,O$4,G10=1,P$4,COUNTBLANK(B11:G11)&gt;5," ")</f>
        <v xml:space="preserve"> </v>
      </c>
      <c r="J10" s="6" t="s">
        <v>8</v>
      </c>
      <c r="K10" s="6" t="s">
        <v>17</v>
      </c>
      <c r="L10" s="6" t="s">
        <v>18</v>
      </c>
      <c r="M10" s="6" t="s">
        <v>19</v>
      </c>
    </row>
    <row r="11" spans="1:16">
      <c r="A11" s="14"/>
      <c r="B11" s="3"/>
      <c r="C11" s="3"/>
      <c r="D11" s="3"/>
      <c r="E11" s="3"/>
      <c r="F11" s="3"/>
      <c r="G11" s="3"/>
      <c r="H11" s="3"/>
      <c r="J11" s="7">
        <f>H21</f>
        <v>80</v>
      </c>
      <c r="K11" s="7">
        <f>J11/8</f>
        <v>10</v>
      </c>
      <c r="L11" s="7">
        <f>K11/4</f>
        <v>2.5</v>
      </c>
      <c r="M11" s="7">
        <f>K11/20</f>
        <v>0.5</v>
      </c>
    </row>
    <row r="12" spans="1:16">
      <c r="A12" s="14"/>
      <c r="B12" s="5"/>
      <c r="C12" s="5"/>
      <c r="D12" s="5"/>
      <c r="E12" s="5"/>
      <c r="F12" s="5"/>
      <c r="G12" s="5"/>
      <c r="H12" s="5">
        <f>SUM(H4:H11)</f>
        <v>80</v>
      </c>
      <c r="J12" s="15"/>
    </row>
    <row r="13" spans="1:16">
      <c r="A13" s="14"/>
      <c r="B13" s="3"/>
      <c r="C13" s="3"/>
      <c r="D13" s="3"/>
      <c r="E13" s="3"/>
      <c r="F13" s="3"/>
      <c r="G13" s="3"/>
      <c r="H13" s="3"/>
    </row>
    <row r="14" spans="1:16">
      <c r="A14" s="14"/>
      <c r="B14" s="3"/>
      <c r="C14" s="3"/>
      <c r="D14" s="3"/>
      <c r="E14" s="3"/>
      <c r="F14" s="3"/>
      <c r="G14" s="3"/>
      <c r="H14" s="3"/>
    </row>
    <row r="15" spans="1:16">
      <c r="A15" s="14"/>
      <c r="B15" s="3"/>
      <c r="C15" s="3"/>
      <c r="D15" s="3"/>
      <c r="E15" s="3"/>
      <c r="F15" s="3"/>
      <c r="G15" s="3"/>
      <c r="H15" s="3"/>
      <c r="J15" s="18" t="s">
        <v>25</v>
      </c>
      <c r="K15" s="18"/>
      <c r="L15" s="18"/>
      <c r="M15" s="18"/>
      <c r="N15" s="18"/>
    </row>
    <row r="16" spans="1:16">
      <c r="A16" s="13"/>
      <c r="B16" s="3"/>
      <c r="C16" s="3"/>
      <c r="D16" s="3"/>
      <c r="E16" s="3"/>
      <c r="F16" s="3"/>
      <c r="G16" s="3"/>
      <c r="H16" s="3"/>
      <c r="J16" s="2" t="s">
        <v>8</v>
      </c>
      <c r="K16" s="2" t="s">
        <v>27</v>
      </c>
      <c r="L16" s="2" t="s">
        <v>28</v>
      </c>
      <c r="M16" s="2" t="s">
        <v>29</v>
      </c>
      <c r="N16" s="2" t="s">
        <v>30</v>
      </c>
    </row>
    <row r="17" spans="1:14">
      <c r="A17" s="4"/>
      <c r="B17" s="3"/>
      <c r="C17" s="3"/>
      <c r="D17" s="3"/>
      <c r="E17" s="3"/>
      <c r="F17" s="3"/>
      <c r="G17" s="3"/>
      <c r="H17" s="3"/>
      <c r="J17" s="3" t="s">
        <v>17</v>
      </c>
      <c r="K17" s="3">
        <f>K$11/1</f>
        <v>10</v>
      </c>
      <c r="L17" s="3">
        <f>L$11/2</f>
        <v>1.25</v>
      </c>
      <c r="M17" s="3">
        <f>M$11/3</f>
        <v>0.16666666666666666</v>
      </c>
      <c r="N17" s="3">
        <f>N$11/4</f>
        <v>0</v>
      </c>
    </row>
    <row r="18" spans="1:14">
      <c r="A18" s="4"/>
      <c r="B18" s="5"/>
      <c r="C18" s="5"/>
      <c r="D18" s="5"/>
      <c r="E18" s="5"/>
      <c r="F18" s="5"/>
      <c r="G18" s="5"/>
      <c r="H18" s="5">
        <f>SUM(H13:H17)</f>
        <v>0</v>
      </c>
      <c r="J18" s="3" t="s">
        <v>31</v>
      </c>
      <c r="K18" s="3">
        <f>L$11/1</f>
        <v>2.5</v>
      </c>
      <c r="L18" s="3">
        <f>M$11/2</f>
        <v>0.25</v>
      </c>
      <c r="M18" s="3">
        <f>N$11/3</f>
        <v>0</v>
      </c>
      <c r="N18" s="3">
        <f>O$11/4</f>
        <v>0</v>
      </c>
    </row>
    <row r="19" spans="1:14">
      <c r="J19" s="3" t="s">
        <v>32</v>
      </c>
      <c r="K19" s="3">
        <f>M$11/1</f>
        <v>0.5</v>
      </c>
      <c r="L19" s="3">
        <f>N$11/2</f>
        <v>0</v>
      </c>
      <c r="M19" s="3">
        <f>O$11/3</f>
        <v>0</v>
      </c>
      <c r="N19" s="3">
        <f>P$11/4</f>
        <v>0</v>
      </c>
    </row>
    <row r="21" spans="1:14">
      <c r="A21" s="4" t="s">
        <v>33</v>
      </c>
      <c r="B21" s="5"/>
      <c r="C21" s="5"/>
      <c r="D21" s="5"/>
      <c r="E21" s="5"/>
      <c r="F21" s="5"/>
      <c r="G21" s="5"/>
      <c r="H21" s="5">
        <f>SUM(H12)</f>
        <v>80</v>
      </c>
    </row>
  </sheetData>
  <mergeCells count="3">
    <mergeCell ref="A1:H2"/>
    <mergeCell ref="J9:M9"/>
    <mergeCell ref="J15:N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FB6B7-221B-486B-85A2-CEE2DFED6D06}">
  <dimension ref="B2:I16"/>
  <sheetViews>
    <sheetView workbookViewId="0">
      <selection activeCell="I13" sqref="I13"/>
    </sheetView>
  </sheetViews>
  <sheetFormatPr defaultColWidth="11.42578125" defaultRowHeight="15"/>
  <cols>
    <col min="2" max="2" width="21.42578125" customWidth="1"/>
    <col min="9" max="9" width="24.85546875" bestFit="1" customWidth="1"/>
  </cols>
  <sheetData>
    <row r="2" spans="2:9">
      <c r="H2" s="1" t="s">
        <v>64</v>
      </c>
      <c r="I2" s="8">
        <v>35</v>
      </c>
    </row>
    <row r="3" spans="2:9">
      <c r="B3" s="19" t="s">
        <v>65</v>
      </c>
      <c r="C3" s="19"/>
      <c r="D3" s="19"/>
      <c r="E3" s="19"/>
      <c r="F3" s="19"/>
    </row>
    <row r="4" spans="2:9">
      <c r="B4" s="6" t="s">
        <v>66</v>
      </c>
      <c r="C4" s="6">
        <v>1</v>
      </c>
      <c r="D4" s="6">
        <v>2</v>
      </c>
      <c r="E4" s="6">
        <v>3</v>
      </c>
      <c r="F4" s="6">
        <v>4</v>
      </c>
    </row>
    <row r="5" spans="2:9">
      <c r="B5" s="9" t="s">
        <v>8</v>
      </c>
      <c r="C5" s="3">
        <f>'TRIMESTRE I'!J11</f>
        <v>80</v>
      </c>
      <c r="D5" s="3">
        <f>C5/2</f>
        <v>40</v>
      </c>
      <c r="E5" s="3">
        <f>C5/3</f>
        <v>26.666666666666668</v>
      </c>
      <c r="F5" s="3">
        <f>C5/4</f>
        <v>20</v>
      </c>
    </row>
    <row r="6" spans="2:9">
      <c r="B6" s="9" t="s">
        <v>31</v>
      </c>
      <c r="C6" s="3">
        <f>'TRIMESTRE I'!K18</f>
        <v>2.5</v>
      </c>
      <c r="D6" s="3">
        <f>'TRIMESTRE I'!L18</f>
        <v>0.25</v>
      </c>
      <c r="E6" s="3">
        <f>'TRIMESTRE I'!M18</f>
        <v>0</v>
      </c>
      <c r="F6" s="3">
        <f>'TRIMESTRE I'!N18</f>
        <v>0</v>
      </c>
    </row>
    <row r="7" spans="2:9">
      <c r="B7" s="9" t="s">
        <v>32</v>
      </c>
      <c r="C7" s="3">
        <f>'TRIMESTRE I'!K19</f>
        <v>0.5</v>
      </c>
      <c r="D7" s="3">
        <f>'TRIMESTRE I'!L19</f>
        <v>0</v>
      </c>
      <c r="E7" s="3">
        <f>'TRIMESTRE I'!M19</f>
        <v>0</v>
      </c>
      <c r="F7" s="3">
        <f>'TRIMESTRE I'!N19</f>
        <v>0</v>
      </c>
    </row>
    <row r="8" spans="2:9">
      <c r="B8" s="5" t="s">
        <v>67</v>
      </c>
      <c r="C8" s="10">
        <f>C5*I2</f>
        <v>2800</v>
      </c>
      <c r="D8" s="10">
        <f>(D5*I2)*2</f>
        <v>2800</v>
      </c>
      <c r="E8" s="10">
        <f>(E5*I2)*3</f>
        <v>2800</v>
      </c>
      <c r="F8" s="10">
        <f>(F5*I2)*4</f>
        <v>2800</v>
      </c>
    </row>
    <row r="10" spans="2:9">
      <c r="B10" s="19" t="s">
        <v>68</v>
      </c>
      <c r="C10" s="19"/>
      <c r="D10" s="19"/>
      <c r="E10" s="19"/>
      <c r="F10" s="19"/>
    </row>
    <row r="11" spans="2:9">
      <c r="B11" s="6" t="s">
        <v>69</v>
      </c>
      <c r="C11" s="6">
        <v>1</v>
      </c>
      <c r="D11" s="6">
        <v>2</v>
      </c>
      <c r="E11" s="6">
        <v>3</v>
      </c>
      <c r="F11" s="6">
        <v>4</v>
      </c>
    </row>
    <row r="12" spans="2:9">
      <c r="B12" s="9" t="s">
        <v>70</v>
      </c>
      <c r="C12" s="11">
        <f>(C8*50)/100</f>
        <v>1400</v>
      </c>
      <c r="D12" s="11">
        <f t="shared" ref="D12:F12" si="0">(D8*50)/100</f>
        <v>1400</v>
      </c>
      <c r="E12" s="11">
        <f t="shared" si="0"/>
        <v>1400</v>
      </c>
      <c r="F12" s="11">
        <f t="shared" si="0"/>
        <v>1400</v>
      </c>
    </row>
    <row r="13" spans="2:9">
      <c r="B13" s="9" t="s">
        <v>71</v>
      </c>
      <c r="C13" s="11">
        <f>(C8*30)/100</f>
        <v>840</v>
      </c>
      <c r="D13" s="11">
        <f t="shared" ref="D13:F13" si="1">(D8*30)/100</f>
        <v>840</v>
      </c>
      <c r="E13" s="11">
        <f t="shared" si="1"/>
        <v>840</v>
      </c>
      <c r="F13" s="11">
        <f t="shared" si="1"/>
        <v>840</v>
      </c>
    </row>
    <row r="14" spans="2:9">
      <c r="B14" s="9" t="s">
        <v>72</v>
      </c>
      <c r="C14" s="11">
        <f>(C8*10)/100</f>
        <v>280</v>
      </c>
      <c r="D14" s="11">
        <f t="shared" ref="D14:F14" si="2">(D8*10)/100</f>
        <v>280</v>
      </c>
      <c r="E14" s="11">
        <f t="shared" si="2"/>
        <v>280</v>
      </c>
      <c r="F14" s="11">
        <f t="shared" si="2"/>
        <v>280</v>
      </c>
    </row>
    <row r="15" spans="2:9">
      <c r="B15" s="9" t="s">
        <v>73</v>
      </c>
      <c r="C15" s="11">
        <f>(C8*10)/100</f>
        <v>280</v>
      </c>
      <c r="D15" s="11">
        <f t="shared" ref="D15:F15" si="3">(D8*10)/100</f>
        <v>280</v>
      </c>
      <c r="E15" s="11">
        <f t="shared" si="3"/>
        <v>280</v>
      </c>
      <c r="F15" s="11">
        <f t="shared" si="3"/>
        <v>280</v>
      </c>
    </row>
    <row r="16" spans="2:9">
      <c r="B16" s="5" t="s">
        <v>67</v>
      </c>
      <c r="C16" s="10">
        <f>SUM(C12:C15)</f>
        <v>2800</v>
      </c>
      <c r="D16" s="10">
        <f t="shared" ref="D16:F16" si="4">SUM(D12:D15)</f>
        <v>2800</v>
      </c>
      <c r="E16" s="10">
        <f t="shared" si="4"/>
        <v>2800</v>
      </c>
      <c r="F16" s="10">
        <f t="shared" si="4"/>
        <v>2800</v>
      </c>
    </row>
  </sheetData>
  <mergeCells count="2">
    <mergeCell ref="B3:F3"/>
    <mergeCell ref="B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Infor Tech</dc:creator>
  <cp:keywords/>
  <dc:description/>
  <cp:lastModifiedBy>Sofia Nieto Garcia</cp:lastModifiedBy>
  <cp:revision/>
  <dcterms:created xsi:type="dcterms:W3CDTF">2021-11-08T21:40:05Z</dcterms:created>
  <dcterms:modified xsi:type="dcterms:W3CDTF">2024-05-03T20:17:19Z</dcterms:modified>
  <cp:category/>
  <cp:contentStatus/>
</cp:coreProperties>
</file>