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data/controllers/"/>
    </mc:Choice>
  </mc:AlternateContent>
  <xr:revisionPtr revIDLastSave="0" documentId="13_ncr:1_{762C4180-23E0-D347-B4B0-F8123A674553}" xr6:coauthVersionLast="47" xr6:coauthVersionMax="47" xr10:uidLastSave="{00000000-0000-0000-0000-000000000000}"/>
  <bookViews>
    <workbookView xWindow="0" yWindow="760" windowWidth="30240" windowHeight="17180" xr2:uid="{2F87124F-FADD-1C4B-8E1F-F5E2F237BAFB}"/>
  </bookViews>
  <sheets>
    <sheet name="Sheet1" sheetId="1" r:id="rId1"/>
    <sheet name="Cura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J9" i="1"/>
  <c r="G97" i="2"/>
  <c r="G98" i="2"/>
  <c r="G96" i="2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15" i="2"/>
  <c r="J15" i="2" s="1"/>
  <c r="H16" i="2"/>
  <c r="H17" i="2"/>
  <c r="H18" i="2"/>
  <c r="H19" i="2"/>
  <c r="H20" i="2"/>
  <c r="H21" i="2"/>
  <c r="H22" i="2"/>
  <c r="H23" i="2"/>
  <c r="H24" i="2"/>
  <c r="H15" i="2"/>
  <c r="F16" i="2"/>
  <c r="F17" i="2"/>
  <c r="F18" i="2"/>
  <c r="F19" i="2"/>
  <c r="F20" i="2"/>
  <c r="F21" i="2"/>
  <c r="F22" i="2"/>
  <c r="F23" i="2"/>
  <c r="F24" i="2"/>
  <c r="F15" i="2"/>
  <c r="H99" i="2"/>
  <c r="H100" i="2"/>
  <c r="K26" i="2"/>
  <c r="K25" i="2"/>
  <c r="G121" i="2"/>
  <c r="H103" i="2"/>
  <c r="G122" i="2"/>
  <c r="H120" i="2"/>
  <c r="H119" i="2"/>
  <c r="H118" i="2"/>
  <c r="H117" i="2"/>
  <c r="H116" i="2"/>
  <c r="H115" i="2"/>
  <c r="H114" i="2"/>
  <c r="H113" i="2"/>
  <c r="H112" i="2"/>
  <c r="H111" i="2"/>
  <c r="H110" i="2"/>
  <c r="G109" i="2"/>
  <c r="H108" i="2"/>
  <c r="H107" i="2"/>
  <c r="H106" i="2"/>
  <c r="H105" i="2"/>
  <c r="H104" i="2"/>
  <c r="G102" i="2"/>
  <c r="H101" i="2"/>
  <c r="H95" i="2"/>
  <c r="H94" i="2"/>
  <c r="H93" i="2"/>
  <c r="H92" i="2"/>
  <c r="H91" i="2"/>
  <c r="H90" i="2"/>
  <c r="H89" i="2"/>
  <c r="H88" i="2"/>
  <c r="F61" i="2"/>
  <c r="H61" i="2"/>
  <c r="I61" i="2"/>
  <c r="J61" i="2" s="1"/>
  <c r="F77" i="2"/>
  <c r="H77" i="2"/>
  <c r="I77" i="2"/>
  <c r="J77" i="2" s="1"/>
  <c r="F78" i="2"/>
  <c r="H78" i="2"/>
  <c r="I78" i="2"/>
  <c r="J78" i="2" s="1"/>
  <c r="F31" i="2"/>
  <c r="H31" i="2"/>
  <c r="J31" i="2"/>
  <c r="K31" i="2"/>
  <c r="F55" i="2"/>
  <c r="H55" i="2"/>
  <c r="J55" i="2"/>
  <c r="K55" i="2"/>
  <c r="F68" i="2"/>
  <c r="H68" i="2"/>
  <c r="F67" i="2"/>
  <c r="H67" i="2"/>
  <c r="F62" i="2"/>
  <c r="H62" i="2"/>
  <c r="I62" i="2"/>
  <c r="J62" i="2" s="1"/>
  <c r="F47" i="2"/>
  <c r="H47" i="2"/>
  <c r="J47" i="2"/>
  <c r="K47" i="2"/>
  <c r="F54" i="2"/>
  <c r="H54" i="2"/>
  <c r="J54" i="2"/>
  <c r="K54" i="2"/>
  <c r="J46" i="2"/>
  <c r="J48" i="2"/>
  <c r="J49" i="2"/>
  <c r="J50" i="2"/>
  <c r="J51" i="2"/>
  <c r="J52" i="2"/>
  <c r="J53" i="2"/>
  <c r="J45" i="2"/>
  <c r="H46" i="2"/>
  <c r="H48" i="2"/>
  <c r="H49" i="2"/>
  <c r="H50" i="2"/>
  <c r="H51" i="2"/>
  <c r="H52" i="2"/>
  <c r="H53" i="2"/>
  <c r="H45" i="2"/>
  <c r="F46" i="2"/>
  <c r="F48" i="2"/>
  <c r="F49" i="2"/>
  <c r="F50" i="2"/>
  <c r="F51" i="2"/>
  <c r="F52" i="2"/>
  <c r="F53" i="2"/>
  <c r="F45" i="2"/>
  <c r="K46" i="2"/>
  <c r="K48" i="2"/>
  <c r="K49" i="2"/>
  <c r="K50" i="2"/>
  <c r="K51" i="2"/>
  <c r="K52" i="2"/>
  <c r="K53" i="2"/>
  <c r="K45" i="2"/>
  <c r="J8" i="2"/>
  <c r="J9" i="2"/>
  <c r="J7" i="2"/>
  <c r="H9" i="2"/>
  <c r="H8" i="2"/>
  <c r="H7" i="2"/>
  <c r="K9" i="2"/>
  <c r="K8" i="2"/>
  <c r="K7" i="2"/>
  <c r="F9" i="2"/>
  <c r="F8" i="2"/>
  <c r="F7" i="2"/>
  <c r="H69" i="2" l="1"/>
  <c r="F69" i="2"/>
  <c r="K56" i="2"/>
  <c r="K57" i="2"/>
  <c r="K58" i="2"/>
  <c r="K59" i="2"/>
  <c r="K60" i="2"/>
  <c r="J56" i="2"/>
  <c r="J57" i="2"/>
  <c r="J58" i="2"/>
  <c r="J59" i="2"/>
  <c r="J60" i="2"/>
  <c r="H56" i="2"/>
  <c r="H57" i="2"/>
  <c r="H58" i="2"/>
  <c r="H59" i="2"/>
  <c r="H60" i="2"/>
  <c r="J70" i="2"/>
  <c r="J71" i="2"/>
  <c r="J72" i="2"/>
  <c r="H70" i="2"/>
  <c r="H71" i="2"/>
  <c r="H72" i="2"/>
  <c r="F70" i="2"/>
  <c r="F71" i="2"/>
  <c r="F72" i="2"/>
  <c r="F56" i="2"/>
  <c r="F57" i="2"/>
  <c r="F58" i="2"/>
  <c r="F59" i="2"/>
  <c r="F60" i="2"/>
  <c r="K70" i="2"/>
  <c r="K71" i="2"/>
  <c r="K72" i="2"/>
  <c r="K28" i="2"/>
  <c r="K29" i="2"/>
  <c r="K30" i="2"/>
  <c r="K27" i="2"/>
  <c r="J27" i="2"/>
  <c r="J28" i="2"/>
  <c r="J29" i="2"/>
  <c r="J30" i="2"/>
  <c r="H27" i="2"/>
  <c r="H28" i="2"/>
  <c r="H29" i="2"/>
  <c r="H30" i="2"/>
  <c r="H32" i="2"/>
  <c r="H33" i="2"/>
  <c r="F27" i="2"/>
  <c r="F28" i="2"/>
  <c r="F29" i="2"/>
  <c r="F30" i="2"/>
  <c r="F32" i="2"/>
  <c r="F33" i="2"/>
  <c r="I32" i="2"/>
  <c r="J32" i="2" s="1"/>
  <c r="I33" i="2"/>
  <c r="J33" i="2" s="1"/>
  <c r="J44" i="2"/>
  <c r="J43" i="2"/>
  <c r="I42" i="2"/>
  <c r="J42" i="2" s="1"/>
  <c r="K44" i="2"/>
  <c r="K43" i="2"/>
  <c r="H44" i="2"/>
  <c r="H43" i="2"/>
  <c r="H42" i="2"/>
  <c r="F44" i="2"/>
  <c r="F43" i="2"/>
  <c r="F42" i="2"/>
  <c r="J11" i="2"/>
  <c r="J12" i="2"/>
  <c r="J13" i="2"/>
  <c r="J14" i="2"/>
  <c r="J34" i="2"/>
  <c r="J35" i="2"/>
  <c r="J36" i="2"/>
  <c r="J37" i="2"/>
  <c r="J38" i="2"/>
  <c r="J39" i="2"/>
  <c r="J40" i="2"/>
  <c r="J41" i="2"/>
  <c r="J66" i="2"/>
  <c r="H11" i="2"/>
  <c r="H12" i="2"/>
  <c r="H13" i="2"/>
  <c r="H14" i="2"/>
  <c r="H34" i="2"/>
  <c r="H35" i="2"/>
  <c r="H36" i="2"/>
  <c r="H37" i="2"/>
  <c r="H38" i="2"/>
  <c r="H39" i="2"/>
  <c r="H40" i="2"/>
  <c r="H41" i="2"/>
  <c r="H63" i="2"/>
  <c r="H64" i="2"/>
  <c r="H65" i="2"/>
  <c r="H66" i="2"/>
  <c r="H73" i="2"/>
  <c r="H74" i="2"/>
  <c r="H75" i="2"/>
  <c r="H76" i="2"/>
  <c r="J10" i="2"/>
  <c r="H10" i="2"/>
  <c r="F11" i="2"/>
  <c r="F12" i="2"/>
  <c r="F13" i="2"/>
  <c r="F14" i="2"/>
  <c r="F34" i="2"/>
  <c r="F35" i="2"/>
  <c r="F36" i="2"/>
  <c r="F37" i="2"/>
  <c r="F38" i="2"/>
  <c r="F39" i="2"/>
  <c r="F40" i="2"/>
  <c r="F41" i="2"/>
  <c r="F63" i="2"/>
  <c r="F64" i="2"/>
  <c r="F65" i="2"/>
  <c r="F66" i="2"/>
  <c r="F73" i="2"/>
  <c r="F74" i="2"/>
  <c r="F75" i="2"/>
  <c r="F76" i="2"/>
  <c r="F10" i="2"/>
  <c r="I63" i="2"/>
  <c r="J63" i="2" s="1"/>
  <c r="I65" i="2"/>
  <c r="J65" i="2" s="1"/>
  <c r="I64" i="2"/>
  <c r="J64" i="2" s="1"/>
  <c r="I76" i="2"/>
  <c r="J76" i="2" s="1"/>
  <c r="I75" i="2"/>
  <c r="J75" i="2" s="1"/>
  <c r="I74" i="2"/>
  <c r="J74" i="2" s="1"/>
  <c r="I73" i="2"/>
  <c r="J73" i="2" s="1"/>
  <c r="K41" i="2"/>
  <c r="K40" i="2"/>
  <c r="K39" i="2"/>
  <c r="K38" i="2"/>
  <c r="K37" i="2"/>
  <c r="K36" i="2"/>
  <c r="K35" i="2"/>
  <c r="K34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<sst xmlns="http://schemas.openxmlformats.org/spreadsheetml/2006/main" count="194" uniqueCount="124">
  <si>
    <t>No</t>
  </si>
  <si>
    <t>Motor Data by Manufacturers</t>
  </si>
  <si>
    <t>Manufacturer</t>
  </si>
  <si>
    <t>Weight</t>
  </si>
  <si>
    <t>Peak</t>
  </si>
  <si>
    <t>Continuous</t>
  </si>
  <si>
    <t>Power [kW]</t>
  </si>
  <si>
    <t>Speed [RPM]</t>
  </si>
  <si>
    <t>EMRAX</t>
  </si>
  <si>
    <t>Type</t>
  </si>
  <si>
    <t>*nominal: speed at peak power</t>
  </si>
  <si>
    <t>JM1S</t>
  </si>
  <si>
    <t>JM1</t>
  </si>
  <si>
    <t>JM2S</t>
  </si>
  <si>
    <t>JM2</t>
  </si>
  <si>
    <t>Joby</t>
  </si>
  <si>
    <t>-</t>
  </si>
  <si>
    <t>DHA075</t>
  </si>
  <si>
    <t>DHA120</t>
  </si>
  <si>
    <t>LaunchPoint</t>
  </si>
  <si>
    <t>Link</t>
  </si>
  <si>
    <t>https://www.jobyaviation.com/</t>
  </si>
  <si>
    <t>https://launchpointeps.com/motors-generators/</t>
  </si>
  <si>
    <t>MAGicALL</t>
  </si>
  <si>
    <t>Model 6</t>
  </si>
  <si>
    <t>Model 12</t>
  </si>
  <si>
    <t>Model 20</t>
  </si>
  <si>
    <t>Model 40</t>
  </si>
  <si>
    <t>Model 75</t>
  </si>
  <si>
    <t>Model 150</t>
  </si>
  <si>
    <t>Model 300</t>
  </si>
  <si>
    <t>Model 500</t>
  </si>
  <si>
    <t>https://www.magicall.biz/products/integrated-motor-controller-magidrive/</t>
  </si>
  <si>
    <t>Yuneec</t>
  </si>
  <si>
    <t>PD 10</t>
  </si>
  <si>
    <t>PD 20</t>
  </si>
  <si>
    <t>PD 40</t>
  </si>
  <si>
    <t>PD 10+</t>
  </si>
  <si>
    <t>PD 20+</t>
  </si>
  <si>
    <t>http://www.yuneec.com/PowerMotor_Tech_spec.html</t>
  </si>
  <si>
    <t>Magni5</t>
  </si>
  <si>
    <t>MagniX</t>
  </si>
  <si>
    <t>https://www.magnix.aero/</t>
  </si>
  <si>
    <t>NeuMotors</t>
  </si>
  <si>
    <t>https://neumotors.com/</t>
  </si>
  <si>
    <t>REB 20</t>
  </si>
  <si>
    <t>REG 20</t>
  </si>
  <si>
    <t>REG 30</t>
  </si>
  <si>
    <t>Rotex Electric</t>
  </si>
  <si>
    <t>SP90G</t>
  </si>
  <si>
    <t>SP260D</t>
  </si>
  <si>
    <t>Siemens</t>
  </si>
  <si>
    <t>https://www.siemens.com/global/en.html</t>
  </si>
  <si>
    <t>Safran</t>
  </si>
  <si>
    <t>EngineUS</t>
  </si>
  <si>
    <t>https://en.wikipedia.org/wiki/Safran_EngineUS</t>
  </si>
  <si>
    <t>ThinGap</t>
  </si>
  <si>
    <t>TG 713X</t>
  </si>
  <si>
    <t>TG 714X</t>
  </si>
  <si>
    <t>TG 715X</t>
  </si>
  <si>
    <t>https://www.thingap.com/tg-series/</t>
  </si>
  <si>
    <t>Weight [kg]</t>
  </si>
  <si>
    <t>Torque [Nm]</t>
  </si>
  <si>
    <t>https://emrax.com/e-motors/</t>
  </si>
  <si>
    <t>PD 40+</t>
  </si>
  <si>
    <t>https://www.rotexelectric.eu/products/bldc-motors/</t>
  </si>
  <si>
    <t>log (Weight)</t>
  </si>
  <si>
    <t>log (Power)</t>
  </si>
  <si>
    <t>log (Torque)</t>
  </si>
  <si>
    <t>T-Motor</t>
  </si>
  <si>
    <t>U15 KV43</t>
  </si>
  <si>
    <t>U15XL KV38</t>
  </si>
  <si>
    <t>U15XXL KV29</t>
  </si>
  <si>
    <t>https://store.tmotor.com/categorys/manned-aircraft-uav-power</t>
  </si>
  <si>
    <t>Motor with continuous power &gt;15kW</t>
  </si>
  <si>
    <t>BeyondMotors</t>
  </si>
  <si>
    <t>AXM2</t>
  </si>
  <si>
    <t>AXM3</t>
  </si>
  <si>
    <t>AXM4</t>
  </si>
  <si>
    <t>https://www.beyondmotors.io/e-motors</t>
  </si>
  <si>
    <t>RET30</t>
  </si>
  <si>
    <t>RET20</t>
  </si>
  <si>
    <t>REB90</t>
  </si>
  <si>
    <t>REX90</t>
  </si>
  <si>
    <t>REB60</t>
  </si>
  <si>
    <t>REB50</t>
  </si>
  <si>
    <t>REB30</t>
  </si>
  <si>
    <t>RET60</t>
  </si>
  <si>
    <t>REX50</t>
  </si>
  <si>
    <t>REX30</t>
  </si>
  <si>
    <t>REG60</t>
  </si>
  <si>
    <t>https://www.mgm-compro.com/electric-motors/</t>
  </si>
  <si>
    <t>MGM COMPRO</t>
  </si>
  <si>
    <t>H3X</t>
  </si>
  <si>
    <t>https://www.h3x.tech/</t>
  </si>
  <si>
    <t>HPDM-30</t>
  </si>
  <si>
    <t>HPDM-250</t>
  </si>
  <si>
    <t>Geiger
Engineering</t>
  </si>
  <si>
    <t>HPD12</t>
  </si>
  <si>
    <t>HPD14</t>
  </si>
  <si>
    <t>HPD16-S60</t>
  </si>
  <si>
    <t>HPD16-S120</t>
  </si>
  <si>
    <t>HPD20</t>
  </si>
  <si>
    <t>HPD20-SD</t>
  </si>
  <si>
    <t>HPD25</t>
  </si>
  <si>
    <t>HPD32</t>
  </si>
  <si>
    <t>HPD40</t>
  </si>
  <si>
    <t>HPD50</t>
  </si>
  <si>
    <t>https://www.geigerengineering.de/en/avionics/products</t>
  </si>
  <si>
    <t>MC300-12</t>
  </si>
  <si>
    <t>MC300-16</t>
  </si>
  <si>
    <t>MC300-28</t>
  </si>
  <si>
    <t>MC300-50</t>
  </si>
  <si>
    <t>Advanced Power Drives</t>
  </si>
  <si>
    <t>https://powerdrives.net/</t>
  </si>
  <si>
    <t>UHV-20S</t>
  </si>
  <si>
    <t>UHV-28S</t>
  </si>
  <si>
    <t>w/ cables</t>
  </si>
  <si>
    <t>w/o cables</t>
  </si>
  <si>
    <t>Embention</t>
  </si>
  <si>
    <t>MC110</t>
  </si>
  <si>
    <t>Current [A]</t>
  </si>
  <si>
    <t>Voltage [V]</t>
  </si>
  <si>
    <t>https://www.embention.com/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</si>
</sst>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6"/>
      <color theme="1"/>
      <name val="Aptos Narrow"/>
      <scheme val="minor"/>
    </font>
    <font>
      <sz val="12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rgb="FF000000"/>
      </patternFill>
    </fill>
    <fill>
      <patternFill patternType="solid">
        <fgColor theme="9" tint="0.7999816888943144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Sheet1!$G$7:$G$13</c:f>
              <c:numCache>
                <c:formatCode>General</c:formatCode>
                <c:ptCount val="7"/>
                <c:pt idx="0">
                  <c:v>34</c:v>
                </c:pt>
                <c:pt idx="1">
                  <c:v>36</c:v>
                </c:pt>
                <c:pt idx="2">
                  <c:v>110</c:v>
                </c:pt>
                <c:pt idx="3">
                  <c:v>12</c:v>
                </c:pt>
                <c:pt idx="4">
                  <c:v>16</c:v>
                </c:pt>
                <c:pt idx="5">
                  <c:v>28</c:v>
                </c:pt>
                <c:pt idx="6">
                  <c:v>50</c:v>
                </c:pt>
              </c:numCache>
            </c:numRef>
          </c:xVal>
          <c:yVal>
            <c:numRef>
              <c:f>Sheet1!$E$7:$E$13</c:f>
              <c:numCache>
                <c:formatCode>General</c:formatCode>
                <c:ptCount val="7"/>
                <c:pt idx="0">
                  <c:v>0.74</c:v>
                </c:pt>
                <c:pt idx="1">
                  <c:v>0.74</c:v>
                </c:pt>
                <c:pt idx="2">
                  <c:v>2.2799999999999998</c:v>
                </c:pt>
                <c:pt idx="3">
                  <c:v>1.6</c:v>
                </c:pt>
                <c:pt idx="4">
                  <c:v>1.8</c:v>
                </c:pt>
                <c:pt idx="5">
                  <c:v>3.4</c:v>
                </c:pt>
                <c:pt idx="6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9-0641-A0EC-F21814FF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476304"/>
        <c:axId val="1587088448"/>
      </c:scatterChart>
      <c:valAx>
        <c:axId val="15874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88448"/>
        <c:crosses val="autoZero"/>
        <c:crossBetween val="midCat"/>
      </c:valAx>
      <c:valAx>
        <c:axId val="15870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7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524318190591491"/>
                  <c:y val="-1.959479334103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Curated!$I$7:$I$78</c:f>
              <c:numCache>
                <c:formatCode>General</c:formatCode>
                <c:ptCount val="72"/>
                <c:pt idx="0">
                  <c:v>120</c:v>
                </c:pt>
                <c:pt idx="1">
                  <c:v>310</c:v>
                </c:pt>
                <c:pt idx="2">
                  <c:v>600</c:v>
                </c:pt>
                <c:pt idx="3">
                  <c:v>56</c:v>
                </c:pt>
                <c:pt idx="4">
                  <c:v>90</c:v>
                </c:pt>
                <c:pt idx="5">
                  <c:v>130</c:v>
                </c:pt>
                <c:pt idx="6">
                  <c:v>250</c:v>
                </c:pt>
                <c:pt idx="7">
                  <c:v>500</c:v>
                </c:pt>
                <c:pt idx="8">
                  <c:v>54.6</c:v>
                </c:pt>
                <c:pt idx="9">
                  <c:v>47.8</c:v>
                </c:pt>
                <c:pt idx="10">
                  <c:v>69.5</c:v>
                </c:pt>
                <c:pt idx="11">
                  <c:v>68.5</c:v>
                </c:pt>
                <c:pt idx="12">
                  <c:v>70.7</c:v>
                </c:pt>
                <c:pt idx="13">
                  <c:v>70.7</c:v>
                </c:pt>
                <c:pt idx="14">
                  <c:v>106.1</c:v>
                </c:pt>
                <c:pt idx="15">
                  <c:v>138.9</c:v>
                </c:pt>
                <c:pt idx="16">
                  <c:v>141.5</c:v>
                </c:pt>
                <c:pt idx="17">
                  <c:v>176.9</c:v>
                </c:pt>
                <c:pt idx="18">
                  <c:v>15.8</c:v>
                </c:pt>
                <c:pt idx="19">
                  <c:v>642</c:v>
                </c:pt>
                <c:pt idx="20">
                  <c:v>13</c:v>
                </c:pt>
                <c:pt idx="21">
                  <c:v>21</c:v>
                </c:pt>
                <c:pt idx="22">
                  <c:v>40</c:v>
                </c:pt>
                <c:pt idx="23">
                  <c:v>53</c:v>
                </c:pt>
                <c:pt idx="24">
                  <c:v>255</c:v>
                </c:pt>
                <c:pt idx="25">
                  <c:v>9.1999999999999993</c:v>
                </c:pt>
                <c:pt idx="26">
                  <c:v>51.4</c:v>
                </c:pt>
                <c:pt idx="27">
                  <c:v>11</c:v>
                </c:pt>
                <c:pt idx="28">
                  <c:v>28.5</c:v>
                </c:pt>
                <c:pt idx="29">
                  <c:v>60</c:v>
                </c:pt>
                <c:pt idx="30">
                  <c:v>122.5</c:v>
                </c:pt>
                <c:pt idx="31">
                  <c:v>295</c:v>
                </c:pt>
                <c:pt idx="32">
                  <c:v>700</c:v>
                </c:pt>
                <c:pt idx="33">
                  <c:v>1435</c:v>
                </c:pt>
                <c:pt idx="34">
                  <c:v>2975</c:v>
                </c:pt>
                <c:pt idx="35">
                  <c:v>1012.3</c:v>
                </c:pt>
                <c:pt idx="36">
                  <c:v>1407</c:v>
                </c:pt>
                <c:pt idx="37">
                  <c:v>2814</c:v>
                </c:pt>
                <c:pt idx="38">
                  <c:v>25</c:v>
                </c:pt>
                <c:pt idx="39">
                  <c:v>35</c:v>
                </c:pt>
                <c:pt idx="40">
                  <c:v>35</c:v>
                </c:pt>
                <c:pt idx="41">
                  <c:v>70</c:v>
                </c:pt>
                <c:pt idx="42">
                  <c:v>100</c:v>
                </c:pt>
                <c:pt idx="43">
                  <c:v>120</c:v>
                </c:pt>
                <c:pt idx="44">
                  <c:v>150</c:v>
                </c:pt>
                <c:pt idx="45">
                  <c:v>200</c:v>
                </c:pt>
                <c:pt idx="46">
                  <c:v>250</c:v>
                </c:pt>
                <c:pt idx="47">
                  <c:v>200</c:v>
                </c:pt>
                <c:pt idx="48">
                  <c:v>300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25.5</c:v>
                </c:pt>
                <c:pt idx="55">
                  <c:v>4.8</c:v>
                </c:pt>
                <c:pt idx="56">
                  <c:v>8</c:v>
                </c:pt>
                <c:pt idx="57">
                  <c:v>171.9</c:v>
                </c:pt>
                <c:pt idx="58">
                  <c:v>248.3</c:v>
                </c:pt>
                <c:pt idx="59">
                  <c:v>1000</c:v>
                </c:pt>
                <c:pt idx="63">
                  <c:v>2.98</c:v>
                </c:pt>
                <c:pt idx="64">
                  <c:v>4.26</c:v>
                </c:pt>
                <c:pt idx="65">
                  <c:v>4.83</c:v>
                </c:pt>
                <c:pt idx="66">
                  <c:v>39.799999999999997</c:v>
                </c:pt>
                <c:pt idx="67">
                  <c:v>47.8</c:v>
                </c:pt>
                <c:pt idx="68">
                  <c:v>79.599999999999994</c:v>
                </c:pt>
                <c:pt idx="69">
                  <c:v>95.5</c:v>
                </c:pt>
                <c:pt idx="70">
                  <c:v>159.19999999999999</c:v>
                </c:pt>
                <c:pt idx="71">
                  <c:v>238.8</c:v>
                </c:pt>
              </c:numCache>
            </c:numRef>
          </c:xVal>
          <c:yVal>
            <c:numRef>
              <c:f>Curated!$E$7:$E$78</c:f>
              <c:numCache>
                <c:formatCode>General</c:formatCode>
                <c:ptCount val="72"/>
                <c:pt idx="0">
                  <c:v>14.5</c:v>
                </c:pt>
                <c:pt idx="1">
                  <c:v>27</c:v>
                </c:pt>
                <c:pt idx="2">
                  <c:v>48</c:v>
                </c:pt>
                <c:pt idx="3">
                  <c:v>7.6</c:v>
                </c:pt>
                <c:pt idx="4">
                  <c:v>10</c:v>
                </c:pt>
                <c:pt idx="5">
                  <c:v>13.2</c:v>
                </c:pt>
                <c:pt idx="6">
                  <c:v>21.9</c:v>
                </c:pt>
                <c:pt idx="7">
                  <c:v>43.5</c:v>
                </c:pt>
                <c:pt idx="8">
                  <c:v>3.8</c:v>
                </c:pt>
                <c:pt idx="9">
                  <c:v>4</c:v>
                </c:pt>
                <c:pt idx="10">
                  <c:v>5.5</c:v>
                </c:pt>
                <c:pt idx="11">
                  <c:v>5.5</c:v>
                </c:pt>
                <c:pt idx="12">
                  <c:v>5.8</c:v>
                </c:pt>
                <c:pt idx="13">
                  <c:v>6</c:v>
                </c:pt>
                <c:pt idx="14">
                  <c:v>7</c:v>
                </c:pt>
                <c:pt idx="15">
                  <c:v>11.8</c:v>
                </c:pt>
                <c:pt idx="16">
                  <c:v>12.8</c:v>
                </c:pt>
                <c:pt idx="17">
                  <c:v>15.8</c:v>
                </c:pt>
                <c:pt idx="18">
                  <c:v>4.0999999999999996</c:v>
                </c:pt>
                <c:pt idx="19">
                  <c:v>18.7</c:v>
                </c:pt>
                <c:pt idx="20">
                  <c:v>1.8</c:v>
                </c:pt>
                <c:pt idx="21">
                  <c:v>2.75</c:v>
                </c:pt>
                <c:pt idx="22">
                  <c:v>3.35</c:v>
                </c:pt>
                <c:pt idx="23">
                  <c:v>4</c:v>
                </c:pt>
                <c:pt idx="24">
                  <c:v>22</c:v>
                </c:pt>
                <c:pt idx="25">
                  <c:v>1.56</c:v>
                </c:pt>
                <c:pt idx="26">
                  <c:v>5.78</c:v>
                </c:pt>
                <c:pt idx="27">
                  <c:v>1.1000000000000001</c:v>
                </c:pt>
                <c:pt idx="28">
                  <c:v>2.25</c:v>
                </c:pt>
                <c:pt idx="29">
                  <c:v>4.5</c:v>
                </c:pt>
                <c:pt idx="30">
                  <c:v>7.5</c:v>
                </c:pt>
                <c:pt idx="31">
                  <c:v>14.25</c:v>
                </c:pt>
                <c:pt idx="32">
                  <c:v>25.5</c:v>
                </c:pt>
                <c:pt idx="33">
                  <c:v>45</c:v>
                </c:pt>
                <c:pt idx="34">
                  <c:v>75</c:v>
                </c:pt>
                <c:pt idx="35">
                  <c:v>53</c:v>
                </c:pt>
                <c:pt idx="36">
                  <c:v>71</c:v>
                </c:pt>
                <c:pt idx="37">
                  <c:v>135</c:v>
                </c:pt>
                <c:pt idx="38">
                  <c:v>3.1</c:v>
                </c:pt>
                <c:pt idx="39">
                  <c:v>3.75</c:v>
                </c:pt>
                <c:pt idx="40">
                  <c:v>4</c:v>
                </c:pt>
                <c:pt idx="41">
                  <c:v>5.25</c:v>
                </c:pt>
                <c:pt idx="42">
                  <c:v>7.5</c:v>
                </c:pt>
                <c:pt idx="43">
                  <c:v>8</c:v>
                </c:pt>
                <c:pt idx="44">
                  <c:v>8.15</c:v>
                </c:pt>
                <c:pt idx="45">
                  <c:v>12</c:v>
                </c:pt>
                <c:pt idx="46">
                  <c:v>15.3</c:v>
                </c:pt>
                <c:pt idx="47">
                  <c:v>17.3</c:v>
                </c:pt>
                <c:pt idx="48">
                  <c:v>23.8</c:v>
                </c:pt>
                <c:pt idx="49">
                  <c:v>1.2190000000000001</c:v>
                </c:pt>
                <c:pt idx="50">
                  <c:v>1.45</c:v>
                </c:pt>
                <c:pt idx="51">
                  <c:v>1.97</c:v>
                </c:pt>
                <c:pt idx="52">
                  <c:v>2.6589999999999998</c:v>
                </c:pt>
                <c:pt idx="53">
                  <c:v>2.6</c:v>
                </c:pt>
                <c:pt idx="54">
                  <c:v>8.5</c:v>
                </c:pt>
                <c:pt idx="55">
                  <c:v>1.45</c:v>
                </c:pt>
                <c:pt idx="56">
                  <c:v>1.95</c:v>
                </c:pt>
                <c:pt idx="57">
                  <c:v>18</c:v>
                </c:pt>
                <c:pt idx="58">
                  <c:v>13</c:v>
                </c:pt>
                <c:pt idx="59">
                  <c:v>50</c:v>
                </c:pt>
                <c:pt idx="60">
                  <c:v>3.6</c:v>
                </c:pt>
                <c:pt idx="61">
                  <c:v>4.4080000000000004</c:v>
                </c:pt>
                <c:pt idx="62">
                  <c:v>5.13</c:v>
                </c:pt>
                <c:pt idx="63">
                  <c:v>1.179</c:v>
                </c:pt>
                <c:pt idx="64">
                  <c:v>1.27</c:v>
                </c:pt>
                <c:pt idx="65">
                  <c:v>1.5880000000000001</c:v>
                </c:pt>
                <c:pt idx="66">
                  <c:v>4.5</c:v>
                </c:pt>
                <c:pt idx="67">
                  <c:v>6</c:v>
                </c:pt>
                <c:pt idx="68">
                  <c:v>8.1999999999999993</c:v>
                </c:pt>
                <c:pt idx="69">
                  <c:v>9.8000000000000007</c:v>
                </c:pt>
                <c:pt idx="70">
                  <c:v>19</c:v>
                </c:pt>
                <c:pt idx="7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1-004C-8773-3B84719B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Curated!$G$7:$G$78</c:f>
              <c:numCache>
                <c:formatCode>General</c:formatCode>
                <c:ptCount val="72"/>
                <c:pt idx="0">
                  <c:v>75</c:v>
                </c:pt>
                <c:pt idx="1">
                  <c:v>130</c:v>
                </c:pt>
                <c:pt idx="2">
                  <c:v>230</c:v>
                </c:pt>
                <c:pt idx="3">
                  <c:v>37</c:v>
                </c:pt>
                <c:pt idx="4">
                  <c:v>56</c:v>
                </c:pt>
                <c:pt idx="5">
                  <c:v>75</c:v>
                </c:pt>
                <c:pt idx="6">
                  <c:v>117</c:v>
                </c:pt>
                <c:pt idx="7">
                  <c:v>210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20</c:v>
                </c:pt>
                <c:pt idx="13">
                  <c:v>20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33</c:v>
                </c:pt>
                <c:pt idx="19">
                  <c:v>200</c:v>
                </c:pt>
                <c:pt idx="20">
                  <c:v>8.1999999999999993</c:v>
                </c:pt>
                <c:pt idx="21">
                  <c:v>13.2</c:v>
                </c:pt>
                <c:pt idx="22">
                  <c:v>10.5</c:v>
                </c:pt>
                <c:pt idx="23">
                  <c:v>14</c:v>
                </c:pt>
                <c:pt idx="24">
                  <c:v>60</c:v>
                </c:pt>
                <c:pt idx="25">
                  <c:v>6</c:v>
                </c:pt>
                <c:pt idx="26">
                  <c:v>35</c:v>
                </c:pt>
                <c:pt idx="27">
                  <c:v>5</c:v>
                </c:pt>
                <c:pt idx="28">
                  <c:v>10</c:v>
                </c:pt>
                <c:pt idx="29">
                  <c:v>16</c:v>
                </c:pt>
                <c:pt idx="30">
                  <c:v>32</c:v>
                </c:pt>
                <c:pt idx="31">
                  <c:v>60</c:v>
                </c:pt>
                <c:pt idx="32">
                  <c:v>120</c:v>
                </c:pt>
                <c:pt idx="33">
                  <c:v>240</c:v>
                </c:pt>
                <c:pt idx="34">
                  <c:v>400</c:v>
                </c:pt>
                <c:pt idx="35">
                  <c:v>265</c:v>
                </c:pt>
                <c:pt idx="36">
                  <c:v>280</c:v>
                </c:pt>
                <c:pt idx="37">
                  <c:v>560</c:v>
                </c:pt>
                <c:pt idx="38">
                  <c:v>10</c:v>
                </c:pt>
                <c:pt idx="39">
                  <c:v>12</c:v>
                </c:pt>
                <c:pt idx="40">
                  <c:v>12</c:v>
                </c:pt>
                <c:pt idx="41">
                  <c:v>17</c:v>
                </c:pt>
                <c:pt idx="42">
                  <c:v>25</c:v>
                </c:pt>
                <c:pt idx="43">
                  <c:v>25</c:v>
                </c:pt>
                <c:pt idx="44">
                  <c:v>30</c:v>
                </c:pt>
                <c:pt idx="45">
                  <c:v>40</c:v>
                </c:pt>
                <c:pt idx="46">
                  <c:v>45</c:v>
                </c:pt>
                <c:pt idx="47">
                  <c:v>50</c:v>
                </c:pt>
                <c:pt idx="48">
                  <c:v>70</c:v>
                </c:pt>
                <c:pt idx="49">
                  <c:v>3.5</c:v>
                </c:pt>
                <c:pt idx="50">
                  <c:v>4.5999999999999996</c:v>
                </c:pt>
                <c:pt idx="51">
                  <c:v>7.125</c:v>
                </c:pt>
                <c:pt idx="52">
                  <c:v>10.6</c:v>
                </c:pt>
                <c:pt idx="53">
                  <c:v>15</c:v>
                </c:pt>
                <c:pt idx="54">
                  <c:v>8</c:v>
                </c:pt>
                <c:pt idx="55">
                  <c:v>3</c:v>
                </c:pt>
                <c:pt idx="56">
                  <c:v>5</c:v>
                </c:pt>
                <c:pt idx="57">
                  <c:v>45</c:v>
                </c:pt>
                <c:pt idx="58">
                  <c:v>65</c:v>
                </c:pt>
                <c:pt idx="59">
                  <c:v>261</c:v>
                </c:pt>
                <c:pt idx="60">
                  <c:v>5.4</c:v>
                </c:pt>
                <c:pt idx="61">
                  <c:v>7.7</c:v>
                </c:pt>
                <c:pt idx="62">
                  <c:v>9.4</c:v>
                </c:pt>
                <c:pt idx="63">
                  <c:v>2.5</c:v>
                </c:pt>
                <c:pt idx="64">
                  <c:v>3.57</c:v>
                </c:pt>
                <c:pt idx="65">
                  <c:v>4.04</c:v>
                </c:pt>
                <c:pt idx="66">
                  <c:v>10</c:v>
                </c:pt>
                <c:pt idx="67">
                  <c:v>10</c:v>
                </c:pt>
                <c:pt idx="68">
                  <c:v>20</c:v>
                </c:pt>
                <c:pt idx="69">
                  <c:v>20</c:v>
                </c:pt>
                <c:pt idx="70">
                  <c:v>40</c:v>
                </c:pt>
                <c:pt idx="71">
                  <c:v>60</c:v>
                </c:pt>
              </c:numCache>
            </c:numRef>
          </c:xVal>
          <c:yVal>
            <c:numRef>
              <c:f>Curated!$E$7:$E$78</c:f>
              <c:numCache>
                <c:formatCode>General</c:formatCode>
                <c:ptCount val="72"/>
                <c:pt idx="0">
                  <c:v>14.5</c:v>
                </c:pt>
                <c:pt idx="1">
                  <c:v>27</c:v>
                </c:pt>
                <c:pt idx="2">
                  <c:v>48</c:v>
                </c:pt>
                <c:pt idx="3">
                  <c:v>7.6</c:v>
                </c:pt>
                <c:pt idx="4">
                  <c:v>10</c:v>
                </c:pt>
                <c:pt idx="5">
                  <c:v>13.2</c:v>
                </c:pt>
                <c:pt idx="6">
                  <c:v>21.9</c:v>
                </c:pt>
                <c:pt idx="7">
                  <c:v>43.5</c:v>
                </c:pt>
                <c:pt idx="8">
                  <c:v>3.8</c:v>
                </c:pt>
                <c:pt idx="9">
                  <c:v>4</c:v>
                </c:pt>
                <c:pt idx="10">
                  <c:v>5.5</c:v>
                </c:pt>
                <c:pt idx="11">
                  <c:v>5.5</c:v>
                </c:pt>
                <c:pt idx="12">
                  <c:v>5.8</c:v>
                </c:pt>
                <c:pt idx="13">
                  <c:v>6</c:v>
                </c:pt>
                <c:pt idx="14">
                  <c:v>7</c:v>
                </c:pt>
                <c:pt idx="15">
                  <c:v>11.8</c:v>
                </c:pt>
                <c:pt idx="16">
                  <c:v>12.8</c:v>
                </c:pt>
                <c:pt idx="17">
                  <c:v>15.8</c:v>
                </c:pt>
                <c:pt idx="18">
                  <c:v>4.0999999999999996</c:v>
                </c:pt>
                <c:pt idx="19">
                  <c:v>18.7</c:v>
                </c:pt>
                <c:pt idx="20">
                  <c:v>1.8</c:v>
                </c:pt>
                <c:pt idx="21">
                  <c:v>2.75</c:v>
                </c:pt>
                <c:pt idx="22">
                  <c:v>3.35</c:v>
                </c:pt>
                <c:pt idx="23">
                  <c:v>4</c:v>
                </c:pt>
                <c:pt idx="24">
                  <c:v>22</c:v>
                </c:pt>
                <c:pt idx="25">
                  <c:v>1.56</c:v>
                </c:pt>
                <c:pt idx="26">
                  <c:v>5.78</c:v>
                </c:pt>
                <c:pt idx="27">
                  <c:v>1.1000000000000001</c:v>
                </c:pt>
                <c:pt idx="28">
                  <c:v>2.25</c:v>
                </c:pt>
                <c:pt idx="29">
                  <c:v>4.5</c:v>
                </c:pt>
                <c:pt idx="30">
                  <c:v>7.5</c:v>
                </c:pt>
                <c:pt idx="31">
                  <c:v>14.25</c:v>
                </c:pt>
                <c:pt idx="32">
                  <c:v>25.5</c:v>
                </c:pt>
                <c:pt idx="33">
                  <c:v>45</c:v>
                </c:pt>
                <c:pt idx="34">
                  <c:v>75</c:v>
                </c:pt>
                <c:pt idx="35">
                  <c:v>53</c:v>
                </c:pt>
                <c:pt idx="36">
                  <c:v>71</c:v>
                </c:pt>
                <c:pt idx="37">
                  <c:v>135</c:v>
                </c:pt>
                <c:pt idx="38">
                  <c:v>3.1</c:v>
                </c:pt>
                <c:pt idx="39">
                  <c:v>3.75</c:v>
                </c:pt>
                <c:pt idx="40">
                  <c:v>4</c:v>
                </c:pt>
                <c:pt idx="41">
                  <c:v>5.25</c:v>
                </c:pt>
                <c:pt idx="42">
                  <c:v>7.5</c:v>
                </c:pt>
                <c:pt idx="43">
                  <c:v>8</c:v>
                </c:pt>
                <c:pt idx="44">
                  <c:v>8.15</c:v>
                </c:pt>
                <c:pt idx="45">
                  <c:v>12</c:v>
                </c:pt>
                <c:pt idx="46">
                  <c:v>15.3</c:v>
                </c:pt>
                <c:pt idx="47">
                  <c:v>17.3</c:v>
                </c:pt>
                <c:pt idx="48">
                  <c:v>23.8</c:v>
                </c:pt>
                <c:pt idx="49">
                  <c:v>1.2190000000000001</c:v>
                </c:pt>
                <c:pt idx="50">
                  <c:v>1.45</c:v>
                </c:pt>
                <c:pt idx="51">
                  <c:v>1.97</c:v>
                </c:pt>
                <c:pt idx="52">
                  <c:v>2.6589999999999998</c:v>
                </c:pt>
                <c:pt idx="53">
                  <c:v>2.6</c:v>
                </c:pt>
                <c:pt idx="54">
                  <c:v>8.5</c:v>
                </c:pt>
                <c:pt idx="55">
                  <c:v>1.45</c:v>
                </c:pt>
                <c:pt idx="56">
                  <c:v>1.95</c:v>
                </c:pt>
                <c:pt idx="57">
                  <c:v>18</c:v>
                </c:pt>
                <c:pt idx="58">
                  <c:v>13</c:v>
                </c:pt>
                <c:pt idx="59">
                  <c:v>50</c:v>
                </c:pt>
                <c:pt idx="60">
                  <c:v>3.6</c:v>
                </c:pt>
                <c:pt idx="61">
                  <c:v>4.4080000000000004</c:v>
                </c:pt>
                <c:pt idx="62">
                  <c:v>5.13</c:v>
                </c:pt>
                <c:pt idx="63">
                  <c:v>1.179</c:v>
                </c:pt>
                <c:pt idx="64">
                  <c:v>1.27</c:v>
                </c:pt>
                <c:pt idx="65">
                  <c:v>1.5880000000000001</c:v>
                </c:pt>
                <c:pt idx="66">
                  <c:v>4.5</c:v>
                </c:pt>
                <c:pt idx="67">
                  <c:v>6</c:v>
                </c:pt>
                <c:pt idx="68">
                  <c:v>8.1999999999999993</c:v>
                </c:pt>
                <c:pt idx="69">
                  <c:v>9.8000000000000007</c:v>
                </c:pt>
                <c:pt idx="70">
                  <c:v>19</c:v>
                </c:pt>
                <c:pt idx="7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6-0848-B613-7322AAF22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(Weight) vs log (Torque)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26574803149607"/>
                  <c:y val="0.23875328083989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Curated!$J$7:$J$78</c:f>
              <c:numCache>
                <c:formatCode>General</c:formatCode>
                <c:ptCount val="72"/>
                <c:pt idx="0">
                  <c:v>2.0790000000000002</c:v>
                </c:pt>
                <c:pt idx="1">
                  <c:v>2.4910000000000001</c:v>
                </c:pt>
                <c:pt idx="2">
                  <c:v>2.778</c:v>
                </c:pt>
                <c:pt idx="3">
                  <c:v>1.748</c:v>
                </c:pt>
                <c:pt idx="4">
                  <c:v>1.954</c:v>
                </c:pt>
                <c:pt idx="5">
                  <c:v>2.1139999999999999</c:v>
                </c:pt>
                <c:pt idx="6">
                  <c:v>2.3980000000000001</c:v>
                </c:pt>
                <c:pt idx="7">
                  <c:v>2.6989999999999998</c:v>
                </c:pt>
                <c:pt idx="8">
                  <c:v>1.7370000000000001</c:v>
                </c:pt>
                <c:pt idx="9">
                  <c:v>1.679</c:v>
                </c:pt>
                <c:pt idx="10">
                  <c:v>1.8420000000000001</c:v>
                </c:pt>
                <c:pt idx="11">
                  <c:v>1.8360000000000001</c:v>
                </c:pt>
                <c:pt idx="12">
                  <c:v>1.849</c:v>
                </c:pt>
                <c:pt idx="13">
                  <c:v>1.849</c:v>
                </c:pt>
                <c:pt idx="14">
                  <c:v>2.0259999999999998</c:v>
                </c:pt>
                <c:pt idx="15">
                  <c:v>2.1429999999999998</c:v>
                </c:pt>
                <c:pt idx="16">
                  <c:v>2.1509999999999998</c:v>
                </c:pt>
                <c:pt idx="17">
                  <c:v>2.2480000000000002</c:v>
                </c:pt>
                <c:pt idx="20">
                  <c:v>1.1140000000000001</c:v>
                </c:pt>
                <c:pt idx="21">
                  <c:v>1.3220000000000001</c:v>
                </c:pt>
                <c:pt idx="22">
                  <c:v>1.6020000000000001</c:v>
                </c:pt>
                <c:pt idx="23">
                  <c:v>1.724</c:v>
                </c:pt>
                <c:pt idx="24">
                  <c:v>2.407</c:v>
                </c:pt>
                <c:pt idx="25">
                  <c:v>0.96399999999999997</c:v>
                </c:pt>
                <c:pt idx="26">
                  <c:v>1.7110000000000001</c:v>
                </c:pt>
                <c:pt idx="27">
                  <c:v>1.0409999999999999</c:v>
                </c:pt>
                <c:pt idx="28">
                  <c:v>1.4550000000000001</c:v>
                </c:pt>
                <c:pt idx="29">
                  <c:v>1.778</c:v>
                </c:pt>
                <c:pt idx="30">
                  <c:v>2.0880000000000001</c:v>
                </c:pt>
                <c:pt idx="31">
                  <c:v>2.4700000000000002</c:v>
                </c:pt>
                <c:pt idx="32">
                  <c:v>2.8450000000000002</c:v>
                </c:pt>
                <c:pt idx="33">
                  <c:v>3.157</c:v>
                </c:pt>
                <c:pt idx="34">
                  <c:v>3.4729999999999999</c:v>
                </c:pt>
                <c:pt idx="35">
                  <c:v>3.0049999999999999</c:v>
                </c:pt>
                <c:pt idx="36">
                  <c:v>3.1480000000000001</c:v>
                </c:pt>
                <c:pt idx="37">
                  <c:v>3.4489999999999998</c:v>
                </c:pt>
                <c:pt idx="38">
                  <c:v>1.3979999999999999</c:v>
                </c:pt>
                <c:pt idx="39">
                  <c:v>1.544</c:v>
                </c:pt>
                <c:pt idx="40">
                  <c:v>1.544</c:v>
                </c:pt>
                <c:pt idx="41">
                  <c:v>1.845</c:v>
                </c:pt>
                <c:pt idx="42">
                  <c:v>2</c:v>
                </c:pt>
                <c:pt idx="43">
                  <c:v>2.0790000000000002</c:v>
                </c:pt>
                <c:pt idx="44">
                  <c:v>2.1760000000000002</c:v>
                </c:pt>
                <c:pt idx="45">
                  <c:v>2.3010000000000002</c:v>
                </c:pt>
                <c:pt idx="46">
                  <c:v>2.3980000000000001</c:v>
                </c:pt>
                <c:pt idx="47">
                  <c:v>2.3010000000000002</c:v>
                </c:pt>
                <c:pt idx="48">
                  <c:v>2.4769999999999999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1.407</c:v>
                </c:pt>
                <c:pt idx="55">
                  <c:v>0.68100000000000005</c:v>
                </c:pt>
                <c:pt idx="56">
                  <c:v>0.90300000000000002</c:v>
                </c:pt>
                <c:pt idx="57">
                  <c:v>2.2349999999999999</c:v>
                </c:pt>
                <c:pt idx="58">
                  <c:v>2.395</c:v>
                </c:pt>
                <c:pt idx="59">
                  <c:v>3</c:v>
                </c:pt>
                <c:pt idx="63">
                  <c:v>0.47399999999999998</c:v>
                </c:pt>
                <c:pt idx="64">
                  <c:v>0.629</c:v>
                </c:pt>
                <c:pt idx="65">
                  <c:v>0.68400000000000005</c:v>
                </c:pt>
                <c:pt idx="66">
                  <c:v>1.6</c:v>
                </c:pt>
                <c:pt idx="67">
                  <c:v>1.679</c:v>
                </c:pt>
                <c:pt idx="68">
                  <c:v>1.901</c:v>
                </c:pt>
                <c:pt idx="69">
                  <c:v>1.98</c:v>
                </c:pt>
                <c:pt idx="70">
                  <c:v>2.202</c:v>
                </c:pt>
                <c:pt idx="71">
                  <c:v>2.3780000000000001</c:v>
                </c:pt>
              </c:numCache>
            </c:numRef>
          </c:xVal>
          <c:yVal>
            <c:numRef>
              <c:f>Curated!$F$7:$F$78</c:f>
              <c:numCache>
                <c:formatCode>General</c:formatCode>
                <c:ptCount val="72"/>
                <c:pt idx="0">
                  <c:v>1.161</c:v>
                </c:pt>
                <c:pt idx="1">
                  <c:v>1.431</c:v>
                </c:pt>
                <c:pt idx="2">
                  <c:v>1.681</c:v>
                </c:pt>
                <c:pt idx="3">
                  <c:v>0.88100000000000001</c:v>
                </c:pt>
                <c:pt idx="4">
                  <c:v>1</c:v>
                </c:pt>
                <c:pt idx="5">
                  <c:v>1.121</c:v>
                </c:pt>
                <c:pt idx="6">
                  <c:v>1.34</c:v>
                </c:pt>
                <c:pt idx="7">
                  <c:v>1.6379999999999999</c:v>
                </c:pt>
                <c:pt idx="8">
                  <c:v>0.57999999999999996</c:v>
                </c:pt>
                <c:pt idx="9">
                  <c:v>0.60199999999999998</c:v>
                </c:pt>
                <c:pt idx="10">
                  <c:v>0.74</c:v>
                </c:pt>
                <c:pt idx="11">
                  <c:v>0.74</c:v>
                </c:pt>
                <c:pt idx="12">
                  <c:v>0.76300000000000001</c:v>
                </c:pt>
                <c:pt idx="13">
                  <c:v>0.77800000000000002</c:v>
                </c:pt>
                <c:pt idx="14">
                  <c:v>0.84499999999999997</c:v>
                </c:pt>
                <c:pt idx="15">
                  <c:v>1.0720000000000001</c:v>
                </c:pt>
                <c:pt idx="16">
                  <c:v>1.107</c:v>
                </c:pt>
                <c:pt idx="17">
                  <c:v>1.1990000000000001</c:v>
                </c:pt>
                <c:pt idx="20">
                  <c:v>0.255</c:v>
                </c:pt>
                <c:pt idx="21">
                  <c:v>0.439</c:v>
                </c:pt>
                <c:pt idx="22">
                  <c:v>0.52500000000000002</c:v>
                </c:pt>
                <c:pt idx="23">
                  <c:v>0.60199999999999998</c:v>
                </c:pt>
                <c:pt idx="24">
                  <c:v>1.3420000000000001</c:v>
                </c:pt>
                <c:pt idx="25">
                  <c:v>0.193</c:v>
                </c:pt>
                <c:pt idx="26">
                  <c:v>0.76200000000000001</c:v>
                </c:pt>
                <c:pt idx="27">
                  <c:v>4.1000000000000002E-2</c:v>
                </c:pt>
                <c:pt idx="28">
                  <c:v>0.35199999999999998</c:v>
                </c:pt>
                <c:pt idx="29">
                  <c:v>0.65300000000000002</c:v>
                </c:pt>
                <c:pt idx="30">
                  <c:v>0.875</c:v>
                </c:pt>
                <c:pt idx="31">
                  <c:v>1.1539999999999999</c:v>
                </c:pt>
                <c:pt idx="32">
                  <c:v>1.407</c:v>
                </c:pt>
                <c:pt idx="33">
                  <c:v>1.653</c:v>
                </c:pt>
                <c:pt idx="34">
                  <c:v>1.875</c:v>
                </c:pt>
                <c:pt idx="35">
                  <c:v>1.724</c:v>
                </c:pt>
                <c:pt idx="36">
                  <c:v>1.851</c:v>
                </c:pt>
                <c:pt idx="37">
                  <c:v>2.13</c:v>
                </c:pt>
                <c:pt idx="38">
                  <c:v>0.49099999999999999</c:v>
                </c:pt>
                <c:pt idx="39">
                  <c:v>0.57399999999999995</c:v>
                </c:pt>
                <c:pt idx="40">
                  <c:v>0.60199999999999998</c:v>
                </c:pt>
                <c:pt idx="41">
                  <c:v>0.72</c:v>
                </c:pt>
                <c:pt idx="42">
                  <c:v>0.875</c:v>
                </c:pt>
                <c:pt idx="43">
                  <c:v>0.90300000000000002</c:v>
                </c:pt>
                <c:pt idx="44">
                  <c:v>0.91100000000000003</c:v>
                </c:pt>
                <c:pt idx="45">
                  <c:v>1.079</c:v>
                </c:pt>
                <c:pt idx="46">
                  <c:v>1.1850000000000001</c:v>
                </c:pt>
                <c:pt idx="47">
                  <c:v>1.238</c:v>
                </c:pt>
                <c:pt idx="48">
                  <c:v>1.377</c:v>
                </c:pt>
                <c:pt idx="49">
                  <c:v>8.5999999999999993E-2</c:v>
                </c:pt>
                <c:pt idx="50">
                  <c:v>0.161</c:v>
                </c:pt>
                <c:pt idx="51">
                  <c:v>0.29399999999999998</c:v>
                </c:pt>
                <c:pt idx="52">
                  <c:v>0.42499999999999999</c:v>
                </c:pt>
                <c:pt idx="53">
                  <c:v>0.41499999999999998</c:v>
                </c:pt>
                <c:pt idx="54">
                  <c:v>0.92900000000000005</c:v>
                </c:pt>
                <c:pt idx="55">
                  <c:v>0.161</c:v>
                </c:pt>
                <c:pt idx="56">
                  <c:v>0.28999999999999998</c:v>
                </c:pt>
                <c:pt idx="57">
                  <c:v>1.2549999999999999</c:v>
                </c:pt>
                <c:pt idx="58">
                  <c:v>1.1140000000000001</c:v>
                </c:pt>
                <c:pt idx="59">
                  <c:v>1.6990000000000001</c:v>
                </c:pt>
                <c:pt idx="60">
                  <c:v>0.55600000000000005</c:v>
                </c:pt>
                <c:pt idx="61">
                  <c:v>0.64400000000000002</c:v>
                </c:pt>
                <c:pt idx="62">
                  <c:v>0.71</c:v>
                </c:pt>
                <c:pt idx="63">
                  <c:v>7.1999999999999995E-2</c:v>
                </c:pt>
                <c:pt idx="64">
                  <c:v>0.104</c:v>
                </c:pt>
                <c:pt idx="65">
                  <c:v>0.20100000000000001</c:v>
                </c:pt>
                <c:pt idx="66">
                  <c:v>0.65300000000000002</c:v>
                </c:pt>
                <c:pt idx="67">
                  <c:v>0.77800000000000002</c:v>
                </c:pt>
                <c:pt idx="68">
                  <c:v>0.91400000000000003</c:v>
                </c:pt>
                <c:pt idx="69">
                  <c:v>0.99099999999999999</c:v>
                </c:pt>
                <c:pt idx="70">
                  <c:v>1.2789999999999999</c:v>
                </c:pt>
                <c:pt idx="71">
                  <c:v>1.4770000000000001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9-3342-B9A3-0C708BD2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 (Torque)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(Weight)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(Weight) vs log (Power)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916447944007002E-2"/>
                  <c:y val="0.2484615384615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Curated!$H$7:$H$78</c:f>
              <c:numCache>
                <c:formatCode>General</c:formatCode>
                <c:ptCount val="72"/>
                <c:pt idx="0">
                  <c:v>1.875</c:v>
                </c:pt>
                <c:pt idx="1">
                  <c:v>2.1139999999999999</c:v>
                </c:pt>
                <c:pt idx="2">
                  <c:v>2.3620000000000001</c:v>
                </c:pt>
                <c:pt idx="3">
                  <c:v>1.5680000000000001</c:v>
                </c:pt>
                <c:pt idx="4">
                  <c:v>1.748</c:v>
                </c:pt>
                <c:pt idx="5">
                  <c:v>1.875</c:v>
                </c:pt>
                <c:pt idx="6">
                  <c:v>2.0680000000000001</c:v>
                </c:pt>
                <c:pt idx="7">
                  <c:v>2.3220000000000001</c:v>
                </c:pt>
                <c:pt idx="8">
                  <c:v>1.079</c:v>
                </c:pt>
                <c:pt idx="9">
                  <c:v>1.1459999999999999</c:v>
                </c:pt>
                <c:pt idx="10">
                  <c:v>1.204</c:v>
                </c:pt>
                <c:pt idx="11">
                  <c:v>1.204</c:v>
                </c:pt>
                <c:pt idx="12">
                  <c:v>1.3009999999999999</c:v>
                </c:pt>
                <c:pt idx="13">
                  <c:v>1.3009999999999999</c:v>
                </c:pt>
                <c:pt idx="14">
                  <c:v>1.3979999999999999</c:v>
                </c:pt>
                <c:pt idx="15">
                  <c:v>1.5049999999999999</c:v>
                </c:pt>
                <c:pt idx="16">
                  <c:v>1.6020000000000001</c:v>
                </c:pt>
                <c:pt idx="17">
                  <c:v>1.6990000000000001</c:v>
                </c:pt>
                <c:pt idx="20">
                  <c:v>0.91400000000000003</c:v>
                </c:pt>
                <c:pt idx="21">
                  <c:v>1.121</c:v>
                </c:pt>
                <c:pt idx="22">
                  <c:v>1.0209999999999999</c:v>
                </c:pt>
                <c:pt idx="23">
                  <c:v>1.1459999999999999</c:v>
                </c:pt>
                <c:pt idx="24">
                  <c:v>1.778</c:v>
                </c:pt>
                <c:pt idx="25">
                  <c:v>0.77800000000000002</c:v>
                </c:pt>
                <c:pt idx="26">
                  <c:v>1.544</c:v>
                </c:pt>
                <c:pt idx="27">
                  <c:v>0.69899999999999995</c:v>
                </c:pt>
                <c:pt idx="28">
                  <c:v>1</c:v>
                </c:pt>
                <c:pt idx="29">
                  <c:v>1.204</c:v>
                </c:pt>
                <c:pt idx="30">
                  <c:v>1.5049999999999999</c:v>
                </c:pt>
                <c:pt idx="31">
                  <c:v>1.778</c:v>
                </c:pt>
                <c:pt idx="32">
                  <c:v>2.0790000000000002</c:v>
                </c:pt>
                <c:pt idx="33">
                  <c:v>2.38</c:v>
                </c:pt>
                <c:pt idx="34">
                  <c:v>2.6019999999999999</c:v>
                </c:pt>
                <c:pt idx="35">
                  <c:v>2.423</c:v>
                </c:pt>
                <c:pt idx="36">
                  <c:v>2.4470000000000001</c:v>
                </c:pt>
                <c:pt idx="37">
                  <c:v>2.7480000000000002</c:v>
                </c:pt>
                <c:pt idx="38">
                  <c:v>1</c:v>
                </c:pt>
                <c:pt idx="39">
                  <c:v>1.079</c:v>
                </c:pt>
                <c:pt idx="40">
                  <c:v>1.079</c:v>
                </c:pt>
                <c:pt idx="41">
                  <c:v>1.23</c:v>
                </c:pt>
                <c:pt idx="42">
                  <c:v>1.3979999999999999</c:v>
                </c:pt>
                <c:pt idx="43">
                  <c:v>1.3979999999999999</c:v>
                </c:pt>
                <c:pt idx="44">
                  <c:v>1.4770000000000001</c:v>
                </c:pt>
                <c:pt idx="45">
                  <c:v>1.6020000000000001</c:v>
                </c:pt>
                <c:pt idx="46">
                  <c:v>1.653</c:v>
                </c:pt>
                <c:pt idx="47">
                  <c:v>1.6990000000000001</c:v>
                </c:pt>
                <c:pt idx="48">
                  <c:v>1.845</c:v>
                </c:pt>
                <c:pt idx="49">
                  <c:v>0.54400000000000004</c:v>
                </c:pt>
                <c:pt idx="50">
                  <c:v>0.66300000000000003</c:v>
                </c:pt>
                <c:pt idx="51">
                  <c:v>0.85299999999999998</c:v>
                </c:pt>
                <c:pt idx="52">
                  <c:v>1.0249999999999999</c:v>
                </c:pt>
                <c:pt idx="53">
                  <c:v>1.1759999999999999</c:v>
                </c:pt>
                <c:pt idx="54">
                  <c:v>0.90300000000000002</c:v>
                </c:pt>
                <c:pt idx="55">
                  <c:v>0.47699999999999998</c:v>
                </c:pt>
                <c:pt idx="56">
                  <c:v>0.69899999999999995</c:v>
                </c:pt>
                <c:pt idx="57">
                  <c:v>1.653</c:v>
                </c:pt>
                <c:pt idx="58">
                  <c:v>1.8129999999999999</c:v>
                </c:pt>
                <c:pt idx="59">
                  <c:v>2.4169999999999998</c:v>
                </c:pt>
                <c:pt idx="60">
                  <c:v>0.73199999999999998</c:v>
                </c:pt>
                <c:pt idx="61">
                  <c:v>0.88600000000000001</c:v>
                </c:pt>
                <c:pt idx="62">
                  <c:v>0.97299999999999998</c:v>
                </c:pt>
                <c:pt idx="63">
                  <c:v>0.39800000000000002</c:v>
                </c:pt>
                <c:pt idx="64">
                  <c:v>0.55300000000000005</c:v>
                </c:pt>
                <c:pt idx="65">
                  <c:v>0.60599999999999998</c:v>
                </c:pt>
                <c:pt idx="66">
                  <c:v>1</c:v>
                </c:pt>
                <c:pt idx="67">
                  <c:v>1</c:v>
                </c:pt>
                <c:pt idx="68">
                  <c:v>1.3009999999999999</c:v>
                </c:pt>
                <c:pt idx="69">
                  <c:v>1.3009999999999999</c:v>
                </c:pt>
                <c:pt idx="70">
                  <c:v>1.6020000000000001</c:v>
                </c:pt>
                <c:pt idx="71">
                  <c:v>1.778</c:v>
                </c:pt>
              </c:numCache>
            </c:numRef>
          </c:xVal>
          <c:yVal>
            <c:numRef>
              <c:f>Curated!$F$7:$F$78</c:f>
              <c:numCache>
                <c:formatCode>General</c:formatCode>
                <c:ptCount val="72"/>
                <c:pt idx="0">
                  <c:v>1.161</c:v>
                </c:pt>
                <c:pt idx="1">
                  <c:v>1.431</c:v>
                </c:pt>
                <c:pt idx="2">
                  <c:v>1.681</c:v>
                </c:pt>
                <c:pt idx="3">
                  <c:v>0.88100000000000001</c:v>
                </c:pt>
                <c:pt idx="4">
                  <c:v>1</c:v>
                </c:pt>
                <c:pt idx="5">
                  <c:v>1.121</c:v>
                </c:pt>
                <c:pt idx="6">
                  <c:v>1.34</c:v>
                </c:pt>
                <c:pt idx="7">
                  <c:v>1.6379999999999999</c:v>
                </c:pt>
                <c:pt idx="8">
                  <c:v>0.57999999999999996</c:v>
                </c:pt>
                <c:pt idx="9">
                  <c:v>0.60199999999999998</c:v>
                </c:pt>
                <c:pt idx="10">
                  <c:v>0.74</c:v>
                </c:pt>
                <c:pt idx="11">
                  <c:v>0.74</c:v>
                </c:pt>
                <c:pt idx="12">
                  <c:v>0.76300000000000001</c:v>
                </c:pt>
                <c:pt idx="13">
                  <c:v>0.77800000000000002</c:v>
                </c:pt>
                <c:pt idx="14">
                  <c:v>0.84499999999999997</c:v>
                </c:pt>
                <c:pt idx="15">
                  <c:v>1.0720000000000001</c:v>
                </c:pt>
                <c:pt idx="16">
                  <c:v>1.107</c:v>
                </c:pt>
                <c:pt idx="17">
                  <c:v>1.1990000000000001</c:v>
                </c:pt>
                <c:pt idx="20">
                  <c:v>0.255</c:v>
                </c:pt>
                <c:pt idx="21">
                  <c:v>0.439</c:v>
                </c:pt>
                <c:pt idx="22">
                  <c:v>0.52500000000000002</c:v>
                </c:pt>
                <c:pt idx="23">
                  <c:v>0.60199999999999998</c:v>
                </c:pt>
                <c:pt idx="24">
                  <c:v>1.3420000000000001</c:v>
                </c:pt>
                <c:pt idx="25">
                  <c:v>0.193</c:v>
                </c:pt>
                <c:pt idx="26">
                  <c:v>0.76200000000000001</c:v>
                </c:pt>
                <c:pt idx="27">
                  <c:v>4.1000000000000002E-2</c:v>
                </c:pt>
                <c:pt idx="28">
                  <c:v>0.35199999999999998</c:v>
                </c:pt>
                <c:pt idx="29">
                  <c:v>0.65300000000000002</c:v>
                </c:pt>
                <c:pt idx="30">
                  <c:v>0.875</c:v>
                </c:pt>
                <c:pt idx="31">
                  <c:v>1.1539999999999999</c:v>
                </c:pt>
                <c:pt idx="32">
                  <c:v>1.407</c:v>
                </c:pt>
                <c:pt idx="33">
                  <c:v>1.653</c:v>
                </c:pt>
                <c:pt idx="34">
                  <c:v>1.875</c:v>
                </c:pt>
                <c:pt idx="35">
                  <c:v>1.724</c:v>
                </c:pt>
                <c:pt idx="36">
                  <c:v>1.851</c:v>
                </c:pt>
                <c:pt idx="37">
                  <c:v>2.13</c:v>
                </c:pt>
                <c:pt idx="38">
                  <c:v>0.49099999999999999</c:v>
                </c:pt>
                <c:pt idx="39">
                  <c:v>0.57399999999999995</c:v>
                </c:pt>
                <c:pt idx="40">
                  <c:v>0.60199999999999998</c:v>
                </c:pt>
                <c:pt idx="41">
                  <c:v>0.72</c:v>
                </c:pt>
                <c:pt idx="42">
                  <c:v>0.875</c:v>
                </c:pt>
                <c:pt idx="43">
                  <c:v>0.90300000000000002</c:v>
                </c:pt>
                <c:pt idx="44">
                  <c:v>0.91100000000000003</c:v>
                </c:pt>
                <c:pt idx="45">
                  <c:v>1.079</c:v>
                </c:pt>
                <c:pt idx="46">
                  <c:v>1.1850000000000001</c:v>
                </c:pt>
                <c:pt idx="47">
                  <c:v>1.238</c:v>
                </c:pt>
                <c:pt idx="48">
                  <c:v>1.377</c:v>
                </c:pt>
                <c:pt idx="49">
                  <c:v>8.5999999999999993E-2</c:v>
                </c:pt>
                <c:pt idx="50">
                  <c:v>0.161</c:v>
                </c:pt>
                <c:pt idx="51">
                  <c:v>0.29399999999999998</c:v>
                </c:pt>
                <c:pt idx="52">
                  <c:v>0.42499999999999999</c:v>
                </c:pt>
                <c:pt idx="53">
                  <c:v>0.41499999999999998</c:v>
                </c:pt>
                <c:pt idx="54">
                  <c:v>0.92900000000000005</c:v>
                </c:pt>
                <c:pt idx="55">
                  <c:v>0.161</c:v>
                </c:pt>
                <c:pt idx="56">
                  <c:v>0.28999999999999998</c:v>
                </c:pt>
                <c:pt idx="57">
                  <c:v>1.2549999999999999</c:v>
                </c:pt>
                <c:pt idx="58">
                  <c:v>1.1140000000000001</c:v>
                </c:pt>
                <c:pt idx="59">
                  <c:v>1.6990000000000001</c:v>
                </c:pt>
                <c:pt idx="60">
                  <c:v>0.55600000000000005</c:v>
                </c:pt>
                <c:pt idx="61">
                  <c:v>0.64400000000000002</c:v>
                </c:pt>
                <c:pt idx="62">
                  <c:v>0.71</c:v>
                </c:pt>
                <c:pt idx="63">
                  <c:v>7.1999999999999995E-2</c:v>
                </c:pt>
                <c:pt idx="64">
                  <c:v>0.104</c:v>
                </c:pt>
                <c:pt idx="65">
                  <c:v>0.20100000000000001</c:v>
                </c:pt>
                <c:pt idx="66">
                  <c:v>0.65300000000000002</c:v>
                </c:pt>
                <c:pt idx="67">
                  <c:v>0.77800000000000002</c:v>
                </c:pt>
                <c:pt idx="68">
                  <c:v>0.91400000000000003</c:v>
                </c:pt>
                <c:pt idx="69">
                  <c:v>0.99099999999999999</c:v>
                </c:pt>
                <c:pt idx="70">
                  <c:v>1.2789999999999999</c:v>
                </c:pt>
                <c:pt idx="71">
                  <c:v>1.4770000000000001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5-1C4E-8105-1CD16AED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 (Power)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(Weight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9473094519311569E-2"/>
                  <c:y val="0.368613688673531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0.2138x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0.9663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Curated!$F$88:$F$123</c:f>
              <c:numCache>
                <c:formatCode>General</c:formatCode>
                <c:ptCount val="36"/>
                <c:pt idx="0">
                  <c:v>75</c:v>
                </c:pt>
                <c:pt idx="1">
                  <c:v>130</c:v>
                </c:pt>
                <c:pt idx="2">
                  <c:v>230</c:v>
                </c:pt>
                <c:pt idx="3">
                  <c:v>37</c:v>
                </c:pt>
                <c:pt idx="4">
                  <c:v>56</c:v>
                </c:pt>
                <c:pt idx="5">
                  <c:v>75</c:v>
                </c:pt>
                <c:pt idx="6">
                  <c:v>117</c:v>
                </c:pt>
                <c:pt idx="7">
                  <c:v>210</c:v>
                </c:pt>
                <c:pt idx="8">
                  <c:v>20</c:v>
                </c:pt>
                <c:pt idx="9">
                  <c:v>40</c:v>
                </c:pt>
                <c:pt idx="10">
                  <c:v>50</c:v>
                </c:pt>
                <c:pt idx="11">
                  <c:v>33</c:v>
                </c:pt>
                <c:pt idx="12">
                  <c:v>200</c:v>
                </c:pt>
                <c:pt idx="13">
                  <c:v>60</c:v>
                </c:pt>
                <c:pt idx="14">
                  <c:v>35</c:v>
                </c:pt>
                <c:pt idx="15">
                  <c:v>16</c:v>
                </c:pt>
                <c:pt idx="16">
                  <c:v>32</c:v>
                </c:pt>
                <c:pt idx="17">
                  <c:v>60</c:v>
                </c:pt>
                <c:pt idx="18">
                  <c:v>120</c:v>
                </c:pt>
                <c:pt idx="19">
                  <c:v>240</c:v>
                </c:pt>
                <c:pt idx="20">
                  <c:v>400</c:v>
                </c:pt>
                <c:pt idx="21">
                  <c:v>265</c:v>
                </c:pt>
                <c:pt idx="22">
                  <c:v>280</c:v>
                </c:pt>
                <c:pt idx="23">
                  <c:v>560</c:v>
                </c:pt>
                <c:pt idx="24">
                  <c:v>17</c:v>
                </c:pt>
                <c:pt idx="25">
                  <c:v>25</c:v>
                </c:pt>
                <c:pt idx="26">
                  <c:v>25</c:v>
                </c:pt>
                <c:pt idx="27">
                  <c:v>30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70</c:v>
                </c:pt>
                <c:pt idx="32">
                  <c:v>15</c:v>
                </c:pt>
                <c:pt idx="33">
                  <c:v>45</c:v>
                </c:pt>
                <c:pt idx="34">
                  <c:v>65</c:v>
                </c:pt>
                <c:pt idx="35">
                  <c:v>261</c:v>
                </c:pt>
              </c:numCache>
            </c:numRef>
          </c:xVal>
          <c:yVal>
            <c:numRef>
              <c:f>Curated!$E$88:$E$123</c:f>
              <c:numCache>
                <c:formatCode>General</c:formatCode>
                <c:ptCount val="36"/>
                <c:pt idx="0">
                  <c:v>14.5</c:v>
                </c:pt>
                <c:pt idx="1">
                  <c:v>27</c:v>
                </c:pt>
                <c:pt idx="2">
                  <c:v>48</c:v>
                </c:pt>
                <c:pt idx="3">
                  <c:v>7.6</c:v>
                </c:pt>
                <c:pt idx="4">
                  <c:v>10</c:v>
                </c:pt>
                <c:pt idx="5">
                  <c:v>13.2</c:v>
                </c:pt>
                <c:pt idx="6">
                  <c:v>21.9</c:v>
                </c:pt>
                <c:pt idx="7">
                  <c:v>43.5</c:v>
                </c:pt>
                <c:pt idx="8">
                  <c:v>5.8</c:v>
                </c:pt>
                <c:pt idx="9">
                  <c:v>12.8</c:v>
                </c:pt>
                <c:pt idx="10">
                  <c:v>15.8</c:v>
                </c:pt>
                <c:pt idx="11">
                  <c:v>4.0999999999999996</c:v>
                </c:pt>
                <c:pt idx="12">
                  <c:v>18.7</c:v>
                </c:pt>
                <c:pt idx="13">
                  <c:v>22</c:v>
                </c:pt>
                <c:pt idx="14">
                  <c:v>5.78</c:v>
                </c:pt>
                <c:pt idx="15">
                  <c:v>4.5</c:v>
                </c:pt>
                <c:pt idx="16">
                  <c:v>7.5</c:v>
                </c:pt>
                <c:pt idx="17">
                  <c:v>14.25</c:v>
                </c:pt>
                <c:pt idx="18">
                  <c:v>25.5</c:v>
                </c:pt>
                <c:pt idx="19">
                  <c:v>45</c:v>
                </c:pt>
                <c:pt idx="20">
                  <c:v>75</c:v>
                </c:pt>
                <c:pt idx="21">
                  <c:v>53</c:v>
                </c:pt>
                <c:pt idx="22">
                  <c:v>71</c:v>
                </c:pt>
                <c:pt idx="23">
                  <c:v>135</c:v>
                </c:pt>
                <c:pt idx="24">
                  <c:v>5.25</c:v>
                </c:pt>
                <c:pt idx="25">
                  <c:v>7.5</c:v>
                </c:pt>
                <c:pt idx="26">
                  <c:v>8</c:v>
                </c:pt>
                <c:pt idx="27">
                  <c:v>8.15</c:v>
                </c:pt>
                <c:pt idx="28">
                  <c:v>12</c:v>
                </c:pt>
                <c:pt idx="29">
                  <c:v>15.3</c:v>
                </c:pt>
                <c:pt idx="30">
                  <c:v>17.3</c:v>
                </c:pt>
                <c:pt idx="31">
                  <c:v>23.8</c:v>
                </c:pt>
                <c:pt idx="32">
                  <c:v>2.6</c:v>
                </c:pt>
                <c:pt idx="33">
                  <c:v>18</c:v>
                </c:pt>
                <c:pt idx="34">
                  <c:v>13</c:v>
                </c:pt>
                <c:pt idx="3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5-7247-929A-E3D844300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  <c:max val="2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5143008309732029E-2"/>
                  <c:y val="0.339259648099543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0.377x</a:t>
                    </a:r>
                    <a:r>
                      <a:rPr lang="en-US" sz="1600" baseline="30000"/>
                      <a:t>0.6945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0.8537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Curated!$G$88:$G$123</c:f>
              <c:numCache>
                <c:formatCode>General</c:formatCode>
                <c:ptCount val="36"/>
                <c:pt idx="0">
                  <c:v>120</c:v>
                </c:pt>
                <c:pt idx="1">
                  <c:v>310</c:v>
                </c:pt>
                <c:pt idx="2">
                  <c:v>600</c:v>
                </c:pt>
                <c:pt idx="3">
                  <c:v>56</c:v>
                </c:pt>
                <c:pt idx="4">
                  <c:v>90</c:v>
                </c:pt>
                <c:pt idx="5">
                  <c:v>130</c:v>
                </c:pt>
                <c:pt idx="6">
                  <c:v>250</c:v>
                </c:pt>
                <c:pt idx="7">
                  <c:v>500</c:v>
                </c:pt>
                <c:pt idx="8">
                  <c:v>70.7</c:v>
                </c:pt>
                <c:pt idx="9">
                  <c:v>141.5</c:v>
                </c:pt>
                <c:pt idx="10">
                  <c:v>176.9</c:v>
                </c:pt>
                <c:pt idx="11">
                  <c:v>15.8</c:v>
                </c:pt>
                <c:pt idx="12">
                  <c:v>642</c:v>
                </c:pt>
                <c:pt idx="13">
                  <c:v>255</c:v>
                </c:pt>
                <c:pt idx="14">
                  <c:v>51.4</c:v>
                </c:pt>
                <c:pt idx="15">
                  <c:v>60</c:v>
                </c:pt>
                <c:pt idx="16">
                  <c:v>122.5</c:v>
                </c:pt>
                <c:pt idx="17">
                  <c:v>295</c:v>
                </c:pt>
                <c:pt idx="18">
                  <c:v>700</c:v>
                </c:pt>
                <c:pt idx="19">
                  <c:v>1435</c:v>
                </c:pt>
                <c:pt idx="20">
                  <c:v>2975</c:v>
                </c:pt>
                <c:pt idx="21">
                  <c:v>1012.3</c:v>
                </c:pt>
                <c:pt idx="22">
                  <c:v>1407</c:v>
                </c:pt>
                <c:pt idx="23">
                  <c:v>2814</c:v>
                </c:pt>
                <c:pt idx="24">
                  <c:v>70</c:v>
                </c:pt>
                <c:pt idx="25">
                  <c:v>100</c:v>
                </c:pt>
                <c:pt idx="26">
                  <c:v>120</c:v>
                </c:pt>
                <c:pt idx="27">
                  <c:v>150</c:v>
                </c:pt>
                <c:pt idx="28">
                  <c:v>200</c:v>
                </c:pt>
                <c:pt idx="29">
                  <c:v>250</c:v>
                </c:pt>
                <c:pt idx="30">
                  <c:v>200</c:v>
                </c:pt>
                <c:pt idx="31">
                  <c:v>300</c:v>
                </c:pt>
                <c:pt idx="32">
                  <c:v>#N/A</c:v>
                </c:pt>
                <c:pt idx="33">
                  <c:v>171.9</c:v>
                </c:pt>
                <c:pt idx="34">
                  <c:v>248.3</c:v>
                </c:pt>
                <c:pt idx="35">
                  <c:v>1000</c:v>
                </c:pt>
              </c:numCache>
            </c:numRef>
          </c:xVal>
          <c:yVal>
            <c:numRef>
              <c:f>Curated!$E$88:$E$123</c:f>
              <c:numCache>
                <c:formatCode>General</c:formatCode>
                <c:ptCount val="36"/>
                <c:pt idx="0">
                  <c:v>14.5</c:v>
                </c:pt>
                <c:pt idx="1">
                  <c:v>27</c:v>
                </c:pt>
                <c:pt idx="2">
                  <c:v>48</c:v>
                </c:pt>
                <c:pt idx="3">
                  <c:v>7.6</c:v>
                </c:pt>
                <c:pt idx="4">
                  <c:v>10</c:v>
                </c:pt>
                <c:pt idx="5">
                  <c:v>13.2</c:v>
                </c:pt>
                <c:pt idx="6">
                  <c:v>21.9</c:v>
                </c:pt>
                <c:pt idx="7">
                  <c:v>43.5</c:v>
                </c:pt>
                <c:pt idx="8">
                  <c:v>5.8</c:v>
                </c:pt>
                <c:pt idx="9">
                  <c:v>12.8</c:v>
                </c:pt>
                <c:pt idx="10">
                  <c:v>15.8</c:v>
                </c:pt>
                <c:pt idx="11">
                  <c:v>4.0999999999999996</c:v>
                </c:pt>
                <c:pt idx="12">
                  <c:v>18.7</c:v>
                </c:pt>
                <c:pt idx="13">
                  <c:v>22</c:v>
                </c:pt>
                <c:pt idx="14">
                  <c:v>5.78</c:v>
                </c:pt>
                <c:pt idx="15">
                  <c:v>4.5</c:v>
                </c:pt>
                <c:pt idx="16">
                  <c:v>7.5</c:v>
                </c:pt>
                <c:pt idx="17">
                  <c:v>14.25</c:v>
                </c:pt>
                <c:pt idx="18">
                  <c:v>25.5</c:v>
                </c:pt>
                <c:pt idx="19">
                  <c:v>45</c:v>
                </c:pt>
                <c:pt idx="20">
                  <c:v>75</c:v>
                </c:pt>
                <c:pt idx="21">
                  <c:v>53</c:v>
                </c:pt>
                <c:pt idx="22">
                  <c:v>71</c:v>
                </c:pt>
                <c:pt idx="23">
                  <c:v>135</c:v>
                </c:pt>
                <c:pt idx="24">
                  <c:v>5.25</c:v>
                </c:pt>
                <c:pt idx="25">
                  <c:v>7.5</c:v>
                </c:pt>
                <c:pt idx="26">
                  <c:v>8</c:v>
                </c:pt>
                <c:pt idx="27">
                  <c:v>8.15</c:v>
                </c:pt>
                <c:pt idx="28">
                  <c:v>12</c:v>
                </c:pt>
                <c:pt idx="29">
                  <c:v>15.3</c:v>
                </c:pt>
                <c:pt idx="30">
                  <c:v>17.3</c:v>
                </c:pt>
                <c:pt idx="31">
                  <c:v>23.8</c:v>
                </c:pt>
                <c:pt idx="32">
                  <c:v>2.6</c:v>
                </c:pt>
                <c:pt idx="33">
                  <c:v>18</c:v>
                </c:pt>
                <c:pt idx="34">
                  <c:v>13</c:v>
                </c:pt>
                <c:pt idx="3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A-EA47-9625-24459A6C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  <c:max val="2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128567</xdr:colOff>
      <xdr:row>10</xdr:row>
      <xdr:rowOff>196301</xdr:rowOff>
    </xdr:from>
    <xdr:to>
      <xdr:col>17</xdr:col>
      <xdr:colOff>545629</xdr:colOff>
      <xdr:row>24</xdr:row>
      <xdr:rowOff>85921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FB6A8-1CD4-4212-61D9-D2C063CE5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701174</xdr:colOff>
      <xdr:row>8</xdr:row>
      <xdr:rowOff>147561</xdr:rowOff>
    </xdr:from>
    <xdr:to>
      <xdr:col>18</xdr:col>
      <xdr:colOff>345923</xdr:colOff>
      <xdr:row>37</xdr:row>
      <xdr:rowOff>200222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B5F1CC-EF91-3D40-B2FF-55512A26A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478461</xdr:colOff>
      <xdr:row>40</xdr:row>
      <xdr:rowOff>145656</xdr:rowOff>
    </xdr:from>
    <xdr:to>
      <xdr:col>18</xdr:col>
      <xdr:colOff>437847</xdr:colOff>
      <xdr:row>58</xdr:row>
      <xdr:rowOff>108670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F2C39-32FE-1142-ACFE-6EEFFDDB2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765768</xdr:colOff>
      <xdr:row>8</xdr:row>
      <xdr:rowOff>153516</xdr:rowOff>
    </xdr:from>
    <xdr:to>
      <xdr:col>24</xdr:col>
      <xdr:colOff>418681</xdr:colOff>
      <xdr:row>37</xdr:row>
      <xdr:rowOff>110532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E2062-4AAA-EB44-9AAB-8F6600768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102298</xdr:colOff>
      <xdr:row>40</xdr:row>
      <xdr:rowOff>181429</xdr:rowOff>
    </xdr:from>
    <xdr:to>
      <xdr:col>24</xdr:col>
      <xdr:colOff>460550</xdr:colOff>
      <xdr:row>57</xdr:row>
      <xdr:rowOff>83736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F9710-430C-4C40-B50F-A791FEFF8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646705</xdr:colOff>
      <xdr:row>106</xdr:row>
      <xdr:rowOff>194633</xdr:rowOff>
    </xdr:from>
    <xdr:to>
      <xdr:col>18</xdr:col>
      <xdr:colOff>62505</xdr:colOff>
      <xdr:row>122</xdr:row>
      <xdr:rowOff>207333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AEE539-21E8-C04C-A7B9-61CD83B2B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634999</xdr:colOff>
      <xdr:row>83</xdr:row>
      <xdr:rowOff>114299</xdr:rowOff>
    </xdr:from>
    <xdr:to>
      <xdr:col>18</xdr:col>
      <xdr:colOff>50799</xdr:colOff>
      <xdr:row>106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AAB328-F8C1-0B41-9E5D-84E9040F1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AA0C-F6DC-7C4E-924A-27408B62696D}">
  <dimension ref="B2:N13"/>
  <sheetViews>
    <sheetView tabSelected="1" zoomScale="81" workbookViewId="0">
      <selection activeCell="S23" sqref="S23"/>
    </sheetView>
  </sheetViews>
  <sheetFormatPr baseColWidth="10" defaultRowHeight="16" x14ac:dyDescent="0.2"/>
  <cols>
    <col min="2" max="2" width="5" customWidth="1"/>
    <col min="3" max="3" width="12.6640625" customWidth="1"/>
    <col min="4" max="4" width="12" customWidth="1"/>
    <col min="11" max="11" width="35.83203125" customWidth="1"/>
  </cols>
  <sheetData>
    <row r="2" spans="2:14" ht="16" customHeight="1" x14ac:dyDescent="0.2"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6"/>
    </row>
    <row r="3" spans="2:14" ht="16" customHeight="1" x14ac:dyDescent="0.2">
      <c r="B3" s="25"/>
      <c r="C3" s="25"/>
      <c r="D3" s="25"/>
      <c r="E3" s="25"/>
      <c r="F3" s="25"/>
      <c r="G3" s="25"/>
      <c r="H3" s="25"/>
      <c r="I3" s="25"/>
      <c r="J3" s="25"/>
      <c r="K3" s="26"/>
    </row>
    <row r="5" spans="2:14" ht="25" customHeight="1" x14ac:dyDescent="0.2">
      <c r="B5" s="24" t="s">
        <v>0</v>
      </c>
      <c r="C5" s="24" t="s">
        <v>2</v>
      </c>
      <c r="D5" s="24" t="s">
        <v>9</v>
      </c>
      <c r="E5" s="24" t="s">
        <v>3</v>
      </c>
      <c r="F5" s="24" t="s">
        <v>6</v>
      </c>
      <c r="G5" s="24"/>
      <c r="H5" s="24" t="s">
        <v>121</v>
      </c>
      <c r="I5" s="24"/>
      <c r="J5" s="72" t="s">
        <v>122</v>
      </c>
      <c r="K5" s="24" t="s">
        <v>20</v>
      </c>
    </row>
    <row r="6" spans="2:14" ht="18" customHeight="1" x14ac:dyDescent="0.2">
      <c r="B6" s="24"/>
      <c r="C6" s="24"/>
      <c r="D6" s="24"/>
      <c r="E6" s="24"/>
      <c r="F6" s="6" t="s">
        <v>4</v>
      </c>
      <c r="G6" s="6" t="s">
        <v>5</v>
      </c>
      <c r="H6" s="6" t="s">
        <v>4</v>
      </c>
      <c r="I6" s="6" t="s">
        <v>5</v>
      </c>
      <c r="J6" s="73"/>
      <c r="K6" s="24"/>
      <c r="N6" s="1" t="s">
        <v>10</v>
      </c>
    </row>
    <row r="7" spans="2:14" ht="18" customHeight="1" x14ac:dyDescent="0.2">
      <c r="B7" s="64">
        <v>1</v>
      </c>
      <c r="C7" s="62" t="s">
        <v>113</v>
      </c>
      <c r="D7" s="17" t="s">
        <v>115</v>
      </c>
      <c r="E7" s="17">
        <v>0.74</v>
      </c>
      <c r="F7" s="17">
        <v>38</v>
      </c>
      <c r="G7" s="17">
        <v>34</v>
      </c>
      <c r="H7" s="17"/>
      <c r="I7" s="17"/>
      <c r="J7" s="17"/>
      <c r="K7" s="65" t="s">
        <v>114</v>
      </c>
      <c r="L7" t="s">
        <v>118</v>
      </c>
      <c r="N7" s="1"/>
    </row>
    <row r="8" spans="2:14" ht="18" customHeight="1" x14ac:dyDescent="0.2">
      <c r="B8" s="64">
        <v>2</v>
      </c>
      <c r="C8" s="63"/>
      <c r="D8" s="17" t="s">
        <v>116</v>
      </c>
      <c r="E8" s="17">
        <v>0.74</v>
      </c>
      <c r="F8" s="17">
        <v>45</v>
      </c>
      <c r="G8" s="17">
        <v>36</v>
      </c>
      <c r="H8" s="17"/>
      <c r="I8" s="17"/>
      <c r="J8" s="17"/>
      <c r="K8" s="66"/>
      <c r="N8" s="1"/>
    </row>
    <row r="9" spans="2:14" ht="18" customHeight="1" x14ac:dyDescent="0.2">
      <c r="B9" s="64">
        <v>3</v>
      </c>
      <c r="C9" s="67" t="s">
        <v>119</v>
      </c>
      <c r="D9" s="17" t="s">
        <v>120</v>
      </c>
      <c r="E9" s="17">
        <v>2.2799999999999998</v>
      </c>
      <c r="F9" s="17">
        <f>J9*H9/1000</f>
        <v>154</v>
      </c>
      <c r="G9" s="17">
        <v>110</v>
      </c>
      <c r="H9" s="17">
        <v>280</v>
      </c>
      <c r="I9" s="17">
        <v>200</v>
      </c>
      <c r="J9" s="68">
        <f>G9*1000/I9</f>
        <v>550</v>
      </c>
      <c r="K9" s="68" t="s">
        <v>123</v>
      </c>
      <c r="N9" s="1"/>
    </row>
    <row r="10" spans="2:14" x14ac:dyDescent="0.2">
      <c r="B10" s="64">
        <v>4</v>
      </c>
      <c r="C10" s="27" t="s">
        <v>97</v>
      </c>
      <c r="D10" s="4" t="s">
        <v>109</v>
      </c>
      <c r="E10" s="4">
        <v>1.6</v>
      </c>
      <c r="F10" s="4">
        <v>16</v>
      </c>
      <c r="G10" s="4">
        <v>12</v>
      </c>
      <c r="H10" s="4"/>
      <c r="I10" s="4"/>
      <c r="J10" s="69"/>
      <c r="K10" s="21" t="s">
        <v>108</v>
      </c>
      <c r="L10" t="s">
        <v>117</v>
      </c>
    </row>
    <row r="11" spans="2:14" x14ac:dyDescent="0.2">
      <c r="B11" s="64">
        <v>5</v>
      </c>
      <c r="C11" s="28"/>
      <c r="D11" s="4" t="s">
        <v>110</v>
      </c>
      <c r="E11" s="4">
        <v>1.8</v>
      </c>
      <c r="F11" s="4">
        <v>20</v>
      </c>
      <c r="G11" s="4">
        <v>16</v>
      </c>
      <c r="H11" s="4"/>
      <c r="I11" s="4"/>
      <c r="J11" s="70"/>
      <c r="K11" s="22"/>
    </row>
    <row r="12" spans="2:14" x14ac:dyDescent="0.2">
      <c r="B12" s="64">
        <v>6</v>
      </c>
      <c r="C12" s="28"/>
      <c r="D12" s="4" t="s">
        <v>111</v>
      </c>
      <c r="E12" s="4">
        <v>3.4</v>
      </c>
      <c r="F12" s="4">
        <v>40</v>
      </c>
      <c r="G12" s="4">
        <v>28</v>
      </c>
      <c r="H12" s="4"/>
      <c r="I12" s="4"/>
      <c r="J12" s="70"/>
      <c r="K12" s="22"/>
    </row>
    <row r="13" spans="2:14" x14ac:dyDescent="0.2">
      <c r="B13" s="64">
        <v>7</v>
      </c>
      <c r="C13" s="29"/>
      <c r="D13" s="4" t="s">
        <v>112</v>
      </c>
      <c r="E13" s="4">
        <v>6.8</v>
      </c>
      <c r="F13" s="4">
        <v>40</v>
      </c>
      <c r="G13" s="4">
        <v>50</v>
      </c>
      <c r="H13" s="4"/>
      <c r="I13" s="4"/>
      <c r="J13" s="71"/>
      <c r="K13" s="23"/>
    </row>
  </sheetData>
  <mergeCells count="13">
    <mergeCell ref="B2:K3"/>
    <mergeCell ref="K5:K6"/>
    <mergeCell ref="C10:C13"/>
    <mergeCell ref="C7:C8"/>
    <mergeCell ref="K7:K8"/>
    <mergeCell ref="F5:G5"/>
    <mergeCell ref="J5:J6"/>
    <mergeCell ref="K10:K13"/>
    <mergeCell ref="B5:B6"/>
    <mergeCell ref="C5:C6"/>
    <mergeCell ref="D5:D6"/>
    <mergeCell ref="E5:E6"/>
    <mergeCell ref="H5:I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9C6B-7942-C84D-BA2E-598934CE2C8D}">
  <dimension ref="B2:Q123"/>
  <sheetViews>
    <sheetView topLeftCell="A82" zoomScale="75" workbookViewId="0">
      <selection activeCell="I109" sqref="I109:K111"/>
    </sheetView>
  </sheetViews>
  <sheetFormatPr baseColWidth="10" defaultRowHeight="16" x14ac:dyDescent="0.2"/>
  <cols>
    <col min="2" max="2" width="5.5" customWidth="1"/>
    <col min="3" max="3" width="15.6640625" customWidth="1"/>
    <col min="4" max="4" width="12.6640625" customWidth="1"/>
    <col min="5" max="6" width="12.1640625" customWidth="1"/>
    <col min="7" max="8" width="12.83203125" customWidth="1"/>
    <col min="9" max="10" width="12.5" customWidth="1"/>
    <col min="11" max="11" width="12.33203125" customWidth="1"/>
    <col min="12" max="12" width="26.6640625" customWidth="1"/>
  </cols>
  <sheetData>
    <row r="2" spans="2:17" ht="16" customHeight="1" x14ac:dyDescent="0.2">
      <c r="B2" s="37" t="s">
        <v>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15"/>
      <c r="N2" s="15"/>
      <c r="O2" s="15"/>
      <c r="P2" s="15"/>
      <c r="Q2" s="15"/>
    </row>
    <row r="3" spans="2:17" ht="16" customHeight="1" x14ac:dyDescent="0.2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15"/>
    </row>
    <row r="4" spans="2:17" x14ac:dyDescent="0.2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2:17" x14ac:dyDescent="0.2">
      <c r="B5" s="24" t="s">
        <v>0</v>
      </c>
      <c r="C5" s="24" t="s">
        <v>2</v>
      </c>
      <c r="D5" s="24" t="s">
        <v>9</v>
      </c>
      <c r="E5" s="24" t="s">
        <v>61</v>
      </c>
      <c r="F5" s="24" t="s">
        <v>66</v>
      </c>
      <c r="G5" s="24" t="s">
        <v>6</v>
      </c>
      <c r="H5" s="24" t="s">
        <v>67</v>
      </c>
      <c r="I5" s="24" t="s">
        <v>62</v>
      </c>
      <c r="J5" s="24" t="s">
        <v>68</v>
      </c>
      <c r="K5" s="24" t="s">
        <v>7</v>
      </c>
      <c r="L5" s="24" t="s">
        <v>20</v>
      </c>
    </row>
    <row r="6" spans="2:17" x14ac:dyDescent="0.2"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2:17" x14ac:dyDescent="0.2">
      <c r="B7" s="16">
        <v>1</v>
      </c>
      <c r="C7" s="31" t="s">
        <v>75</v>
      </c>
      <c r="D7" s="17" t="s">
        <v>76</v>
      </c>
      <c r="E7" s="17">
        <v>14.5</v>
      </c>
      <c r="F7" s="8">
        <f>ROUND(LOG10(E7),3)</f>
        <v>1.161</v>
      </c>
      <c r="G7" s="17">
        <v>75</v>
      </c>
      <c r="H7" s="8">
        <f>ROUND(LOG10(G7),3)</f>
        <v>1.875</v>
      </c>
      <c r="I7" s="17">
        <v>120</v>
      </c>
      <c r="J7" s="8">
        <f>ROUND(LOG10(I7),3)</f>
        <v>2.0790000000000002</v>
      </c>
      <c r="K7" s="8">
        <f>ROUND(9550*G7/I7,1)</f>
        <v>5968.8</v>
      </c>
      <c r="L7" s="34" t="s">
        <v>79</v>
      </c>
    </row>
    <row r="8" spans="2:17" x14ac:dyDescent="0.2">
      <c r="B8" s="16">
        <v>2</v>
      </c>
      <c r="C8" s="32"/>
      <c r="D8" s="17" t="s">
        <v>77</v>
      </c>
      <c r="E8" s="17">
        <v>27</v>
      </c>
      <c r="F8" s="8">
        <f>ROUND(LOG10(E8),3)</f>
        <v>1.431</v>
      </c>
      <c r="G8" s="17">
        <v>130</v>
      </c>
      <c r="H8" s="8">
        <f>ROUND(LOG10(G8),3)</f>
        <v>2.1139999999999999</v>
      </c>
      <c r="I8" s="17">
        <v>310</v>
      </c>
      <c r="J8" s="8">
        <f>ROUND(LOG10(I8),3)</f>
        <v>2.4910000000000001</v>
      </c>
      <c r="K8" s="8">
        <f>ROUND(9550*G8/I8,1)</f>
        <v>4004.8</v>
      </c>
      <c r="L8" s="35"/>
    </row>
    <row r="9" spans="2:17" x14ac:dyDescent="0.2">
      <c r="B9" s="16">
        <v>3</v>
      </c>
      <c r="C9" s="33"/>
      <c r="D9" s="17" t="s">
        <v>78</v>
      </c>
      <c r="E9" s="17">
        <v>48</v>
      </c>
      <c r="F9" s="8">
        <f>ROUND(LOG10(E9),3)</f>
        <v>1.681</v>
      </c>
      <c r="G9" s="17">
        <v>230</v>
      </c>
      <c r="H9" s="8">
        <f>ROUND(LOG10(G9),3)</f>
        <v>2.3620000000000001</v>
      </c>
      <c r="I9" s="17">
        <v>600</v>
      </c>
      <c r="J9" s="8">
        <f>ROUND(LOG10(I9),3)</f>
        <v>2.778</v>
      </c>
      <c r="K9" s="8">
        <f>ROUND(9550*G9/I9,1)</f>
        <v>3660.8</v>
      </c>
      <c r="L9" s="36"/>
    </row>
    <row r="10" spans="2:17" x14ac:dyDescent="0.2">
      <c r="B10" s="16">
        <v>4</v>
      </c>
      <c r="C10" s="42" t="s">
        <v>8</v>
      </c>
      <c r="D10" s="9">
        <v>188</v>
      </c>
      <c r="E10" s="9">
        <v>7.6</v>
      </c>
      <c r="F10" s="9">
        <f>ROUND(LOG10(E10),3)</f>
        <v>0.88100000000000001</v>
      </c>
      <c r="G10" s="9">
        <v>37</v>
      </c>
      <c r="H10" s="9">
        <f>ROUND(LOG10(G10),3)</f>
        <v>1.5680000000000001</v>
      </c>
      <c r="I10" s="9">
        <v>56</v>
      </c>
      <c r="J10" s="9">
        <f>ROUND(LOG10(I10),3)</f>
        <v>1.748</v>
      </c>
      <c r="K10" s="9">
        <f>ROUND(9550*G10/I10,1)</f>
        <v>6309.8</v>
      </c>
      <c r="L10" s="30" t="s">
        <v>63</v>
      </c>
    </row>
    <row r="11" spans="2:17" x14ac:dyDescent="0.2">
      <c r="B11" s="16">
        <v>5</v>
      </c>
      <c r="C11" s="42"/>
      <c r="D11" s="9">
        <v>208</v>
      </c>
      <c r="E11" s="9">
        <v>10</v>
      </c>
      <c r="F11" s="9">
        <f t="shared" ref="F11:F78" si="0">ROUND(LOG10(E11),3)</f>
        <v>1</v>
      </c>
      <c r="G11" s="9">
        <v>56</v>
      </c>
      <c r="H11" s="9">
        <f t="shared" ref="H11:H78" si="1">ROUND(LOG10(G11),3)</f>
        <v>1.748</v>
      </c>
      <c r="I11" s="9">
        <v>90</v>
      </c>
      <c r="J11" s="9">
        <f t="shared" ref="J11:J78" si="2">ROUND(LOG10(I11),3)</f>
        <v>1.954</v>
      </c>
      <c r="K11" s="9">
        <f t="shared" ref="K11:K41" si="3">ROUND(9550*G11/I11,1)</f>
        <v>5942.2</v>
      </c>
      <c r="L11" s="30"/>
    </row>
    <row r="12" spans="2:17" x14ac:dyDescent="0.2">
      <c r="B12" s="16">
        <v>6</v>
      </c>
      <c r="C12" s="42"/>
      <c r="D12" s="9">
        <v>228</v>
      </c>
      <c r="E12" s="9">
        <v>13.2</v>
      </c>
      <c r="F12" s="9">
        <f t="shared" si="0"/>
        <v>1.121</v>
      </c>
      <c r="G12" s="9">
        <v>75</v>
      </c>
      <c r="H12" s="9">
        <f t="shared" si="1"/>
        <v>1.875</v>
      </c>
      <c r="I12" s="9">
        <v>130</v>
      </c>
      <c r="J12" s="9">
        <f t="shared" si="2"/>
        <v>2.1139999999999999</v>
      </c>
      <c r="K12" s="9">
        <f t="shared" si="3"/>
        <v>5509.6</v>
      </c>
      <c r="L12" s="30"/>
    </row>
    <row r="13" spans="2:17" x14ac:dyDescent="0.2">
      <c r="B13" s="16">
        <v>7</v>
      </c>
      <c r="C13" s="42"/>
      <c r="D13" s="9">
        <v>268</v>
      </c>
      <c r="E13" s="9">
        <v>21.9</v>
      </c>
      <c r="F13" s="9">
        <f t="shared" si="0"/>
        <v>1.34</v>
      </c>
      <c r="G13" s="9">
        <v>117</v>
      </c>
      <c r="H13" s="9">
        <f t="shared" si="1"/>
        <v>2.0680000000000001</v>
      </c>
      <c r="I13" s="9">
        <v>250</v>
      </c>
      <c r="J13" s="9">
        <f t="shared" si="2"/>
        <v>2.3980000000000001</v>
      </c>
      <c r="K13" s="9">
        <f t="shared" si="3"/>
        <v>4469.3999999999996</v>
      </c>
      <c r="L13" s="30"/>
    </row>
    <row r="14" spans="2:17" x14ac:dyDescent="0.2">
      <c r="B14" s="16">
        <v>8</v>
      </c>
      <c r="C14" s="42"/>
      <c r="D14" s="9">
        <v>348</v>
      </c>
      <c r="E14" s="9">
        <v>43.5</v>
      </c>
      <c r="F14" s="9">
        <f t="shared" si="0"/>
        <v>1.6379999999999999</v>
      </c>
      <c r="G14" s="9">
        <v>210</v>
      </c>
      <c r="H14" s="9">
        <f t="shared" si="1"/>
        <v>2.3220000000000001</v>
      </c>
      <c r="I14" s="9">
        <v>500</v>
      </c>
      <c r="J14" s="9">
        <f t="shared" si="2"/>
        <v>2.6989999999999998</v>
      </c>
      <c r="K14" s="9">
        <f t="shared" si="3"/>
        <v>4011</v>
      </c>
      <c r="L14" s="30"/>
    </row>
    <row r="15" spans="2:17" x14ac:dyDescent="0.2">
      <c r="B15" s="16">
        <v>9</v>
      </c>
      <c r="C15" s="27" t="s">
        <v>97</v>
      </c>
      <c r="D15" s="7" t="s">
        <v>98</v>
      </c>
      <c r="E15" s="7">
        <v>3.8</v>
      </c>
      <c r="F15" s="11">
        <f t="shared" si="0"/>
        <v>0.57999999999999996</v>
      </c>
      <c r="G15" s="7">
        <v>12</v>
      </c>
      <c r="H15" s="11">
        <f t="shared" si="1"/>
        <v>1.079</v>
      </c>
      <c r="I15" s="11">
        <f>ROUND(9550*G15/K15,1)</f>
        <v>54.6</v>
      </c>
      <c r="J15" s="11">
        <f t="shared" si="2"/>
        <v>1.7370000000000001</v>
      </c>
      <c r="K15" s="7">
        <v>2100</v>
      </c>
      <c r="L15" s="45" t="s">
        <v>108</v>
      </c>
    </row>
    <row r="16" spans="2:17" x14ac:dyDescent="0.2">
      <c r="B16" s="16">
        <v>10</v>
      </c>
      <c r="C16" s="28"/>
      <c r="D16" s="7" t="s">
        <v>99</v>
      </c>
      <c r="E16" s="7">
        <v>4</v>
      </c>
      <c r="F16" s="11">
        <f t="shared" si="0"/>
        <v>0.60199999999999998</v>
      </c>
      <c r="G16" s="7">
        <v>14</v>
      </c>
      <c r="H16" s="11">
        <f t="shared" si="1"/>
        <v>1.1459999999999999</v>
      </c>
      <c r="I16" s="11">
        <f t="shared" ref="I16:I24" si="4">ROUND(9550*G16/K16,1)</f>
        <v>47.8</v>
      </c>
      <c r="J16" s="11">
        <f t="shared" si="2"/>
        <v>1.679</v>
      </c>
      <c r="K16" s="7">
        <v>2800</v>
      </c>
      <c r="L16" s="46"/>
    </row>
    <row r="17" spans="2:12" x14ac:dyDescent="0.2">
      <c r="B17" s="16">
        <v>11</v>
      </c>
      <c r="C17" s="28"/>
      <c r="D17" s="7" t="s">
        <v>100</v>
      </c>
      <c r="E17" s="7">
        <v>5.5</v>
      </c>
      <c r="F17" s="11">
        <f t="shared" si="0"/>
        <v>0.74</v>
      </c>
      <c r="G17" s="7">
        <v>16</v>
      </c>
      <c r="H17" s="11">
        <f t="shared" si="1"/>
        <v>1.204</v>
      </c>
      <c r="I17" s="11">
        <f t="shared" si="4"/>
        <v>69.5</v>
      </c>
      <c r="J17" s="11">
        <f t="shared" si="2"/>
        <v>1.8420000000000001</v>
      </c>
      <c r="K17" s="7">
        <v>2200</v>
      </c>
      <c r="L17" s="46"/>
    </row>
    <row r="18" spans="2:12" x14ac:dyDescent="0.2">
      <c r="B18" s="16">
        <v>12</v>
      </c>
      <c r="C18" s="28"/>
      <c r="D18" s="7" t="s">
        <v>101</v>
      </c>
      <c r="E18" s="7">
        <v>5.5</v>
      </c>
      <c r="F18" s="11">
        <f t="shared" si="0"/>
        <v>0.74</v>
      </c>
      <c r="G18" s="7">
        <v>16</v>
      </c>
      <c r="H18" s="11">
        <f t="shared" si="1"/>
        <v>1.204</v>
      </c>
      <c r="I18" s="11">
        <f t="shared" si="4"/>
        <v>68.5</v>
      </c>
      <c r="J18" s="11">
        <f t="shared" si="2"/>
        <v>1.8360000000000001</v>
      </c>
      <c r="K18" s="7">
        <v>2230</v>
      </c>
      <c r="L18" s="46"/>
    </row>
    <row r="19" spans="2:12" x14ac:dyDescent="0.2">
      <c r="B19" s="16">
        <v>13</v>
      </c>
      <c r="C19" s="28"/>
      <c r="D19" s="7" t="s">
        <v>102</v>
      </c>
      <c r="E19" s="7">
        <v>5.8</v>
      </c>
      <c r="F19" s="11">
        <f t="shared" si="0"/>
        <v>0.76300000000000001</v>
      </c>
      <c r="G19" s="7">
        <v>20</v>
      </c>
      <c r="H19" s="11">
        <f t="shared" si="1"/>
        <v>1.3009999999999999</v>
      </c>
      <c r="I19" s="11">
        <f t="shared" si="4"/>
        <v>70.7</v>
      </c>
      <c r="J19" s="11">
        <f t="shared" si="2"/>
        <v>1.849</v>
      </c>
      <c r="K19" s="7">
        <v>2700</v>
      </c>
      <c r="L19" s="46"/>
    </row>
    <row r="20" spans="2:12" x14ac:dyDescent="0.2">
      <c r="B20" s="16">
        <v>14</v>
      </c>
      <c r="C20" s="28"/>
      <c r="D20" s="7" t="s">
        <v>103</v>
      </c>
      <c r="E20" s="7">
        <v>6</v>
      </c>
      <c r="F20" s="11">
        <f t="shared" si="0"/>
        <v>0.77800000000000002</v>
      </c>
      <c r="G20" s="7">
        <v>20</v>
      </c>
      <c r="H20" s="11">
        <f t="shared" si="1"/>
        <v>1.3009999999999999</v>
      </c>
      <c r="I20" s="11">
        <f t="shared" si="4"/>
        <v>70.7</v>
      </c>
      <c r="J20" s="11">
        <f t="shared" si="2"/>
        <v>1.849</v>
      </c>
      <c r="K20" s="7">
        <v>2700</v>
      </c>
      <c r="L20" s="46"/>
    </row>
    <row r="21" spans="2:12" x14ac:dyDescent="0.2">
      <c r="B21" s="16">
        <v>15</v>
      </c>
      <c r="C21" s="28"/>
      <c r="D21" s="7" t="s">
        <v>104</v>
      </c>
      <c r="E21" s="7">
        <v>7</v>
      </c>
      <c r="F21" s="11">
        <f t="shared" si="0"/>
        <v>0.84499999999999997</v>
      </c>
      <c r="G21" s="7">
        <v>25</v>
      </c>
      <c r="H21" s="11">
        <f t="shared" si="1"/>
        <v>1.3979999999999999</v>
      </c>
      <c r="I21" s="11">
        <f t="shared" si="4"/>
        <v>106.1</v>
      </c>
      <c r="J21" s="11">
        <f t="shared" si="2"/>
        <v>2.0259999999999998</v>
      </c>
      <c r="K21" s="7">
        <v>2250</v>
      </c>
      <c r="L21" s="46"/>
    </row>
    <row r="22" spans="2:12" x14ac:dyDescent="0.2">
      <c r="B22" s="16">
        <v>16</v>
      </c>
      <c r="C22" s="28"/>
      <c r="D22" s="7" t="s">
        <v>105</v>
      </c>
      <c r="E22" s="7">
        <v>11.8</v>
      </c>
      <c r="F22" s="11">
        <f t="shared" si="0"/>
        <v>1.0720000000000001</v>
      </c>
      <c r="G22" s="7">
        <v>32</v>
      </c>
      <c r="H22" s="11">
        <f t="shared" si="1"/>
        <v>1.5049999999999999</v>
      </c>
      <c r="I22" s="11">
        <f t="shared" si="4"/>
        <v>138.9</v>
      </c>
      <c r="J22" s="11">
        <f t="shared" si="2"/>
        <v>2.1429999999999998</v>
      </c>
      <c r="K22" s="7">
        <v>2200</v>
      </c>
      <c r="L22" s="46"/>
    </row>
    <row r="23" spans="2:12" x14ac:dyDescent="0.2">
      <c r="B23" s="16">
        <v>17</v>
      </c>
      <c r="C23" s="28"/>
      <c r="D23" s="7" t="s">
        <v>106</v>
      </c>
      <c r="E23" s="7">
        <v>12.8</v>
      </c>
      <c r="F23" s="11">
        <f t="shared" si="0"/>
        <v>1.107</v>
      </c>
      <c r="G23" s="7">
        <v>40</v>
      </c>
      <c r="H23" s="11">
        <f t="shared" si="1"/>
        <v>1.6020000000000001</v>
      </c>
      <c r="I23" s="11">
        <f t="shared" si="4"/>
        <v>141.5</v>
      </c>
      <c r="J23" s="11">
        <f t="shared" si="2"/>
        <v>2.1509999999999998</v>
      </c>
      <c r="K23" s="7">
        <v>2700</v>
      </c>
      <c r="L23" s="46"/>
    </row>
    <row r="24" spans="2:12" x14ac:dyDescent="0.2">
      <c r="B24" s="16">
        <v>18</v>
      </c>
      <c r="C24" s="29"/>
      <c r="D24" s="7" t="s">
        <v>107</v>
      </c>
      <c r="E24" s="7">
        <v>15.8</v>
      </c>
      <c r="F24" s="11">
        <f t="shared" si="0"/>
        <v>1.1990000000000001</v>
      </c>
      <c r="G24" s="7">
        <v>50</v>
      </c>
      <c r="H24" s="11">
        <f t="shared" si="1"/>
        <v>1.6990000000000001</v>
      </c>
      <c r="I24" s="11">
        <f t="shared" si="4"/>
        <v>176.9</v>
      </c>
      <c r="J24" s="11">
        <f t="shared" si="2"/>
        <v>2.2480000000000002</v>
      </c>
      <c r="K24" s="7">
        <v>2700</v>
      </c>
      <c r="L24" s="47"/>
    </row>
    <row r="25" spans="2:12" x14ac:dyDescent="0.2">
      <c r="B25" s="16">
        <v>19</v>
      </c>
      <c r="C25" s="27" t="s">
        <v>93</v>
      </c>
      <c r="D25" s="4" t="s">
        <v>95</v>
      </c>
      <c r="E25" s="4">
        <v>4.0999999999999996</v>
      </c>
      <c r="F25" s="12"/>
      <c r="G25" s="4">
        <v>33</v>
      </c>
      <c r="H25" s="12"/>
      <c r="I25" s="4">
        <v>15.8</v>
      </c>
      <c r="J25" s="12"/>
      <c r="K25" s="12">
        <f t="shared" si="3"/>
        <v>19946.2</v>
      </c>
      <c r="L25" s="21" t="s">
        <v>94</v>
      </c>
    </row>
    <row r="26" spans="2:12" x14ac:dyDescent="0.2">
      <c r="B26" s="16">
        <v>20</v>
      </c>
      <c r="C26" s="29"/>
      <c r="D26" s="4" t="s">
        <v>96</v>
      </c>
      <c r="E26" s="4">
        <v>18.7</v>
      </c>
      <c r="F26" s="12"/>
      <c r="G26" s="4">
        <v>200</v>
      </c>
      <c r="H26" s="12"/>
      <c r="I26" s="4">
        <v>642</v>
      </c>
      <c r="J26" s="12"/>
      <c r="K26" s="12">
        <f t="shared" si="3"/>
        <v>2975.1</v>
      </c>
      <c r="L26" s="23"/>
    </row>
    <row r="27" spans="2:12" ht="17" x14ac:dyDescent="0.2">
      <c r="B27" s="16">
        <v>21</v>
      </c>
      <c r="C27" s="39" t="s">
        <v>15</v>
      </c>
      <c r="D27" s="13" t="s">
        <v>11</v>
      </c>
      <c r="E27" s="19">
        <v>1.8</v>
      </c>
      <c r="F27" s="13">
        <f t="shared" si="0"/>
        <v>0.255</v>
      </c>
      <c r="G27" s="19">
        <v>8.1999999999999993</v>
      </c>
      <c r="H27" s="13">
        <f t="shared" si="1"/>
        <v>0.91400000000000003</v>
      </c>
      <c r="I27" s="3">
        <v>13</v>
      </c>
      <c r="J27" s="13">
        <f t="shared" si="2"/>
        <v>1.1140000000000001</v>
      </c>
      <c r="K27" s="13">
        <f>ROUND(9550*G27/I27,1)</f>
        <v>6023.8</v>
      </c>
      <c r="L27" s="40" t="s">
        <v>21</v>
      </c>
    </row>
    <row r="28" spans="2:12" ht="17" x14ac:dyDescent="0.2">
      <c r="B28" s="16">
        <v>22</v>
      </c>
      <c r="C28" s="39"/>
      <c r="D28" s="13" t="s">
        <v>12</v>
      </c>
      <c r="E28" s="19">
        <v>2.75</v>
      </c>
      <c r="F28" s="13">
        <f t="shared" si="0"/>
        <v>0.439</v>
      </c>
      <c r="G28" s="19">
        <v>13.2</v>
      </c>
      <c r="H28" s="13">
        <f t="shared" si="1"/>
        <v>1.121</v>
      </c>
      <c r="I28" s="3">
        <v>21</v>
      </c>
      <c r="J28" s="13">
        <f t="shared" si="2"/>
        <v>1.3220000000000001</v>
      </c>
      <c r="K28" s="13">
        <f t="shared" ref="K28:K31" si="5">ROUND(9550*G28/I28,1)</f>
        <v>6002.9</v>
      </c>
      <c r="L28" s="40"/>
    </row>
    <row r="29" spans="2:12" ht="17" x14ac:dyDescent="0.2">
      <c r="B29" s="16">
        <v>23</v>
      </c>
      <c r="C29" s="39"/>
      <c r="D29" s="13" t="s">
        <v>13</v>
      </c>
      <c r="E29" s="19">
        <v>3.35</v>
      </c>
      <c r="F29" s="13">
        <f t="shared" si="0"/>
        <v>0.52500000000000002</v>
      </c>
      <c r="G29" s="19">
        <v>10.5</v>
      </c>
      <c r="H29" s="13">
        <f t="shared" si="1"/>
        <v>1.0209999999999999</v>
      </c>
      <c r="I29" s="3">
        <v>40</v>
      </c>
      <c r="J29" s="13">
        <f t="shared" si="2"/>
        <v>1.6020000000000001</v>
      </c>
      <c r="K29" s="13">
        <f t="shared" si="5"/>
        <v>2506.9</v>
      </c>
      <c r="L29" s="40"/>
    </row>
    <row r="30" spans="2:12" ht="17" x14ac:dyDescent="0.2">
      <c r="B30" s="16">
        <v>24</v>
      </c>
      <c r="C30" s="39"/>
      <c r="D30" s="13" t="s">
        <v>14</v>
      </c>
      <c r="E30" s="19">
        <v>4</v>
      </c>
      <c r="F30" s="13">
        <f t="shared" si="0"/>
        <v>0.60199999999999998</v>
      </c>
      <c r="G30" s="19">
        <v>14</v>
      </c>
      <c r="H30" s="13">
        <f t="shared" si="1"/>
        <v>1.1459999999999999</v>
      </c>
      <c r="I30" s="3">
        <v>53</v>
      </c>
      <c r="J30" s="13">
        <f t="shared" si="2"/>
        <v>1.724</v>
      </c>
      <c r="K30" s="13">
        <f t="shared" si="5"/>
        <v>2522.6</v>
      </c>
      <c r="L30" s="40"/>
    </row>
    <row r="31" spans="2:12" ht="17" x14ac:dyDescent="0.2">
      <c r="B31" s="16">
        <v>25</v>
      </c>
      <c r="C31" s="39"/>
      <c r="D31" s="13" t="s">
        <v>16</v>
      </c>
      <c r="E31" s="19">
        <v>22</v>
      </c>
      <c r="F31" s="13">
        <f t="shared" si="0"/>
        <v>1.3420000000000001</v>
      </c>
      <c r="G31" s="19">
        <v>60</v>
      </c>
      <c r="H31" s="13">
        <f t="shared" si="1"/>
        <v>1.778</v>
      </c>
      <c r="I31" s="3">
        <v>255</v>
      </c>
      <c r="J31" s="13">
        <f t="shared" si="2"/>
        <v>2.407</v>
      </c>
      <c r="K31" s="13">
        <f t="shared" si="5"/>
        <v>2247.1</v>
      </c>
      <c r="L31" s="40"/>
    </row>
    <row r="32" spans="2:12" x14ac:dyDescent="0.2">
      <c r="B32" s="16">
        <v>26</v>
      </c>
      <c r="C32" s="39" t="s">
        <v>19</v>
      </c>
      <c r="D32" s="5" t="s">
        <v>17</v>
      </c>
      <c r="E32" s="20">
        <v>1.56</v>
      </c>
      <c r="F32" s="8">
        <f t="shared" si="0"/>
        <v>0.193</v>
      </c>
      <c r="G32" s="20">
        <v>6</v>
      </c>
      <c r="H32" s="8">
        <f t="shared" si="1"/>
        <v>0.77800000000000002</v>
      </c>
      <c r="I32" s="8">
        <f t="shared" ref="I32:I33" si="6">ROUND(9550*G32/K32,1)</f>
        <v>9.1999999999999993</v>
      </c>
      <c r="J32" s="8">
        <f t="shared" si="2"/>
        <v>0.96399999999999997</v>
      </c>
      <c r="K32" s="5">
        <v>6250</v>
      </c>
      <c r="L32" s="41" t="s">
        <v>22</v>
      </c>
    </row>
    <row r="33" spans="2:12" x14ac:dyDescent="0.2">
      <c r="B33" s="16">
        <v>27</v>
      </c>
      <c r="C33" s="39"/>
      <c r="D33" s="5" t="s">
        <v>18</v>
      </c>
      <c r="E33" s="20">
        <v>5.78</v>
      </c>
      <c r="F33" s="8">
        <f t="shared" si="0"/>
        <v>0.76200000000000001</v>
      </c>
      <c r="G33" s="20">
        <v>35</v>
      </c>
      <c r="H33" s="8">
        <f t="shared" si="1"/>
        <v>1.544</v>
      </c>
      <c r="I33" s="8">
        <f t="shared" si="6"/>
        <v>51.4</v>
      </c>
      <c r="J33" s="8">
        <f t="shared" si="2"/>
        <v>1.7110000000000001</v>
      </c>
      <c r="K33" s="5">
        <v>6500</v>
      </c>
      <c r="L33" s="41"/>
    </row>
    <row r="34" spans="2:12" ht="17" x14ac:dyDescent="0.2">
      <c r="B34" s="16">
        <v>28</v>
      </c>
      <c r="C34" s="42" t="s">
        <v>23</v>
      </c>
      <c r="D34" s="9" t="s">
        <v>24</v>
      </c>
      <c r="E34" s="9">
        <v>1.1000000000000001</v>
      </c>
      <c r="F34" s="9">
        <f t="shared" si="0"/>
        <v>4.1000000000000002E-2</v>
      </c>
      <c r="G34" s="9">
        <v>5</v>
      </c>
      <c r="H34" s="9">
        <f t="shared" si="1"/>
        <v>0.69899999999999995</v>
      </c>
      <c r="I34" s="9">
        <v>11</v>
      </c>
      <c r="J34" s="9">
        <f t="shared" si="2"/>
        <v>1.0409999999999999</v>
      </c>
      <c r="K34" s="9">
        <f t="shared" si="3"/>
        <v>4340.8999999999996</v>
      </c>
      <c r="L34" s="30" t="s">
        <v>32</v>
      </c>
    </row>
    <row r="35" spans="2:12" ht="17" x14ac:dyDescent="0.2">
      <c r="B35" s="16">
        <v>29</v>
      </c>
      <c r="C35" s="42"/>
      <c r="D35" s="9" t="s">
        <v>25</v>
      </c>
      <c r="E35" s="9">
        <v>2.25</v>
      </c>
      <c r="F35" s="9">
        <f t="shared" si="0"/>
        <v>0.35199999999999998</v>
      </c>
      <c r="G35" s="9">
        <v>10</v>
      </c>
      <c r="H35" s="9">
        <f t="shared" si="1"/>
        <v>1</v>
      </c>
      <c r="I35" s="9">
        <v>28.5</v>
      </c>
      <c r="J35" s="9">
        <f t="shared" si="2"/>
        <v>1.4550000000000001</v>
      </c>
      <c r="K35" s="9">
        <f t="shared" si="3"/>
        <v>3350.9</v>
      </c>
      <c r="L35" s="30"/>
    </row>
    <row r="36" spans="2:12" ht="17" x14ac:dyDescent="0.2">
      <c r="B36" s="16">
        <v>30</v>
      </c>
      <c r="C36" s="42"/>
      <c r="D36" s="9" t="s">
        <v>26</v>
      </c>
      <c r="E36" s="9">
        <v>4.5</v>
      </c>
      <c r="F36" s="9">
        <f t="shared" si="0"/>
        <v>0.65300000000000002</v>
      </c>
      <c r="G36" s="9">
        <v>16</v>
      </c>
      <c r="H36" s="9">
        <f t="shared" si="1"/>
        <v>1.204</v>
      </c>
      <c r="I36" s="9">
        <v>60</v>
      </c>
      <c r="J36" s="9">
        <f t="shared" si="2"/>
        <v>1.778</v>
      </c>
      <c r="K36" s="9">
        <f t="shared" si="3"/>
        <v>2546.6999999999998</v>
      </c>
      <c r="L36" s="30"/>
    </row>
    <row r="37" spans="2:12" ht="17" x14ac:dyDescent="0.2">
      <c r="B37" s="16">
        <v>31</v>
      </c>
      <c r="C37" s="42"/>
      <c r="D37" s="9" t="s">
        <v>27</v>
      </c>
      <c r="E37" s="9">
        <v>7.5</v>
      </c>
      <c r="F37" s="9">
        <f t="shared" si="0"/>
        <v>0.875</v>
      </c>
      <c r="G37" s="9">
        <v>32</v>
      </c>
      <c r="H37" s="9">
        <f t="shared" si="1"/>
        <v>1.5049999999999999</v>
      </c>
      <c r="I37" s="9">
        <v>122.5</v>
      </c>
      <c r="J37" s="9">
        <f t="shared" si="2"/>
        <v>2.0880000000000001</v>
      </c>
      <c r="K37" s="9">
        <f t="shared" si="3"/>
        <v>2494.6999999999998</v>
      </c>
      <c r="L37" s="30"/>
    </row>
    <row r="38" spans="2:12" ht="17" x14ac:dyDescent="0.2">
      <c r="B38" s="16">
        <v>32</v>
      </c>
      <c r="C38" s="42"/>
      <c r="D38" s="9" t="s">
        <v>28</v>
      </c>
      <c r="E38" s="9">
        <v>14.25</v>
      </c>
      <c r="F38" s="9">
        <f t="shared" si="0"/>
        <v>1.1539999999999999</v>
      </c>
      <c r="G38" s="9">
        <v>60</v>
      </c>
      <c r="H38" s="9">
        <f t="shared" si="1"/>
        <v>1.778</v>
      </c>
      <c r="I38" s="9">
        <v>295</v>
      </c>
      <c r="J38" s="9">
        <f t="shared" si="2"/>
        <v>2.4700000000000002</v>
      </c>
      <c r="K38" s="9">
        <f t="shared" si="3"/>
        <v>1942.4</v>
      </c>
      <c r="L38" s="30"/>
    </row>
    <row r="39" spans="2:12" ht="17" x14ac:dyDescent="0.2">
      <c r="B39" s="16">
        <v>33</v>
      </c>
      <c r="C39" s="42"/>
      <c r="D39" s="9" t="s">
        <v>29</v>
      </c>
      <c r="E39" s="9">
        <v>25.5</v>
      </c>
      <c r="F39" s="9">
        <f t="shared" si="0"/>
        <v>1.407</v>
      </c>
      <c r="G39" s="9">
        <v>120</v>
      </c>
      <c r="H39" s="9">
        <f t="shared" si="1"/>
        <v>2.0790000000000002</v>
      </c>
      <c r="I39" s="9">
        <v>700</v>
      </c>
      <c r="J39" s="9">
        <f t="shared" si="2"/>
        <v>2.8450000000000002</v>
      </c>
      <c r="K39" s="9">
        <f t="shared" si="3"/>
        <v>1637.1</v>
      </c>
      <c r="L39" s="30"/>
    </row>
    <row r="40" spans="2:12" ht="17" x14ac:dyDescent="0.2">
      <c r="B40" s="16">
        <v>34</v>
      </c>
      <c r="C40" s="42"/>
      <c r="D40" s="9" t="s">
        <v>30</v>
      </c>
      <c r="E40" s="9">
        <v>45</v>
      </c>
      <c r="F40" s="9">
        <f t="shared" si="0"/>
        <v>1.653</v>
      </c>
      <c r="G40" s="9">
        <v>240</v>
      </c>
      <c r="H40" s="9">
        <f t="shared" si="1"/>
        <v>2.38</v>
      </c>
      <c r="I40" s="9">
        <v>1435</v>
      </c>
      <c r="J40" s="9">
        <f t="shared" si="2"/>
        <v>3.157</v>
      </c>
      <c r="K40" s="9">
        <f t="shared" si="3"/>
        <v>1597.2</v>
      </c>
      <c r="L40" s="30"/>
    </row>
    <row r="41" spans="2:12" ht="17" x14ac:dyDescent="0.2">
      <c r="B41" s="16">
        <v>35</v>
      </c>
      <c r="C41" s="42"/>
      <c r="D41" s="9" t="s">
        <v>31</v>
      </c>
      <c r="E41" s="9">
        <v>75</v>
      </c>
      <c r="F41" s="9">
        <f t="shared" si="0"/>
        <v>1.875</v>
      </c>
      <c r="G41" s="9">
        <v>400</v>
      </c>
      <c r="H41" s="9">
        <f t="shared" si="1"/>
        <v>2.6019999999999999</v>
      </c>
      <c r="I41" s="9">
        <v>2975</v>
      </c>
      <c r="J41" s="9">
        <f t="shared" si="2"/>
        <v>3.4729999999999999</v>
      </c>
      <c r="K41" s="9">
        <f t="shared" si="3"/>
        <v>1284</v>
      </c>
      <c r="L41" s="30"/>
    </row>
    <row r="42" spans="2:12" ht="17" x14ac:dyDescent="0.2">
      <c r="B42" s="16">
        <v>36</v>
      </c>
      <c r="C42" s="39" t="s">
        <v>41</v>
      </c>
      <c r="D42" s="11" t="s">
        <v>40</v>
      </c>
      <c r="E42" s="11">
        <v>53</v>
      </c>
      <c r="F42" s="11">
        <f t="shared" si="0"/>
        <v>1.724</v>
      </c>
      <c r="G42" s="11">
        <v>265</v>
      </c>
      <c r="H42" s="11">
        <f t="shared" si="1"/>
        <v>2.423</v>
      </c>
      <c r="I42" s="11">
        <f>ROUND(9550*G42/K42,1)</f>
        <v>1012.3</v>
      </c>
      <c r="J42" s="11">
        <f t="shared" si="2"/>
        <v>3.0049999999999999</v>
      </c>
      <c r="K42" s="11">
        <v>2500</v>
      </c>
      <c r="L42" s="38" t="s">
        <v>42</v>
      </c>
    </row>
    <row r="43" spans="2:12" x14ac:dyDescent="0.2">
      <c r="B43" s="16">
        <v>37</v>
      </c>
      <c r="C43" s="39"/>
      <c r="D43" s="11">
        <v>250</v>
      </c>
      <c r="E43" s="11">
        <v>71</v>
      </c>
      <c r="F43" s="11">
        <f t="shared" si="0"/>
        <v>1.851</v>
      </c>
      <c r="G43" s="11">
        <v>280</v>
      </c>
      <c r="H43" s="11">
        <f t="shared" si="1"/>
        <v>2.4470000000000001</v>
      </c>
      <c r="I43" s="11">
        <v>1407</v>
      </c>
      <c r="J43" s="11">
        <f t="shared" si="2"/>
        <v>3.1480000000000001</v>
      </c>
      <c r="K43" s="11">
        <f>ROUND(9550*G43/I43,1)</f>
        <v>1900.5</v>
      </c>
      <c r="L43" s="38"/>
    </row>
    <row r="44" spans="2:12" x14ac:dyDescent="0.2">
      <c r="B44" s="16">
        <v>38</v>
      </c>
      <c r="C44" s="39"/>
      <c r="D44" s="11">
        <v>500</v>
      </c>
      <c r="E44" s="11">
        <v>135</v>
      </c>
      <c r="F44" s="11">
        <f t="shared" si="0"/>
        <v>2.13</v>
      </c>
      <c r="G44" s="11">
        <v>560</v>
      </c>
      <c r="H44" s="11">
        <f t="shared" si="1"/>
        <v>2.7480000000000002</v>
      </c>
      <c r="I44" s="11">
        <v>2814</v>
      </c>
      <c r="J44" s="11">
        <f t="shared" si="2"/>
        <v>3.4489999999999998</v>
      </c>
      <c r="K44" s="11">
        <f>ROUND(9550*G44/I44,1)</f>
        <v>1900.5</v>
      </c>
      <c r="L44" s="38"/>
    </row>
    <row r="45" spans="2:12" x14ac:dyDescent="0.2">
      <c r="B45" s="16">
        <v>39</v>
      </c>
      <c r="C45" s="27" t="s">
        <v>92</v>
      </c>
      <c r="D45" s="4" t="s">
        <v>81</v>
      </c>
      <c r="E45" s="4">
        <v>3.1</v>
      </c>
      <c r="F45" s="12">
        <f t="shared" si="0"/>
        <v>0.49099999999999999</v>
      </c>
      <c r="G45" s="4">
        <v>10</v>
      </c>
      <c r="H45" s="12">
        <f t="shared" si="1"/>
        <v>1</v>
      </c>
      <c r="I45" s="4">
        <v>25</v>
      </c>
      <c r="J45" s="12">
        <f t="shared" si="2"/>
        <v>1.3979999999999999</v>
      </c>
      <c r="K45" s="12">
        <f>ROUND(9550*G45/I45,1)</f>
        <v>3820</v>
      </c>
      <c r="L45" s="21" t="s">
        <v>91</v>
      </c>
    </row>
    <row r="46" spans="2:12" x14ac:dyDescent="0.2">
      <c r="B46" s="16">
        <v>40</v>
      </c>
      <c r="C46" s="28"/>
      <c r="D46" s="4" t="s">
        <v>90</v>
      </c>
      <c r="E46" s="4">
        <v>3.75</v>
      </c>
      <c r="F46" s="12">
        <f t="shared" si="0"/>
        <v>0.57399999999999995</v>
      </c>
      <c r="G46" s="4">
        <v>12</v>
      </c>
      <c r="H46" s="12">
        <f t="shared" si="1"/>
        <v>1.079</v>
      </c>
      <c r="I46" s="4">
        <v>35</v>
      </c>
      <c r="J46" s="12">
        <f t="shared" si="2"/>
        <v>1.544</v>
      </c>
      <c r="K46" s="12">
        <f t="shared" ref="K46:K55" si="7">ROUND(9550*G46/I46,1)</f>
        <v>3274.3</v>
      </c>
      <c r="L46" s="22"/>
    </row>
    <row r="47" spans="2:12" x14ac:dyDescent="0.2">
      <c r="B47" s="16">
        <v>41</v>
      </c>
      <c r="C47" s="28"/>
      <c r="D47" s="4" t="s">
        <v>80</v>
      </c>
      <c r="E47" s="4">
        <v>4</v>
      </c>
      <c r="F47" s="12">
        <f t="shared" si="0"/>
        <v>0.60199999999999998</v>
      </c>
      <c r="G47" s="4">
        <v>12</v>
      </c>
      <c r="H47" s="12">
        <f t="shared" si="1"/>
        <v>1.079</v>
      </c>
      <c r="I47" s="4">
        <v>35</v>
      </c>
      <c r="J47" s="12">
        <f t="shared" si="2"/>
        <v>1.544</v>
      </c>
      <c r="K47" s="12">
        <f t="shared" si="7"/>
        <v>3274.3</v>
      </c>
      <c r="L47" s="22"/>
    </row>
    <row r="48" spans="2:12" x14ac:dyDescent="0.2">
      <c r="B48" s="16">
        <v>42</v>
      </c>
      <c r="C48" s="28"/>
      <c r="D48" s="4" t="s">
        <v>89</v>
      </c>
      <c r="E48" s="4">
        <v>5.25</v>
      </c>
      <c r="F48" s="12">
        <f t="shared" si="0"/>
        <v>0.72</v>
      </c>
      <c r="G48" s="4">
        <v>17</v>
      </c>
      <c r="H48" s="12">
        <f t="shared" si="1"/>
        <v>1.23</v>
      </c>
      <c r="I48" s="4">
        <v>70</v>
      </c>
      <c r="J48" s="12">
        <f t="shared" si="2"/>
        <v>1.845</v>
      </c>
      <c r="K48" s="12">
        <f t="shared" si="7"/>
        <v>2319.3000000000002</v>
      </c>
      <c r="L48" s="22"/>
    </row>
    <row r="49" spans="2:12" x14ac:dyDescent="0.2">
      <c r="B49" s="16">
        <v>43</v>
      </c>
      <c r="C49" s="28"/>
      <c r="D49" s="4" t="s">
        <v>87</v>
      </c>
      <c r="E49" s="4">
        <v>7.5</v>
      </c>
      <c r="F49" s="12">
        <f t="shared" si="0"/>
        <v>0.875</v>
      </c>
      <c r="G49" s="4">
        <v>25</v>
      </c>
      <c r="H49" s="12">
        <f t="shared" si="1"/>
        <v>1.3979999999999999</v>
      </c>
      <c r="I49" s="4">
        <v>100</v>
      </c>
      <c r="J49" s="12">
        <f t="shared" si="2"/>
        <v>2</v>
      </c>
      <c r="K49" s="12">
        <f t="shared" si="7"/>
        <v>2387.5</v>
      </c>
      <c r="L49" s="22"/>
    </row>
    <row r="50" spans="2:12" x14ac:dyDescent="0.2">
      <c r="B50" s="16">
        <v>44</v>
      </c>
      <c r="C50" s="28"/>
      <c r="D50" s="4" t="s">
        <v>88</v>
      </c>
      <c r="E50" s="4">
        <v>8</v>
      </c>
      <c r="F50" s="12">
        <f t="shared" si="0"/>
        <v>0.90300000000000002</v>
      </c>
      <c r="G50" s="4">
        <v>25</v>
      </c>
      <c r="H50" s="12">
        <f t="shared" si="1"/>
        <v>1.3979999999999999</v>
      </c>
      <c r="I50" s="4">
        <v>120</v>
      </c>
      <c r="J50" s="12">
        <f t="shared" si="2"/>
        <v>2.0790000000000002</v>
      </c>
      <c r="K50" s="12">
        <f t="shared" si="7"/>
        <v>1989.6</v>
      </c>
      <c r="L50" s="22"/>
    </row>
    <row r="51" spans="2:12" x14ac:dyDescent="0.2">
      <c r="B51" s="16">
        <v>45</v>
      </c>
      <c r="C51" s="28"/>
      <c r="D51" s="4" t="s">
        <v>86</v>
      </c>
      <c r="E51" s="4">
        <v>8.15</v>
      </c>
      <c r="F51" s="12">
        <f t="shared" si="0"/>
        <v>0.91100000000000003</v>
      </c>
      <c r="G51" s="4">
        <v>30</v>
      </c>
      <c r="H51" s="12">
        <f t="shared" si="1"/>
        <v>1.4770000000000001</v>
      </c>
      <c r="I51" s="4">
        <v>150</v>
      </c>
      <c r="J51" s="12">
        <f t="shared" si="2"/>
        <v>2.1760000000000002</v>
      </c>
      <c r="K51" s="12">
        <f t="shared" si="7"/>
        <v>1910</v>
      </c>
      <c r="L51" s="22"/>
    </row>
    <row r="52" spans="2:12" x14ac:dyDescent="0.2">
      <c r="B52" s="16">
        <v>46</v>
      </c>
      <c r="C52" s="28"/>
      <c r="D52" s="4" t="s">
        <v>85</v>
      </c>
      <c r="E52" s="4">
        <v>12</v>
      </c>
      <c r="F52" s="12">
        <f t="shared" si="0"/>
        <v>1.079</v>
      </c>
      <c r="G52" s="4">
        <v>40</v>
      </c>
      <c r="H52" s="12">
        <f t="shared" si="1"/>
        <v>1.6020000000000001</v>
      </c>
      <c r="I52" s="4">
        <v>200</v>
      </c>
      <c r="J52" s="12">
        <f t="shared" si="2"/>
        <v>2.3010000000000002</v>
      </c>
      <c r="K52" s="12">
        <f t="shared" si="7"/>
        <v>1910</v>
      </c>
      <c r="L52" s="22"/>
    </row>
    <row r="53" spans="2:12" x14ac:dyDescent="0.2">
      <c r="B53" s="16">
        <v>47</v>
      </c>
      <c r="C53" s="28"/>
      <c r="D53" s="4" t="s">
        <v>84</v>
      </c>
      <c r="E53" s="4">
        <v>15.3</v>
      </c>
      <c r="F53" s="12">
        <f t="shared" si="0"/>
        <v>1.1850000000000001</v>
      </c>
      <c r="G53" s="4">
        <v>45</v>
      </c>
      <c r="H53" s="12">
        <f t="shared" si="1"/>
        <v>1.653</v>
      </c>
      <c r="I53" s="4">
        <v>250</v>
      </c>
      <c r="J53" s="12">
        <f t="shared" si="2"/>
        <v>2.3980000000000001</v>
      </c>
      <c r="K53" s="12">
        <f t="shared" si="7"/>
        <v>1719</v>
      </c>
      <c r="L53" s="22"/>
    </row>
    <row r="54" spans="2:12" x14ac:dyDescent="0.2">
      <c r="B54" s="16">
        <v>48</v>
      </c>
      <c r="C54" s="28"/>
      <c r="D54" s="4" t="s">
        <v>83</v>
      </c>
      <c r="E54" s="4">
        <v>17.3</v>
      </c>
      <c r="F54" s="12">
        <f t="shared" si="0"/>
        <v>1.238</v>
      </c>
      <c r="G54" s="4">
        <v>50</v>
      </c>
      <c r="H54" s="12">
        <f t="shared" si="1"/>
        <v>1.6990000000000001</v>
      </c>
      <c r="I54" s="4">
        <v>200</v>
      </c>
      <c r="J54" s="12">
        <f t="shared" si="2"/>
        <v>2.3010000000000002</v>
      </c>
      <c r="K54" s="12">
        <f t="shared" si="7"/>
        <v>2387.5</v>
      </c>
      <c r="L54" s="22"/>
    </row>
    <row r="55" spans="2:12" x14ac:dyDescent="0.2">
      <c r="B55" s="16">
        <v>49</v>
      </c>
      <c r="C55" s="29"/>
      <c r="D55" s="4" t="s">
        <v>82</v>
      </c>
      <c r="E55" s="4">
        <v>23.8</v>
      </c>
      <c r="F55" s="12">
        <f t="shared" si="0"/>
        <v>1.377</v>
      </c>
      <c r="G55" s="4">
        <v>70</v>
      </c>
      <c r="H55" s="12">
        <f t="shared" si="1"/>
        <v>1.845</v>
      </c>
      <c r="I55" s="4">
        <v>300</v>
      </c>
      <c r="J55" s="12">
        <f t="shared" si="2"/>
        <v>2.4769999999999999</v>
      </c>
      <c r="K55" s="12">
        <f t="shared" si="7"/>
        <v>2228.3000000000002</v>
      </c>
      <c r="L55" s="23"/>
    </row>
    <row r="56" spans="2:12" x14ac:dyDescent="0.2">
      <c r="B56" s="16">
        <v>50</v>
      </c>
      <c r="C56" s="42" t="s">
        <v>43</v>
      </c>
      <c r="D56" s="3">
        <v>8019</v>
      </c>
      <c r="E56" s="19">
        <v>1.2190000000000001</v>
      </c>
      <c r="F56" s="13">
        <f t="shared" si="0"/>
        <v>8.5999999999999993E-2</v>
      </c>
      <c r="G56" s="3">
        <v>3.5</v>
      </c>
      <c r="H56" s="13">
        <f t="shared" si="1"/>
        <v>0.54400000000000004</v>
      </c>
      <c r="I56" s="13" t="e">
        <v>#N/A</v>
      </c>
      <c r="J56" s="13" t="e">
        <f t="shared" si="2"/>
        <v>#N/A</v>
      </c>
      <c r="K56" s="13" t="e">
        <f t="shared" ref="K56:K60" si="8">ROUND(9550*G56/I56,1)</f>
        <v>#N/A</v>
      </c>
      <c r="L56" s="40" t="s">
        <v>44</v>
      </c>
    </row>
    <row r="57" spans="2:12" x14ac:dyDescent="0.2">
      <c r="B57" s="16">
        <v>51</v>
      </c>
      <c r="C57" s="42"/>
      <c r="D57" s="3">
        <v>8025</v>
      </c>
      <c r="E57" s="19">
        <v>1.45</v>
      </c>
      <c r="F57" s="13">
        <f t="shared" si="0"/>
        <v>0.161</v>
      </c>
      <c r="G57" s="3">
        <v>4.5999999999999996</v>
      </c>
      <c r="H57" s="13">
        <f t="shared" si="1"/>
        <v>0.66300000000000003</v>
      </c>
      <c r="I57" s="13" t="e">
        <v>#N/A</v>
      </c>
      <c r="J57" s="13" t="e">
        <f t="shared" si="2"/>
        <v>#N/A</v>
      </c>
      <c r="K57" s="13" t="e">
        <f t="shared" si="8"/>
        <v>#N/A</v>
      </c>
      <c r="L57" s="40"/>
    </row>
    <row r="58" spans="2:12" x14ac:dyDescent="0.2">
      <c r="B58" s="16">
        <v>52</v>
      </c>
      <c r="C58" s="42"/>
      <c r="D58" s="3">
        <v>8038</v>
      </c>
      <c r="E58" s="19">
        <v>1.97</v>
      </c>
      <c r="F58" s="13">
        <f t="shared" si="0"/>
        <v>0.29399999999999998</v>
      </c>
      <c r="G58" s="3">
        <v>7.125</v>
      </c>
      <c r="H58" s="13">
        <f t="shared" si="1"/>
        <v>0.85299999999999998</v>
      </c>
      <c r="I58" s="13" t="e">
        <v>#N/A</v>
      </c>
      <c r="J58" s="13" t="e">
        <f t="shared" si="2"/>
        <v>#N/A</v>
      </c>
      <c r="K58" s="13" t="e">
        <f t="shared" si="8"/>
        <v>#N/A</v>
      </c>
      <c r="L58" s="40"/>
    </row>
    <row r="59" spans="2:12" x14ac:dyDescent="0.2">
      <c r="B59" s="16">
        <v>53</v>
      </c>
      <c r="C59" s="42"/>
      <c r="D59" s="3">
        <v>8057</v>
      </c>
      <c r="E59" s="19">
        <v>2.6589999999999998</v>
      </c>
      <c r="F59" s="13">
        <f t="shared" si="0"/>
        <v>0.42499999999999999</v>
      </c>
      <c r="G59" s="3">
        <v>10.6</v>
      </c>
      <c r="H59" s="13">
        <f t="shared" si="1"/>
        <v>1.0249999999999999</v>
      </c>
      <c r="I59" s="13" t="e">
        <v>#N/A</v>
      </c>
      <c r="J59" s="13" t="e">
        <f t="shared" si="2"/>
        <v>#N/A</v>
      </c>
      <c r="K59" s="13" t="e">
        <f t="shared" si="8"/>
        <v>#N/A</v>
      </c>
      <c r="L59" s="40"/>
    </row>
    <row r="60" spans="2:12" x14ac:dyDescent="0.2">
      <c r="B60" s="16">
        <v>54</v>
      </c>
      <c r="C60" s="42"/>
      <c r="D60" s="3">
        <v>12030</v>
      </c>
      <c r="E60" s="19">
        <v>2.6</v>
      </c>
      <c r="F60" s="13">
        <f t="shared" si="0"/>
        <v>0.41499999999999998</v>
      </c>
      <c r="G60" s="3">
        <v>15</v>
      </c>
      <c r="H60" s="13">
        <f t="shared" si="1"/>
        <v>1.1759999999999999</v>
      </c>
      <c r="I60" s="13" t="e">
        <v>#N/A</v>
      </c>
      <c r="J60" s="13" t="e">
        <f t="shared" si="2"/>
        <v>#N/A</v>
      </c>
      <c r="K60" s="13" t="e">
        <f t="shared" si="8"/>
        <v>#N/A</v>
      </c>
      <c r="L60" s="40"/>
    </row>
    <row r="61" spans="2:12" ht="17" x14ac:dyDescent="0.2">
      <c r="B61" s="16">
        <v>55</v>
      </c>
      <c r="C61" s="42" t="s">
        <v>48</v>
      </c>
      <c r="D61" s="8" t="s">
        <v>45</v>
      </c>
      <c r="E61" s="5">
        <v>8.5</v>
      </c>
      <c r="F61" s="8">
        <f t="shared" si="0"/>
        <v>0.92900000000000005</v>
      </c>
      <c r="G61" s="5">
        <v>8</v>
      </c>
      <c r="H61" s="8">
        <f t="shared" si="1"/>
        <v>0.90300000000000002</v>
      </c>
      <c r="I61" s="8">
        <f>ROUND(9550*G61/K61,1)</f>
        <v>25.5</v>
      </c>
      <c r="J61" s="8">
        <f t="shared" si="2"/>
        <v>1.407</v>
      </c>
      <c r="K61" s="5">
        <v>3000</v>
      </c>
      <c r="L61" s="41" t="s">
        <v>65</v>
      </c>
    </row>
    <row r="62" spans="2:12" ht="17" x14ac:dyDescent="0.2">
      <c r="B62" s="16">
        <v>56</v>
      </c>
      <c r="C62" s="42"/>
      <c r="D62" s="8" t="s">
        <v>46</v>
      </c>
      <c r="E62" s="5">
        <v>1.45</v>
      </c>
      <c r="F62" s="8">
        <f t="shared" si="0"/>
        <v>0.161</v>
      </c>
      <c r="G62" s="5">
        <v>3</v>
      </c>
      <c r="H62" s="8">
        <f t="shared" si="1"/>
        <v>0.47699999999999998</v>
      </c>
      <c r="I62" s="8">
        <f t="shared" ref="I62:I63" si="9">ROUND(9550*G62/K62,1)</f>
        <v>4.8</v>
      </c>
      <c r="J62" s="8">
        <f t="shared" si="2"/>
        <v>0.68100000000000005</v>
      </c>
      <c r="K62" s="5">
        <v>6000</v>
      </c>
      <c r="L62" s="41"/>
    </row>
    <row r="63" spans="2:12" ht="17" x14ac:dyDescent="0.2">
      <c r="B63" s="16">
        <v>57</v>
      </c>
      <c r="C63" s="42"/>
      <c r="D63" s="8" t="s">
        <v>47</v>
      </c>
      <c r="E63" s="5">
        <v>1.95</v>
      </c>
      <c r="F63" s="8">
        <f t="shared" si="0"/>
        <v>0.28999999999999998</v>
      </c>
      <c r="G63" s="5">
        <v>5</v>
      </c>
      <c r="H63" s="8">
        <f t="shared" si="1"/>
        <v>0.69899999999999995</v>
      </c>
      <c r="I63" s="8">
        <f t="shared" si="9"/>
        <v>8</v>
      </c>
      <c r="J63" s="8">
        <f t="shared" si="2"/>
        <v>0.90300000000000002</v>
      </c>
      <c r="K63" s="5">
        <v>6000</v>
      </c>
      <c r="L63" s="41"/>
    </row>
    <row r="64" spans="2:12" ht="34" x14ac:dyDescent="0.2">
      <c r="B64" s="16">
        <v>58</v>
      </c>
      <c r="C64" s="10" t="s">
        <v>53</v>
      </c>
      <c r="D64" s="9" t="s">
        <v>54</v>
      </c>
      <c r="E64" s="9">
        <v>18</v>
      </c>
      <c r="F64" s="9">
        <f t="shared" si="0"/>
        <v>1.2549999999999999</v>
      </c>
      <c r="G64" s="9">
        <v>45</v>
      </c>
      <c r="H64" s="9">
        <f t="shared" si="1"/>
        <v>1.653</v>
      </c>
      <c r="I64" s="9">
        <f>ROUND(9550*G64/K64,1)</f>
        <v>171.9</v>
      </c>
      <c r="J64" s="9">
        <f t="shared" si="2"/>
        <v>2.2349999999999999</v>
      </c>
      <c r="K64" s="9">
        <v>2500</v>
      </c>
      <c r="L64" s="9" t="s">
        <v>55</v>
      </c>
    </row>
    <row r="65" spans="2:12" ht="17" x14ac:dyDescent="0.2">
      <c r="B65" s="16">
        <v>59</v>
      </c>
      <c r="C65" s="42" t="s">
        <v>51</v>
      </c>
      <c r="D65" s="11" t="s">
        <v>49</v>
      </c>
      <c r="E65" s="11">
        <v>13</v>
      </c>
      <c r="F65" s="11">
        <f t="shared" si="0"/>
        <v>1.1140000000000001</v>
      </c>
      <c r="G65" s="11">
        <v>65</v>
      </c>
      <c r="H65" s="11">
        <f t="shared" si="1"/>
        <v>1.8129999999999999</v>
      </c>
      <c r="I65" s="11">
        <f>ROUND(9550*G65/K65,1)</f>
        <v>248.3</v>
      </c>
      <c r="J65" s="11">
        <f t="shared" si="2"/>
        <v>2.395</v>
      </c>
      <c r="K65" s="11">
        <v>2500</v>
      </c>
      <c r="L65" s="38" t="s">
        <v>52</v>
      </c>
    </row>
    <row r="66" spans="2:12" ht="17" x14ac:dyDescent="0.2">
      <c r="B66" s="16">
        <v>60</v>
      </c>
      <c r="C66" s="42"/>
      <c r="D66" s="11" t="s">
        <v>50</v>
      </c>
      <c r="E66" s="11">
        <v>50</v>
      </c>
      <c r="F66" s="11">
        <f t="shared" si="0"/>
        <v>1.6990000000000001</v>
      </c>
      <c r="G66" s="11">
        <v>261</v>
      </c>
      <c r="H66" s="11">
        <f t="shared" si="1"/>
        <v>2.4169999999999998</v>
      </c>
      <c r="I66" s="11">
        <v>1000</v>
      </c>
      <c r="J66" s="11">
        <f t="shared" si="2"/>
        <v>3</v>
      </c>
      <c r="K66" s="11">
        <v>2500</v>
      </c>
      <c r="L66" s="38"/>
    </row>
    <row r="67" spans="2:12" ht="17" x14ac:dyDescent="0.2">
      <c r="B67" s="16">
        <v>61</v>
      </c>
      <c r="C67" s="27" t="s">
        <v>69</v>
      </c>
      <c r="D67" s="12" t="s">
        <v>70</v>
      </c>
      <c r="E67" s="12">
        <v>3.6</v>
      </c>
      <c r="F67" s="12">
        <f>ROUND(LOG10(E67),3)</f>
        <v>0.55600000000000005</v>
      </c>
      <c r="G67" s="12">
        <v>5.4</v>
      </c>
      <c r="H67" s="12">
        <f>ROUND(LOG10(G67),3)</f>
        <v>0.73199999999999998</v>
      </c>
      <c r="I67" s="12"/>
      <c r="J67" s="12"/>
      <c r="K67" s="12"/>
      <c r="L67" s="21" t="s">
        <v>73</v>
      </c>
    </row>
    <row r="68" spans="2:12" ht="17" x14ac:dyDescent="0.2">
      <c r="B68" s="16">
        <v>62</v>
      </c>
      <c r="C68" s="28"/>
      <c r="D68" s="12" t="s">
        <v>71</v>
      </c>
      <c r="E68" s="12">
        <v>4.4080000000000004</v>
      </c>
      <c r="F68" s="12">
        <f>ROUND(LOG10(E68),3)</f>
        <v>0.64400000000000002</v>
      </c>
      <c r="G68" s="12">
        <v>7.7</v>
      </c>
      <c r="H68" s="12">
        <f>ROUND(LOG10(G68),3)</f>
        <v>0.88600000000000001</v>
      </c>
      <c r="I68" s="12"/>
      <c r="J68" s="12"/>
      <c r="K68" s="12"/>
      <c r="L68" s="22"/>
    </row>
    <row r="69" spans="2:12" ht="17" x14ac:dyDescent="0.2">
      <c r="B69" s="16">
        <v>63</v>
      </c>
      <c r="C69" s="29"/>
      <c r="D69" s="12" t="s">
        <v>72</v>
      </c>
      <c r="E69" s="12">
        <v>5.13</v>
      </c>
      <c r="F69" s="12">
        <f>ROUND(LOG10(E69),3)</f>
        <v>0.71</v>
      </c>
      <c r="G69" s="12">
        <v>9.4</v>
      </c>
      <c r="H69" s="12">
        <f>ROUND(LOG10(G69),3)</f>
        <v>0.97299999999999998</v>
      </c>
      <c r="I69" s="12"/>
      <c r="J69" s="12"/>
      <c r="K69" s="12"/>
      <c r="L69" s="23"/>
    </row>
    <row r="70" spans="2:12" x14ac:dyDescent="0.2">
      <c r="B70" s="16">
        <v>64</v>
      </c>
      <c r="C70" s="42" t="s">
        <v>56</v>
      </c>
      <c r="D70" s="3" t="s">
        <v>57</v>
      </c>
      <c r="E70" s="3">
        <v>1.179</v>
      </c>
      <c r="F70" s="13">
        <f t="shared" si="0"/>
        <v>7.1999999999999995E-2</v>
      </c>
      <c r="G70" s="3">
        <v>2.5</v>
      </c>
      <c r="H70" s="13">
        <f t="shared" si="1"/>
        <v>0.39800000000000002</v>
      </c>
      <c r="I70" s="3">
        <v>2.98</v>
      </c>
      <c r="J70" s="13">
        <f t="shared" si="2"/>
        <v>0.47399999999999998</v>
      </c>
      <c r="K70" s="13">
        <f t="shared" ref="K70:K72" si="10">ROUND(9550*G70/I70,1)</f>
        <v>8011.7</v>
      </c>
      <c r="L70" s="40" t="s">
        <v>60</v>
      </c>
    </row>
    <row r="71" spans="2:12" x14ac:dyDescent="0.2">
      <c r="B71" s="16">
        <v>65</v>
      </c>
      <c r="C71" s="42"/>
      <c r="D71" s="3" t="s">
        <v>58</v>
      </c>
      <c r="E71" s="3">
        <v>1.27</v>
      </c>
      <c r="F71" s="13">
        <f t="shared" si="0"/>
        <v>0.104</v>
      </c>
      <c r="G71" s="3">
        <v>3.57</v>
      </c>
      <c r="H71" s="13">
        <f t="shared" si="1"/>
        <v>0.55300000000000005</v>
      </c>
      <c r="I71" s="3">
        <v>4.26</v>
      </c>
      <c r="J71" s="13">
        <f t="shared" si="2"/>
        <v>0.629</v>
      </c>
      <c r="K71" s="13">
        <f t="shared" si="10"/>
        <v>8003.2</v>
      </c>
      <c r="L71" s="40"/>
    </row>
    <row r="72" spans="2:12" x14ac:dyDescent="0.2">
      <c r="B72" s="16">
        <v>66</v>
      </c>
      <c r="C72" s="42"/>
      <c r="D72" s="3" t="s">
        <v>59</v>
      </c>
      <c r="E72" s="3">
        <v>1.5880000000000001</v>
      </c>
      <c r="F72" s="13">
        <f t="shared" si="0"/>
        <v>0.20100000000000001</v>
      </c>
      <c r="G72" s="3">
        <v>4.04</v>
      </c>
      <c r="H72" s="13">
        <f t="shared" si="1"/>
        <v>0.60599999999999998</v>
      </c>
      <c r="I72" s="3">
        <v>4.83</v>
      </c>
      <c r="J72" s="13">
        <f t="shared" si="2"/>
        <v>0.68400000000000005</v>
      </c>
      <c r="K72" s="13">
        <f t="shared" si="10"/>
        <v>7988</v>
      </c>
      <c r="L72" s="40"/>
    </row>
    <row r="73" spans="2:12" ht="17" x14ac:dyDescent="0.2">
      <c r="B73" s="16">
        <v>67</v>
      </c>
      <c r="C73" s="42" t="s">
        <v>33</v>
      </c>
      <c r="D73" s="8" t="s">
        <v>34</v>
      </c>
      <c r="E73" s="8">
        <v>4.5</v>
      </c>
      <c r="F73" s="8">
        <f t="shared" si="0"/>
        <v>0.65300000000000002</v>
      </c>
      <c r="G73" s="8">
        <v>10</v>
      </c>
      <c r="H73" s="8">
        <f t="shared" si="1"/>
        <v>1</v>
      </c>
      <c r="I73" s="8">
        <f t="shared" ref="I73:I78" si="11">ROUND(9550*G73/K73, 1)</f>
        <v>39.799999999999997</v>
      </c>
      <c r="J73" s="8">
        <f t="shared" si="2"/>
        <v>1.6</v>
      </c>
      <c r="K73" s="8">
        <v>2400</v>
      </c>
      <c r="L73" s="41" t="s">
        <v>39</v>
      </c>
    </row>
    <row r="74" spans="2:12" ht="17" x14ac:dyDescent="0.2">
      <c r="B74" s="16">
        <v>68</v>
      </c>
      <c r="C74" s="42"/>
      <c r="D74" s="8" t="s">
        <v>37</v>
      </c>
      <c r="E74" s="8">
        <v>6</v>
      </c>
      <c r="F74" s="8">
        <f t="shared" si="0"/>
        <v>0.77800000000000002</v>
      </c>
      <c r="G74" s="8">
        <v>10</v>
      </c>
      <c r="H74" s="8">
        <f t="shared" si="1"/>
        <v>1</v>
      </c>
      <c r="I74" s="8">
        <f t="shared" si="11"/>
        <v>47.8</v>
      </c>
      <c r="J74" s="8">
        <f t="shared" si="2"/>
        <v>1.679</v>
      </c>
      <c r="K74" s="8">
        <v>2000</v>
      </c>
      <c r="L74" s="41"/>
    </row>
    <row r="75" spans="2:12" ht="17" x14ac:dyDescent="0.2">
      <c r="B75" s="16">
        <v>69</v>
      </c>
      <c r="C75" s="42"/>
      <c r="D75" s="8" t="s">
        <v>35</v>
      </c>
      <c r="E75" s="8">
        <v>8.1999999999999993</v>
      </c>
      <c r="F75" s="8">
        <f t="shared" si="0"/>
        <v>0.91400000000000003</v>
      </c>
      <c r="G75" s="8">
        <v>20</v>
      </c>
      <c r="H75" s="8">
        <f t="shared" si="1"/>
        <v>1.3009999999999999</v>
      </c>
      <c r="I75" s="8">
        <f t="shared" si="11"/>
        <v>79.599999999999994</v>
      </c>
      <c r="J75" s="8">
        <f t="shared" si="2"/>
        <v>1.901</v>
      </c>
      <c r="K75" s="8">
        <v>2400</v>
      </c>
      <c r="L75" s="41"/>
    </row>
    <row r="76" spans="2:12" ht="17" x14ac:dyDescent="0.2">
      <c r="B76" s="16">
        <v>70</v>
      </c>
      <c r="C76" s="42"/>
      <c r="D76" s="8" t="s">
        <v>38</v>
      </c>
      <c r="E76" s="8">
        <v>9.8000000000000007</v>
      </c>
      <c r="F76" s="8">
        <f t="shared" si="0"/>
        <v>0.99099999999999999</v>
      </c>
      <c r="G76" s="8">
        <v>20</v>
      </c>
      <c r="H76" s="8">
        <f t="shared" si="1"/>
        <v>1.3009999999999999</v>
      </c>
      <c r="I76" s="8">
        <f t="shared" si="11"/>
        <v>95.5</v>
      </c>
      <c r="J76" s="8">
        <f t="shared" si="2"/>
        <v>1.98</v>
      </c>
      <c r="K76" s="8">
        <v>2000</v>
      </c>
      <c r="L76" s="41"/>
    </row>
    <row r="77" spans="2:12" ht="17" x14ac:dyDescent="0.2">
      <c r="B77" s="16">
        <v>71</v>
      </c>
      <c r="C77" s="42"/>
      <c r="D77" s="8" t="s">
        <v>36</v>
      </c>
      <c r="E77" s="8">
        <v>19</v>
      </c>
      <c r="F77" s="8">
        <f t="shared" si="0"/>
        <v>1.2789999999999999</v>
      </c>
      <c r="G77" s="8">
        <v>40</v>
      </c>
      <c r="H77" s="8">
        <f t="shared" si="1"/>
        <v>1.6020000000000001</v>
      </c>
      <c r="I77" s="8">
        <f t="shared" si="11"/>
        <v>159.19999999999999</v>
      </c>
      <c r="J77" s="8">
        <f t="shared" si="2"/>
        <v>2.202</v>
      </c>
      <c r="K77" s="8">
        <v>2400</v>
      </c>
      <c r="L77" s="41"/>
    </row>
    <row r="78" spans="2:12" ht="17" x14ac:dyDescent="0.2">
      <c r="B78" s="16">
        <v>72</v>
      </c>
      <c r="C78" s="42"/>
      <c r="D78" s="8" t="s">
        <v>64</v>
      </c>
      <c r="E78" s="8">
        <v>30</v>
      </c>
      <c r="F78" s="8">
        <f t="shared" si="0"/>
        <v>1.4770000000000001</v>
      </c>
      <c r="G78" s="8">
        <v>60</v>
      </c>
      <c r="H78" s="8">
        <f t="shared" si="1"/>
        <v>1.778</v>
      </c>
      <c r="I78" s="8">
        <f t="shared" si="11"/>
        <v>238.8</v>
      </c>
      <c r="J78" s="8">
        <f t="shared" si="2"/>
        <v>2.3780000000000001</v>
      </c>
      <c r="K78" s="8">
        <v>2400</v>
      </c>
      <c r="L78" s="41"/>
    </row>
    <row r="79" spans="2:12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spans="2:12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spans="2:12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spans="2:12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spans="2:12" ht="16" customHeight="1" x14ac:dyDescent="0.2">
      <c r="B83" s="61" t="s">
        <v>74</v>
      </c>
      <c r="C83" s="61"/>
      <c r="D83" s="61"/>
      <c r="E83" s="61"/>
      <c r="F83" s="61"/>
      <c r="G83" s="61"/>
      <c r="H83" s="61"/>
      <c r="I83" s="61"/>
      <c r="J83" s="61"/>
      <c r="K83" s="61"/>
      <c r="L83" s="18"/>
    </row>
    <row r="84" spans="2:12" ht="16" customHeight="1" x14ac:dyDescent="0.2"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18"/>
    </row>
    <row r="86" spans="2:12" ht="16" customHeight="1" x14ac:dyDescent="0.2">
      <c r="B86" s="24" t="s">
        <v>0</v>
      </c>
      <c r="C86" s="24" t="s">
        <v>2</v>
      </c>
      <c r="D86" s="24" t="s">
        <v>9</v>
      </c>
      <c r="E86" s="24" t="s">
        <v>61</v>
      </c>
      <c r="F86" s="24" t="s">
        <v>6</v>
      </c>
      <c r="G86" s="24" t="s">
        <v>62</v>
      </c>
      <c r="H86" s="24" t="s">
        <v>7</v>
      </c>
      <c r="I86" s="60" t="s">
        <v>20</v>
      </c>
      <c r="J86" s="60"/>
      <c r="K86" s="60"/>
    </row>
    <row r="87" spans="2:12" x14ac:dyDescent="0.2">
      <c r="B87" s="24"/>
      <c r="C87" s="24"/>
      <c r="D87" s="24"/>
      <c r="E87" s="24"/>
      <c r="F87" s="24"/>
      <c r="G87" s="24"/>
      <c r="H87" s="24"/>
      <c r="I87" s="60"/>
      <c r="J87" s="60"/>
      <c r="K87" s="60"/>
    </row>
    <row r="88" spans="2:12" ht="16" customHeight="1" x14ac:dyDescent="0.2">
      <c r="B88" s="16">
        <v>1</v>
      </c>
      <c r="C88" s="31" t="s">
        <v>75</v>
      </c>
      <c r="D88" s="17" t="s">
        <v>76</v>
      </c>
      <c r="E88" s="17">
        <v>14.5</v>
      </c>
      <c r="F88" s="17">
        <v>75</v>
      </c>
      <c r="G88" s="17">
        <v>120</v>
      </c>
      <c r="H88" s="8">
        <f t="shared" ref="H88:H101" si="12">ROUND(9550*F88/G88,1)</f>
        <v>5968.8</v>
      </c>
      <c r="I88" s="44" t="s">
        <v>79</v>
      </c>
      <c r="J88" s="44"/>
      <c r="K88" s="44"/>
    </row>
    <row r="89" spans="2:12" x14ac:dyDescent="0.2">
      <c r="B89" s="16">
        <v>2</v>
      </c>
      <c r="C89" s="32"/>
      <c r="D89" s="17" t="s">
        <v>77</v>
      </c>
      <c r="E89" s="17">
        <v>27</v>
      </c>
      <c r="F89" s="17">
        <v>130</v>
      </c>
      <c r="G89" s="17">
        <v>310</v>
      </c>
      <c r="H89" s="8">
        <f t="shared" si="12"/>
        <v>4004.8</v>
      </c>
      <c r="I89" s="44"/>
      <c r="J89" s="44"/>
      <c r="K89" s="44"/>
    </row>
    <row r="90" spans="2:12" x14ac:dyDescent="0.2">
      <c r="B90" s="16">
        <v>3</v>
      </c>
      <c r="C90" s="33"/>
      <c r="D90" s="17" t="s">
        <v>78</v>
      </c>
      <c r="E90" s="17">
        <v>48</v>
      </c>
      <c r="F90" s="17">
        <v>230</v>
      </c>
      <c r="G90" s="17">
        <v>600</v>
      </c>
      <c r="H90" s="8">
        <f t="shared" si="12"/>
        <v>3660.8</v>
      </c>
      <c r="I90" s="44"/>
      <c r="J90" s="44"/>
      <c r="K90" s="44"/>
    </row>
    <row r="91" spans="2:12" ht="16" customHeight="1" x14ac:dyDescent="0.2">
      <c r="B91" s="16">
        <v>4</v>
      </c>
      <c r="C91" s="42" t="s">
        <v>8</v>
      </c>
      <c r="D91" s="9">
        <v>188</v>
      </c>
      <c r="E91" s="9">
        <v>7.6</v>
      </c>
      <c r="F91" s="9">
        <v>37</v>
      </c>
      <c r="G91" s="9">
        <v>56</v>
      </c>
      <c r="H91" s="9">
        <f t="shared" si="12"/>
        <v>6309.8</v>
      </c>
      <c r="I91" s="30" t="s">
        <v>63</v>
      </c>
      <c r="J91" s="30"/>
      <c r="K91" s="30"/>
    </row>
    <row r="92" spans="2:12" x14ac:dyDescent="0.2">
      <c r="B92" s="16">
        <v>5</v>
      </c>
      <c r="C92" s="42"/>
      <c r="D92" s="9">
        <v>208</v>
      </c>
      <c r="E92" s="9">
        <v>10</v>
      </c>
      <c r="F92" s="9">
        <v>56</v>
      </c>
      <c r="G92" s="9">
        <v>90</v>
      </c>
      <c r="H92" s="9">
        <f t="shared" si="12"/>
        <v>5942.2</v>
      </c>
      <c r="I92" s="30"/>
      <c r="J92" s="30"/>
      <c r="K92" s="30"/>
    </row>
    <row r="93" spans="2:12" x14ac:dyDescent="0.2">
      <c r="B93" s="16">
        <v>6</v>
      </c>
      <c r="C93" s="42"/>
      <c r="D93" s="9">
        <v>228</v>
      </c>
      <c r="E93" s="9">
        <v>13.2</v>
      </c>
      <c r="F93" s="9">
        <v>75</v>
      </c>
      <c r="G93" s="9">
        <v>130</v>
      </c>
      <c r="H93" s="9">
        <f t="shared" si="12"/>
        <v>5509.6</v>
      </c>
      <c r="I93" s="30"/>
      <c r="J93" s="30"/>
      <c r="K93" s="30"/>
    </row>
    <row r="94" spans="2:12" x14ac:dyDescent="0.2">
      <c r="B94" s="16">
        <v>7</v>
      </c>
      <c r="C94" s="42"/>
      <c r="D94" s="9">
        <v>268</v>
      </c>
      <c r="E94" s="9">
        <v>21.9</v>
      </c>
      <c r="F94" s="9">
        <v>117</v>
      </c>
      <c r="G94" s="9">
        <v>250</v>
      </c>
      <c r="H94" s="9">
        <f t="shared" si="12"/>
        <v>4469.3999999999996</v>
      </c>
      <c r="I94" s="30"/>
      <c r="J94" s="30"/>
      <c r="K94" s="30"/>
    </row>
    <row r="95" spans="2:12" x14ac:dyDescent="0.2">
      <c r="B95" s="16">
        <v>8</v>
      </c>
      <c r="C95" s="42"/>
      <c r="D95" s="9">
        <v>348</v>
      </c>
      <c r="E95" s="9">
        <v>43.5</v>
      </c>
      <c r="F95" s="9">
        <v>210</v>
      </c>
      <c r="G95" s="9">
        <v>500</v>
      </c>
      <c r="H95" s="9">
        <f t="shared" si="12"/>
        <v>4011</v>
      </c>
      <c r="I95" s="30"/>
      <c r="J95" s="30"/>
      <c r="K95" s="30"/>
    </row>
    <row r="96" spans="2:12" x14ac:dyDescent="0.2">
      <c r="B96" s="16">
        <v>9</v>
      </c>
      <c r="C96" s="28" t="s">
        <v>97</v>
      </c>
      <c r="D96" s="7" t="s">
        <v>102</v>
      </c>
      <c r="E96" s="7">
        <v>5.8</v>
      </c>
      <c r="F96" s="7">
        <v>20</v>
      </c>
      <c r="G96" s="11">
        <f t="shared" ref="G96:G98" si="13">ROUND(9550*F96/H96,1)</f>
        <v>70.7</v>
      </c>
      <c r="H96" s="7">
        <v>2700</v>
      </c>
      <c r="I96" s="48" t="s">
        <v>108</v>
      </c>
      <c r="J96" s="49"/>
      <c r="K96" s="50"/>
    </row>
    <row r="97" spans="2:11" x14ac:dyDescent="0.2">
      <c r="B97" s="16">
        <v>10</v>
      </c>
      <c r="C97" s="28"/>
      <c r="D97" s="7" t="s">
        <v>106</v>
      </c>
      <c r="E97" s="7">
        <v>12.8</v>
      </c>
      <c r="F97" s="7">
        <v>40</v>
      </c>
      <c r="G97" s="11">
        <f t="shared" si="13"/>
        <v>141.5</v>
      </c>
      <c r="H97" s="7">
        <v>2700</v>
      </c>
      <c r="I97" s="48"/>
      <c r="J97" s="49"/>
      <c r="K97" s="50"/>
    </row>
    <row r="98" spans="2:11" x14ac:dyDescent="0.2">
      <c r="B98" s="16">
        <v>11</v>
      </c>
      <c r="C98" s="29"/>
      <c r="D98" s="7" t="s">
        <v>107</v>
      </c>
      <c r="E98" s="7">
        <v>15.8</v>
      </c>
      <c r="F98" s="7">
        <v>50</v>
      </c>
      <c r="G98" s="11">
        <f t="shared" si="13"/>
        <v>176.9</v>
      </c>
      <c r="H98" s="7">
        <v>2700</v>
      </c>
      <c r="I98" s="51"/>
      <c r="J98" s="52"/>
      <c r="K98" s="53"/>
    </row>
    <row r="99" spans="2:11" x14ac:dyDescent="0.2">
      <c r="B99" s="16">
        <v>12</v>
      </c>
      <c r="C99" s="27" t="s">
        <v>93</v>
      </c>
      <c r="D99" s="4" t="s">
        <v>95</v>
      </c>
      <c r="E99" s="4">
        <v>4.0999999999999996</v>
      </c>
      <c r="F99" s="4">
        <v>33</v>
      </c>
      <c r="G99" s="4">
        <v>15.8</v>
      </c>
      <c r="H99" s="12">
        <f t="shared" si="12"/>
        <v>19946.2</v>
      </c>
      <c r="I99" s="54" t="s">
        <v>94</v>
      </c>
      <c r="J99" s="55"/>
      <c r="K99" s="56"/>
    </row>
    <row r="100" spans="2:11" x14ac:dyDescent="0.2">
      <c r="B100" s="16">
        <v>13</v>
      </c>
      <c r="C100" s="29"/>
      <c r="D100" s="4" t="s">
        <v>96</v>
      </c>
      <c r="E100" s="4">
        <v>18.7</v>
      </c>
      <c r="F100" s="4">
        <v>200</v>
      </c>
      <c r="G100" s="4">
        <v>642</v>
      </c>
      <c r="H100" s="12">
        <f t="shared" si="12"/>
        <v>2975.1</v>
      </c>
      <c r="I100" s="57"/>
      <c r="J100" s="58"/>
      <c r="K100" s="59"/>
    </row>
    <row r="101" spans="2:11" ht="27" customHeight="1" x14ac:dyDescent="0.2">
      <c r="B101" s="16">
        <v>14</v>
      </c>
      <c r="C101" s="2" t="s">
        <v>15</v>
      </c>
      <c r="D101" s="13" t="s">
        <v>16</v>
      </c>
      <c r="E101" s="19">
        <v>22</v>
      </c>
      <c r="F101" s="19">
        <v>60</v>
      </c>
      <c r="G101" s="3">
        <v>255</v>
      </c>
      <c r="H101" s="13">
        <f t="shared" si="12"/>
        <v>2247.1</v>
      </c>
      <c r="I101" s="40" t="s">
        <v>21</v>
      </c>
      <c r="J101" s="40"/>
      <c r="K101" s="40"/>
    </row>
    <row r="102" spans="2:11" ht="40" customHeight="1" x14ac:dyDescent="0.2">
      <c r="B102" s="16">
        <v>15</v>
      </c>
      <c r="C102" s="2" t="s">
        <v>19</v>
      </c>
      <c r="D102" s="5" t="s">
        <v>18</v>
      </c>
      <c r="E102" s="20">
        <v>5.78</v>
      </c>
      <c r="F102" s="20">
        <v>35</v>
      </c>
      <c r="G102" s="8">
        <f>ROUND(9550*F102/H102,1)</f>
        <v>51.4</v>
      </c>
      <c r="H102" s="5">
        <v>6500</v>
      </c>
      <c r="I102" s="41" t="s">
        <v>22</v>
      </c>
      <c r="J102" s="41"/>
      <c r="K102" s="41"/>
    </row>
    <row r="103" spans="2:11" ht="17" customHeight="1" x14ac:dyDescent="0.2">
      <c r="B103" s="16">
        <v>16</v>
      </c>
      <c r="C103" s="42" t="s">
        <v>23</v>
      </c>
      <c r="D103" s="9" t="s">
        <v>26</v>
      </c>
      <c r="E103" s="9">
        <v>4.5</v>
      </c>
      <c r="F103" s="9">
        <v>16</v>
      </c>
      <c r="G103" s="9">
        <v>60</v>
      </c>
      <c r="H103" s="9">
        <f t="shared" ref="H103:H108" si="14">ROUND(9550*F103/G103,1)</f>
        <v>2546.6999999999998</v>
      </c>
      <c r="I103" s="30" t="s">
        <v>32</v>
      </c>
      <c r="J103" s="30"/>
      <c r="K103" s="30"/>
    </row>
    <row r="104" spans="2:11" ht="17" x14ac:dyDescent="0.2">
      <c r="B104" s="16">
        <v>17</v>
      </c>
      <c r="C104" s="42"/>
      <c r="D104" s="9" t="s">
        <v>27</v>
      </c>
      <c r="E104" s="9">
        <v>7.5</v>
      </c>
      <c r="F104" s="9">
        <v>32</v>
      </c>
      <c r="G104" s="9">
        <v>122.5</v>
      </c>
      <c r="H104" s="9">
        <f t="shared" si="14"/>
        <v>2494.6999999999998</v>
      </c>
      <c r="I104" s="30"/>
      <c r="J104" s="30"/>
      <c r="K104" s="30"/>
    </row>
    <row r="105" spans="2:11" ht="17" x14ac:dyDescent="0.2">
      <c r="B105" s="16">
        <v>18</v>
      </c>
      <c r="C105" s="42"/>
      <c r="D105" s="9" t="s">
        <v>28</v>
      </c>
      <c r="E105" s="9">
        <v>14.25</v>
      </c>
      <c r="F105" s="9">
        <v>60</v>
      </c>
      <c r="G105" s="9">
        <v>295</v>
      </c>
      <c r="H105" s="9">
        <f t="shared" si="14"/>
        <v>1942.4</v>
      </c>
      <c r="I105" s="30"/>
      <c r="J105" s="30"/>
      <c r="K105" s="30"/>
    </row>
    <row r="106" spans="2:11" ht="17" x14ac:dyDescent="0.2">
      <c r="B106" s="16">
        <v>19</v>
      </c>
      <c r="C106" s="42"/>
      <c r="D106" s="9" t="s">
        <v>29</v>
      </c>
      <c r="E106" s="9">
        <v>25.5</v>
      </c>
      <c r="F106" s="9">
        <v>120</v>
      </c>
      <c r="G106" s="9">
        <v>700</v>
      </c>
      <c r="H106" s="9">
        <f t="shared" si="14"/>
        <v>1637.1</v>
      </c>
      <c r="I106" s="30"/>
      <c r="J106" s="30"/>
      <c r="K106" s="30"/>
    </row>
    <row r="107" spans="2:11" ht="17" x14ac:dyDescent="0.2">
      <c r="B107" s="16">
        <v>20</v>
      </c>
      <c r="C107" s="42"/>
      <c r="D107" s="9" t="s">
        <v>30</v>
      </c>
      <c r="E107" s="9">
        <v>45</v>
      </c>
      <c r="F107" s="9">
        <v>240</v>
      </c>
      <c r="G107" s="9">
        <v>1435</v>
      </c>
      <c r="H107" s="9">
        <f t="shared" si="14"/>
        <v>1597.2</v>
      </c>
      <c r="I107" s="30"/>
      <c r="J107" s="30"/>
      <c r="K107" s="30"/>
    </row>
    <row r="108" spans="2:11" ht="17" x14ac:dyDescent="0.2">
      <c r="B108" s="16">
        <v>21</v>
      </c>
      <c r="C108" s="42"/>
      <c r="D108" s="9" t="s">
        <v>31</v>
      </c>
      <c r="E108" s="9">
        <v>75</v>
      </c>
      <c r="F108" s="9">
        <v>400</v>
      </c>
      <c r="G108" s="9">
        <v>2975</v>
      </c>
      <c r="H108" s="9">
        <f t="shared" si="14"/>
        <v>1284</v>
      </c>
      <c r="I108" s="30"/>
      <c r="J108" s="30"/>
      <c r="K108" s="30"/>
    </row>
    <row r="109" spans="2:11" ht="17" customHeight="1" x14ac:dyDescent="0.2">
      <c r="B109" s="16">
        <v>22</v>
      </c>
      <c r="C109" s="39" t="s">
        <v>41</v>
      </c>
      <c r="D109" s="11" t="s">
        <v>40</v>
      </c>
      <c r="E109" s="11">
        <v>53</v>
      </c>
      <c r="F109" s="11">
        <v>265</v>
      </c>
      <c r="G109" s="11">
        <f>ROUND(9550*F109/H109,1)</f>
        <v>1012.3</v>
      </c>
      <c r="H109" s="11">
        <v>2500</v>
      </c>
      <c r="I109" s="38" t="s">
        <v>42</v>
      </c>
      <c r="J109" s="38"/>
      <c r="K109" s="38"/>
    </row>
    <row r="110" spans="2:11" x14ac:dyDescent="0.2">
      <c r="B110" s="16">
        <v>23</v>
      </c>
      <c r="C110" s="39"/>
      <c r="D110" s="11">
        <v>250</v>
      </c>
      <c r="E110" s="11">
        <v>71</v>
      </c>
      <c r="F110" s="11">
        <v>280</v>
      </c>
      <c r="G110" s="11">
        <v>1407</v>
      </c>
      <c r="H110" s="11">
        <f t="shared" ref="H110:H120" si="15">ROUND(9550*F110/G110,1)</f>
        <v>1900.5</v>
      </c>
      <c r="I110" s="38"/>
      <c r="J110" s="38"/>
      <c r="K110" s="38"/>
    </row>
    <row r="111" spans="2:11" x14ac:dyDescent="0.2">
      <c r="B111" s="16">
        <v>24</v>
      </c>
      <c r="C111" s="39"/>
      <c r="D111" s="11">
        <v>500</v>
      </c>
      <c r="E111" s="11">
        <v>135</v>
      </c>
      <c r="F111" s="11">
        <v>560</v>
      </c>
      <c r="G111" s="11">
        <v>2814</v>
      </c>
      <c r="H111" s="11">
        <f t="shared" si="15"/>
        <v>1900.5</v>
      </c>
      <c r="I111" s="38"/>
      <c r="J111" s="38"/>
      <c r="K111" s="38"/>
    </row>
    <row r="112" spans="2:11" ht="16" customHeight="1" x14ac:dyDescent="0.2">
      <c r="B112" s="16">
        <v>25</v>
      </c>
      <c r="C112" s="28" t="s">
        <v>92</v>
      </c>
      <c r="D112" s="4" t="s">
        <v>89</v>
      </c>
      <c r="E112" s="4">
        <v>5.25</v>
      </c>
      <c r="F112" s="4">
        <v>17</v>
      </c>
      <c r="G112" s="4">
        <v>70</v>
      </c>
      <c r="H112" s="12">
        <f t="shared" si="15"/>
        <v>2319.3000000000002</v>
      </c>
      <c r="I112" s="43" t="s">
        <v>91</v>
      </c>
      <c r="J112" s="43"/>
      <c r="K112" s="43"/>
    </row>
    <row r="113" spans="2:11" x14ac:dyDescent="0.2">
      <c r="B113" s="16">
        <v>26</v>
      </c>
      <c r="C113" s="28"/>
      <c r="D113" s="4" t="s">
        <v>87</v>
      </c>
      <c r="E113" s="4">
        <v>7.5</v>
      </c>
      <c r="F113" s="4">
        <v>25</v>
      </c>
      <c r="G113" s="4">
        <v>100</v>
      </c>
      <c r="H113" s="12">
        <f t="shared" si="15"/>
        <v>2387.5</v>
      </c>
      <c r="I113" s="43"/>
      <c r="J113" s="43"/>
      <c r="K113" s="43"/>
    </row>
    <row r="114" spans="2:11" x14ac:dyDescent="0.2">
      <c r="B114" s="16">
        <v>27</v>
      </c>
      <c r="C114" s="28"/>
      <c r="D114" s="4" t="s">
        <v>88</v>
      </c>
      <c r="E114" s="4">
        <v>8</v>
      </c>
      <c r="F114" s="4">
        <v>25</v>
      </c>
      <c r="G114" s="4">
        <v>120</v>
      </c>
      <c r="H114" s="12">
        <f t="shared" si="15"/>
        <v>1989.6</v>
      </c>
      <c r="I114" s="43"/>
      <c r="J114" s="43"/>
      <c r="K114" s="43"/>
    </row>
    <row r="115" spans="2:11" x14ac:dyDescent="0.2">
      <c r="B115" s="16">
        <v>28</v>
      </c>
      <c r="C115" s="28"/>
      <c r="D115" s="4" t="s">
        <v>86</v>
      </c>
      <c r="E115" s="4">
        <v>8.15</v>
      </c>
      <c r="F115" s="4">
        <v>30</v>
      </c>
      <c r="G115" s="4">
        <v>150</v>
      </c>
      <c r="H115" s="12">
        <f t="shared" si="15"/>
        <v>1910</v>
      </c>
      <c r="I115" s="43"/>
      <c r="J115" s="43"/>
      <c r="K115" s="43"/>
    </row>
    <row r="116" spans="2:11" x14ac:dyDescent="0.2">
      <c r="B116" s="16">
        <v>29</v>
      </c>
      <c r="C116" s="28"/>
      <c r="D116" s="4" t="s">
        <v>85</v>
      </c>
      <c r="E116" s="4">
        <v>12</v>
      </c>
      <c r="F116" s="4">
        <v>40</v>
      </c>
      <c r="G116" s="4">
        <v>200</v>
      </c>
      <c r="H116" s="12">
        <f t="shared" si="15"/>
        <v>1910</v>
      </c>
      <c r="I116" s="43"/>
      <c r="J116" s="43"/>
      <c r="K116" s="43"/>
    </row>
    <row r="117" spans="2:11" x14ac:dyDescent="0.2">
      <c r="B117" s="16">
        <v>30</v>
      </c>
      <c r="C117" s="28"/>
      <c r="D117" s="4" t="s">
        <v>84</v>
      </c>
      <c r="E117" s="4">
        <v>15.3</v>
      </c>
      <c r="F117" s="4">
        <v>45</v>
      </c>
      <c r="G117" s="4">
        <v>250</v>
      </c>
      <c r="H117" s="12">
        <f t="shared" si="15"/>
        <v>1719</v>
      </c>
      <c r="I117" s="43"/>
      <c r="J117" s="43"/>
      <c r="K117" s="43"/>
    </row>
    <row r="118" spans="2:11" x14ac:dyDescent="0.2">
      <c r="B118" s="16">
        <v>31</v>
      </c>
      <c r="C118" s="28"/>
      <c r="D118" s="4" t="s">
        <v>83</v>
      </c>
      <c r="E118" s="4">
        <v>17.3</v>
      </c>
      <c r="F118" s="4">
        <v>50</v>
      </c>
      <c r="G118" s="4">
        <v>200</v>
      </c>
      <c r="H118" s="12">
        <f t="shared" si="15"/>
        <v>2387.5</v>
      </c>
      <c r="I118" s="43"/>
      <c r="J118" s="43"/>
      <c r="K118" s="43"/>
    </row>
    <row r="119" spans="2:11" x14ac:dyDescent="0.2">
      <c r="B119" s="16">
        <v>32</v>
      </c>
      <c r="C119" s="29"/>
      <c r="D119" s="4" t="s">
        <v>82</v>
      </c>
      <c r="E119" s="4">
        <v>23.8</v>
      </c>
      <c r="F119" s="4">
        <v>70</v>
      </c>
      <c r="G119" s="4">
        <v>300</v>
      </c>
      <c r="H119" s="12">
        <f t="shared" si="15"/>
        <v>2228.3000000000002</v>
      </c>
      <c r="I119" s="43"/>
      <c r="J119" s="43"/>
      <c r="K119" s="43"/>
    </row>
    <row r="120" spans="2:11" ht="27" customHeight="1" x14ac:dyDescent="0.2">
      <c r="B120" s="16">
        <v>33</v>
      </c>
      <c r="C120" s="10" t="s">
        <v>43</v>
      </c>
      <c r="D120" s="3">
        <v>12030</v>
      </c>
      <c r="E120" s="19">
        <v>2.6</v>
      </c>
      <c r="F120" s="3">
        <v>15</v>
      </c>
      <c r="G120" s="13" t="e">
        <v>#N/A</v>
      </c>
      <c r="H120" s="13" t="e">
        <f t="shared" si="15"/>
        <v>#N/A</v>
      </c>
      <c r="I120" s="40" t="s">
        <v>44</v>
      </c>
      <c r="J120" s="40"/>
      <c r="K120" s="40"/>
    </row>
    <row r="121" spans="2:11" ht="68" customHeight="1" x14ac:dyDescent="0.2">
      <c r="B121" s="16">
        <v>34</v>
      </c>
      <c r="C121" s="10" t="s">
        <v>53</v>
      </c>
      <c r="D121" s="8" t="s">
        <v>54</v>
      </c>
      <c r="E121" s="8">
        <v>18</v>
      </c>
      <c r="F121" s="8">
        <v>45</v>
      </c>
      <c r="G121" s="8">
        <f>ROUND(9550*F121/H121,1)</f>
        <v>171.9</v>
      </c>
      <c r="H121" s="8">
        <v>2500</v>
      </c>
      <c r="I121" s="41" t="s">
        <v>55</v>
      </c>
      <c r="J121" s="41"/>
      <c r="K121" s="41"/>
    </row>
    <row r="122" spans="2:11" ht="17" customHeight="1" x14ac:dyDescent="0.2">
      <c r="B122" s="16">
        <v>35</v>
      </c>
      <c r="C122" s="42" t="s">
        <v>51</v>
      </c>
      <c r="D122" s="9" t="s">
        <v>49</v>
      </c>
      <c r="E122" s="9">
        <v>13</v>
      </c>
      <c r="F122" s="9">
        <v>65</v>
      </c>
      <c r="G122" s="9">
        <f>ROUND(9550*F122/H122,1)</f>
        <v>248.3</v>
      </c>
      <c r="H122" s="9">
        <v>2500</v>
      </c>
      <c r="I122" s="30" t="s">
        <v>52</v>
      </c>
      <c r="J122" s="30"/>
      <c r="K122" s="30"/>
    </row>
    <row r="123" spans="2:11" ht="17" x14ac:dyDescent="0.2">
      <c r="B123" s="16">
        <v>36</v>
      </c>
      <c r="C123" s="42"/>
      <c r="D123" s="9" t="s">
        <v>50</v>
      </c>
      <c r="E123" s="9">
        <v>50</v>
      </c>
      <c r="F123" s="9">
        <v>261</v>
      </c>
      <c r="G123" s="9">
        <v>1000</v>
      </c>
      <c r="H123" s="9">
        <v>2500</v>
      </c>
      <c r="I123" s="30"/>
      <c r="J123" s="30"/>
      <c r="K123" s="30"/>
    </row>
  </sheetData>
  <mergeCells count="71">
    <mergeCell ref="L45:L55"/>
    <mergeCell ref="C45:C55"/>
    <mergeCell ref="C88:C90"/>
    <mergeCell ref="I86:K87"/>
    <mergeCell ref="B83:K84"/>
    <mergeCell ref="B86:B87"/>
    <mergeCell ref="C122:C123"/>
    <mergeCell ref="I120:K120"/>
    <mergeCell ref="I121:K121"/>
    <mergeCell ref="I122:K123"/>
    <mergeCell ref="I99:K100"/>
    <mergeCell ref="C99:C100"/>
    <mergeCell ref="L56:L60"/>
    <mergeCell ref="L61:L63"/>
    <mergeCell ref="L73:L78"/>
    <mergeCell ref="C73:C78"/>
    <mergeCell ref="L65:L66"/>
    <mergeCell ref="C65:C66"/>
    <mergeCell ref="C61:C63"/>
    <mergeCell ref="C56:C60"/>
    <mergeCell ref="C70:C72"/>
    <mergeCell ref="C91:C95"/>
    <mergeCell ref="I101:K101"/>
    <mergeCell ref="I102:K102"/>
    <mergeCell ref="C67:C69"/>
    <mergeCell ref="L67:L69"/>
    <mergeCell ref="C86:C87"/>
    <mergeCell ref="D86:D87"/>
    <mergeCell ref="E86:E87"/>
    <mergeCell ref="I88:K90"/>
    <mergeCell ref="I91:K95"/>
    <mergeCell ref="L70:L72"/>
    <mergeCell ref="F86:F87"/>
    <mergeCell ref="G86:G87"/>
    <mergeCell ref="H86:H87"/>
    <mergeCell ref="C96:C98"/>
    <mergeCell ref="I96:K98"/>
    <mergeCell ref="C109:C111"/>
    <mergeCell ref="C112:C119"/>
    <mergeCell ref="C103:C108"/>
    <mergeCell ref="I103:K108"/>
    <mergeCell ref="I109:K111"/>
    <mergeCell ref="I112:K119"/>
    <mergeCell ref="B2:L3"/>
    <mergeCell ref="L42:L44"/>
    <mergeCell ref="C42:C44"/>
    <mergeCell ref="C27:C31"/>
    <mergeCell ref="C32:C33"/>
    <mergeCell ref="L27:L31"/>
    <mergeCell ref="L32:L33"/>
    <mergeCell ref="C10:C14"/>
    <mergeCell ref="L10:L14"/>
    <mergeCell ref="B5:B6"/>
    <mergeCell ref="C5:C6"/>
    <mergeCell ref="D5:D6"/>
    <mergeCell ref="E5:E6"/>
    <mergeCell ref="G5:G6"/>
    <mergeCell ref="C34:C41"/>
    <mergeCell ref="F5:F6"/>
    <mergeCell ref="C25:C26"/>
    <mergeCell ref="L25:L26"/>
    <mergeCell ref="H5:H6"/>
    <mergeCell ref="J5:J6"/>
    <mergeCell ref="L34:L41"/>
    <mergeCell ref="I5:I6"/>
    <mergeCell ref="K5:K6"/>
    <mergeCell ref="L5:L6"/>
    <mergeCell ref="C7:C9"/>
    <mergeCell ref="L7:L9"/>
    <mergeCell ref="C15:C24"/>
    <mergeCell ref="L15:L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2024-07-09T08:10:25Z</dcterms:created>
  <dcterms:modified xsi:type="dcterms:W3CDTF">2024-07-17T10:17:00Z</dcterms:modified>
</cp:coreProperties>
</file>