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data/motors/"/>
    </mc:Choice>
  </mc:AlternateContent>
  <xr:revisionPtr revIDLastSave="0" documentId="13_ncr:1_{7E9A4989-DE07-6447-8781-2C535F7A4524}" xr6:coauthVersionLast="47" xr6:coauthVersionMax="47" xr10:uidLastSave="{00000000-0000-0000-0000-000000000000}"/>
  <bookViews>
    <workbookView xWindow="1100" yWindow="820" windowWidth="28040" windowHeight="17120" activeTab="1" xr2:uid="{2F87124F-FADD-1C4B-8E1F-F5E2F237BAFB}"/>
  </bookViews>
  <sheets>
    <sheet name="Sheet1" sheetId="1" r:id="rId1"/>
    <sheet name="Cur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K31" i="2"/>
  <c r="K32" i="2"/>
  <c r="K33" i="2"/>
  <c r="K34" i="2"/>
  <c r="J30" i="2"/>
  <c r="J31" i="2"/>
  <c r="J32" i="2"/>
  <c r="J33" i="2"/>
  <c r="J34" i="2"/>
  <c r="H30" i="2"/>
  <c r="H31" i="2"/>
  <c r="H32" i="2"/>
  <c r="H33" i="2"/>
  <c r="H34" i="2"/>
  <c r="J49" i="2"/>
  <c r="J50" i="2"/>
  <c r="J51" i="2"/>
  <c r="H49" i="2"/>
  <c r="H50" i="2"/>
  <c r="H51" i="2"/>
  <c r="F49" i="2"/>
  <c r="F50" i="2"/>
  <c r="F51" i="2"/>
  <c r="F30" i="2"/>
  <c r="F31" i="2"/>
  <c r="F32" i="2"/>
  <c r="F33" i="2"/>
  <c r="F34" i="2"/>
  <c r="K49" i="2"/>
  <c r="K50" i="2"/>
  <c r="K51" i="2"/>
  <c r="K13" i="2"/>
  <c r="K14" i="2"/>
  <c r="K15" i="2"/>
  <c r="K16" i="2"/>
  <c r="K12" i="2"/>
  <c r="J12" i="2"/>
  <c r="J13" i="2"/>
  <c r="J14" i="2"/>
  <c r="J15" i="2"/>
  <c r="J16" i="2"/>
  <c r="H12" i="2"/>
  <c r="H13" i="2"/>
  <c r="H14" i="2"/>
  <c r="H15" i="2"/>
  <c r="H16" i="2"/>
  <c r="H17" i="2"/>
  <c r="H18" i="2"/>
  <c r="F12" i="2"/>
  <c r="F13" i="2"/>
  <c r="F14" i="2"/>
  <c r="F15" i="2"/>
  <c r="F16" i="2"/>
  <c r="F17" i="2"/>
  <c r="F18" i="2"/>
  <c r="I17" i="2"/>
  <c r="J17" i="2" s="1"/>
  <c r="I18" i="2"/>
  <c r="J18" i="2" s="1"/>
  <c r="J29" i="2"/>
  <c r="J28" i="2"/>
  <c r="I27" i="2"/>
  <c r="J27" i="2" s="1"/>
  <c r="K29" i="2"/>
  <c r="K28" i="2"/>
  <c r="H29" i="2"/>
  <c r="H28" i="2"/>
  <c r="H27" i="2"/>
  <c r="F29" i="2"/>
  <c r="F28" i="2"/>
  <c r="F27" i="2"/>
  <c r="J8" i="2"/>
  <c r="J9" i="2"/>
  <c r="J10" i="2"/>
  <c r="J11" i="2"/>
  <c r="J19" i="2"/>
  <c r="J20" i="2"/>
  <c r="J21" i="2"/>
  <c r="J22" i="2"/>
  <c r="J23" i="2"/>
  <c r="J24" i="2"/>
  <c r="J25" i="2"/>
  <c r="J26" i="2"/>
  <c r="J48" i="2"/>
  <c r="H8" i="2"/>
  <c r="H9" i="2"/>
  <c r="H10" i="2"/>
  <c r="H11" i="2"/>
  <c r="H19" i="2"/>
  <c r="H20" i="2"/>
  <c r="H21" i="2"/>
  <c r="H22" i="2"/>
  <c r="H23" i="2"/>
  <c r="H24" i="2"/>
  <c r="H25" i="2"/>
  <c r="H26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52" i="2"/>
  <c r="H53" i="2"/>
  <c r="H54" i="2"/>
  <c r="H55" i="2"/>
  <c r="H56" i="2"/>
  <c r="H57" i="2"/>
  <c r="J7" i="2"/>
  <c r="H7" i="2"/>
  <c r="F8" i="2"/>
  <c r="F9" i="2"/>
  <c r="F10" i="2"/>
  <c r="F11" i="2"/>
  <c r="F19" i="2"/>
  <c r="F20" i="2"/>
  <c r="F21" i="2"/>
  <c r="F22" i="2"/>
  <c r="F23" i="2"/>
  <c r="F24" i="2"/>
  <c r="F25" i="2"/>
  <c r="F26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52" i="2"/>
  <c r="F53" i="2"/>
  <c r="F54" i="2"/>
  <c r="F55" i="2"/>
  <c r="F56" i="2"/>
  <c r="F57" i="2"/>
  <c r="F7" i="2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35" i="2"/>
  <c r="J35" i="2" s="1"/>
  <c r="I47" i="2"/>
  <c r="J47" i="2" s="1"/>
  <c r="I46" i="2"/>
  <c r="J46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K26" i="2"/>
  <c r="K25" i="2"/>
  <c r="K24" i="2"/>
  <c r="K23" i="2"/>
  <c r="K22" i="2"/>
  <c r="K21" i="2"/>
  <c r="K20" i="2"/>
  <c r="K19" i="2"/>
  <c r="K11" i="2"/>
  <c r="K10" i="2"/>
  <c r="K9" i="2"/>
  <c r="K8" i="2"/>
  <c r="K7" i="2"/>
  <c r="N5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AB56" i="1" s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8" i="1"/>
  <c r="Z79" i="1"/>
  <c r="Z85" i="1"/>
  <c r="Z86" i="1"/>
  <c r="Z88" i="1"/>
  <c r="Z89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2" i="1"/>
  <c r="Z113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Z7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7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3" i="1"/>
  <c r="N94" i="1"/>
  <c r="K91" i="1"/>
  <c r="Z91" i="1" s="1"/>
  <c r="K110" i="1"/>
  <c r="K92" i="1"/>
  <c r="Z92" i="1" s="1"/>
  <c r="K90" i="1"/>
  <c r="Z90" i="1" s="1"/>
  <c r="K89" i="1"/>
  <c r="K88" i="1"/>
  <c r="K87" i="1"/>
  <c r="Z87" i="1" s="1"/>
  <c r="K86" i="1"/>
  <c r="K85" i="1"/>
  <c r="K84" i="1"/>
  <c r="Z84" i="1" s="1"/>
  <c r="K83" i="1"/>
  <c r="Z83" i="1" s="1"/>
  <c r="K82" i="1"/>
  <c r="Z82" i="1" s="1"/>
  <c r="K81" i="1"/>
  <c r="Z81" i="1" s="1"/>
  <c r="K80" i="1"/>
  <c r="Z80" i="1" s="1"/>
  <c r="N71" i="1"/>
  <c r="N70" i="1"/>
  <c r="N68" i="1"/>
  <c r="N67" i="1"/>
  <c r="N66" i="1"/>
  <c r="N65" i="1"/>
  <c r="N64" i="1"/>
  <c r="N63" i="1"/>
  <c r="N62" i="1"/>
  <c r="N61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K69" i="1"/>
  <c r="Z69" i="1" s="1"/>
  <c r="K115" i="1"/>
  <c r="Z115" i="1" s="1"/>
  <c r="K114" i="1"/>
  <c r="Z114" i="1" s="1"/>
  <c r="K113" i="1"/>
  <c r="K112" i="1"/>
  <c r="K111" i="1"/>
  <c r="Z111" i="1" s="1"/>
  <c r="K60" i="1"/>
  <c r="K59" i="1"/>
  <c r="Z59" i="1" s="1"/>
  <c r="K58" i="1"/>
  <c r="Z58" i="1" s="1"/>
  <c r="K57" i="1"/>
  <c r="Z57" i="1" s="1"/>
  <c r="N60" i="1"/>
  <c r="N59" i="1"/>
  <c r="N58" i="1"/>
  <c r="N57" i="1"/>
</calcChain>
</file>

<file path=xl/sharedStrings.xml><?xml version="1.0" encoding="utf-8"?>
<sst xmlns="http://schemas.openxmlformats.org/spreadsheetml/2006/main" count="264" uniqueCount="118">
  <si>
    <t>No</t>
  </si>
  <si>
    <t>Motor Data by Manufacturers</t>
  </si>
  <si>
    <t>Manufacturer</t>
  </si>
  <si>
    <t>Weight</t>
  </si>
  <si>
    <t>Peak</t>
  </si>
  <si>
    <t>Continuous</t>
  </si>
  <si>
    <t>Power [kW]</t>
  </si>
  <si>
    <t>Torque [N/m]</t>
  </si>
  <si>
    <t>Cooling</t>
  </si>
  <si>
    <t>Limiting</t>
  </si>
  <si>
    <t>Operating</t>
  </si>
  <si>
    <t>Speed [RPM]</t>
  </si>
  <si>
    <t>Voltage Level</t>
  </si>
  <si>
    <t>High</t>
  </si>
  <si>
    <t>Medium</t>
  </si>
  <si>
    <t>Low</t>
  </si>
  <si>
    <t>AC</t>
  </si>
  <si>
    <t>LC</t>
  </si>
  <si>
    <t>CC</t>
  </si>
  <si>
    <t>EMRAX</t>
  </si>
  <si>
    <t>Type</t>
  </si>
  <si>
    <t>Nominal</t>
  </si>
  <si>
    <t>*nominal: speed at peak power</t>
  </si>
  <si>
    <t>JM1S</t>
  </si>
  <si>
    <t>JM1</t>
  </si>
  <si>
    <t>JM2S</t>
  </si>
  <si>
    <t>JM2</t>
  </si>
  <si>
    <t>Joby</t>
  </si>
  <si>
    <t>-</t>
  </si>
  <si>
    <t>DHA050-4</t>
  </si>
  <si>
    <t>DHA050-7</t>
  </si>
  <si>
    <t>DHA075</t>
  </si>
  <si>
    <t>DHA120</t>
  </si>
  <si>
    <t>LaunchPoint</t>
  </si>
  <si>
    <t>Link</t>
  </si>
  <si>
    <t>https://emrax.com/e-motors/emrax-188/</t>
  </si>
  <si>
    <t>https://emrax.com/e-motors/emrax-208/</t>
  </si>
  <si>
    <t>https://emrax.com/e-motors/emrax-228/</t>
  </si>
  <si>
    <t>https://emrax.com/e-motors/emrax-268/</t>
  </si>
  <si>
    <t>https://emrax.com/e-motors/emrax-348/</t>
  </si>
  <si>
    <t>https://www.jobyaviation.com/</t>
  </si>
  <si>
    <t>https://launchpointeps.com/motors-generators/</t>
  </si>
  <si>
    <t>MAGicALL</t>
  </si>
  <si>
    <t>Model 6</t>
  </si>
  <si>
    <t>Model 12</t>
  </si>
  <si>
    <t>Model 20</t>
  </si>
  <si>
    <t>Model 40</t>
  </si>
  <si>
    <t>Model 75</t>
  </si>
  <si>
    <t>Model 150</t>
  </si>
  <si>
    <t>Model 300</t>
  </si>
  <si>
    <t>Model 500</t>
  </si>
  <si>
    <t>https://www.magicall.biz/products/integrated-motor-controller-magidrive/</t>
  </si>
  <si>
    <t>Yuneec</t>
  </si>
  <si>
    <t>PD 10</t>
  </si>
  <si>
    <t>PD 20</t>
  </si>
  <si>
    <t>PD 40</t>
  </si>
  <si>
    <t>PD 60</t>
  </si>
  <si>
    <t>PD 10+</t>
  </si>
  <si>
    <t>PD 20+</t>
  </si>
  <si>
    <t>http://www.yuneec.com/PowerMotor_Tech_spec.html</t>
  </si>
  <si>
    <t>Magni5</t>
  </si>
  <si>
    <t>MagniX</t>
  </si>
  <si>
    <t>https://www.magnix.aero/</t>
  </si>
  <si>
    <t>NeuMotors</t>
  </si>
  <si>
    <t>8012-F3A</t>
  </si>
  <si>
    <t>https://neumotors.com/</t>
  </si>
  <si>
    <t>REB 20</t>
  </si>
  <si>
    <t>REB 30</t>
  </si>
  <si>
    <t>REB 50</t>
  </si>
  <si>
    <t>REB 90</t>
  </si>
  <si>
    <t>REG 20</t>
  </si>
  <si>
    <t>REG 30</t>
  </si>
  <si>
    <t>RET 30</t>
  </si>
  <si>
    <t>RET 60</t>
  </si>
  <si>
    <t>REX 30</t>
  </si>
  <si>
    <t>REX 50</t>
  </si>
  <si>
    <t>REX 90</t>
  </si>
  <si>
    <t>Rotex Electric</t>
  </si>
  <si>
    <t>https://www.rotexelectric.eu/products/bldc-motors/reb-series/</t>
  </si>
  <si>
    <t>https://www.rotexelectric.eu/products/bldc-motors/reg-series/</t>
  </si>
  <si>
    <t>https://www.rotexelectric.eu/products/bldc-motors/ret-series/</t>
  </si>
  <si>
    <t>https://www.rotexelectric.eu/products/bldc-motors/rex-series/</t>
  </si>
  <si>
    <t>SP90G</t>
  </si>
  <si>
    <t>SP260D</t>
  </si>
  <si>
    <t>Siemens</t>
  </si>
  <si>
    <t>https://www.siemens.com/global/en.html</t>
  </si>
  <si>
    <t>Safran</t>
  </si>
  <si>
    <t>EngineUS</t>
  </si>
  <si>
    <t>https://en.wikipedia.org/wiki/Safran_EngineUS</t>
  </si>
  <si>
    <t>TG 231X</t>
  </si>
  <si>
    <t>TG 232X</t>
  </si>
  <si>
    <t>TG 233X</t>
  </si>
  <si>
    <t>TG 234X</t>
  </si>
  <si>
    <t>ThinGap</t>
  </si>
  <si>
    <t>TG 303X</t>
  </si>
  <si>
    <t>TGI 46</t>
  </si>
  <si>
    <t>TG 304X</t>
  </si>
  <si>
    <t>TG 305X</t>
  </si>
  <si>
    <t>TGO 110</t>
  </si>
  <si>
    <t>TG 713X</t>
  </si>
  <si>
    <t>TG 714X</t>
  </si>
  <si>
    <t>TG 715X</t>
  </si>
  <si>
    <t>TGO 190</t>
  </si>
  <si>
    <t>TG 515X</t>
  </si>
  <si>
    <t>TG 514X</t>
  </si>
  <si>
    <t>TG 513X</t>
  </si>
  <si>
    <t>https://www.thingap.com/tg-series/</t>
  </si>
  <si>
    <t>Weight [kg]</t>
  </si>
  <si>
    <t>Torque [Nm]</t>
  </si>
  <si>
    <t>log Power</t>
  </si>
  <si>
    <t>log Torque</t>
  </si>
  <si>
    <t>log Weight</t>
  </si>
  <si>
    <t>https://emrax.com/e-motors/</t>
  </si>
  <si>
    <t>PD 40+</t>
  </si>
  <si>
    <t>https://www.rotexelectric.eu/products/bldc-motors/</t>
  </si>
  <si>
    <t>log (Weight)</t>
  </si>
  <si>
    <t>log (Power)</t>
  </si>
  <si>
    <t>log (Torque)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</si>
</sst>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Sheet1!$K$7:$K$115</c:f>
              <c:numCache>
                <c:formatCode>General</c:formatCode>
                <c:ptCount val="109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53</c:v>
                </c:pt>
                <c:pt idx="49">
                  <c:v>255</c:v>
                </c:pt>
                <c:pt idx="50">
                  <c:v>1.7</c:v>
                </c:pt>
                <c:pt idx="51">
                  <c:v>2</c:v>
                </c:pt>
                <c:pt idx="52">
                  <c:v>9.1999999999999993</c:v>
                </c:pt>
                <c:pt idx="53">
                  <c:v>51.4</c:v>
                </c:pt>
                <c:pt idx="54">
                  <c:v>11</c:v>
                </c:pt>
                <c:pt idx="55">
                  <c:v>28.5</c:v>
                </c:pt>
                <c:pt idx="56">
                  <c:v>60</c:v>
                </c:pt>
                <c:pt idx="57">
                  <c:v>122.5</c:v>
                </c:pt>
                <c:pt idx="58">
                  <c:v>295</c:v>
                </c:pt>
                <c:pt idx="59">
                  <c:v>700</c:v>
                </c:pt>
                <c:pt idx="60">
                  <c:v>1435</c:v>
                </c:pt>
                <c:pt idx="61">
                  <c:v>2975</c:v>
                </c:pt>
                <c:pt idx="62">
                  <c:v>1012.3</c:v>
                </c:pt>
                <c:pt idx="63">
                  <c:v>1407</c:v>
                </c:pt>
                <c:pt idx="64">
                  <c:v>2814</c:v>
                </c:pt>
                <c:pt idx="73">
                  <c:v>25.5</c:v>
                </c:pt>
                <c:pt idx="74">
                  <c:v>35.799999999999997</c:v>
                </c:pt>
                <c:pt idx="75">
                  <c:v>63.7</c:v>
                </c:pt>
                <c:pt idx="76">
                  <c:v>102.3</c:v>
                </c:pt>
                <c:pt idx="77">
                  <c:v>4.8</c:v>
                </c:pt>
                <c:pt idx="78">
                  <c:v>8</c:v>
                </c:pt>
                <c:pt idx="79">
                  <c:v>22.9</c:v>
                </c:pt>
                <c:pt idx="80">
                  <c:v>31.8</c:v>
                </c:pt>
                <c:pt idx="81">
                  <c:v>42.4</c:v>
                </c:pt>
                <c:pt idx="82">
                  <c:v>51.2</c:v>
                </c:pt>
                <c:pt idx="83">
                  <c:v>108.5</c:v>
                </c:pt>
                <c:pt idx="84">
                  <c:v>171.9</c:v>
                </c:pt>
                <c:pt idx="85">
                  <c:v>248.3</c:v>
                </c:pt>
                <c:pt idx="86">
                  <c:v>1000</c:v>
                </c:pt>
                <c:pt idx="87">
                  <c:v>0.74</c:v>
                </c:pt>
                <c:pt idx="88">
                  <c:v>0.35</c:v>
                </c:pt>
                <c:pt idx="89">
                  <c:v>0.69</c:v>
                </c:pt>
                <c:pt idx="90">
                  <c:v>1.02</c:v>
                </c:pt>
                <c:pt idx="91">
                  <c:v>0.71</c:v>
                </c:pt>
                <c:pt idx="92">
                  <c:v>0.14000000000000001</c:v>
                </c:pt>
                <c:pt idx="93">
                  <c:v>0.19</c:v>
                </c:pt>
                <c:pt idx="94">
                  <c:v>0.21</c:v>
                </c:pt>
                <c:pt idx="95">
                  <c:v>0.99</c:v>
                </c:pt>
                <c:pt idx="96">
                  <c:v>1.68</c:v>
                </c:pt>
                <c:pt idx="97">
                  <c:v>2.65</c:v>
                </c:pt>
                <c:pt idx="98">
                  <c:v>3.57</c:v>
                </c:pt>
                <c:pt idx="99">
                  <c:v>2.98</c:v>
                </c:pt>
                <c:pt idx="100">
                  <c:v>4.26</c:v>
                </c:pt>
                <c:pt idx="101">
                  <c:v>4.83</c:v>
                </c:pt>
                <c:pt idx="102">
                  <c:v>9.4600000000000009</c:v>
                </c:pt>
                <c:pt idx="103">
                  <c:v>39.799999999999997</c:v>
                </c:pt>
                <c:pt idx="104">
                  <c:v>47.8</c:v>
                </c:pt>
                <c:pt idx="105">
                  <c:v>79.599999999999994</c:v>
                </c:pt>
                <c:pt idx="106">
                  <c:v>95.5</c:v>
                </c:pt>
                <c:pt idx="107">
                  <c:v>159.19999999999999</c:v>
                </c:pt>
                <c:pt idx="108">
                  <c:v>238.8</c:v>
                </c:pt>
              </c:numCache>
            </c:numRef>
          </c:xVal>
          <c:yVal>
            <c:numRef>
              <c:f>Sheet1!$F$7:$F$115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8F4B-ABDE-FA3D7E4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(Power)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16447944007002E-2"/>
                  <c:y val="0.2484615384615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Curated!$H$7:$H$57</c:f>
              <c:numCache>
                <c:formatCode>General</c:formatCode>
                <c:ptCount val="51"/>
                <c:pt idx="0">
                  <c:v>1.5680000000000001</c:v>
                </c:pt>
                <c:pt idx="1">
                  <c:v>1.748</c:v>
                </c:pt>
                <c:pt idx="2">
                  <c:v>1.875</c:v>
                </c:pt>
                <c:pt idx="3">
                  <c:v>2.0680000000000001</c:v>
                </c:pt>
                <c:pt idx="4">
                  <c:v>2.3220000000000001</c:v>
                </c:pt>
                <c:pt idx="5">
                  <c:v>0.91400000000000003</c:v>
                </c:pt>
                <c:pt idx="6">
                  <c:v>1.121</c:v>
                </c:pt>
                <c:pt idx="7">
                  <c:v>1.0209999999999999</c:v>
                </c:pt>
                <c:pt idx="8">
                  <c:v>1.1459999999999999</c:v>
                </c:pt>
                <c:pt idx="9">
                  <c:v>1.778</c:v>
                </c:pt>
                <c:pt idx="10">
                  <c:v>0.77800000000000002</c:v>
                </c:pt>
                <c:pt idx="11">
                  <c:v>1.544</c:v>
                </c:pt>
                <c:pt idx="12">
                  <c:v>0.69899999999999995</c:v>
                </c:pt>
                <c:pt idx="13">
                  <c:v>1</c:v>
                </c:pt>
                <c:pt idx="14">
                  <c:v>1.204</c:v>
                </c:pt>
                <c:pt idx="15">
                  <c:v>1.5049999999999999</c:v>
                </c:pt>
                <c:pt idx="16">
                  <c:v>1.778</c:v>
                </c:pt>
                <c:pt idx="17">
                  <c:v>2.0790000000000002</c:v>
                </c:pt>
                <c:pt idx="18">
                  <c:v>2.38</c:v>
                </c:pt>
                <c:pt idx="19">
                  <c:v>2.6019999999999999</c:v>
                </c:pt>
                <c:pt idx="20">
                  <c:v>2.423</c:v>
                </c:pt>
                <c:pt idx="21">
                  <c:v>2.4470000000000001</c:v>
                </c:pt>
                <c:pt idx="22">
                  <c:v>2.7480000000000002</c:v>
                </c:pt>
                <c:pt idx="23">
                  <c:v>0.54400000000000004</c:v>
                </c:pt>
                <c:pt idx="24">
                  <c:v>0.66300000000000003</c:v>
                </c:pt>
                <c:pt idx="25">
                  <c:v>0.85299999999999998</c:v>
                </c:pt>
                <c:pt idx="26">
                  <c:v>1.0249999999999999</c:v>
                </c:pt>
                <c:pt idx="27">
                  <c:v>1.1759999999999999</c:v>
                </c:pt>
                <c:pt idx="28">
                  <c:v>0.90300000000000002</c:v>
                </c:pt>
                <c:pt idx="29">
                  <c:v>1.1759999999999999</c:v>
                </c:pt>
                <c:pt idx="30">
                  <c:v>1.3009999999999999</c:v>
                </c:pt>
                <c:pt idx="31">
                  <c:v>1.4770000000000001</c:v>
                </c:pt>
                <c:pt idx="32">
                  <c:v>0.47699999999999998</c:v>
                </c:pt>
                <c:pt idx="33">
                  <c:v>0.69899999999999995</c:v>
                </c:pt>
                <c:pt idx="34">
                  <c:v>0.77800000000000002</c:v>
                </c:pt>
                <c:pt idx="35">
                  <c:v>1.1759999999999999</c:v>
                </c:pt>
                <c:pt idx="36">
                  <c:v>0.90300000000000002</c:v>
                </c:pt>
                <c:pt idx="37">
                  <c:v>1.1759999999999999</c:v>
                </c:pt>
                <c:pt idx="38">
                  <c:v>1.3979999999999999</c:v>
                </c:pt>
                <c:pt idx="39">
                  <c:v>1.653</c:v>
                </c:pt>
                <c:pt idx="40">
                  <c:v>1.8129999999999999</c:v>
                </c:pt>
                <c:pt idx="41">
                  <c:v>2.4169999999999998</c:v>
                </c:pt>
                <c:pt idx="42">
                  <c:v>0.39800000000000002</c:v>
                </c:pt>
                <c:pt idx="43">
                  <c:v>0.55300000000000005</c:v>
                </c:pt>
                <c:pt idx="44">
                  <c:v>0.60599999999999998</c:v>
                </c:pt>
                <c:pt idx="45">
                  <c:v>1</c:v>
                </c:pt>
                <c:pt idx="46">
                  <c:v>1</c:v>
                </c:pt>
                <c:pt idx="47">
                  <c:v>1.3009999999999999</c:v>
                </c:pt>
                <c:pt idx="48">
                  <c:v>1.3009999999999999</c:v>
                </c:pt>
                <c:pt idx="49">
                  <c:v>1.6020000000000001</c:v>
                </c:pt>
                <c:pt idx="50">
                  <c:v>1.778</c:v>
                </c:pt>
              </c:numCache>
            </c:numRef>
          </c:xVal>
          <c:yVal>
            <c:numRef>
              <c:f>Curated!$F$7:$F$57</c:f>
              <c:numCache>
                <c:formatCode>General</c:formatCode>
                <c:ptCount val="51"/>
                <c:pt idx="0">
                  <c:v>0.88100000000000001</c:v>
                </c:pt>
                <c:pt idx="1">
                  <c:v>1</c:v>
                </c:pt>
                <c:pt idx="2">
                  <c:v>1.121</c:v>
                </c:pt>
                <c:pt idx="3">
                  <c:v>1.34</c:v>
                </c:pt>
                <c:pt idx="4">
                  <c:v>1.6379999999999999</c:v>
                </c:pt>
                <c:pt idx="5">
                  <c:v>0.255</c:v>
                </c:pt>
                <c:pt idx="6">
                  <c:v>0.439</c:v>
                </c:pt>
                <c:pt idx="7">
                  <c:v>0.52500000000000002</c:v>
                </c:pt>
                <c:pt idx="8">
                  <c:v>0.60199999999999998</c:v>
                </c:pt>
                <c:pt idx="9">
                  <c:v>1.3420000000000001</c:v>
                </c:pt>
                <c:pt idx="10">
                  <c:v>0.193</c:v>
                </c:pt>
                <c:pt idx="11">
                  <c:v>0.76200000000000001</c:v>
                </c:pt>
                <c:pt idx="12">
                  <c:v>4.1000000000000002E-2</c:v>
                </c:pt>
                <c:pt idx="13">
                  <c:v>0.35199999999999998</c:v>
                </c:pt>
                <c:pt idx="14">
                  <c:v>0.65300000000000002</c:v>
                </c:pt>
                <c:pt idx="15">
                  <c:v>0.875</c:v>
                </c:pt>
                <c:pt idx="16">
                  <c:v>1.1539999999999999</c:v>
                </c:pt>
                <c:pt idx="17">
                  <c:v>1.407</c:v>
                </c:pt>
                <c:pt idx="18">
                  <c:v>1.653</c:v>
                </c:pt>
                <c:pt idx="19">
                  <c:v>1.875</c:v>
                </c:pt>
                <c:pt idx="20">
                  <c:v>1.724</c:v>
                </c:pt>
                <c:pt idx="21">
                  <c:v>1.851</c:v>
                </c:pt>
                <c:pt idx="22">
                  <c:v>2.13</c:v>
                </c:pt>
                <c:pt idx="23">
                  <c:v>8.5999999999999993E-2</c:v>
                </c:pt>
                <c:pt idx="24">
                  <c:v>0.161</c:v>
                </c:pt>
                <c:pt idx="25">
                  <c:v>0.29399999999999998</c:v>
                </c:pt>
                <c:pt idx="26">
                  <c:v>0.42499999999999999</c:v>
                </c:pt>
                <c:pt idx="27">
                  <c:v>0.41499999999999998</c:v>
                </c:pt>
                <c:pt idx="28">
                  <c:v>0.92900000000000005</c:v>
                </c:pt>
                <c:pt idx="29">
                  <c:v>0.91400000000000003</c:v>
                </c:pt>
                <c:pt idx="30">
                  <c:v>1.097</c:v>
                </c:pt>
                <c:pt idx="31">
                  <c:v>1.3620000000000001</c:v>
                </c:pt>
                <c:pt idx="32">
                  <c:v>0.161</c:v>
                </c:pt>
                <c:pt idx="33">
                  <c:v>0.28999999999999998</c:v>
                </c:pt>
                <c:pt idx="34">
                  <c:v>0.61299999999999999</c:v>
                </c:pt>
                <c:pt idx="35">
                  <c:v>0.84499999999999997</c:v>
                </c:pt>
                <c:pt idx="36">
                  <c:v>0.71599999999999997</c:v>
                </c:pt>
                <c:pt idx="37">
                  <c:v>0.89800000000000002</c:v>
                </c:pt>
                <c:pt idx="38">
                  <c:v>1.23</c:v>
                </c:pt>
                <c:pt idx="39">
                  <c:v>1.2549999999999999</c:v>
                </c:pt>
                <c:pt idx="40">
                  <c:v>1.1140000000000001</c:v>
                </c:pt>
                <c:pt idx="41">
                  <c:v>1.6990000000000001</c:v>
                </c:pt>
                <c:pt idx="42">
                  <c:v>7.1999999999999995E-2</c:v>
                </c:pt>
                <c:pt idx="43">
                  <c:v>0.104</c:v>
                </c:pt>
                <c:pt idx="44">
                  <c:v>0.20100000000000001</c:v>
                </c:pt>
                <c:pt idx="45">
                  <c:v>0.65300000000000002</c:v>
                </c:pt>
                <c:pt idx="46">
                  <c:v>0.77800000000000002</c:v>
                </c:pt>
                <c:pt idx="47">
                  <c:v>0.91400000000000003</c:v>
                </c:pt>
                <c:pt idx="48">
                  <c:v>0.99099999999999999</c:v>
                </c:pt>
                <c:pt idx="49">
                  <c:v>1.2789999999999999</c:v>
                </c:pt>
                <c:pt idx="50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5-1C4E-8105-1CD16AED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Sheet1!$I$7:$I$115</c:f>
              <c:numCache>
                <c:formatCode>General</c:formatCode>
                <c:ptCount val="109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8.1999999999999993</c:v>
                </c:pt>
                <c:pt idx="46">
                  <c:v>13.2</c:v>
                </c:pt>
                <c:pt idx="47">
                  <c:v>10.5</c:v>
                </c:pt>
                <c:pt idx="48">
                  <c:v>14</c:v>
                </c:pt>
                <c:pt idx="49">
                  <c:v>60</c:v>
                </c:pt>
                <c:pt idx="50">
                  <c:v>0.75</c:v>
                </c:pt>
                <c:pt idx="51">
                  <c:v>1.5</c:v>
                </c:pt>
                <c:pt idx="52">
                  <c:v>6</c:v>
                </c:pt>
                <c:pt idx="53">
                  <c:v>35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32</c:v>
                </c:pt>
                <c:pt idx="58">
                  <c:v>60</c:v>
                </c:pt>
                <c:pt idx="59">
                  <c:v>120</c:v>
                </c:pt>
                <c:pt idx="60">
                  <c:v>240</c:v>
                </c:pt>
                <c:pt idx="61">
                  <c:v>400</c:v>
                </c:pt>
                <c:pt idx="62">
                  <c:v>265</c:v>
                </c:pt>
                <c:pt idx="63">
                  <c:v>280</c:v>
                </c:pt>
                <c:pt idx="64">
                  <c:v>560</c:v>
                </c:pt>
                <c:pt idx="65">
                  <c:v>2.25</c:v>
                </c:pt>
                <c:pt idx="66">
                  <c:v>2.25</c:v>
                </c:pt>
                <c:pt idx="67">
                  <c:v>3.5</c:v>
                </c:pt>
                <c:pt idx="68">
                  <c:v>4.5999999999999996</c:v>
                </c:pt>
                <c:pt idx="69">
                  <c:v>7.125</c:v>
                </c:pt>
                <c:pt idx="70">
                  <c:v>10.6</c:v>
                </c:pt>
                <c:pt idx="71">
                  <c:v>2.5</c:v>
                </c:pt>
                <c:pt idx="72">
                  <c:v>15</c:v>
                </c:pt>
                <c:pt idx="73">
                  <c:v>8</c:v>
                </c:pt>
                <c:pt idx="74">
                  <c:v>15</c:v>
                </c:pt>
                <c:pt idx="75">
                  <c:v>20</c:v>
                </c:pt>
                <c:pt idx="76">
                  <c:v>30</c:v>
                </c:pt>
                <c:pt idx="77">
                  <c:v>3</c:v>
                </c:pt>
                <c:pt idx="78">
                  <c:v>5</c:v>
                </c:pt>
                <c:pt idx="79">
                  <c:v>6</c:v>
                </c:pt>
                <c:pt idx="80">
                  <c:v>15</c:v>
                </c:pt>
                <c:pt idx="81">
                  <c:v>8</c:v>
                </c:pt>
                <c:pt idx="82">
                  <c:v>15</c:v>
                </c:pt>
                <c:pt idx="83">
                  <c:v>25</c:v>
                </c:pt>
                <c:pt idx="84">
                  <c:v>45</c:v>
                </c:pt>
                <c:pt idx="85">
                  <c:v>65</c:v>
                </c:pt>
                <c:pt idx="86">
                  <c:v>261</c:v>
                </c:pt>
                <c:pt idx="87">
                  <c:v>0.5</c:v>
                </c:pt>
                <c:pt idx="88">
                  <c:v>0.58599999999999997</c:v>
                </c:pt>
                <c:pt idx="89">
                  <c:v>1.01</c:v>
                </c:pt>
                <c:pt idx="90">
                  <c:v>0.68</c:v>
                </c:pt>
                <c:pt idx="91">
                  <c:v>0.245</c:v>
                </c:pt>
                <c:pt idx="92">
                  <c:v>0.10299999999999999</c:v>
                </c:pt>
                <c:pt idx="93">
                  <c:v>0.13200000000000001</c:v>
                </c:pt>
                <c:pt idx="94">
                  <c:v>0.151</c:v>
                </c:pt>
                <c:pt idx="95">
                  <c:v>0.41299999999999998</c:v>
                </c:pt>
                <c:pt idx="96">
                  <c:v>1.4</c:v>
                </c:pt>
                <c:pt idx="97">
                  <c:v>2.2200000000000002</c:v>
                </c:pt>
                <c:pt idx="98">
                  <c:v>2.99</c:v>
                </c:pt>
                <c:pt idx="99">
                  <c:v>2.5</c:v>
                </c:pt>
                <c:pt idx="100">
                  <c:v>3.57</c:v>
                </c:pt>
                <c:pt idx="101">
                  <c:v>4.04</c:v>
                </c:pt>
                <c:pt idx="102">
                  <c:v>5.9420000000000002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20</c:v>
                </c:pt>
                <c:pt idx="107">
                  <c:v>40</c:v>
                </c:pt>
                <c:pt idx="108">
                  <c:v>60</c:v>
                </c:pt>
              </c:numCache>
            </c:numRef>
          </c:xVal>
          <c:yVal>
            <c:numRef>
              <c:f>Sheet1!$F$7:$F$115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2-2C4B-A3B8-2F96A7F1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Sheet1!$Z$7:$Z$115</c:f>
              <c:numCache>
                <c:formatCode>General</c:formatCode>
                <c:ptCount val="109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53</c:v>
                </c:pt>
                <c:pt idx="49">
                  <c:v>255</c:v>
                </c:pt>
                <c:pt idx="50">
                  <c:v>1.7</c:v>
                </c:pt>
                <c:pt idx="51">
                  <c:v>2</c:v>
                </c:pt>
                <c:pt idx="52">
                  <c:v>9.1999999999999993</c:v>
                </c:pt>
                <c:pt idx="53">
                  <c:v>51.4</c:v>
                </c:pt>
                <c:pt idx="54">
                  <c:v>11</c:v>
                </c:pt>
                <c:pt idx="55">
                  <c:v>28.5</c:v>
                </c:pt>
                <c:pt idx="56">
                  <c:v>60</c:v>
                </c:pt>
                <c:pt idx="57">
                  <c:v>122.5</c:v>
                </c:pt>
                <c:pt idx="58">
                  <c:v>295</c:v>
                </c:pt>
                <c:pt idx="59">
                  <c:v>700</c:v>
                </c:pt>
                <c:pt idx="60">
                  <c:v>1435</c:v>
                </c:pt>
                <c:pt idx="61">
                  <c:v>2975</c:v>
                </c:pt>
                <c:pt idx="62">
                  <c:v>1012.3</c:v>
                </c:pt>
                <c:pt idx="63">
                  <c:v>1407</c:v>
                </c:pt>
                <c:pt idx="64">
                  <c:v>2814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25.5</c:v>
                </c:pt>
                <c:pt idx="74">
                  <c:v>35.799999999999997</c:v>
                </c:pt>
                <c:pt idx="75">
                  <c:v>63.7</c:v>
                </c:pt>
                <c:pt idx="76">
                  <c:v>102.3</c:v>
                </c:pt>
                <c:pt idx="77">
                  <c:v>4.8</c:v>
                </c:pt>
                <c:pt idx="78">
                  <c:v>8</c:v>
                </c:pt>
                <c:pt idx="79">
                  <c:v>22.9</c:v>
                </c:pt>
                <c:pt idx="80">
                  <c:v>31.8</c:v>
                </c:pt>
                <c:pt idx="81">
                  <c:v>42.4</c:v>
                </c:pt>
                <c:pt idx="82">
                  <c:v>51.2</c:v>
                </c:pt>
                <c:pt idx="83">
                  <c:v>108.5</c:v>
                </c:pt>
                <c:pt idx="84">
                  <c:v>171.9</c:v>
                </c:pt>
                <c:pt idx="85">
                  <c:v>248.3</c:v>
                </c:pt>
                <c:pt idx="86">
                  <c:v>1000</c:v>
                </c:pt>
                <c:pt idx="87">
                  <c:v>0.74</c:v>
                </c:pt>
                <c:pt idx="88">
                  <c:v>0.35</c:v>
                </c:pt>
                <c:pt idx="89">
                  <c:v>0.69</c:v>
                </c:pt>
                <c:pt idx="90">
                  <c:v>1.02</c:v>
                </c:pt>
                <c:pt idx="91">
                  <c:v>0.71</c:v>
                </c:pt>
                <c:pt idx="92">
                  <c:v>0.14000000000000001</c:v>
                </c:pt>
                <c:pt idx="93">
                  <c:v>0.19</c:v>
                </c:pt>
                <c:pt idx="94">
                  <c:v>0.21</c:v>
                </c:pt>
                <c:pt idx="95">
                  <c:v>0.99</c:v>
                </c:pt>
                <c:pt idx="96">
                  <c:v>1.68</c:v>
                </c:pt>
                <c:pt idx="97">
                  <c:v>2.65</c:v>
                </c:pt>
                <c:pt idx="98">
                  <c:v>3.57</c:v>
                </c:pt>
                <c:pt idx="99">
                  <c:v>2.98</c:v>
                </c:pt>
                <c:pt idx="100">
                  <c:v>4.26</c:v>
                </c:pt>
                <c:pt idx="101">
                  <c:v>4.83</c:v>
                </c:pt>
                <c:pt idx="102">
                  <c:v>9.4600000000000009</c:v>
                </c:pt>
                <c:pt idx="103">
                  <c:v>39.799999999999997</c:v>
                </c:pt>
                <c:pt idx="104">
                  <c:v>47.8</c:v>
                </c:pt>
                <c:pt idx="105">
                  <c:v>79.599999999999994</c:v>
                </c:pt>
                <c:pt idx="106">
                  <c:v>95.5</c:v>
                </c:pt>
                <c:pt idx="107">
                  <c:v>159.19999999999999</c:v>
                </c:pt>
                <c:pt idx="108">
                  <c:v>238.8</c:v>
                </c:pt>
              </c:numCache>
            </c:numRef>
          </c:xVal>
          <c:yVal>
            <c:numRef>
              <c:f>Sheet1!$W$7:$W$115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1">
                  <c:v>0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5">
                  <c:v>0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2">
                  <c:v>0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A-544D-9940-D733ED7C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Sheet1!$Y$7:$Y$115</c:f>
              <c:numCache>
                <c:formatCode>General</c:formatCode>
                <c:ptCount val="109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8.1999999999999993</c:v>
                </c:pt>
                <c:pt idx="46">
                  <c:v>13.2</c:v>
                </c:pt>
                <c:pt idx="47">
                  <c:v>10.5</c:v>
                </c:pt>
                <c:pt idx="48">
                  <c:v>14</c:v>
                </c:pt>
                <c:pt idx="49">
                  <c:v>60</c:v>
                </c:pt>
                <c:pt idx="50">
                  <c:v>0.75</c:v>
                </c:pt>
                <c:pt idx="51">
                  <c:v>1.5</c:v>
                </c:pt>
                <c:pt idx="52">
                  <c:v>6</c:v>
                </c:pt>
                <c:pt idx="53">
                  <c:v>35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32</c:v>
                </c:pt>
                <c:pt idx="58">
                  <c:v>60</c:v>
                </c:pt>
                <c:pt idx="59">
                  <c:v>120</c:v>
                </c:pt>
                <c:pt idx="60">
                  <c:v>240</c:v>
                </c:pt>
                <c:pt idx="61">
                  <c:v>400</c:v>
                </c:pt>
                <c:pt idx="62">
                  <c:v>265</c:v>
                </c:pt>
                <c:pt idx="63">
                  <c:v>280</c:v>
                </c:pt>
                <c:pt idx="64">
                  <c:v>560</c:v>
                </c:pt>
                <c:pt idx="65">
                  <c:v>2.25</c:v>
                </c:pt>
                <c:pt idx="66">
                  <c:v>2.25</c:v>
                </c:pt>
                <c:pt idx="67">
                  <c:v>3.5</c:v>
                </c:pt>
                <c:pt idx="68">
                  <c:v>4.5999999999999996</c:v>
                </c:pt>
                <c:pt idx="69">
                  <c:v>7.125</c:v>
                </c:pt>
                <c:pt idx="70">
                  <c:v>10.6</c:v>
                </c:pt>
                <c:pt idx="71">
                  <c:v>2.5</c:v>
                </c:pt>
                <c:pt idx="72">
                  <c:v>15</c:v>
                </c:pt>
                <c:pt idx="73">
                  <c:v>8</c:v>
                </c:pt>
                <c:pt idx="74">
                  <c:v>15</c:v>
                </c:pt>
                <c:pt idx="75">
                  <c:v>20</c:v>
                </c:pt>
                <c:pt idx="76">
                  <c:v>30</c:v>
                </c:pt>
                <c:pt idx="77">
                  <c:v>3</c:v>
                </c:pt>
                <c:pt idx="78">
                  <c:v>5</c:v>
                </c:pt>
                <c:pt idx="79">
                  <c:v>6</c:v>
                </c:pt>
                <c:pt idx="80">
                  <c:v>15</c:v>
                </c:pt>
                <c:pt idx="81">
                  <c:v>8</c:v>
                </c:pt>
                <c:pt idx="82">
                  <c:v>15</c:v>
                </c:pt>
                <c:pt idx="83">
                  <c:v>25</c:v>
                </c:pt>
                <c:pt idx="84">
                  <c:v>45</c:v>
                </c:pt>
                <c:pt idx="85">
                  <c:v>65</c:v>
                </c:pt>
                <c:pt idx="86">
                  <c:v>261</c:v>
                </c:pt>
                <c:pt idx="87">
                  <c:v>0.5</c:v>
                </c:pt>
                <c:pt idx="88">
                  <c:v>0.58599999999999997</c:v>
                </c:pt>
                <c:pt idx="89">
                  <c:v>1.01</c:v>
                </c:pt>
                <c:pt idx="90">
                  <c:v>0.68</c:v>
                </c:pt>
                <c:pt idx="91">
                  <c:v>0.245</c:v>
                </c:pt>
                <c:pt idx="92">
                  <c:v>0.10299999999999999</c:v>
                </c:pt>
                <c:pt idx="93">
                  <c:v>0.13200000000000001</c:v>
                </c:pt>
                <c:pt idx="94">
                  <c:v>0.151</c:v>
                </c:pt>
                <c:pt idx="95">
                  <c:v>0.41299999999999998</c:v>
                </c:pt>
                <c:pt idx="96">
                  <c:v>1.4</c:v>
                </c:pt>
                <c:pt idx="97">
                  <c:v>2.2200000000000002</c:v>
                </c:pt>
                <c:pt idx="98">
                  <c:v>2.99</c:v>
                </c:pt>
                <c:pt idx="99">
                  <c:v>2.5</c:v>
                </c:pt>
                <c:pt idx="100">
                  <c:v>3.57</c:v>
                </c:pt>
                <c:pt idx="101">
                  <c:v>4.04</c:v>
                </c:pt>
                <c:pt idx="102">
                  <c:v>5.9420000000000002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20</c:v>
                </c:pt>
                <c:pt idx="107">
                  <c:v>40</c:v>
                </c:pt>
                <c:pt idx="108">
                  <c:v>60</c:v>
                </c:pt>
              </c:numCache>
            </c:numRef>
          </c:xVal>
          <c:yVal>
            <c:numRef>
              <c:f>Sheet1!$W$7:$W$115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1">
                  <c:v>0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5">
                  <c:v>0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2">
                  <c:v>0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2-5343-82E1-6AE55329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147200349956262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Sheet1!$X$7:$X$115</c:f>
              <c:numCache>
                <c:formatCode>General</c:formatCode>
                <c:ptCount val="109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0.25527250510330607</c:v>
                </c:pt>
                <c:pt idx="46">
                  <c:v>0.43933269383026263</c:v>
                </c:pt>
                <c:pt idx="47">
                  <c:v>0.5250448070368452</c:v>
                </c:pt>
                <c:pt idx="48">
                  <c:v>0.6020599913279624</c:v>
                </c:pt>
                <c:pt idx="49">
                  <c:v>1.3424226808222062</c:v>
                </c:pt>
                <c:pt idx="50">
                  <c:v>-0.34678748622465633</c:v>
                </c:pt>
                <c:pt idx="51">
                  <c:v>-0.34678748622465633</c:v>
                </c:pt>
                <c:pt idx="52">
                  <c:v>0.19312459835446161</c:v>
                </c:pt>
                <c:pt idx="53">
                  <c:v>0.76192783842052902</c:v>
                </c:pt>
                <c:pt idx="54">
                  <c:v>4.1392685158225077E-2</c:v>
                </c:pt>
                <c:pt idx="55">
                  <c:v>0.35218251811136247</c:v>
                </c:pt>
                <c:pt idx="56">
                  <c:v>0.65321251377534373</c:v>
                </c:pt>
                <c:pt idx="57">
                  <c:v>0.87506126339170009</c:v>
                </c:pt>
                <c:pt idx="58">
                  <c:v>1.153814864344529</c:v>
                </c:pt>
                <c:pt idx="59">
                  <c:v>1.4065401804339552</c:v>
                </c:pt>
                <c:pt idx="60">
                  <c:v>1.6532125137753437</c:v>
                </c:pt>
                <c:pt idx="61">
                  <c:v>1.8750612633917001</c:v>
                </c:pt>
                <c:pt idx="62">
                  <c:v>1.7242758696007889</c:v>
                </c:pt>
                <c:pt idx="63">
                  <c:v>1.8512583487190752</c:v>
                </c:pt>
                <c:pt idx="64">
                  <c:v>2.1303337684950061</c:v>
                </c:pt>
                <c:pt idx="65">
                  <c:v>-0.22914798835785583</c:v>
                </c:pt>
                <c:pt idx="66">
                  <c:v>-0.22914798835785583</c:v>
                </c:pt>
                <c:pt idx="67">
                  <c:v>8.6003705618381956E-2</c:v>
                </c:pt>
                <c:pt idx="68">
                  <c:v>0.16136800223497488</c:v>
                </c:pt>
                <c:pt idx="69">
                  <c:v>0.2944662261615929</c:v>
                </c:pt>
                <c:pt idx="70">
                  <c:v>0.424718337331567</c:v>
                </c:pt>
                <c:pt idx="71">
                  <c:v>-4.2871802323186915E-2</c:v>
                </c:pt>
                <c:pt idx="72">
                  <c:v>0.41497334797081797</c:v>
                </c:pt>
                <c:pt idx="73">
                  <c:v>0.92941892571429274</c:v>
                </c:pt>
                <c:pt idx="74">
                  <c:v>0.91381385238371671</c:v>
                </c:pt>
                <c:pt idx="75">
                  <c:v>1.0969100130080565</c:v>
                </c:pt>
                <c:pt idx="76">
                  <c:v>1.3617278360175928</c:v>
                </c:pt>
                <c:pt idx="77">
                  <c:v>0.16136800223497488</c:v>
                </c:pt>
                <c:pt idx="78">
                  <c:v>0.29003461136251801</c:v>
                </c:pt>
                <c:pt idx="79">
                  <c:v>0.61278385671973545</c:v>
                </c:pt>
                <c:pt idx="80">
                  <c:v>0.84509804001425681</c:v>
                </c:pt>
                <c:pt idx="81">
                  <c:v>0.71600334363479923</c:v>
                </c:pt>
                <c:pt idx="82">
                  <c:v>0.89762709129044149</c:v>
                </c:pt>
                <c:pt idx="83">
                  <c:v>1.2304489213782739</c:v>
                </c:pt>
                <c:pt idx="84">
                  <c:v>1.255272505103306</c:v>
                </c:pt>
                <c:pt idx="85">
                  <c:v>1.1139433523068367</c:v>
                </c:pt>
                <c:pt idx="86">
                  <c:v>1.6989700043360187</c:v>
                </c:pt>
                <c:pt idx="87">
                  <c:v>-0.21395878975744578</c:v>
                </c:pt>
                <c:pt idx="88">
                  <c:v>-0.33629907461035186</c:v>
                </c:pt>
                <c:pt idx="89">
                  <c:v>-0.13076828026902382</c:v>
                </c:pt>
                <c:pt idx="90">
                  <c:v>-7.779372256098363E-2</c:v>
                </c:pt>
                <c:pt idx="91">
                  <c:v>#N/A</c:v>
                </c:pt>
                <c:pt idx="92">
                  <c:v>-0.76700388960784616</c:v>
                </c:pt>
                <c:pt idx="93">
                  <c:v>-0.7055337738384071</c:v>
                </c:pt>
                <c:pt idx="94">
                  <c:v>-0.6777807052660807</c:v>
                </c:pt>
                <c:pt idx="95">
                  <c:v>#N/A</c:v>
                </c:pt>
                <c:pt idx="96">
                  <c:v>-0.13906337929990631</c:v>
                </c:pt>
                <c:pt idx="97">
                  <c:v>-6.5501548756432285E-2</c:v>
                </c:pt>
                <c:pt idx="98">
                  <c:v>-4.2392712939904729E-2</c:v>
                </c:pt>
                <c:pt idx="99">
                  <c:v>7.1513805095089159E-2</c:v>
                </c:pt>
                <c:pt idx="100">
                  <c:v>0.10380372095595687</c:v>
                </c:pt>
                <c:pt idx="101">
                  <c:v>0.20085049809107747</c:v>
                </c:pt>
                <c:pt idx="102">
                  <c:v>#N/A</c:v>
                </c:pt>
                <c:pt idx="103">
                  <c:v>0.65321251377534373</c:v>
                </c:pt>
                <c:pt idx="104">
                  <c:v>0.77815125038364363</c:v>
                </c:pt>
                <c:pt idx="105">
                  <c:v>0.91381385238371671</c:v>
                </c:pt>
                <c:pt idx="106">
                  <c:v>0.99122607569249488</c:v>
                </c:pt>
                <c:pt idx="107">
                  <c:v>1.2787536009528289</c:v>
                </c:pt>
                <c:pt idx="108">
                  <c:v>1.4771212547196624</c:v>
                </c:pt>
              </c:numCache>
            </c:numRef>
          </c:xVal>
          <c:yVal>
            <c:numRef>
              <c:f>Sheet1!$AB$7:$AB$115</c:f>
              <c:numCache>
                <c:formatCode>General</c:formatCode>
                <c:ptCount val="109"/>
                <c:pt idx="0">
                  <c:v>1.6020599913279623</c:v>
                </c:pt>
                <c:pt idx="1">
                  <c:v>1.7160033436347992</c:v>
                </c:pt>
                <c:pt idx="2">
                  <c:v>1.7481880270062005</c:v>
                </c:pt>
                <c:pt idx="3">
                  <c:v>1.6020599913279623</c:v>
                </c:pt>
                <c:pt idx="4">
                  <c:v>1.7160033436347992</c:v>
                </c:pt>
                <c:pt idx="5">
                  <c:v>1.7481880270062005</c:v>
                </c:pt>
                <c:pt idx="6">
                  <c:v>1.6020599913279623</c:v>
                </c:pt>
                <c:pt idx="7">
                  <c:v>1.7160033436347992</c:v>
                </c:pt>
                <c:pt idx="8">
                  <c:v>1.7481880270062005</c:v>
                </c:pt>
                <c:pt idx="9">
                  <c:v>1.7323937598229686</c:v>
                </c:pt>
                <c:pt idx="10">
                  <c:v>1.9242792860618816</c:v>
                </c:pt>
                <c:pt idx="11">
                  <c:v>1.954242509439325</c:v>
                </c:pt>
                <c:pt idx="12">
                  <c:v>1.7323937598229686</c:v>
                </c:pt>
                <c:pt idx="13">
                  <c:v>1.9242792860618816</c:v>
                </c:pt>
                <c:pt idx="14">
                  <c:v>1.954242509439325</c:v>
                </c:pt>
                <c:pt idx="15">
                  <c:v>1.7323937598229686</c:v>
                </c:pt>
                <c:pt idx="16">
                  <c:v>1.9242792860618816</c:v>
                </c:pt>
                <c:pt idx="17">
                  <c:v>1.954242509439325</c:v>
                </c:pt>
                <c:pt idx="18">
                  <c:v>1.9822712330395684</c:v>
                </c:pt>
                <c:pt idx="19">
                  <c:v>2.0492180226701815</c:v>
                </c:pt>
                <c:pt idx="20">
                  <c:v>2.1139433523068369</c:v>
                </c:pt>
                <c:pt idx="21">
                  <c:v>1.9822712330395684</c:v>
                </c:pt>
                <c:pt idx="22">
                  <c:v>2.0492180226701815</c:v>
                </c:pt>
                <c:pt idx="23">
                  <c:v>2.1139433523068369</c:v>
                </c:pt>
                <c:pt idx="24">
                  <c:v>1.9822712330395684</c:v>
                </c:pt>
                <c:pt idx="25">
                  <c:v>2.0492180226701815</c:v>
                </c:pt>
                <c:pt idx="26">
                  <c:v>2.1139433523068369</c:v>
                </c:pt>
                <c:pt idx="27">
                  <c:v>2.3010299956639813</c:v>
                </c:pt>
                <c:pt idx="28">
                  <c:v>2.3283796034387376</c:v>
                </c:pt>
                <c:pt idx="29">
                  <c:v>2.3979400086720375</c:v>
                </c:pt>
                <c:pt idx="30">
                  <c:v>2.3010299956639813</c:v>
                </c:pt>
                <c:pt idx="31">
                  <c:v>2.3283796034387376</c:v>
                </c:pt>
                <c:pt idx="32">
                  <c:v>2.3979400086720375</c:v>
                </c:pt>
                <c:pt idx="33">
                  <c:v>2.3010299956639813</c:v>
                </c:pt>
                <c:pt idx="34">
                  <c:v>2.3283796034387376</c:v>
                </c:pt>
                <c:pt idx="35">
                  <c:v>2.3979400086720375</c:v>
                </c:pt>
                <c:pt idx="36">
                  <c:v>2.6020599913279625</c:v>
                </c:pt>
                <c:pt idx="37">
                  <c:v>2.6283889300503116</c:v>
                </c:pt>
                <c:pt idx="38">
                  <c:v>2.6989700043360187</c:v>
                </c:pt>
                <c:pt idx="39">
                  <c:v>2.6020599913279625</c:v>
                </c:pt>
                <c:pt idx="40">
                  <c:v>2.6283889300503116</c:v>
                </c:pt>
                <c:pt idx="41">
                  <c:v>2.6989700043360187</c:v>
                </c:pt>
                <c:pt idx="42">
                  <c:v>2.6020599913279625</c:v>
                </c:pt>
                <c:pt idx="43">
                  <c:v>2.6283889300503116</c:v>
                </c:pt>
                <c:pt idx="44">
                  <c:v>2.6989700043360187</c:v>
                </c:pt>
                <c:pt idx="45">
                  <c:v>1.1139433523068367</c:v>
                </c:pt>
                <c:pt idx="46">
                  <c:v>1.3222192947339193</c:v>
                </c:pt>
                <c:pt idx="47">
                  <c:v>1.6020599913279623</c:v>
                </c:pt>
                <c:pt idx="48">
                  <c:v>1.7242758696007889</c:v>
                </c:pt>
                <c:pt idx="49">
                  <c:v>2.406540180433955</c:v>
                </c:pt>
                <c:pt idx="50">
                  <c:v>0.23044892137827391</c:v>
                </c:pt>
                <c:pt idx="51">
                  <c:v>0.3010299956639812</c:v>
                </c:pt>
                <c:pt idx="52">
                  <c:v>0.96378782734555524</c:v>
                </c:pt>
                <c:pt idx="53">
                  <c:v>1.7109631189952756</c:v>
                </c:pt>
                <c:pt idx="54">
                  <c:v>1.0413926851582251</c:v>
                </c:pt>
                <c:pt idx="55">
                  <c:v>1.4548448600085102</c:v>
                </c:pt>
                <c:pt idx="56">
                  <c:v>1.7781512503836436</c:v>
                </c:pt>
                <c:pt idx="57">
                  <c:v>2.0881360887005513</c:v>
                </c:pt>
                <c:pt idx="58">
                  <c:v>2.469822015978163</c:v>
                </c:pt>
                <c:pt idx="59">
                  <c:v>2.8450980400142569</c:v>
                </c:pt>
                <c:pt idx="60">
                  <c:v>3.1568519010700111</c:v>
                </c:pt>
                <c:pt idx="61">
                  <c:v>3.4734869700645685</c:v>
                </c:pt>
                <c:pt idx="62">
                  <c:v>3.0053092368485164</c:v>
                </c:pt>
                <c:pt idx="63">
                  <c:v>3.1482940974347455</c:v>
                </c:pt>
                <c:pt idx="64">
                  <c:v>3.4493240930987268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1.4065401804339552</c:v>
                </c:pt>
                <c:pt idx="74">
                  <c:v>1.5538830266438743</c:v>
                </c:pt>
                <c:pt idx="75">
                  <c:v>1.8041394323353503</c:v>
                </c:pt>
                <c:pt idx="76">
                  <c:v>2.0098756337121602</c:v>
                </c:pt>
                <c:pt idx="77">
                  <c:v>0.68124123737558717</c:v>
                </c:pt>
                <c:pt idx="78">
                  <c:v>0.90308998699194354</c:v>
                </c:pt>
                <c:pt idx="79">
                  <c:v>1.3598354823398879</c:v>
                </c:pt>
                <c:pt idx="80">
                  <c:v>1.5024271199844328</c:v>
                </c:pt>
                <c:pt idx="81">
                  <c:v>1.6273658565927327</c:v>
                </c:pt>
                <c:pt idx="82">
                  <c:v>1.7092699609758308</c:v>
                </c:pt>
                <c:pt idx="83">
                  <c:v>2.0354297381845483</c:v>
                </c:pt>
                <c:pt idx="84">
                  <c:v>2.2352758766870524</c:v>
                </c:pt>
                <c:pt idx="85">
                  <c:v>2.3949767195545641</c:v>
                </c:pt>
                <c:pt idx="86">
                  <c:v>3</c:v>
                </c:pt>
                <c:pt idx="87">
                  <c:v>-0.13076828026902382</c:v>
                </c:pt>
                <c:pt idx="88">
                  <c:v>-0.45593195564972439</c:v>
                </c:pt>
                <c:pt idx="89">
                  <c:v>-0.16115090926274472</c:v>
                </c:pt>
                <c:pt idx="90">
                  <c:v>8.6001717619175692E-3</c:v>
                </c:pt>
                <c:pt idx="91">
                  <c:v>-0.14874165128092473</c:v>
                </c:pt>
                <c:pt idx="92">
                  <c:v>-0.85387196432176193</c:v>
                </c:pt>
                <c:pt idx="93">
                  <c:v>-0.72124639904717103</c:v>
                </c:pt>
                <c:pt idx="94">
                  <c:v>-0.6777807052660807</c:v>
                </c:pt>
                <c:pt idx="95">
                  <c:v>-4.3648054024500883E-3</c:v>
                </c:pt>
                <c:pt idx="96">
                  <c:v>0.22530928172586284</c:v>
                </c:pt>
                <c:pt idx="97">
                  <c:v>0.42324587393680785</c:v>
                </c:pt>
                <c:pt idx="98">
                  <c:v>0.55266821611219319</c:v>
                </c:pt>
                <c:pt idx="99">
                  <c:v>0.47421626407625522</c:v>
                </c:pt>
                <c:pt idx="100">
                  <c:v>0.62940959910271888</c:v>
                </c:pt>
                <c:pt idx="101">
                  <c:v>0.68394713075151214</c:v>
                </c:pt>
                <c:pt idx="102">
                  <c:v>0.97589113640179281</c:v>
                </c:pt>
                <c:pt idx="103">
                  <c:v>1.5998830720736879</c:v>
                </c:pt>
                <c:pt idx="104">
                  <c:v>1.6794278966121188</c:v>
                </c:pt>
                <c:pt idx="105">
                  <c:v>1.9009130677376691</c:v>
                </c:pt>
                <c:pt idx="106">
                  <c:v>1.9800033715837464</c:v>
                </c:pt>
                <c:pt idx="107">
                  <c:v>2.2019430634016501</c:v>
                </c:pt>
                <c:pt idx="108">
                  <c:v>2.3780343224573315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4-4A43-BF27-BC6C679C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13867016622925E-2"/>
                  <c:y val="0.22476268591426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Sheet1!$X$7:$X$115</c:f>
              <c:numCache>
                <c:formatCode>General</c:formatCode>
                <c:ptCount val="109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0.25527250510330607</c:v>
                </c:pt>
                <c:pt idx="46">
                  <c:v>0.43933269383026263</c:v>
                </c:pt>
                <c:pt idx="47">
                  <c:v>0.5250448070368452</c:v>
                </c:pt>
                <c:pt idx="48">
                  <c:v>0.6020599913279624</c:v>
                </c:pt>
                <c:pt idx="49">
                  <c:v>1.3424226808222062</c:v>
                </c:pt>
                <c:pt idx="50">
                  <c:v>-0.34678748622465633</c:v>
                </c:pt>
                <c:pt idx="51">
                  <c:v>-0.34678748622465633</c:v>
                </c:pt>
                <c:pt idx="52">
                  <c:v>0.19312459835446161</c:v>
                </c:pt>
                <c:pt idx="53">
                  <c:v>0.76192783842052902</c:v>
                </c:pt>
                <c:pt idx="54">
                  <c:v>4.1392685158225077E-2</c:v>
                </c:pt>
                <c:pt idx="55">
                  <c:v>0.35218251811136247</c:v>
                </c:pt>
                <c:pt idx="56">
                  <c:v>0.65321251377534373</c:v>
                </c:pt>
                <c:pt idx="57">
                  <c:v>0.87506126339170009</c:v>
                </c:pt>
                <c:pt idx="58">
                  <c:v>1.153814864344529</c:v>
                </c:pt>
                <c:pt idx="59">
                  <c:v>1.4065401804339552</c:v>
                </c:pt>
                <c:pt idx="60">
                  <c:v>1.6532125137753437</c:v>
                </c:pt>
                <c:pt idx="61">
                  <c:v>1.8750612633917001</c:v>
                </c:pt>
                <c:pt idx="62">
                  <c:v>1.7242758696007889</c:v>
                </c:pt>
                <c:pt idx="63">
                  <c:v>1.8512583487190752</c:v>
                </c:pt>
                <c:pt idx="64">
                  <c:v>2.1303337684950061</c:v>
                </c:pt>
                <c:pt idx="65">
                  <c:v>-0.22914798835785583</c:v>
                </c:pt>
                <c:pt idx="66">
                  <c:v>-0.22914798835785583</c:v>
                </c:pt>
                <c:pt idx="67">
                  <c:v>8.6003705618381956E-2</c:v>
                </c:pt>
                <c:pt idx="68">
                  <c:v>0.16136800223497488</c:v>
                </c:pt>
                <c:pt idx="69">
                  <c:v>0.2944662261615929</c:v>
                </c:pt>
                <c:pt idx="70">
                  <c:v>0.424718337331567</c:v>
                </c:pt>
                <c:pt idx="71">
                  <c:v>-4.2871802323186915E-2</c:v>
                </c:pt>
                <c:pt idx="72">
                  <c:v>0.41497334797081797</c:v>
                </c:pt>
                <c:pt idx="73">
                  <c:v>0.92941892571429274</c:v>
                </c:pt>
                <c:pt idx="74">
                  <c:v>0.91381385238371671</c:v>
                </c:pt>
                <c:pt idx="75">
                  <c:v>1.0969100130080565</c:v>
                </c:pt>
                <c:pt idx="76">
                  <c:v>1.3617278360175928</c:v>
                </c:pt>
                <c:pt idx="77">
                  <c:v>0.16136800223497488</c:v>
                </c:pt>
                <c:pt idx="78">
                  <c:v>0.29003461136251801</c:v>
                </c:pt>
                <c:pt idx="79">
                  <c:v>0.61278385671973545</c:v>
                </c:pt>
                <c:pt idx="80">
                  <c:v>0.84509804001425681</c:v>
                </c:pt>
                <c:pt idx="81">
                  <c:v>0.71600334363479923</c:v>
                </c:pt>
                <c:pt idx="82">
                  <c:v>0.89762709129044149</c:v>
                </c:pt>
                <c:pt idx="83">
                  <c:v>1.2304489213782739</c:v>
                </c:pt>
                <c:pt idx="84">
                  <c:v>1.255272505103306</c:v>
                </c:pt>
                <c:pt idx="85">
                  <c:v>1.1139433523068367</c:v>
                </c:pt>
                <c:pt idx="86">
                  <c:v>1.6989700043360187</c:v>
                </c:pt>
                <c:pt idx="87">
                  <c:v>-0.21395878975744578</c:v>
                </c:pt>
                <c:pt idx="88">
                  <c:v>-0.33629907461035186</c:v>
                </c:pt>
                <c:pt idx="89">
                  <c:v>-0.13076828026902382</c:v>
                </c:pt>
                <c:pt idx="90">
                  <c:v>-7.779372256098363E-2</c:v>
                </c:pt>
                <c:pt idx="91">
                  <c:v>#N/A</c:v>
                </c:pt>
                <c:pt idx="92">
                  <c:v>-0.76700388960784616</c:v>
                </c:pt>
                <c:pt idx="93">
                  <c:v>-0.7055337738384071</c:v>
                </c:pt>
                <c:pt idx="94">
                  <c:v>-0.6777807052660807</c:v>
                </c:pt>
                <c:pt idx="95">
                  <c:v>#N/A</c:v>
                </c:pt>
                <c:pt idx="96">
                  <c:v>-0.13906337929990631</c:v>
                </c:pt>
                <c:pt idx="97">
                  <c:v>-6.5501548756432285E-2</c:v>
                </c:pt>
                <c:pt idx="98">
                  <c:v>-4.2392712939904729E-2</c:v>
                </c:pt>
                <c:pt idx="99">
                  <c:v>7.1513805095089159E-2</c:v>
                </c:pt>
                <c:pt idx="100">
                  <c:v>0.10380372095595687</c:v>
                </c:pt>
                <c:pt idx="101">
                  <c:v>0.20085049809107747</c:v>
                </c:pt>
                <c:pt idx="102">
                  <c:v>#N/A</c:v>
                </c:pt>
                <c:pt idx="103">
                  <c:v>0.65321251377534373</c:v>
                </c:pt>
                <c:pt idx="104">
                  <c:v>0.77815125038364363</c:v>
                </c:pt>
                <c:pt idx="105">
                  <c:v>0.91381385238371671</c:v>
                </c:pt>
                <c:pt idx="106">
                  <c:v>0.99122607569249488</c:v>
                </c:pt>
                <c:pt idx="107">
                  <c:v>1.2787536009528289</c:v>
                </c:pt>
                <c:pt idx="108">
                  <c:v>1.4771212547196624</c:v>
                </c:pt>
              </c:numCache>
            </c:numRef>
          </c:xVal>
          <c:yVal>
            <c:numRef>
              <c:f>Sheet1!$AA$7:$AA$115</c:f>
              <c:numCache>
                <c:formatCode>General</c:formatCode>
                <c:ptCount val="109"/>
                <c:pt idx="0">
                  <c:v>1.4313637641589874</c:v>
                </c:pt>
                <c:pt idx="1">
                  <c:v>1.5314789170422551</c:v>
                </c:pt>
                <c:pt idx="2">
                  <c:v>1.568201724066995</c:v>
                </c:pt>
                <c:pt idx="3">
                  <c:v>1.4313637641589874</c:v>
                </c:pt>
                <c:pt idx="4">
                  <c:v>1.5314789170422551</c:v>
                </c:pt>
                <c:pt idx="5">
                  <c:v>1.568201724066995</c:v>
                </c:pt>
                <c:pt idx="6">
                  <c:v>1.4313637641589874</c:v>
                </c:pt>
                <c:pt idx="7">
                  <c:v>1.5314789170422551</c:v>
                </c:pt>
                <c:pt idx="8">
                  <c:v>1.568201724066995</c:v>
                </c:pt>
                <c:pt idx="9">
                  <c:v>1.5185139398778875</c:v>
                </c:pt>
                <c:pt idx="10">
                  <c:v>1.7160033436347992</c:v>
                </c:pt>
                <c:pt idx="11">
                  <c:v>1.7481880270062005</c:v>
                </c:pt>
                <c:pt idx="12">
                  <c:v>1.5185139398778875</c:v>
                </c:pt>
                <c:pt idx="13">
                  <c:v>1.7160033436347992</c:v>
                </c:pt>
                <c:pt idx="14">
                  <c:v>1.7481880270062005</c:v>
                </c:pt>
                <c:pt idx="15">
                  <c:v>1.5185139398778875</c:v>
                </c:pt>
                <c:pt idx="16">
                  <c:v>1.7160033436347992</c:v>
                </c:pt>
                <c:pt idx="17">
                  <c:v>1.7481880270062005</c:v>
                </c:pt>
                <c:pt idx="18">
                  <c:v>1.7403626894942439</c:v>
                </c:pt>
                <c:pt idx="19">
                  <c:v>1.8061799739838871</c:v>
                </c:pt>
                <c:pt idx="20">
                  <c:v>1.8750612633917001</c:v>
                </c:pt>
                <c:pt idx="21">
                  <c:v>1.7403626894942439</c:v>
                </c:pt>
                <c:pt idx="22">
                  <c:v>1.8061799739838871</c:v>
                </c:pt>
                <c:pt idx="23">
                  <c:v>1.8750612633917001</c:v>
                </c:pt>
                <c:pt idx="24">
                  <c:v>1.7403626894942439</c:v>
                </c:pt>
                <c:pt idx="25">
                  <c:v>1.8061799739838871</c:v>
                </c:pt>
                <c:pt idx="26">
                  <c:v>1.8750612633917001</c:v>
                </c:pt>
                <c:pt idx="27">
                  <c:v>1.9030899869919435</c:v>
                </c:pt>
                <c:pt idx="28">
                  <c:v>1.9294189257142926</c:v>
                </c:pt>
                <c:pt idx="29">
                  <c:v>2</c:v>
                </c:pt>
                <c:pt idx="30">
                  <c:v>1.9731278535996986</c:v>
                </c:pt>
                <c:pt idx="31">
                  <c:v>2</c:v>
                </c:pt>
                <c:pt idx="32">
                  <c:v>2.0681858617461617</c:v>
                </c:pt>
                <c:pt idx="33">
                  <c:v>1.9731278535996986</c:v>
                </c:pt>
                <c:pt idx="34">
                  <c:v>2</c:v>
                </c:pt>
                <c:pt idx="35">
                  <c:v>2.0681858617461617</c:v>
                </c:pt>
                <c:pt idx="36">
                  <c:v>1.9242792860618816</c:v>
                </c:pt>
                <c:pt idx="37">
                  <c:v>1.954242509439325</c:v>
                </c:pt>
                <c:pt idx="38">
                  <c:v>2.0211892990699383</c:v>
                </c:pt>
                <c:pt idx="39">
                  <c:v>2.1105897102992488</c:v>
                </c:pt>
                <c:pt idx="40">
                  <c:v>2.1398790864012365</c:v>
                </c:pt>
                <c:pt idx="41">
                  <c:v>2.2095150145426308</c:v>
                </c:pt>
                <c:pt idx="42">
                  <c:v>2.2253092817258628</c:v>
                </c:pt>
                <c:pt idx="43">
                  <c:v>2.2504200023088941</c:v>
                </c:pt>
                <c:pt idx="44">
                  <c:v>2.3222192947339191</c:v>
                </c:pt>
                <c:pt idx="45">
                  <c:v>0.91381385238371671</c:v>
                </c:pt>
                <c:pt idx="46">
                  <c:v>1.1205739312058498</c:v>
                </c:pt>
                <c:pt idx="47">
                  <c:v>1.0211892990699381</c:v>
                </c:pt>
                <c:pt idx="48">
                  <c:v>1.146128035678238</c:v>
                </c:pt>
                <c:pt idx="49">
                  <c:v>1.7781512503836436</c:v>
                </c:pt>
                <c:pt idx="50">
                  <c:v>-0.12493873660829995</c:v>
                </c:pt>
                <c:pt idx="51">
                  <c:v>0.17609125905568124</c:v>
                </c:pt>
                <c:pt idx="52">
                  <c:v>0.77815125038364363</c:v>
                </c:pt>
                <c:pt idx="53">
                  <c:v>1.5440680443502757</c:v>
                </c:pt>
                <c:pt idx="54">
                  <c:v>0.69897000433601886</c:v>
                </c:pt>
                <c:pt idx="55">
                  <c:v>1</c:v>
                </c:pt>
                <c:pt idx="56">
                  <c:v>1.2041199826559248</c:v>
                </c:pt>
                <c:pt idx="57">
                  <c:v>1.505149978319906</c:v>
                </c:pt>
                <c:pt idx="58">
                  <c:v>1.7781512503836436</c:v>
                </c:pt>
                <c:pt idx="59">
                  <c:v>2.0791812460476247</c:v>
                </c:pt>
                <c:pt idx="60">
                  <c:v>2.3802112417116059</c:v>
                </c:pt>
                <c:pt idx="61">
                  <c:v>2.6020599913279625</c:v>
                </c:pt>
                <c:pt idx="62">
                  <c:v>2.4232458739368079</c:v>
                </c:pt>
                <c:pt idx="63">
                  <c:v>2.4471580313422194</c:v>
                </c:pt>
                <c:pt idx="64">
                  <c:v>2.7481880270062002</c:v>
                </c:pt>
                <c:pt idx="65">
                  <c:v>0.35218251811136247</c:v>
                </c:pt>
                <c:pt idx="66">
                  <c:v>0.35218251811136247</c:v>
                </c:pt>
                <c:pt idx="67">
                  <c:v>0.54406804435027567</c:v>
                </c:pt>
                <c:pt idx="68">
                  <c:v>0.66275783168157409</c:v>
                </c:pt>
                <c:pt idx="69">
                  <c:v>0.85278486868054781</c:v>
                </c:pt>
                <c:pt idx="70">
                  <c:v>1.0253058652647702</c:v>
                </c:pt>
                <c:pt idx="71">
                  <c:v>0.3979400086720376</c:v>
                </c:pt>
                <c:pt idx="72">
                  <c:v>1.1760912590556813</c:v>
                </c:pt>
                <c:pt idx="73">
                  <c:v>0.90308998699194354</c:v>
                </c:pt>
                <c:pt idx="74">
                  <c:v>1.1760912590556813</c:v>
                </c:pt>
                <c:pt idx="75">
                  <c:v>1.3010299956639813</c:v>
                </c:pt>
                <c:pt idx="76">
                  <c:v>1.4771212547196624</c:v>
                </c:pt>
                <c:pt idx="77">
                  <c:v>0.47712125471966244</c:v>
                </c:pt>
                <c:pt idx="78">
                  <c:v>0.69897000433601886</c:v>
                </c:pt>
                <c:pt idx="79">
                  <c:v>0.77815125038364363</c:v>
                </c:pt>
                <c:pt idx="80">
                  <c:v>1.1760912590556813</c:v>
                </c:pt>
                <c:pt idx="81">
                  <c:v>0.90308998699194354</c:v>
                </c:pt>
                <c:pt idx="82">
                  <c:v>1.1760912590556813</c:v>
                </c:pt>
                <c:pt idx="83">
                  <c:v>1.3979400086720377</c:v>
                </c:pt>
                <c:pt idx="84">
                  <c:v>1.6532125137753437</c:v>
                </c:pt>
                <c:pt idx="85">
                  <c:v>1.8129133566428555</c:v>
                </c:pt>
                <c:pt idx="86">
                  <c:v>2.4166405073382808</c:v>
                </c:pt>
                <c:pt idx="87">
                  <c:v>-0.3010299956639812</c:v>
                </c:pt>
                <c:pt idx="88">
                  <c:v>-0.23210238398190938</c:v>
                </c:pt>
                <c:pt idx="89">
                  <c:v>4.3213737826425782E-3</c:v>
                </c:pt>
                <c:pt idx="90">
                  <c:v>-0.16749108729376366</c:v>
                </c:pt>
                <c:pt idx="91">
                  <c:v>-0.61083391563546752</c:v>
                </c:pt>
                <c:pt idx="92">
                  <c:v>-0.98716277529482777</c:v>
                </c:pt>
                <c:pt idx="93">
                  <c:v>-0.87942606879415008</c:v>
                </c:pt>
                <c:pt idx="94">
                  <c:v>-0.82102305270683062</c:v>
                </c:pt>
                <c:pt idx="95">
                  <c:v>-0.38404994834359901</c:v>
                </c:pt>
                <c:pt idx="96">
                  <c:v>0.14612803567823801</c:v>
                </c:pt>
                <c:pt idx="97">
                  <c:v>0.34635297445063867</c:v>
                </c:pt>
                <c:pt idx="98">
                  <c:v>0.47567118832442967</c:v>
                </c:pt>
                <c:pt idx="99">
                  <c:v>0.3979400086720376</c:v>
                </c:pt>
                <c:pt idx="100">
                  <c:v>0.55266821611219319</c:v>
                </c:pt>
                <c:pt idx="101">
                  <c:v>0.60638136511060492</c:v>
                </c:pt>
                <c:pt idx="102">
                  <c:v>0.77393264746764523</c:v>
                </c:pt>
                <c:pt idx="103">
                  <c:v>1</c:v>
                </c:pt>
                <c:pt idx="104">
                  <c:v>1</c:v>
                </c:pt>
                <c:pt idx="105">
                  <c:v>1.3010299956639813</c:v>
                </c:pt>
                <c:pt idx="106">
                  <c:v>1.3010299956639813</c:v>
                </c:pt>
                <c:pt idx="107">
                  <c:v>1.6020599913279623</c:v>
                </c:pt>
                <c:pt idx="108">
                  <c:v>1.7781512503836436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6E4C-8DB0-940D6A7D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907917760279962E-2"/>
                  <c:y val="0.18427927927927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Curated!$I$7:$I$57</c:f>
              <c:numCache>
                <c:formatCode>General</c:formatCode>
                <c:ptCount val="51"/>
                <c:pt idx="0">
                  <c:v>56</c:v>
                </c:pt>
                <c:pt idx="1">
                  <c:v>90</c:v>
                </c:pt>
                <c:pt idx="2">
                  <c:v>130</c:v>
                </c:pt>
                <c:pt idx="3">
                  <c:v>250</c:v>
                </c:pt>
                <c:pt idx="4">
                  <c:v>500</c:v>
                </c:pt>
                <c:pt idx="5">
                  <c:v>13</c:v>
                </c:pt>
                <c:pt idx="6">
                  <c:v>21</c:v>
                </c:pt>
                <c:pt idx="7">
                  <c:v>40</c:v>
                </c:pt>
                <c:pt idx="8">
                  <c:v>53</c:v>
                </c:pt>
                <c:pt idx="9">
                  <c:v>255</c:v>
                </c:pt>
                <c:pt idx="10">
                  <c:v>9.1999999999999993</c:v>
                </c:pt>
                <c:pt idx="11">
                  <c:v>51.4</c:v>
                </c:pt>
                <c:pt idx="12">
                  <c:v>11</c:v>
                </c:pt>
                <c:pt idx="13">
                  <c:v>28.5</c:v>
                </c:pt>
                <c:pt idx="14">
                  <c:v>60</c:v>
                </c:pt>
                <c:pt idx="15">
                  <c:v>122.5</c:v>
                </c:pt>
                <c:pt idx="16">
                  <c:v>295</c:v>
                </c:pt>
                <c:pt idx="17">
                  <c:v>700</c:v>
                </c:pt>
                <c:pt idx="18">
                  <c:v>1435</c:v>
                </c:pt>
                <c:pt idx="19">
                  <c:v>2975</c:v>
                </c:pt>
                <c:pt idx="20">
                  <c:v>1012.3</c:v>
                </c:pt>
                <c:pt idx="21">
                  <c:v>1407</c:v>
                </c:pt>
                <c:pt idx="22">
                  <c:v>2814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25.5</c:v>
                </c:pt>
                <c:pt idx="29">
                  <c:v>35.799999999999997</c:v>
                </c:pt>
                <c:pt idx="30">
                  <c:v>63.7</c:v>
                </c:pt>
                <c:pt idx="31">
                  <c:v>102.3</c:v>
                </c:pt>
                <c:pt idx="32">
                  <c:v>4.8</c:v>
                </c:pt>
                <c:pt idx="33">
                  <c:v>8</c:v>
                </c:pt>
                <c:pt idx="34">
                  <c:v>22.9</c:v>
                </c:pt>
                <c:pt idx="35">
                  <c:v>31.8</c:v>
                </c:pt>
                <c:pt idx="36">
                  <c:v>42.4</c:v>
                </c:pt>
                <c:pt idx="37">
                  <c:v>51.2</c:v>
                </c:pt>
                <c:pt idx="38">
                  <c:v>108.5</c:v>
                </c:pt>
                <c:pt idx="39">
                  <c:v>171.9</c:v>
                </c:pt>
                <c:pt idx="40">
                  <c:v>248.3</c:v>
                </c:pt>
                <c:pt idx="41">
                  <c:v>1000</c:v>
                </c:pt>
                <c:pt idx="42">
                  <c:v>2.98</c:v>
                </c:pt>
                <c:pt idx="43">
                  <c:v>4.26</c:v>
                </c:pt>
                <c:pt idx="44">
                  <c:v>4.83</c:v>
                </c:pt>
                <c:pt idx="45">
                  <c:v>39.799999999999997</c:v>
                </c:pt>
                <c:pt idx="46">
                  <c:v>47.8</c:v>
                </c:pt>
                <c:pt idx="47">
                  <c:v>79.599999999999994</c:v>
                </c:pt>
                <c:pt idx="48">
                  <c:v>95.5</c:v>
                </c:pt>
                <c:pt idx="49">
                  <c:v>159.19999999999999</c:v>
                </c:pt>
                <c:pt idx="50">
                  <c:v>238.8</c:v>
                </c:pt>
              </c:numCache>
            </c:numRef>
          </c:xVal>
          <c:yVal>
            <c:numRef>
              <c:f>Curated!$E$7:$E$57</c:f>
              <c:numCache>
                <c:formatCode>General</c:formatCode>
                <c:ptCount val="51"/>
                <c:pt idx="0">
                  <c:v>7.6</c:v>
                </c:pt>
                <c:pt idx="1">
                  <c:v>10</c:v>
                </c:pt>
                <c:pt idx="2">
                  <c:v>13.2</c:v>
                </c:pt>
                <c:pt idx="3">
                  <c:v>21.9</c:v>
                </c:pt>
                <c:pt idx="4">
                  <c:v>43.5</c:v>
                </c:pt>
                <c:pt idx="5">
                  <c:v>1.8</c:v>
                </c:pt>
                <c:pt idx="6">
                  <c:v>2.75</c:v>
                </c:pt>
                <c:pt idx="7">
                  <c:v>3.35</c:v>
                </c:pt>
                <c:pt idx="8">
                  <c:v>4</c:v>
                </c:pt>
                <c:pt idx="9">
                  <c:v>22</c:v>
                </c:pt>
                <c:pt idx="10">
                  <c:v>1.56</c:v>
                </c:pt>
                <c:pt idx="11">
                  <c:v>5.78</c:v>
                </c:pt>
                <c:pt idx="12">
                  <c:v>1.1000000000000001</c:v>
                </c:pt>
                <c:pt idx="13">
                  <c:v>2.25</c:v>
                </c:pt>
                <c:pt idx="14">
                  <c:v>4.5</c:v>
                </c:pt>
                <c:pt idx="15">
                  <c:v>7.5</c:v>
                </c:pt>
                <c:pt idx="16">
                  <c:v>14.25</c:v>
                </c:pt>
                <c:pt idx="17">
                  <c:v>25.5</c:v>
                </c:pt>
                <c:pt idx="18">
                  <c:v>45</c:v>
                </c:pt>
                <c:pt idx="19">
                  <c:v>75</c:v>
                </c:pt>
                <c:pt idx="20">
                  <c:v>53</c:v>
                </c:pt>
                <c:pt idx="21">
                  <c:v>71</c:v>
                </c:pt>
                <c:pt idx="22">
                  <c:v>135</c:v>
                </c:pt>
                <c:pt idx="23">
                  <c:v>1.2190000000000001</c:v>
                </c:pt>
                <c:pt idx="24">
                  <c:v>1.45</c:v>
                </c:pt>
                <c:pt idx="25">
                  <c:v>1.97</c:v>
                </c:pt>
                <c:pt idx="26">
                  <c:v>2.6589999999999998</c:v>
                </c:pt>
                <c:pt idx="27">
                  <c:v>2.6</c:v>
                </c:pt>
                <c:pt idx="28">
                  <c:v>8.5</c:v>
                </c:pt>
                <c:pt idx="29">
                  <c:v>8.1999999999999993</c:v>
                </c:pt>
                <c:pt idx="30">
                  <c:v>12.5</c:v>
                </c:pt>
                <c:pt idx="31">
                  <c:v>23</c:v>
                </c:pt>
                <c:pt idx="32">
                  <c:v>1.45</c:v>
                </c:pt>
                <c:pt idx="33">
                  <c:v>1.95</c:v>
                </c:pt>
                <c:pt idx="34">
                  <c:v>4.0999999999999996</c:v>
                </c:pt>
                <c:pt idx="35">
                  <c:v>7</c:v>
                </c:pt>
                <c:pt idx="36">
                  <c:v>5.2</c:v>
                </c:pt>
                <c:pt idx="37">
                  <c:v>7.9</c:v>
                </c:pt>
                <c:pt idx="38">
                  <c:v>17</c:v>
                </c:pt>
                <c:pt idx="39">
                  <c:v>18</c:v>
                </c:pt>
                <c:pt idx="40">
                  <c:v>13</c:v>
                </c:pt>
                <c:pt idx="41">
                  <c:v>50</c:v>
                </c:pt>
                <c:pt idx="42">
                  <c:v>1.179</c:v>
                </c:pt>
                <c:pt idx="43">
                  <c:v>1.27</c:v>
                </c:pt>
                <c:pt idx="44">
                  <c:v>1.5880000000000001</c:v>
                </c:pt>
                <c:pt idx="45">
                  <c:v>4.5</c:v>
                </c:pt>
                <c:pt idx="46">
                  <c:v>6</c:v>
                </c:pt>
                <c:pt idx="47">
                  <c:v>8.1999999999999993</c:v>
                </c:pt>
                <c:pt idx="48">
                  <c:v>9.8000000000000007</c:v>
                </c:pt>
                <c:pt idx="49">
                  <c:v>19</c:v>
                </c:pt>
                <c:pt idx="5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1-004C-8773-3B84719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0660542432195974E-2"/>
                  <c:y val="0.21659493355185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Curated!$G$7:$G$57</c:f>
              <c:numCache>
                <c:formatCode>General</c:formatCode>
                <c:ptCount val="51"/>
                <c:pt idx="0">
                  <c:v>37</c:v>
                </c:pt>
                <c:pt idx="1">
                  <c:v>56</c:v>
                </c:pt>
                <c:pt idx="2">
                  <c:v>75</c:v>
                </c:pt>
                <c:pt idx="3">
                  <c:v>117</c:v>
                </c:pt>
                <c:pt idx="4">
                  <c:v>210</c:v>
                </c:pt>
                <c:pt idx="5">
                  <c:v>8.1999999999999993</c:v>
                </c:pt>
                <c:pt idx="6">
                  <c:v>13.2</c:v>
                </c:pt>
                <c:pt idx="7">
                  <c:v>10.5</c:v>
                </c:pt>
                <c:pt idx="8">
                  <c:v>14</c:v>
                </c:pt>
                <c:pt idx="9">
                  <c:v>60</c:v>
                </c:pt>
                <c:pt idx="10">
                  <c:v>6</c:v>
                </c:pt>
                <c:pt idx="11">
                  <c:v>35</c:v>
                </c:pt>
                <c:pt idx="12">
                  <c:v>5</c:v>
                </c:pt>
                <c:pt idx="13">
                  <c:v>10</c:v>
                </c:pt>
                <c:pt idx="14">
                  <c:v>16</c:v>
                </c:pt>
                <c:pt idx="15">
                  <c:v>32</c:v>
                </c:pt>
                <c:pt idx="16">
                  <c:v>60</c:v>
                </c:pt>
                <c:pt idx="17">
                  <c:v>120</c:v>
                </c:pt>
                <c:pt idx="18">
                  <c:v>240</c:v>
                </c:pt>
                <c:pt idx="19">
                  <c:v>400</c:v>
                </c:pt>
                <c:pt idx="20">
                  <c:v>265</c:v>
                </c:pt>
                <c:pt idx="21">
                  <c:v>280</c:v>
                </c:pt>
                <c:pt idx="22">
                  <c:v>560</c:v>
                </c:pt>
                <c:pt idx="23">
                  <c:v>3.5</c:v>
                </c:pt>
                <c:pt idx="24">
                  <c:v>4.5999999999999996</c:v>
                </c:pt>
                <c:pt idx="25">
                  <c:v>7.125</c:v>
                </c:pt>
                <c:pt idx="26">
                  <c:v>10.6</c:v>
                </c:pt>
                <c:pt idx="27">
                  <c:v>15</c:v>
                </c:pt>
                <c:pt idx="28">
                  <c:v>8</c:v>
                </c:pt>
                <c:pt idx="29">
                  <c:v>15</c:v>
                </c:pt>
                <c:pt idx="30">
                  <c:v>20</c:v>
                </c:pt>
                <c:pt idx="31">
                  <c:v>30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15</c:v>
                </c:pt>
                <c:pt idx="36">
                  <c:v>8</c:v>
                </c:pt>
                <c:pt idx="37">
                  <c:v>15</c:v>
                </c:pt>
                <c:pt idx="38">
                  <c:v>25</c:v>
                </c:pt>
                <c:pt idx="39">
                  <c:v>45</c:v>
                </c:pt>
                <c:pt idx="40">
                  <c:v>65</c:v>
                </c:pt>
                <c:pt idx="41">
                  <c:v>261</c:v>
                </c:pt>
                <c:pt idx="42">
                  <c:v>2.5</c:v>
                </c:pt>
                <c:pt idx="43">
                  <c:v>3.57</c:v>
                </c:pt>
                <c:pt idx="44">
                  <c:v>4.04</c:v>
                </c:pt>
                <c:pt idx="45">
                  <c:v>10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40</c:v>
                </c:pt>
                <c:pt idx="50">
                  <c:v>60</c:v>
                </c:pt>
              </c:numCache>
            </c:numRef>
          </c:xVal>
          <c:yVal>
            <c:numRef>
              <c:f>Curated!$E$7:$E$57</c:f>
              <c:numCache>
                <c:formatCode>General</c:formatCode>
                <c:ptCount val="51"/>
                <c:pt idx="0">
                  <c:v>7.6</c:v>
                </c:pt>
                <c:pt idx="1">
                  <c:v>10</c:v>
                </c:pt>
                <c:pt idx="2">
                  <c:v>13.2</c:v>
                </c:pt>
                <c:pt idx="3">
                  <c:v>21.9</c:v>
                </c:pt>
                <c:pt idx="4">
                  <c:v>43.5</c:v>
                </c:pt>
                <c:pt idx="5">
                  <c:v>1.8</c:v>
                </c:pt>
                <c:pt idx="6">
                  <c:v>2.75</c:v>
                </c:pt>
                <c:pt idx="7">
                  <c:v>3.35</c:v>
                </c:pt>
                <c:pt idx="8">
                  <c:v>4</c:v>
                </c:pt>
                <c:pt idx="9">
                  <c:v>22</c:v>
                </c:pt>
                <c:pt idx="10">
                  <c:v>1.56</c:v>
                </c:pt>
                <c:pt idx="11">
                  <c:v>5.78</c:v>
                </c:pt>
                <c:pt idx="12">
                  <c:v>1.1000000000000001</c:v>
                </c:pt>
                <c:pt idx="13">
                  <c:v>2.25</c:v>
                </c:pt>
                <c:pt idx="14">
                  <c:v>4.5</c:v>
                </c:pt>
                <c:pt idx="15">
                  <c:v>7.5</c:v>
                </c:pt>
                <c:pt idx="16">
                  <c:v>14.25</c:v>
                </c:pt>
                <c:pt idx="17">
                  <c:v>25.5</c:v>
                </c:pt>
                <c:pt idx="18">
                  <c:v>45</c:v>
                </c:pt>
                <c:pt idx="19">
                  <c:v>75</c:v>
                </c:pt>
                <c:pt idx="20">
                  <c:v>53</c:v>
                </c:pt>
                <c:pt idx="21">
                  <c:v>71</c:v>
                </c:pt>
                <c:pt idx="22">
                  <c:v>135</c:v>
                </c:pt>
                <c:pt idx="23">
                  <c:v>1.2190000000000001</c:v>
                </c:pt>
                <c:pt idx="24">
                  <c:v>1.45</c:v>
                </c:pt>
                <c:pt idx="25">
                  <c:v>1.97</c:v>
                </c:pt>
                <c:pt idx="26">
                  <c:v>2.6589999999999998</c:v>
                </c:pt>
                <c:pt idx="27">
                  <c:v>2.6</c:v>
                </c:pt>
                <c:pt idx="28">
                  <c:v>8.5</c:v>
                </c:pt>
                <c:pt idx="29">
                  <c:v>8.1999999999999993</c:v>
                </c:pt>
                <c:pt idx="30">
                  <c:v>12.5</c:v>
                </c:pt>
                <c:pt idx="31">
                  <c:v>23</c:v>
                </c:pt>
                <c:pt idx="32">
                  <c:v>1.45</c:v>
                </c:pt>
                <c:pt idx="33">
                  <c:v>1.95</c:v>
                </c:pt>
                <c:pt idx="34">
                  <c:v>4.0999999999999996</c:v>
                </c:pt>
                <c:pt idx="35">
                  <c:v>7</c:v>
                </c:pt>
                <c:pt idx="36">
                  <c:v>5.2</c:v>
                </c:pt>
                <c:pt idx="37">
                  <c:v>7.9</c:v>
                </c:pt>
                <c:pt idx="38">
                  <c:v>17</c:v>
                </c:pt>
                <c:pt idx="39">
                  <c:v>18</c:v>
                </c:pt>
                <c:pt idx="40">
                  <c:v>13</c:v>
                </c:pt>
                <c:pt idx="41">
                  <c:v>50</c:v>
                </c:pt>
                <c:pt idx="42">
                  <c:v>1.179</c:v>
                </c:pt>
                <c:pt idx="43">
                  <c:v>1.27</c:v>
                </c:pt>
                <c:pt idx="44">
                  <c:v>1.5880000000000001</c:v>
                </c:pt>
                <c:pt idx="45">
                  <c:v>4.5</c:v>
                </c:pt>
                <c:pt idx="46">
                  <c:v>6</c:v>
                </c:pt>
                <c:pt idx="47">
                  <c:v>8.1999999999999993</c:v>
                </c:pt>
                <c:pt idx="48">
                  <c:v>9.8000000000000007</c:v>
                </c:pt>
                <c:pt idx="49">
                  <c:v>19</c:v>
                </c:pt>
                <c:pt idx="5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6-0848-B613-7322AAF2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(Torque)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26574803149607"/>
                  <c:y val="0.2387532808398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Curated!$J$7:$J$57</c:f>
              <c:numCache>
                <c:formatCode>General</c:formatCode>
                <c:ptCount val="51"/>
                <c:pt idx="0">
                  <c:v>1.748</c:v>
                </c:pt>
                <c:pt idx="1">
                  <c:v>1.954</c:v>
                </c:pt>
                <c:pt idx="2">
                  <c:v>2.1139999999999999</c:v>
                </c:pt>
                <c:pt idx="3">
                  <c:v>2.3980000000000001</c:v>
                </c:pt>
                <c:pt idx="4">
                  <c:v>2.6989999999999998</c:v>
                </c:pt>
                <c:pt idx="5">
                  <c:v>1.1140000000000001</c:v>
                </c:pt>
                <c:pt idx="6">
                  <c:v>1.3220000000000001</c:v>
                </c:pt>
                <c:pt idx="7">
                  <c:v>1.6020000000000001</c:v>
                </c:pt>
                <c:pt idx="8">
                  <c:v>1.724</c:v>
                </c:pt>
                <c:pt idx="9">
                  <c:v>2.407</c:v>
                </c:pt>
                <c:pt idx="10">
                  <c:v>0.96399999999999997</c:v>
                </c:pt>
                <c:pt idx="11">
                  <c:v>1.7110000000000001</c:v>
                </c:pt>
                <c:pt idx="12">
                  <c:v>1.0409999999999999</c:v>
                </c:pt>
                <c:pt idx="13">
                  <c:v>1.4550000000000001</c:v>
                </c:pt>
                <c:pt idx="14">
                  <c:v>1.778</c:v>
                </c:pt>
                <c:pt idx="15">
                  <c:v>2.0880000000000001</c:v>
                </c:pt>
                <c:pt idx="16">
                  <c:v>2.4700000000000002</c:v>
                </c:pt>
                <c:pt idx="17">
                  <c:v>2.8450000000000002</c:v>
                </c:pt>
                <c:pt idx="18">
                  <c:v>3.157</c:v>
                </c:pt>
                <c:pt idx="19">
                  <c:v>3.4729999999999999</c:v>
                </c:pt>
                <c:pt idx="20">
                  <c:v>3.0049999999999999</c:v>
                </c:pt>
                <c:pt idx="21">
                  <c:v>3.1480000000000001</c:v>
                </c:pt>
                <c:pt idx="22">
                  <c:v>3.4489999999999998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1.407</c:v>
                </c:pt>
                <c:pt idx="29">
                  <c:v>1.554</c:v>
                </c:pt>
                <c:pt idx="30">
                  <c:v>1.804</c:v>
                </c:pt>
                <c:pt idx="31">
                  <c:v>2.0099999999999998</c:v>
                </c:pt>
                <c:pt idx="32">
                  <c:v>0.68100000000000005</c:v>
                </c:pt>
                <c:pt idx="33">
                  <c:v>0.90300000000000002</c:v>
                </c:pt>
                <c:pt idx="34">
                  <c:v>1.36</c:v>
                </c:pt>
                <c:pt idx="35">
                  <c:v>1.502</c:v>
                </c:pt>
                <c:pt idx="36">
                  <c:v>1.627</c:v>
                </c:pt>
                <c:pt idx="37">
                  <c:v>1.7090000000000001</c:v>
                </c:pt>
                <c:pt idx="38">
                  <c:v>2.0350000000000001</c:v>
                </c:pt>
                <c:pt idx="39">
                  <c:v>2.2349999999999999</c:v>
                </c:pt>
                <c:pt idx="40">
                  <c:v>2.395</c:v>
                </c:pt>
                <c:pt idx="41">
                  <c:v>3</c:v>
                </c:pt>
                <c:pt idx="42">
                  <c:v>0.47399999999999998</c:v>
                </c:pt>
                <c:pt idx="43">
                  <c:v>0.629</c:v>
                </c:pt>
                <c:pt idx="44">
                  <c:v>0.68400000000000005</c:v>
                </c:pt>
                <c:pt idx="45">
                  <c:v>1.6</c:v>
                </c:pt>
                <c:pt idx="46">
                  <c:v>1.679</c:v>
                </c:pt>
                <c:pt idx="47">
                  <c:v>1.901</c:v>
                </c:pt>
                <c:pt idx="48">
                  <c:v>1.98</c:v>
                </c:pt>
                <c:pt idx="49">
                  <c:v>2.202</c:v>
                </c:pt>
                <c:pt idx="50">
                  <c:v>2.3780000000000001</c:v>
                </c:pt>
              </c:numCache>
            </c:numRef>
          </c:xVal>
          <c:yVal>
            <c:numRef>
              <c:f>Curated!$F$7:$F$57</c:f>
              <c:numCache>
                <c:formatCode>General</c:formatCode>
                <c:ptCount val="51"/>
                <c:pt idx="0">
                  <c:v>0.88100000000000001</c:v>
                </c:pt>
                <c:pt idx="1">
                  <c:v>1</c:v>
                </c:pt>
                <c:pt idx="2">
                  <c:v>1.121</c:v>
                </c:pt>
                <c:pt idx="3">
                  <c:v>1.34</c:v>
                </c:pt>
                <c:pt idx="4">
                  <c:v>1.6379999999999999</c:v>
                </c:pt>
                <c:pt idx="5">
                  <c:v>0.255</c:v>
                </c:pt>
                <c:pt idx="6">
                  <c:v>0.439</c:v>
                </c:pt>
                <c:pt idx="7">
                  <c:v>0.52500000000000002</c:v>
                </c:pt>
                <c:pt idx="8">
                  <c:v>0.60199999999999998</c:v>
                </c:pt>
                <c:pt idx="9">
                  <c:v>1.3420000000000001</c:v>
                </c:pt>
                <c:pt idx="10">
                  <c:v>0.193</c:v>
                </c:pt>
                <c:pt idx="11">
                  <c:v>0.76200000000000001</c:v>
                </c:pt>
                <c:pt idx="12">
                  <c:v>4.1000000000000002E-2</c:v>
                </c:pt>
                <c:pt idx="13">
                  <c:v>0.35199999999999998</c:v>
                </c:pt>
                <c:pt idx="14">
                  <c:v>0.65300000000000002</c:v>
                </c:pt>
                <c:pt idx="15">
                  <c:v>0.875</c:v>
                </c:pt>
                <c:pt idx="16">
                  <c:v>1.1539999999999999</c:v>
                </c:pt>
                <c:pt idx="17">
                  <c:v>1.407</c:v>
                </c:pt>
                <c:pt idx="18">
                  <c:v>1.653</c:v>
                </c:pt>
                <c:pt idx="19">
                  <c:v>1.875</c:v>
                </c:pt>
                <c:pt idx="20">
                  <c:v>1.724</c:v>
                </c:pt>
                <c:pt idx="21">
                  <c:v>1.851</c:v>
                </c:pt>
                <c:pt idx="22">
                  <c:v>2.13</c:v>
                </c:pt>
                <c:pt idx="23">
                  <c:v>8.5999999999999993E-2</c:v>
                </c:pt>
                <c:pt idx="24">
                  <c:v>0.161</c:v>
                </c:pt>
                <c:pt idx="25">
                  <c:v>0.29399999999999998</c:v>
                </c:pt>
                <c:pt idx="26">
                  <c:v>0.42499999999999999</c:v>
                </c:pt>
                <c:pt idx="27">
                  <c:v>0.41499999999999998</c:v>
                </c:pt>
                <c:pt idx="28">
                  <c:v>0.92900000000000005</c:v>
                </c:pt>
                <c:pt idx="29">
                  <c:v>0.91400000000000003</c:v>
                </c:pt>
                <c:pt idx="30">
                  <c:v>1.097</c:v>
                </c:pt>
                <c:pt idx="31">
                  <c:v>1.3620000000000001</c:v>
                </c:pt>
                <c:pt idx="32">
                  <c:v>0.161</c:v>
                </c:pt>
                <c:pt idx="33">
                  <c:v>0.28999999999999998</c:v>
                </c:pt>
                <c:pt idx="34">
                  <c:v>0.61299999999999999</c:v>
                </c:pt>
                <c:pt idx="35">
                  <c:v>0.84499999999999997</c:v>
                </c:pt>
                <c:pt idx="36">
                  <c:v>0.71599999999999997</c:v>
                </c:pt>
                <c:pt idx="37">
                  <c:v>0.89800000000000002</c:v>
                </c:pt>
                <c:pt idx="38">
                  <c:v>1.23</c:v>
                </c:pt>
                <c:pt idx="39">
                  <c:v>1.2549999999999999</c:v>
                </c:pt>
                <c:pt idx="40">
                  <c:v>1.1140000000000001</c:v>
                </c:pt>
                <c:pt idx="41">
                  <c:v>1.6990000000000001</c:v>
                </c:pt>
                <c:pt idx="42">
                  <c:v>7.1999999999999995E-2</c:v>
                </c:pt>
                <c:pt idx="43">
                  <c:v>0.104</c:v>
                </c:pt>
                <c:pt idx="44">
                  <c:v>0.20100000000000001</c:v>
                </c:pt>
                <c:pt idx="45">
                  <c:v>0.65300000000000002</c:v>
                </c:pt>
                <c:pt idx="46">
                  <c:v>0.77800000000000002</c:v>
                </c:pt>
                <c:pt idx="47">
                  <c:v>0.91400000000000003</c:v>
                </c:pt>
                <c:pt idx="48">
                  <c:v>0.99099999999999999</c:v>
                </c:pt>
                <c:pt idx="49">
                  <c:v>1.2789999999999999</c:v>
                </c:pt>
                <c:pt idx="50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9-3342-B9A3-0C708BD2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(Weight)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12</xdr:row>
      <xdr:rowOff>25400</xdr:rowOff>
    </xdr:from>
    <xdr:to>
      <xdr:col>21</xdr:col>
      <xdr:colOff>146050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E0AD-979A-BCCA-0F2D-90D7CA33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520700</xdr:colOff>
      <xdr:row>28</xdr:row>
      <xdr:rowOff>101600</xdr:rowOff>
    </xdr:from>
    <xdr:to>
      <xdr:col>21</xdr:col>
      <xdr:colOff>139700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DBBE5-DCC6-5544-AA11-9B489343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660400</xdr:colOff>
      <xdr:row>9</xdr:row>
      <xdr:rowOff>88900</xdr:rowOff>
    </xdr:from>
    <xdr:to>
      <xdr:col>34</xdr:col>
      <xdr:colOff>279400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073A6-F456-9A4E-A2FF-83D28A81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698500</xdr:colOff>
      <xdr:row>25</xdr:row>
      <xdr:rowOff>127000</xdr:rowOff>
    </xdr:from>
    <xdr:to>
      <xdr:col>34</xdr:col>
      <xdr:colOff>317500</xdr:colOff>
      <xdr:row>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C2E10-C984-DA46-A198-421A8DFFB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673100</xdr:colOff>
      <xdr:row>9</xdr:row>
      <xdr:rowOff>76200</xdr:rowOff>
    </xdr:from>
    <xdr:to>
      <xdr:col>40</xdr:col>
      <xdr:colOff>292100</xdr:colOff>
      <xdr:row>22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E58E1-DFCB-214F-986B-AA12B10B6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698500</xdr:colOff>
      <xdr:row>26</xdr:row>
      <xdr:rowOff>25400</xdr:rowOff>
    </xdr:from>
    <xdr:to>
      <xdr:col>40</xdr:col>
      <xdr:colOff>317500</xdr:colOff>
      <xdr:row>39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CCA15-978B-3A4B-806B-850CC32D9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4</xdr:row>
      <xdr:rowOff>0</xdr:rowOff>
    </xdr:from>
    <xdr:to>
      <xdr:col>18</xdr:col>
      <xdr:colOff>450850</xdr:colOff>
      <xdr:row>24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5F1CC-EF91-3D40-B2FF-55512A26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27</xdr:row>
      <xdr:rowOff>139700</xdr:rowOff>
    </xdr:from>
    <xdr:to>
      <xdr:col>18</xdr:col>
      <xdr:colOff>520700</xdr:colOff>
      <xdr:row>44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F2C39-32FE-1142-ACFE-6EEFFDDB2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723900</xdr:colOff>
      <xdr:row>4</xdr:row>
      <xdr:rowOff>50800</xdr:rowOff>
    </xdr:from>
    <xdr:to>
      <xdr:col>24</xdr:col>
      <xdr:colOff>342900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E2062-4AAA-EB44-9AAB-8F6600768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800100</xdr:colOff>
      <xdr:row>26</xdr:row>
      <xdr:rowOff>190500</xdr:rowOff>
    </xdr:from>
    <xdr:to>
      <xdr:col>24</xdr:col>
      <xdr:colOff>355600</xdr:colOff>
      <xdr:row>43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F9710-430C-4C40-B50F-A791FEFF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AA0C-F6DC-7C4E-924A-27408B62696D}">
  <dimension ref="B2:AB115"/>
  <sheetViews>
    <sheetView topLeftCell="A38" workbookViewId="0">
      <selection activeCell="O57" sqref="O57:O60"/>
    </sheetView>
  </sheetViews>
  <sheetFormatPr baseColWidth="10" defaultRowHeight="16" x14ac:dyDescent="0.2"/>
  <cols>
    <col min="2" max="2" width="5" customWidth="1"/>
    <col min="3" max="3" width="12.6640625" customWidth="1"/>
    <col min="4" max="4" width="12" customWidth="1"/>
    <col min="5" max="5" width="12.6640625" customWidth="1"/>
    <col min="11" max="11" width="11.6640625" bestFit="1" customWidth="1"/>
    <col min="13" max="13" width="12.83203125" customWidth="1"/>
    <col min="14" max="14" width="11.6640625" bestFit="1" customWidth="1"/>
    <col min="15" max="15" width="35.83203125" customWidth="1"/>
  </cols>
  <sheetData>
    <row r="2" spans="2:28" ht="16" customHeight="1" x14ac:dyDescent="0.2">
      <c r="B2" s="50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</row>
    <row r="3" spans="2:28" ht="16" customHeight="1" x14ac:dyDescent="0.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1"/>
    </row>
    <row r="5" spans="2:28" ht="25" customHeight="1" x14ac:dyDescent="0.2">
      <c r="B5" s="43" t="s">
        <v>0</v>
      </c>
      <c r="C5" s="43" t="s">
        <v>2</v>
      </c>
      <c r="D5" s="43" t="s">
        <v>20</v>
      </c>
      <c r="E5" s="43" t="s">
        <v>12</v>
      </c>
      <c r="F5" s="43" t="s">
        <v>3</v>
      </c>
      <c r="G5" s="43" t="s">
        <v>8</v>
      </c>
      <c r="H5" s="43" t="s">
        <v>6</v>
      </c>
      <c r="I5" s="43"/>
      <c r="J5" s="43" t="s">
        <v>7</v>
      </c>
      <c r="K5" s="43"/>
      <c r="L5" s="43" t="s">
        <v>11</v>
      </c>
      <c r="M5" s="43"/>
      <c r="N5" s="43"/>
      <c r="O5" s="43" t="s">
        <v>34</v>
      </c>
      <c r="W5" s="21" t="s">
        <v>107</v>
      </c>
      <c r="X5" s="21" t="s">
        <v>111</v>
      </c>
      <c r="Y5" s="21" t="s">
        <v>6</v>
      </c>
      <c r="Z5" s="21" t="s">
        <v>108</v>
      </c>
      <c r="AA5" s="21" t="s">
        <v>109</v>
      </c>
      <c r="AB5" s="21" t="s">
        <v>110</v>
      </c>
    </row>
    <row r="6" spans="2:28" ht="18" customHeight="1" x14ac:dyDescent="0.2">
      <c r="B6" s="43"/>
      <c r="C6" s="43"/>
      <c r="D6" s="43"/>
      <c r="E6" s="44"/>
      <c r="F6" s="43"/>
      <c r="G6" s="43"/>
      <c r="H6" s="6" t="s">
        <v>4</v>
      </c>
      <c r="I6" s="6" t="s">
        <v>5</v>
      </c>
      <c r="J6" s="6" t="s">
        <v>4</v>
      </c>
      <c r="K6" s="6" t="s">
        <v>5</v>
      </c>
      <c r="L6" s="6" t="s">
        <v>9</v>
      </c>
      <c r="M6" s="6" t="s">
        <v>21</v>
      </c>
      <c r="N6" s="6" t="s">
        <v>10</v>
      </c>
      <c r="O6" s="43"/>
      <c r="R6" s="1" t="s">
        <v>22</v>
      </c>
      <c r="W6" s="21"/>
      <c r="X6" s="21"/>
      <c r="Y6" s="21"/>
      <c r="Z6" s="21"/>
      <c r="AA6" s="21"/>
      <c r="AB6" s="21"/>
    </row>
    <row r="7" spans="2:28" x14ac:dyDescent="0.2">
      <c r="B7" s="2">
        <v>1</v>
      </c>
      <c r="C7" s="32" t="s">
        <v>19</v>
      </c>
      <c r="D7" s="46">
        <v>188</v>
      </c>
      <c r="E7" s="46" t="s">
        <v>13</v>
      </c>
      <c r="F7" s="5">
        <v>7.1</v>
      </c>
      <c r="G7" s="5" t="s">
        <v>16</v>
      </c>
      <c r="H7" s="46">
        <v>60</v>
      </c>
      <c r="I7" s="5">
        <v>27</v>
      </c>
      <c r="J7" s="46">
        <v>100</v>
      </c>
      <c r="K7" s="5">
        <v>40</v>
      </c>
      <c r="L7" s="46">
        <v>8000</v>
      </c>
      <c r="M7" s="46">
        <v>6500</v>
      </c>
      <c r="N7" s="5">
        <f>ROUND(9550*I7/K7,1)</f>
        <v>6446.3</v>
      </c>
      <c r="O7" s="52" t="s">
        <v>35</v>
      </c>
      <c r="P7" s="1"/>
      <c r="W7" s="1">
        <f>F7</f>
        <v>7.1</v>
      </c>
      <c r="X7" s="1">
        <f>IFERROR(LOG10(W7), NA())</f>
        <v>0.85125834871907524</v>
      </c>
      <c r="Y7" s="1">
        <f>I7</f>
        <v>27</v>
      </c>
      <c r="Z7" s="1">
        <f>K7</f>
        <v>40</v>
      </c>
      <c r="AA7" s="1">
        <f>IFERROR(LOG10(Y7), NA())</f>
        <v>1.4313637641589874</v>
      </c>
      <c r="AB7" s="1">
        <f>IFERROR(LOG10(Z7), NA())</f>
        <v>1.6020599913279623</v>
      </c>
    </row>
    <row r="8" spans="2:28" x14ac:dyDescent="0.2">
      <c r="B8" s="2">
        <v>2</v>
      </c>
      <c r="C8" s="32"/>
      <c r="D8" s="46"/>
      <c r="E8" s="46"/>
      <c r="F8" s="5">
        <v>7.9</v>
      </c>
      <c r="G8" s="5" t="s">
        <v>17</v>
      </c>
      <c r="H8" s="46"/>
      <c r="I8" s="5">
        <v>34</v>
      </c>
      <c r="J8" s="46"/>
      <c r="K8" s="5">
        <v>52</v>
      </c>
      <c r="L8" s="46"/>
      <c r="M8" s="46"/>
      <c r="N8" s="5">
        <f t="shared" ref="N8:N15" si="0">ROUND(9550*I8/K8,1)</f>
        <v>6244.2</v>
      </c>
      <c r="O8" s="52"/>
      <c r="W8" s="1">
        <f t="shared" ref="W8:W71" si="1">F8</f>
        <v>7.9</v>
      </c>
      <c r="X8" s="1">
        <f t="shared" ref="X8:X71" si="2">IFERROR(LOG10(W8), NA())</f>
        <v>0.89762709129044149</v>
      </c>
      <c r="Y8" s="1">
        <f t="shared" ref="Y8:Y71" si="3">I8</f>
        <v>34</v>
      </c>
      <c r="Z8" s="1">
        <f t="shared" ref="Z8:Z71" si="4">K8</f>
        <v>52</v>
      </c>
      <c r="AA8" s="1">
        <f t="shared" ref="AA8:AA71" si="5">IFERROR(LOG10(Y8), NA())</f>
        <v>1.5314789170422551</v>
      </c>
      <c r="AB8" s="1">
        <f t="shared" ref="AB8:AB71" si="6">IFERROR(LOG10(Z8), NA())</f>
        <v>1.7160033436347992</v>
      </c>
    </row>
    <row r="9" spans="2:28" x14ac:dyDescent="0.2">
      <c r="B9" s="2">
        <v>3</v>
      </c>
      <c r="C9" s="32"/>
      <c r="D9" s="46"/>
      <c r="E9" s="46"/>
      <c r="F9" s="5">
        <v>7.6</v>
      </c>
      <c r="G9" s="5" t="s">
        <v>18</v>
      </c>
      <c r="H9" s="46"/>
      <c r="I9" s="5">
        <v>37</v>
      </c>
      <c r="J9" s="46"/>
      <c r="K9" s="5">
        <v>56</v>
      </c>
      <c r="L9" s="46"/>
      <c r="M9" s="46"/>
      <c r="N9" s="5">
        <f t="shared" si="0"/>
        <v>6309.8</v>
      </c>
      <c r="O9" s="52"/>
      <c r="W9" s="1">
        <f t="shared" si="1"/>
        <v>7.6</v>
      </c>
      <c r="X9" s="1">
        <f t="shared" si="2"/>
        <v>0.88081359228079137</v>
      </c>
      <c r="Y9" s="1">
        <f t="shared" si="3"/>
        <v>37</v>
      </c>
      <c r="Z9" s="1">
        <f t="shared" si="4"/>
        <v>56</v>
      </c>
      <c r="AA9" s="1">
        <f t="shared" si="5"/>
        <v>1.568201724066995</v>
      </c>
      <c r="AB9" s="1">
        <f t="shared" si="6"/>
        <v>1.7481880270062005</v>
      </c>
    </row>
    <row r="10" spans="2:28" x14ac:dyDescent="0.2">
      <c r="B10" s="2">
        <v>4</v>
      </c>
      <c r="C10" s="32"/>
      <c r="D10" s="46"/>
      <c r="E10" s="46" t="s">
        <v>14</v>
      </c>
      <c r="F10" s="5">
        <v>7.1</v>
      </c>
      <c r="G10" s="5" t="s">
        <v>16</v>
      </c>
      <c r="H10" s="46"/>
      <c r="I10" s="5">
        <v>27</v>
      </c>
      <c r="J10" s="46"/>
      <c r="K10" s="5">
        <v>40</v>
      </c>
      <c r="L10" s="46"/>
      <c r="M10" s="46"/>
      <c r="N10" s="5">
        <f t="shared" si="0"/>
        <v>6446.3</v>
      </c>
      <c r="O10" s="52"/>
      <c r="W10" s="1">
        <f t="shared" si="1"/>
        <v>7.1</v>
      </c>
      <c r="X10" s="1">
        <f t="shared" si="2"/>
        <v>0.85125834871907524</v>
      </c>
      <c r="Y10" s="1">
        <f t="shared" si="3"/>
        <v>27</v>
      </c>
      <c r="Z10" s="1">
        <f t="shared" si="4"/>
        <v>40</v>
      </c>
      <c r="AA10" s="1">
        <f t="shared" si="5"/>
        <v>1.4313637641589874</v>
      </c>
      <c r="AB10" s="1">
        <f t="shared" si="6"/>
        <v>1.6020599913279623</v>
      </c>
    </row>
    <row r="11" spans="2:28" x14ac:dyDescent="0.2">
      <c r="B11" s="2">
        <v>5</v>
      </c>
      <c r="C11" s="32"/>
      <c r="D11" s="46"/>
      <c r="E11" s="46"/>
      <c r="F11" s="5">
        <v>7.9</v>
      </c>
      <c r="G11" s="5" t="s">
        <v>17</v>
      </c>
      <c r="H11" s="46"/>
      <c r="I11" s="5">
        <v>34</v>
      </c>
      <c r="J11" s="46"/>
      <c r="K11" s="5">
        <v>52</v>
      </c>
      <c r="L11" s="46"/>
      <c r="M11" s="46"/>
      <c r="N11" s="5">
        <f t="shared" si="0"/>
        <v>6244.2</v>
      </c>
      <c r="O11" s="52"/>
      <c r="W11" s="1">
        <f t="shared" si="1"/>
        <v>7.9</v>
      </c>
      <c r="X11" s="1">
        <f t="shared" si="2"/>
        <v>0.89762709129044149</v>
      </c>
      <c r="Y11" s="1">
        <f t="shared" si="3"/>
        <v>34</v>
      </c>
      <c r="Z11" s="1">
        <f t="shared" si="4"/>
        <v>52</v>
      </c>
      <c r="AA11" s="1">
        <f t="shared" si="5"/>
        <v>1.5314789170422551</v>
      </c>
      <c r="AB11" s="1">
        <f t="shared" si="6"/>
        <v>1.7160033436347992</v>
      </c>
    </row>
    <row r="12" spans="2:28" x14ac:dyDescent="0.2">
      <c r="B12" s="2">
        <v>6</v>
      </c>
      <c r="C12" s="32"/>
      <c r="D12" s="46"/>
      <c r="E12" s="46"/>
      <c r="F12" s="5">
        <v>7.6</v>
      </c>
      <c r="G12" s="5" t="s">
        <v>18</v>
      </c>
      <c r="H12" s="46"/>
      <c r="I12" s="5">
        <v>37</v>
      </c>
      <c r="J12" s="46"/>
      <c r="K12" s="5">
        <v>56</v>
      </c>
      <c r="L12" s="46"/>
      <c r="M12" s="46"/>
      <c r="N12" s="5">
        <f t="shared" si="0"/>
        <v>6309.8</v>
      </c>
      <c r="O12" s="52"/>
      <c r="W12" s="1">
        <f t="shared" si="1"/>
        <v>7.6</v>
      </c>
      <c r="X12" s="1">
        <f t="shared" si="2"/>
        <v>0.88081359228079137</v>
      </c>
      <c r="Y12" s="1">
        <f t="shared" si="3"/>
        <v>37</v>
      </c>
      <c r="Z12" s="1">
        <f t="shared" si="4"/>
        <v>56</v>
      </c>
      <c r="AA12" s="1">
        <f t="shared" si="5"/>
        <v>1.568201724066995</v>
      </c>
      <c r="AB12" s="1">
        <f t="shared" si="6"/>
        <v>1.7481880270062005</v>
      </c>
    </row>
    <row r="13" spans="2:28" x14ac:dyDescent="0.2">
      <c r="B13" s="2">
        <v>7</v>
      </c>
      <c r="C13" s="32"/>
      <c r="D13" s="46"/>
      <c r="E13" s="46" t="s">
        <v>15</v>
      </c>
      <c r="F13" s="5">
        <v>7.1</v>
      </c>
      <c r="G13" s="5" t="s">
        <v>16</v>
      </c>
      <c r="H13" s="46"/>
      <c r="I13" s="5">
        <v>27</v>
      </c>
      <c r="J13" s="46"/>
      <c r="K13" s="5">
        <v>40</v>
      </c>
      <c r="L13" s="46"/>
      <c r="M13" s="46"/>
      <c r="N13" s="5">
        <f t="shared" si="0"/>
        <v>6446.3</v>
      </c>
      <c r="O13" s="52"/>
      <c r="W13" s="1">
        <f t="shared" si="1"/>
        <v>7.1</v>
      </c>
      <c r="X13" s="1">
        <f t="shared" si="2"/>
        <v>0.85125834871907524</v>
      </c>
      <c r="Y13" s="1">
        <f t="shared" si="3"/>
        <v>27</v>
      </c>
      <c r="Z13" s="1">
        <f t="shared" si="4"/>
        <v>40</v>
      </c>
      <c r="AA13" s="1">
        <f t="shared" si="5"/>
        <v>1.4313637641589874</v>
      </c>
      <c r="AB13" s="1">
        <f t="shared" si="6"/>
        <v>1.6020599913279623</v>
      </c>
    </row>
    <row r="14" spans="2:28" x14ac:dyDescent="0.2">
      <c r="B14" s="2">
        <v>8</v>
      </c>
      <c r="C14" s="32"/>
      <c r="D14" s="46"/>
      <c r="E14" s="46"/>
      <c r="F14" s="5">
        <v>7.9</v>
      </c>
      <c r="G14" s="5" t="s">
        <v>17</v>
      </c>
      <c r="H14" s="46"/>
      <c r="I14" s="5">
        <v>34</v>
      </c>
      <c r="J14" s="46"/>
      <c r="K14" s="5">
        <v>52</v>
      </c>
      <c r="L14" s="46"/>
      <c r="M14" s="46"/>
      <c r="N14" s="5">
        <f t="shared" si="0"/>
        <v>6244.2</v>
      </c>
      <c r="O14" s="52"/>
      <c r="W14" s="1">
        <f t="shared" si="1"/>
        <v>7.9</v>
      </c>
      <c r="X14" s="1">
        <f t="shared" si="2"/>
        <v>0.89762709129044149</v>
      </c>
      <c r="Y14" s="1">
        <f t="shared" si="3"/>
        <v>34</v>
      </c>
      <c r="Z14" s="1">
        <f t="shared" si="4"/>
        <v>52</v>
      </c>
      <c r="AA14" s="1">
        <f t="shared" si="5"/>
        <v>1.5314789170422551</v>
      </c>
      <c r="AB14" s="1">
        <f t="shared" si="6"/>
        <v>1.7160033436347992</v>
      </c>
    </row>
    <row r="15" spans="2:28" x14ac:dyDescent="0.2">
      <c r="B15" s="2">
        <v>9</v>
      </c>
      <c r="C15" s="32"/>
      <c r="D15" s="46"/>
      <c r="E15" s="46"/>
      <c r="F15" s="5">
        <v>7.6</v>
      </c>
      <c r="G15" s="5" t="s">
        <v>18</v>
      </c>
      <c r="H15" s="46"/>
      <c r="I15" s="5">
        <v>37</v>
      </c>
      <c r="J15" s="46"/>
      <c r="K15" s="5">
        <v>56</v>
      </c>
      <c r="L15" s="46"/>
      <c r="M15" s="46"/>
      <c r="N15" s="5">
        <f t="shared" si="0"/>
        <v>6309.8</v>
      </c>
      <c r="O15" s="52"/>
      <c r="W15" s="1">
        <f t="shared" si="1"/>
        <v>7.6</v>
      </c>
      <c r="X15" s="1">
        <f t="shared" si="2"/>
        <v>0.88081359228079137</v>
      </c>
      <c r="Y15" s="1">
        <f t="shared" si="3"/>
        <v>37</v>
      </c>
      <c r="Z15" s="1">
        <f t="shared" si="4"/>
        <v>56</v>
      </c>
      <c r="AA15" s="1">
        <f t="shared" si="5"/>
        <v>1.568201724066995</v>
      </c>
      <c r="AB15" s="1">
        <f t="shared" si="6"/>
        <v>1.7481880270062005</v>
      </c>
    </row>
    <row r="16" spans="2:28" x14ac:dyDescent="0.2">
      <c r="B16" s="2">
        <v>10</v>
      </c>
      <c r="C16" s="32"/>
      <c r="D16" s="45">
        <v>208</v>
      </c>
      <c r="E16" s="45" t="s">
        <v>13</v>
      </c>
      <c r="F16" s="7">
        <v>9.4</v>
      </c>
      <c r="G16" s="7" t="s">
        <v>16</v>
      </c>
      <c r="H16" s="45">
        <v>86</v>
      </c>
      <c r="I16" s="7">
        <v>33</v>
      </c>
      <c r="J16" s="45">
        <v>150</v>
      </c>
      <c r="K16" s="7">
        <v>54</v>
      </c>
      <c r="L16" s="45">
        <v>7000</v>
      </c>
      <c r="M16" s="45">
        <v>6000</v>
      </c>
      <c r="N16" s="7">
        <f>ROUND(9550*I16/K16,1)</f>
        <v>5836.1</v>
      </c>
      <c r="O16" s="53" t="s">
        <v>36</v>
      </c>
      <c r="W16" s="1">
        <f t="shared" si="1"/>
        <v>9.4</v>
      </c>
      <c r="X16" s="1">
        <f t="shared" si="2"/>
        <v>0.97312785359969867</v>
      </c>
      <c r="Y16" s="1">
        <f t="shared" si="3"/>
        <v>33</v>
      </c>
      <c r="Z16" s="1">
        <f t="shared" si="4"/>
        <v>54</v>
      </c>
      <c r="AA16" s="1">
        <f t="shared" si="5"/>
        <v>1.5185139398778875</v>
      </c>
      <c r="AB16" s="1">
        <f t="shared" si="6"/>
        <v>1.7323937598229686</v>
      </c>
    </row>
    <row r="17" spans="2:28" x14ac:dyDescent="0.2">
      <c r="B17" s="2">
        <v>11</v>
      </c>
      <c r="C17" s="32"/>
      <c r="D17" s="45"/>
      <c r="E17" s="45"/>
      <c r="F17" s="7">
        <v>10.3</v>
      </c>
      <c r="G17" s="7" t="s">
        <v>17</v>
      </c>
      <c r="H17" s="45"/>
      <c r="I17" s="7">
        <v>52</v>
      </c>
      <c r="J17" s="45"/>
      <c r="K17" s="7">
        <v>84</v>
      </c>
      <c r="L17" s="45"/>
      <c r="M17" s="45"/>
      <c r="N17" s="7">
        <f t="shared" ref="N17:N24" si="7">ROUND(9550*I17/K17,1)</f>
        <v>5911.9</v>
      </c>
      <c r="O17" s="53"/>
      <c r="W17" s="1">
        <f t="shared" si="1"/>
        <v>10.3</v>
      </c>
      <c r="X17" s="1">
        <f t="shared" si="2"/>
        <v>1.0128372247051722</v>
      </c>
      <c r="Y17" s="1">
        <f t="shared" si="3"/>
        <v>52</v>
      </c>
      <c r="Z17" s="1">
        <f t="shared" si="4"/>
        <v>84</v>
      </c>
      <c r="AA17" s="1">
        <f t="shared" si="5"/>
        <v>1.7160033436347992</v>
      </c>
      <c r="AB17" s="1">
        <f t="shared" si="6"/>
        <v>1.9242792860618816</v>
      </c>
    </row>
    <row r="18" spans="2:28" x14ac:dyDescent="0.2">
      <c r="B18" s="2">
        <v>12</v>
      </c>
      <c r="C18" s="32"/>
      <c r="D18" s="45"/>
      <c r="E18" s="45"/>
      <c r="F18" s="7">
        <v>10</v>
      </c>
      <c r="G18" s="7" t="s">
        <v>18</v>
      </c>
      <c r="H18" s="45"/>
      <c r="I18" s="7">
        <v>56</v>
      </c>
      <c r="J18" s="45"/>
      <c r="K18" s="7">
        <v>90</v>
      </c>
      <c r="L18" s="45"/>
      <c r="M18" s="45"/>
      <c r="N18" s="7">
        <f t="shared" si="7"/>
        <v>5942.2</v>
      </c>
      <c r="O18" s="53"/>
      <c r="W18" s="1">
        <f t="shared" si="1"/>
        <v>10</v>
      </c>
      <c r="X18" s="1">
        <f t="shared" si="2"/>
        <v>1</v>
      </c>
      <c r="Y18" s="1">
        <f t="shared" si="3"/>
        <v>56</v>
      </c>
      <c r="Z18" s="1">
        <f t="shared" si="4"/>
        <v>90</v>
      </c>
      <c r="AA18" s="1">
        <f t="shared" si="5"/>
        <v>1.7481880270062005</v>
      </c>
      <c r="AB18" s="1">
        <f t="shared" si="6"/>
        <v>1.954242509439325</v>
      </c>
    </row>
    <row r="19" spans="2:28" x14ac:dyDescent="0.2">
      <c r="B19" s="2">
        <v>13</v>
      </c>
      <c r="C19" s="32"/>
      <c r="D19" s="45"/>
      <c r="E19" s="45" t="s">
        <v>14</v>
      </c>
      <c r="F19" s="7">
        <v>9.4</v>
      </c>
      <c r="G19" s="7" t="s">
        <v>16</v>
      </c>
      <c r="H19" s="45"/>
      <c r="I19" s="7">
        <v>33</v>
      </c>
      <c r="J19" s="45"/>
      <c r="K19" s="7">
        <v>54</v>
      </c>
      <c r="L19" s="45"/>
      <c r="M19" s="45"/>
      <c r="N19" s="7">
        <f t="shared" si="7"/>
        <v>5836.1</v>
      </c>
      <c r="O19" s="53"/>
      <c r="W19" s="1">
        <f t="shared" si="1"/>
        <v>9.4</v>
      </c>
      <c r="X19" s="1">
        <f t="shared" si="2"/>
        <v>0.97312785359969867</v>
      </c>
      <c r="Y19" s="1">
        <f t="shared" si="3"/>
        <v>33</v>
      </c>
      <c r="Z19" s="1">
        <f t="shared" si="4"/>
        <v>54</v>
      </c>
      <c r="AA19" s="1">
        <f t="shared" si="5"/>
        <v>1.5185139398778875</v>
      </c>
      <c r="AB19" s="1">
        <f t="shared" si="6"/>
        <v>1.7323937598229686</v>
      </c>
    </row>
    <row r="20" spans="2:28" x14ac:dyDescent="0.2">
      <c r="B20" s="2">
        <v>14</v>
      </c>
      <c r="C20" s="32"/>
      <c r="D20" s="45"/>
      <c r="E20" s="45"/>
      <c r="F20" s="7">
        <v>10.3</v>
      </c>
      <c r="G20" s="7" t="s">
        <v>17</v>
      </c>
      <c r="H20" s="45"/>
      <c r="I20" s="7">
        <v>52</v>
      </c>
      <c r="J20" s="45"/>
      <c r="K20" s="7">
        <v>84</v>
      </c>
      <c r="L20" s="45"/>
      <c r="M20" s="45"/>
      <c r="N20" s="7">
        <f t="shared" si="7"/>
        <v>5911.9</v>
      </c>
      <c r="O20" s="53"/>
      <c r="W20" s="1">
        <f t="shared" si="1"/>
        <v>10.3</v>
      </c>
      <c r="X20" s="1">
        <f t="shared" si="2"/>
        <v>1.0128372247051722</v>
      </c>
      <c r="Y20" s="1">
        <f t="shared" si="3"/>
        <v>52</v>
      </c>
      <c r="Z20" s="1">
        <f t="shared" si="4"/>
        <v>84</v>
      </c>
      <c r="AA20" s="1">
        <f t="shared" si="5"/>
        <v>1.7160033436347992</v>
      </c>
      <c r="AB20" s="1">
        <f t="shared" si="6"/>
        <v>1.9242792860618816</v>
      </c>
    </row>
    <row r="21" spans="2:28" x14ac:dyDescent="0.2">
      <c r="B21" s="2">
        <v>15</v>
      </c>
      <c r="C21" s="32"/>
      <c r="D21" s="45"/>
      <c r="E21" s="45"/>
      <c r="F21" s="7">
        <v>10</v>
      </c>
      <c r="G21" s="7" t="s">
        <v>18</v>
      </c>
      <c r="H21" s="45"/>
      <c r="I21" s="7">
        <v>56</v>
      </c>
      <c r="J21" s="45"/>
      <c r="K21" s="7">
        <v>90</v>
      </c>
      <c r="L21" s="45"/>
      <c r="M21" s="45"/>
      <c r="N21" s="7">
        <f t="shared" si="7"/>
        <v>5942.2</v>
      </c>
      <c r="O21" s="53"/>
      <c r="W21" s="1">
        <f t="shared" si="1"/>
        <v>10</v>
      </c>
      <c r="X21" s="1">
        <f t="shared" si="2"/>
        <v>1</v>
      </c>
      <c r="Y21" s="1">
        <f t="shared" si="3"/>
        <v>56</v>
      </c>
      <c r="Z21" s="1">
        <f t="shared" si="4"/>
        <v>90</v>
      </c>
      <c r="AA21" s="1">
        <f t="shared" si="5"/>
        <v>1.7481880270062005</v>
      </c>
      <c r="AB21" s="1">
        <f t="shared" si="6"/>
        <v>1.954242509439325</v>
      </c>
    </row>
    <row r="22" spans="2:28" x14ac:dyDescent="0.2">
      <c r="B22" s="2">
        <v>16</v>
      </c>
      <c r="C22" s="32"/>
      <c r="D22" s="45"/>
      <c r="E22" s="45" t="s">
        <v>15</v>
      </c>
      <c r="F22" s="7">
        <v>9.4</v>
      </c>
      <c r="G22" s="7" t="s">
        <v>16</v>
      </c>
      <c r="H22" s="45"/>
      <c r="I22" s="7">
        <v>33</v>
      </c>
      <c r="J22" s="45"/>
      <c r="K22" s="7">
        <v>54</v>
      </c>
      <c r="L22" s="45"/>
      <c r="M22" s="45"/>
      <c r="N22" s="7">
        <f t="shared" si="7"/>
        <v>5836.1</v>
      </c>
      <c r="O22" s="53"/>
      <c r="W22" s="1">
        <f t="shared" si="1"/>
        <v>9.4</v>
      </c>
      <c r="X22" s="1">
        <f t="shared" si="2"/>
        <v>0.97312785359969867</v>
      </c>
      <c r="Y22" s="1">
        <f t="shared" si="3"/>
        <v>33</v>
      </c>
      <c r="Z22" s="1">
        <f t="shared" si="4"/>
        <v>54</v>
      </c>
      <c r="AA22" s="1">
        <f t="shared" si="5"/>
        <v>1.5185139398778875</v>
      </c>
      <c r="AB22" s="1">
        <f t="shared" si="6"/>
        <v>1.7323937598229686</v>
      </c>
    </row>
    <row r="23" spans="2:28" x14ac:dyDescent="0.2">
      <c r="B23" s="2">
        <v>17</v>
      </c>
      <c r="C23" s="32"/>
      <c r="D23" s="45"/>
      <c r="E23" s="45"/>
      <c r="F23" s="7">
        <v>10.3</v>
      </c>
      <c r="G23" s="7" t="s">
        <v>17</v>
      </c>
      <c r="H23" s="45"/>
      <c r="I23" s="7">
        <v>52</v>
      </c>
      <c r="J23" s="45"/>
      <c r="K23" s="7">
        <v>84</v>
      </c>
      <c r="L23" s="45"/>
      <c r="M23" s="45"/>
      <c r="N23" s="7">
        <f t="shared" si="7"/>
        <v>5911.9</v>
      </c>
      <c r="O23" s="53"/>
      <c r="W23" s="1">
        <f t="shared" si="1"/>
        <v>10.3</v>
      </c>
      <c r="X23" s="1">
        <f t="shared" si="2"/>
        <v>1.0128372247051722</v>
      </c>
      <c r="Y23" s="1">
        <f t="shared" si="3"/>
        <v>52</v>
      </c>
      <c r="Z23" s="1">
        <f t="shared" si="4"/>
        <v>84</v>
      </c>
      <c r="AA23" s="1">
        <f t="shared" si="5"/>
        <v>1.7160033436347992</v>
      </c>
      <c r="AB23" s="1">
        <f t="shared" si="6"/>
        <v>1.9242792860618816</v>
      </c>
    </row>
    <row r="24" spans="2:28" x14ac:dyDescent="0.2">
      <c r="B24" s="2">
        <v>18</v>
      </c>
      <c r="C24" s="32"/>
      <c r="D24" s="45"/>
      <c r="E24" s="45"/>
      <c r="F24" s="7">
        <v>10</v>
      </c>
      <c r="G24" s="7" t="s">
        <v>18</v>
      </c>
      <c r="H24" s="45"/>
      <c r="I24" s="7">
        <v>56</v>
      </c>
      <c r="J24" s="45"/>
      <c r="K24" s="7">
        <v>90</v>
      </c>
      <c r="L24" s="45"/>
      <c r="M24" s="45"/>
      <c r="N24" s="7">
        <f t="shared" si="7"/>
        <v>5942.2</v>
      </c>
      <c r="O24" s="53"/>
      <c r="W24" s="1">
        <f t="shared" si="1"/>
        <v>10</v>
      </c>
      <c r="X24" s="1">
        <f t="shared" si="2"/>
        <v>1</v>
      </c>
      <c r="Y24" s="1">
        <f t="shared" si="3"/>
        <v>56</v>
      </c>
      <c r="Z24" s="1">
        <f t="shared" si="4"/>
        <v>90</v>
      </c>
      <c r="AA24" s="1">
        <f t="shared" si="5"/>
        <v>1.7481880270062005</v>
      </c>
      <c r="AB24" s="1">
        <f t="shared" si="6"/>
        <v>1.954242509439325</v>
      </c>
    </row>
    <row r="25" spans="2:28" x14ac:dyDescent="0.2">
      <c r="B25" s="2">
        <v>19</v>
      </c>
      <c r="C25" s="32"/>
      <c r="D25" s="47">
        <v>228</v>
      </c>
      <c r="E25" s="47" t="s">
        <v>13</v>
      </c>
      <c r="F25" s="8">
        <v>12.9</v>
      </c>
      <c r="G25" s="8" t="s">
        <v>16</v>
      </c>
      <c r="H25" s="47">
        <v>104</v>
      </c>
      <c r="I25" s="8">
        <v>55</v>
      </c>
      <c r="J25" s="47">
        <v>220</v>
      </c>
      <c r="K25" s="8">
        <v>96</v>
      </c>
      <c r="L25" s="47">
        <v>6500</v>
      </c>
      <c r="M25" s="47">
        <v>4500</v>
      </c>
      <c r="N25" s="8">
        <f>ROUND(9550*I25/K25,1)</f>
        <v>5471.4</v>
      </c>
      <c r="O25" s="54" t="s">
        <v>37</v>
      </c>
      <c r="W25" s="1">
        <f t="shared" si="1"/>
        <v>12.9</v>
      </c>
      <c r="X25" s="1">
        <f t="shared" si="2"/>
        <v>1.110589710299249</v>
      </c>
      <c r="Y25" s="1">
        <f t="shared" si="3"/>
        <v>55</v>
      </c>
      <c r="Z25" s="1">
        <f t="shared" si="4"/>
        <v>96</v>
      </c>
      <c r="AA25" s="1">
        <f t="shared" si="5"/>
        <v>1.7403626894942439</v>
      </c>
      <c r="AB25" s="1">
        <f t="shared" si="6"/>
        <v>1.9822712330395684</v>
      </c>
    </row>
    <row r="26" spans="2:28" x14ac:dyDescent="0.2">
      <c r="B26" s="2">
        <v>20</v>
      </c>
      <c r="C26" s="32"/>
      <c r="D26" s="47"/>
      <c r="E26" s="47"/>
      <c r="F26" s="8">
        <v>13.5</v>
      </c>
      <c r="G26" s="8" t="s">
        <v>17</v>
      </c>
      <c r="H26" s="47"/>
      <c r="I26" s="8">
        <v>64</v>
      </c>
      <c r="J26" s="47"/>
      <c r="K26" s="8">
        <v>112</v>
      </c>
      <c r="L26" s="47"/>
      <c r="M26" s="47"/>
      <c r="N26" s="8">
        <f t="shared" ref="N26:N33" si="8">ROUND(9550*I26/K26,1)</f>
        <v>5457.1</v>
      </c>
      <c r="O26" s="54"/>
      <c r="W26" s="1">
        <f t="shared" si="1"/>
        <v>13.5</v>
      </c>
      <c r="X26" s="1">
        <f t="shared" si="2"/>
        <v>1.1303337684950061</v>
      </c>
      <c r="Y26" s="1">
        <f t="shared" si="3"/>
        <v>64</v>
      </c>
      <c r="Z26" s="1">
        <f t="shared" si="4"/>
        <v>112</v>
      </c>
      <c r="AA26" s="1">
        <f t="shared" si="5"/>
        <v>1.8061799739838871</v>
      </c>
      <c r="AB26" s="1">
        <f t="shared" si="6"/>
        <v>2.0492180226701815</v>
      </c>
    </row>
    <row r="27" spans="2:28" x14ac:dyDescent="0.2">
      <c r="B27" s="2">
        <v>21</v>
      </c>
      <c r="C27" s="32"/>
      <c r="D27" s="47"/>
      <c r="E27" s="47"/>
      <c r="F27" s="8">
        <v>13.2</v>
      </c>
      <c r="G27" s="8" t="s">
        <v>18</v>
      </c>
      <c r="H27" s="47"/>
      <c r="I27" s="8">
        <v>75</v>
      </c>
      <c r="J27" s="47"/>
      <c r="K27" s="8">
        <v>130</v>
      </c>
      <c r="L27" s="47"/>
      <c r="M27" s="47"/>
      <c r="N27" s="8">
        <f t="shared" si="8"/>
        <v>5509.6</v>
      </c>
      <c r="O27" s="54"/>
      <c r="W27" s="1">
        <f t="shared" si="1"/>
        <v>13.2</v>
      </c>
      <c r="X27" s="1">
        <f t="shared" si="2"/>
        <v>1.1205739312058498</v>
      </c>
      <c r="Y27" s="1">
        <f t="shared" si="3"/>
        <v>75</v>
      </c>
      <c r="Z27" s="1">
        <f t="shared" si="4"/>
        <v>130</v>
      </c>
      <c r="AA27" s="1">
        <f t="shared" si="5"/>
        <v>1.8750612633917001</v>
      </c>
      <c r="AB27" s="1">
        <f t="shared" si="6"/>
        <v>2.1139433523068369</v>
      </c>
    </row>
    <row r="28" spans="2:28" x14ac:dyDescent="0.2">
      <c r="B28" s="2">
        <v>22</v>
      </c>
      <c r="C28" s="32"/>
      <c r="D28" s="47"/>
      <c r="E28" s="47" t="s">
        <v>14</v>
      </c>
      <c r="F28" s="8">
        <v>12.9</v>
      </c>
      <c r="G28" s="8" t="s">
        <v>16</v>
      </c>
      <c r="H28" s="47">
        <v>124</v>
      </c>
      <c r="I28" s="8">
        <v>55</v>
      </c>
      <c r="J28" s="47"/>
      <c r="K28" s="8">
        <v>96</v>
      </c>
      <c r="L28" s="47"/>
      <c r="M28" s="47">
        <v>5500</v>
      </c>
      <c r="N28" s="8">
        <f t="shared" si="8"/>
        <v>5471.4</v>
      </c>
      <c r="O28" s="54"/>
      <c r="W28" s="1">
        <f t="shared" si="1"/>
        <v>12.9</v>
      </c>
      <c r="X28" s="1">
        <f t="shared" si="2"/>
        <v>1.110589710299249</v>
      </c>
      <c r="Y28" s="1">
        <f t="shared" si="3"/>
        <v>55</v>
      </c>
      <c r="Z28" s="1">
        <f t="shared" si="4"/>
        <v>96</v>
      </c>
      <c r="AA28" s="1">
        <f t="shared" si="5"/>
        <v>1.7403626894942439</v>
      </c>
      <c r="AB28" s="1">
        <f t="shared" si="6"/>
        <v>1.9822712330395684</v>
      </c>
    </row>
    <row r="29" spans="2:28" x14ac:dyDescent="0.2">
      <c r="B29" s="2">
        <v>23</v>
      </c>
      <c r="C29" s="32"/>
      <c r="D29" s="47"/>
      <c r="E29" s="47"/>
      <c r="F29" s="8">
        <v>13.5</v>
      </c>
      <c r="G29" s="8" t="s">
        <v>17</v>
      </c>
      <c r="H29" s="47"/>
      <c r="I29" s="8">
        <v>64</v>
      </c>
      <c r="J29" s="47"/>
      <c r="K29" s="8">
        <v>112</v>
      </c>
      <c r="L29" s="47"/>
      <c r="M29" s="47"/>
      <c r="N29" s="8">
        <f t="shared" si="8"/>
        <v>5457.1</v>
      </c>
      <c r="O29" s="54"/>
      <c r="W29" s="1">
        <f t="shared" si="1"/>
        <v>13.5</v>
      </c>
      <c r="X29" s="1">
        <f t="shared" si="2"/>
        <v>1.1303337684950061</v>
      </c>
      <c r="Y29" s="1">
        <f t="shared" si="3"/>
        <v>64</v>
      </c>
      <c r="Z29" s="1">
        <f t="shared" si="4"/>
        <v>112</v>
      </c>
      <c r="AA29" s="1">
        <f t="shared" si="5"/>
        <v>1.8061799739838871</v>
      </c>
      <c r="AB29" s="1">
        <f t="shared" si="6"/>
        <v>2.0492180226701815</v>
      </c>
    </row>
    <row r="30" spans="2:28" x14ac:dyDescent="0.2">
      <c r="B30" s="2">
        <v>24</v>
      </c>
      <c r="C30" s="32"/>
      <c r="D30" s="47"/>
      <c r="E30" s="47"/>
      <c r="F30" s="8">
        <v>13.2</v>
      </c>
      <c r="G30" s="8" t="s">
        <v>18</v>
      </c>
      <c r="H30" s="47"/>
      <c r="I30" s="8">
        <v>75</v>
      </c>
      <c r="J30" s="47"/>
      <c r="K30" s="8">
        <v>130</v>
      </c>
      <c r="L30" s="47"/>
      <c r="M30" s="47"/>
      <c r="N30" s="8">
        <f t="shared" si="8"/>
        <v>5509.6</v>
      </c>
      <c r="O30" s="54"/>
      <c r="W30" s="1">
        <f t="shared" si="1"/>
        <v>13.2</v>
      </c>
      <c r="X30" s="1">
        <f t="shared" si="2"/>
        <v>1.1205739312058498</v>
      </c>
      <c r="Y30" s="1">
        <f t="shared" si="3"/>
        <v>75</v>
      </c>
      <c r="Z30" s="1">
        <f t="shared" si="4"/>
        <v>130</v>
      </c>
      <c r="AA30" s="1">
        <f t="shared" si="5"/>
        <v>1.8750612633917001</v>
      </c>
      <c r="AB30" s="1">
        <f t="shared" si="6"/>
        <v>2.1139433523068369</v>
      </c>
    </row>
    <row r="31" spans="2:28" x14ac:dyDescent="0.2">
      <c r="B31" s="2">
        <v>25</v>
      </c>
      <c r="C31" s="32"/>
      <c r="D31" s="47"/>
      <c r="E31" s="47" t="s">
        <v>15</v>
      </c>
      <c r="F31" s="8">
        <v>12.9</v>
      </c>
      <c r="G31" s="8" t="s">
        <v>16</v>
      </c>
      <c r="H31" s="47"/>
      <c r="I31" s="8">
        <v>55</v>
      </c>
      <c r="J31" s="47"/>
      <c r="K31" s="8">
        <v>96</v>
      </c>
      <c r="L31" s="47"/>
      <c r="M31" s="47"/>
      <c r="N31" s="8">
        <f t="shared" si="8"/>
        <v>5471.4</v>
      </c>
      <c r="O31" s="54"/>
      <c r="W31" s="1">
        <f t="shared" si="1"/>
        <v>12.9</v>
      </c>
      <c r="X31" s="1">
        <f t="shared" si="2"/>
        <v>1.110589710299249</v>
      </c>
      <c r="Y31" s="1">
        <f t="shared" si="3"/>
        <v>55</v>
      </c>
      <c r="Z31" s="1">
        <f t="shared" si="4"/>
        <v>96</v>
      </c>
      <c r="AA31" s="1">
        <f t="shared" si="5"/>
        <v>1.7403626894942439</v>
      </c>
      <c r="AB31" s="1">
        <f t="shared" si="6"/>
        <v>1.9822712330395684</v>
      </c>
    </row>
    <row r="32" spans="2:28" x14ac:dyDescent="0.2">
      <c r="B32" s="2">
        <v>26</v>
      </c>
      <c r="C32" s="32"/>
      <c r="D32" s="47"/>
      <c r="E32" s="47"/>
      <c r="F32" s="8">
        <v>13.5</v>
      </c>
      <c r="G32" s="8" t="s">
        <v>17</v>
      </c>
      <c r="H32" s="47"/>
      <c r="I32" s="8">
        <v>64</v>
      </c>
      <c r="J32" s="47"/>
      <c r="K32" s="8">
        <v>112</v>
      </c>
      <c r="L32" s="47"/>
      <c r="M32" s="47"/>
      <c r="N32" s="8">
        <f t="shared" si="8"/>
        <v>5457.1</v>
      </c>
      <c r="O32" s="54"/>
      <c r="W32" s="1">
        <f t="shared" si="1"/>
        <v>13.5</v>
      </c>
      <c r="X32" s="1">
        <f t="shared" si="2"/>
        <v>1.1303337684950061</v>
      </c>
      <c r="Y32" s="1">
        <f t="shared" si="3"/>
        <v>64</v>
      </c>
      <c r="Z32" s="1">
        <f t="shared" si="4"/>
        <v>112</v>
      </c>
      <c r="AA32" s="1">
        <f t="shared" si="5"/>
        <v>1.8061799739838871</v>
      </c>
      <c r="AB32" s="1">
        <f t="shared" si="6"/>
        <v>2.0492180226701815</v>
      </c>
    </row>
    <row r="33" spans="2:28" x14ac:dyDescent="0.2">
      <c r="B33" s="2">
        <v>27</v>
      </c>
      <c r="C33" s="32"/>
      <c r="D33" s="47"/>
      <c r="E33" s="47"/>
      <c r="F33" s="8">
        <v>13.2</v>
      </c>
      <c r="G33" s="8" t="s">
        <v>18</v>
      </c>
      <c r="H33" s="47"/>
      <c r="I33" s="8">
        <v>75</v>
      </c>
      <c r="J33" s="47"/>
      <c r="K33" s="8">
        <v>130</v>
      </c>
      <c r="L33" s="47"/>
      <c r="M33" s="47"/>
      <c r="N33" s="8">
        <f t="shared" si="8"/>
        <v>5509.6</v>
      </c>
      <c r="O33" s="54"/>
      <c r="W33" s="1">
        <f t="shared" si="1"/>
        <v>13.2</v>
      </c>
      <c r="X33" s="1">
        <f t="shared" si="2"/>
        <v>1.1205739312058498</v>
      </c>
      <c r="Y33" s="1">
        <f t="shared" si="3"/>
        <v>75</v>
      </c>
      <c r="Z33" s="1">
        <f t="shared" si="4"/>
        <v>130</v>
      </c>
      <c r="AA33" s="1">
        <f t="shared" si="5"/>
        <v>1.8750612633917001</v>
      </c>
      <c r="AB33" s="1">
        <f t="shared" si="6"/>
        <v>2.1139433523068369</v>
      </c>
    </row>
    <row r="34" spans="2:28" x14ac:dyDescent="0.2">
      <c r="B34" s="2">
        <v>28</v>
      </c>
      <c r="C34" s="32"/>
      <c r="D34" s="48">
        <v>268</v>
      </c>
      <c r="E34" s="48" t="s">
        <v>13</v>
      </c>
      <c r="F34" s="4">
        <v>21.4</v>
      </c>
      <c r="G34" s="4" t="s">
        <v>16</v>
      </c>
      <c r="H34" s="48">
        <v>135</v>
      </c>
      <c r="I34" s="4">
        <v>80</v>
      </c>
      <c r="J34" s="48">
        <v>500</v>
      </c>
      <c r="K34" s="4">
        <v>200</v>
      </c>
      <c r="L34" s="48">
        <v>4500</v>
      </c>
      <c r="M34" s="48">
        <v>2600</v>
      </c>
      <c r="N34" s="4">
        <f>ROUND(9550*I34/K34,1)</f>
        <v>3820</v>
      </c>
      <c r="O34" s="55" t="s">
        <v>38</v>
      </c>
      <c r="W34" s="1">
        <f t="shared" si="1"/>
        <v>21.4</v>
      </c>
      <c r="X34" s="1">
        <f t="shared" si="2"/>
        <v>1.3304137733491908</v>
      </c>
      <c r="Y34" s="1">
        <f t="shared" si="3"/>
        <v>80</v>
      </c>
      <c r="Z34" s="1">
        <f t="shared" si="4"/>
        <v>200</v>
      </c>
      <c r="AA34" s="1">
        <f t="shared" si="5"/>
        <v>1.9030899869919435</v>
      </c>
      <c r="AB34" s="1">
        <f t="shared" si="6"/>
        <v>2.3010299956639813</v>
      </c>
    </row>
    <row r="35" spans="2:28" x14ac:dyDescent="0.2">
      <c r="B35" s="2">
        <v>29</v>
      </c>
      <c r="C35" s="32"/>
      <c r="D35" s="48"/>
      <c r="E35" s="48"/>
      <c r="F35" s="4">
        <v>22.3</v>
      </c>
      <c r="G35" s="4" t="s">
        <v>17</v>
      </c>
      <c r="H35" s="32"/>
      <c r="I35" s="4">
        <v>85</v>
      </c>
      <c r="J35" s="48"/>
      <c r="K35" s="4">
        <v>213</v>
      </c>
      <c r="L35" s="48"/>
      <c r="M35" s="32"/>
      <c r="N35" s="4">
        <f t="shared" ref="N35:N42" si="9">ROUND(9550*I35/K35,1)</f>
        <v>3811</v>
      </c>
      <c r="O35" s="55"/>
      <c r="W35" s="1">
        <f t="shared" si="1"/>
        <v>22.3</v>
      </c>
      <c r="X35" s="1">
        <f t="shared" si="2"/>
        <v>1.3483048630481607</v>
      </c>
      <c r="Y35" s="1">
        <f t="shared" si="3"/>
        <v>85</v>
      </c>
      <c r="Z35" s="1">
        <f t="shared" si="4"/>
        <v>213</v>
      </c>
      <c r="AA35" s="1">
        <f t="shared" si="5"/>
        <v>1.9294189257142926</v>
      </c>
      <c r="AB35" s="1">
        <f t="shared" si="6"/>
        <v>2.3283796034387376</v>
      </c>
    </row>
    <row r="36" spans="2:28" x14ac:dyDescent="0.2">
      <c r="B36" s="2">
        <v>30</v>
      </c>
      <c r="C36" s="32"/>
      <c r="D36" s="48"/>
      <c r="E36" s="48"/>
      <c r="F36" s="4">
        <v>21.9</v>
      </c>
      <c r="G36" s="4" t="s">
        <v>18</v>
      </c>
      <c r="H36" s="32"/>
      <c r="I36" s="4">
        <v>100</v>
      </c>
      <c r="J36" s="48"/>
      <c r="K36" s="4">
        <v>250</v>
      </c>
      <c r="L36" s="48"/>
      <c r="M36" s="32"/>
      <c r="N36" s="4">
        <f t="shared" si="9"/>
        <v>3820</v>
      </c>
      <c r="O36" s="55"/>
      <c r="W36" s="1">
        <f t="shared" si="1"/>
        <v>21.9</v>
      </c>
      <c r="X36" s="1">
        <f t="shared" si="2"/>
        <v>1.3404441148401183</v>
      </c>
      <c r="Y36" s="1">
        <f t="shared" si="3"/>
        <v>100</v>
      </c>
      <c r="Z36" s="1">
        <f t="shared" si="4"/>
        <v>250</v>
      </c>
      <c r="AA36" s="1">
        <f t="shared" si="5"/>
        <v>2</v>
      </c>
      <c r="AB36" s="1">
        <f t="shared" si="6"/>
        <v>2.3979400086720375</v>
      </c>
    </row>
    <row r="37" spans="2:28" x14ac:dyDescent="0.2">
      <c r="B37" s="2">
        <v>31</v>
      </c>
      <c r="C37" s="32"/>
      <c r="D37" s="48"/>
      <c r="E37" s="48" t="s">
        <v>14</v>
      </c>
      <c r="F37" s="4">
        <v>21.4</v>
      </c>
      <c r="G37" s="4" t="s">
        <v>16</v>
      </c>
      <c r="H37" s="48">
        <v>210</v>
      </c>
      <c r="I37" s="4">
        <v>94</v>
      </c>
      <c r="J37" s="48"/>
      <c r="K37" s="4">
        <v>200</v>
      </c>
      <c r="L37" s="48"/>
      <c r="M37" s="48">
        <v>4500</v>
      </c>
      <c r="N37" s="4">
        <f t="shared" si="9"/>
        <v>4488.5</v>
      </c>
      <c r="O37" s="55"/>
      <c r="W37" s="1">
        <f t="shared" si="1"/>
        <v>21.4</v>
      </c>
      <c r="X37" s="1">
        <f t="shared" si="2"/>
        <v>1.3304137733491908</v>
      </c>
      <c r="Y37" s="1">
        <f t="shared" si="3"/>
        <v>94</v>
      </c>
      <c r="Z37" s="1">
        <f t="shared" si="4"/>
        <v>200</v>
      </c>
      <c r="AA37" s="1">
        <f t="shared" si="5"/>
        <v>1.9731278535996986</v>
      </c>
      <c r="AB37" s="1">
        <f t="shared" si="6"/>
        <v>2.3010299956639813</v>
      </c>
    </row>
    <row r="38" spans="2:28" x14ac:dyDescent="0.2">
      <c r="B38" s="2">
        <v>32</v>
      </c>
      <c r="C38" s="32"/>
      <c r="D38" s="48"/>
      <c r="E38" s="48"/>
      <c r="F38" s="4">
        <v>22.3</v>
      </c>
      <c r="G38" s="4" t="s">
        <v>17</v>
      </c>
      <c r="H38" s="32"/>
      <c r="I38" s="4">
        <v>100</v>
      </c>
      <c r="J38" s="48"/>
      <c r="K38" s="4">
        <v>213</v>
      </c>
      <c r="L38" s="48"/>
      <c r="M38" s="32"/>
      <c r="N38" s="4">
        <f t="shared" si="9"/>
        <v>4483.6000000000004</v>
      </c>
      <c r="O38" s="55"/>
      <c r="W38" s="1">
        <f t="shared" si="1"/>
        <v>22.3</v>
      </c>
      <c r="X38" s="1">
        <f t="shared" si="2"/>
        <v>1.3483048630481607</v>
      </c>
      <c r="Y38" s="1">
        <f t="shared" si="3"/>
        <v>100</v>
      </c>
      <c r="Z38" s="1">
        <f t="shared" si="4"/>
        <v>213</v>
      </c>
      <c r="AA38" s="1">
        <f t="shared" si="5"/>
        <v>2</v>
      </c>
      <c r="AB38" s="1">
        <f t="shared" si="6"/>
        <v>2.3283796034387376</v>
      </c>
    </row>
    <row r="39" spans="2:28" x14ac:dyDescent="0.2">
      <c r="B39" s="2">
        <v>33</v>
      </c>
      <c r="C39" s="32"/>
      <c r="D39" s="48"/>
      <c r="E39" s="48"/>
      <c r="F39" s="4">
        <v>21.9</v>
      </c>
      <c r="G39" s="4" t="s">
        <v>18</v>
      </c>
      <c r="H39" s="32"/>
      <c r="I39" s="4">
        <v>117</v>
      </c>
      <c r="J39" s="48"/>
      <c r="K39" s="4">
        <v>250</v>
      </c>
      <c r="L39" s="48"/>
      <c r="M39" s="32"/>
      <c r="N39" s="4">
        <f t="shared" si="9"/>
        <v>4469.3999999999996</v>
      </c>
      <c r="O39" s="55"/>
      <c r="W39" s="1">
        <f t="shared" si="1"/>
        <v>21.9</v>
      </c>
      <c r="X39" s="1">
        <f t="shared" si="2"/>
        <v>1.3404441148401183</v>
      </c>
      <c r="Y39" s="1">
        <f t="shared" si="3"/>
        <v>117</v>
      </c>
      <c r="Z39" s="1">
        <f t="shared" si="4"/>
        <v>250</v>
      </c>
      <c r="AA39" s="1">
        <f t="shared" si="5"/>
        <v>2.0681858617461617</v>
      </c>
      <c r="AB39" s="1">
        <f t="shared" si="6"/>
        <v>2.3979400086720375</v>
      </c>
    </row>
    <row r="40" spans="2:28" x14ac:dyDescent="0.2">
      <c r="B40" s="2">
        <v>34</v>
      </c>
      <c r="C40" s="32"/>
      <c r="D40" s="48"/>
      <c r="E40" s="48" t="s">
        <v>15</v>
      </c>
      <c r="F40" s="4">
        <v>21.4</v>
      </c>
      <c r="G40" s="4" t="s">
        <v>16</v>
      </c>
      <c r="H40" s="32"/>
      <c r="I40" s="4">
        <v>94</v>
      </c>
      <c r="J40" s="48"/>
      <c r="K40" s="4">
        <v>200</v>
      </c>
      <c r="L40" s="48"/>
      <c r="M40" s="32"/>
      <c r="N40" s="4">
        <f t="shared" si="9"/>
        <v>4488.5</v>
      </c>
      <c r="O40" s="55"/>
      <c r="W40" s="1">
        <f t="shared" si="1"/>
        <v>21.4</v>
      </c>
      <c r="X40" s="1">
        <f t="shared" si="2"/>
        <v>1.3304137733491908</v>
      </c>
      <c r="Y40" s="1">
        <f t="shared" si="3"/>
        <v>94</v>
      </c>
      <c r="Z40" s="1">
        <f t="shared" si="4"/>
        <v>200</v>
      </c>
      <c r="AA40" s="1">
        <f t="shared" si="5"/>
        <v>1.9731278535996986</v>
      </c>
      <c r="AB40" s="1">
        <f t="shared" si="6"/>
        <v>2.3010299956639813</v>
      </c>
    </row>
    <row r="41" spans="2:28" x14ac:dyDescent="0.2">
      <c r="B41" s="2">
        <v>35</v>
      </c>
      <c r="C41" s="32"/>
      <c r="D41" s="48"/>
      <c r="E41" s="48"/>
      <c r="F41" s="4">
        <v>22.3</v>
      </c>
      <c r="G41" s="4" t="s">
        <v>17</v>
      </c>
      <c r="H41" s="32"/>
      <c r="I41" s="4">
        <v>100</v>
      </c>
      <c r="J41" s="48"/>
      <c r="K41" s="4">
        <v>213</v>
      </c>
      <c r="L41" s="48"/>
      <c r="M41" s="32"/>
      <c r="N41" s="4">
        <f t="shared" si="9"/>
        <v>4483.6000000000004</v>
      </c>
      <c r="O41" s="55"/>
      <c r="W41" s="1">
        <f t="shared" si="1"/>
        <v>22.3</v>
      </c>
      <c r="X41" s="1">
        <f t="shared" si="2"/>
        <v>1.3483048630481607</v>
      </c>
      <c r="Y41" s="1">
        <f t="shared" si="3"/>
        <v>100</v>
      </c>
      <c r="Z41" s="1">
        <f t="shared" si="4"/>
        <v>213</v>
      </c>
      <c r="AA41" s="1">
        <f t="shared" si="5"/>
        <v>2</v>
      </c>
      <c r="AB41" s="1">
        <f t="shared" si="6"/>
        <v>2.3283796034387376</v>
      </c>
    </row>
    <row r="42" spans="2:28" x14ac:dyDescent="0.2">
      <c r="B42" s="2">
        <v>36</v>
      </c>
      <c r="C42" s="32"/>
      <c r="D42" s="48"/>
      <c r="E42" s="48"/>
      <c r="F42" s="4">
        <v>21.9</v>
      </c>
      <c r="G42" s="4" t="s">
        <v>18</v>
      </c>
      <c r="H42" s="32"/>
      <c r="I42" s="4">
        <v>117</v>
      </c>
      <c r="J42" s="48"/>
      <c r="K42" s="4">
        <v>250</v>
      </c>
      <c r="L42" s="48"/>
      <c r="M42" s="32"/>
      <c r="N42" s="4">
        <f t="shared" si="9"/>
        <v>4469.3999999999996</v>
      </c>
      <c r="O42" s="55"/>
      <c r="W42" s="1">
        <f t="shared" si="1"/>
        <v>21.9</v>
      </c>
      <c r="X42" s="1">
        <f t="shared" si="2"/>
        <v>1.3404441148401183</v>
      </c>
      <c r="Y42" s="1">
        <f t="shared" si="3"/>
        <v>117</v>
      </c>
      <c r="Z42" s="1">
        <f t="shared" si="4"/>
        <v>250</v>
      </c>
      <c r="AA42" s="1">
        <f t="shared" si="5"/>
        <v>2.0681858617461617</v>
      </c>
      <c r="AB42" s="1">
        <f t="shared" si="6"/>
        <v>2.3979400086720375</v>
      </c>
    </row>
    <row r="43" spans="2:28" x14ac:dyDescent="0.2">
      <c r="B43" s="2">
        <v>37</v>
      </c>
      <c r="C43" s="32"/>
      <c r="D43" s="38">
        <v>348</v>
      </c>
      <c r="E43" s="38" t="s">
        <v>13</v>
      </c>
      <c r="F43" s="3">
        <v>43.1</v>
      </c>
      <c r="G43" s="3" t="s">
        <v>16</v>
      </c>
      <c r="H43" s="38">
        <v>148</v>
      </c>
      <c r="I43" s="3">
        <v>84</v>
      </c>
      <c r="J43" s="38">
        <v>1100</v>
      </c>
      <c r="K43" s="3">
        <v>400</v>
      </c>
      <c r="L43" s="38">
        <v>4000</v>
      </c>
      <c r="M43" s="38">
        <v>1300</v>
      </c>
      <c r="N43" s="3">
        <f>ROUND(9550*I43/K43,1)</f>
        <v>2005.5</v>
      </c>
      <c r="O43" s="56" t="s">
        <v>39</v>
      </c>
      <c r="W43" s="1">
        <f t="shared" si="1"/>
        <v>43.1</v>
      </c>
      <c r="X43" s="1">
        <f t="shared" si="2"/>
        <v>1.6344772701607315</v>
      </c>
      <c r="Y43" s="1">
        <f t="shared" si="3"/>
        <v>84</v>
      </c>
      <c r="Z43" s="1">
        <f t="shared" si="4"/>
        <v>400</v>
      </c>
      <c r="AA43" s="1">
        <f t="shared" si="5"/>
        <v>1.9242792860618816</v>
      </c>
      <c r="AB43" s="1">
        <f t="shared" si="6"/>
        <v>2.6020599913279625</v>
      </c>
    </row>
    <row r="44" spans="2:28" x14ac:dyDescent="0.2">
      <c r="B44" s="2">
        <v>38</v>
      </c>
      <c r="C44" s="32"/>
      <c r="D44" s="38"/>
      <c r="E44" s="38"/>
      <c r="F44" s="3">
        <v>43.9</v>
      </c>
      <c r="G44" s="3" t="s">
        <v>17</v>
      </c>
      <c r="H44" s="38"/>
      <c r="I44" s="3">
        <v>90</v>
      </c>
      <c r="J44" s="38"/>
      <c r="K44" s="3">
        <v>425</v>
      </c>
      <c r="L44" s="38"/>
      <c r="M44" s="38"/>
      <c r="N44" s="3">
        <f t="shared" ref="N44:N51" si="10">ROUND(9550*I44/K44,1)</f>
        <v>2022.4</v>
      </c>
      <c r="O44" s="56"/>
      <c r="W44" s="1">
        <f t="shared" si="1"/>
        <v>43.9</v>
      </c>
      <c r="X44" s="1">
        <f t="shared" si="2"/>
        <v>1.6424645202421213</v>
      </c>
      <c r="Y44" s="1">
        <f t="shared" si="3"/>
        <v>90</v>
      </c>
      <c r="Z44" s="1">
        <f t="shared" si="4"/>
        <v>425</v>
      </c>
      <c r="AA44" s="1">
        <f t="shared" si="5"/>
        <v>1.954242509439325</v>
      </c>
      <c r="AB44" s="1">
        <f t="shared" si="6"/>
        <v>2.6283889300503116</v>
      </c>
    </row>
    <row r="45" spans="2:28" x14ac:dyDescent="0.2">
      <c r="B45" s="2">
        <v>39</v>
      </c>
      <c r="C45" s="32"/>
      <c r="D45" s="38"/>
      <c r="E45" s="38"/>
      <c r="F45" s="3">
        <v>43.5</v>
      </c>
      <c r="G45" s="3" t="s">
        <v>18</v>
      </c>
      <c r="H45" s="38"/>
      <c r="I45" s="3">
        <v>105</v>
      </c>
      <c r="J45" s="38"/>
      <c r="K45" s="3">
        <v>500</v>
      </c>
      <c r="L45" s="38"/>
      <c r="M45" s="38"/>
      <c r="N45" s="3">
        <f t="shared" si="10"/>
        <v>2005.5</v>
      </c>
      <c r="O45" s="56"/>
      <c r="W45" s="1">
        <f t="shared" si="1"/>
        <v>43.5</v>
      </c>
      <c r="X45" s="1">
        <f t="shared" si="2"/>
        <v>1.6384892569546374</v>
      </c>
      <c r="Y45" s="1">
        <f t="shared" si="3"/>
        <v>105</v>
      </c>
      <c r="Z45" s="1">
        <f t="shared" si="4"/>
        <v>500</v>
      </c>
      <c r="AA45" s="1">
        <f t="shared" si="5"/>
        <v>2.0211892990699383</v>
      </c>
      <c r="AB45" s="1">
        <f t="shared" si="6"/>
        <v>2.6989700043360187</v>
      </c>
    </row>
    <row r="46" spans="2:28" x14ac:dyDescent="0.2">
      <c r="B46" s="2">
        <v>40</v>
      </c>
      <c r="C46" s="32"/>
      <c r="D46" s="38"/>
      <c r="E46" s="38" t="s">
        <v>14</v>
      </c>
      <c r="F46" s="3">
        <v>43.1</v>
      </c>
      <c r="G46" s="3" t="s">
        <v>16</v>
      </c>
      <c r="H46" s="38">
        <v>230</v>
      </c>
      <c r="I46" s="3">
        <v>129</v>
      </c>
      <c r="J46" s="38"/>
      <c r="K46" s="3">
        <v>400</v>
      </c>
      <c r="L46" s="38"/>
      <c r="M46" s="38">
        <v>2000</v>
      </c>
      <c r="N46" s="3">
        <f t="shared" si="10"/>
        <v>3079.9</v>
      </c>
      <c r="O46" s="56"/>
      <c r="W46" s="1">
        <f t="shared" si="1"/>
        <v>43.1</v>
      </c>
      <c r="X46" s="1">
        <f t="shared" si="2"/>
        <v>1.6344772701607315</v>
      </c>
      <c r="Y46" s="1">
        <f t="shared" si="3"/>
        <v>129</v>
      </c>
      <c r="Z46" s="1">
        <f t="shared" si="4"/>
        <v>400</v>
      </c>
      <c r="AA46" s="1">
        <f t="shared" si="5"/>
        <v>2.1105897102992488</v>
      </c>
      <c r="AB46" s="1">
        <f t="shared" si="6"/>
        <v>2.6020599913279625</v>
      </c>
    </row>
    <row r="47" spans="2:28" x14ac:dyDescent="0.2">
      <c r="B47" s="2">
        <v>41</v>
      </c>
      <c r="C47" s="32"/>
      <c r="D47" s="38"/>
      <c r="E47" s="38"/>
      <c r="F47" s="3">
        <v>43.9</v>
      </c>
      <c r="G47" s="3" t="s">
        <v>17</v>
      </c>
      <c r="H47" s="38"/>
      <c r="I47" s="3">
        <v>138</v>
      </c>
      <c r="J47" s="38"/>
      <c r="K47" s="3">
        <v>425</v>
      </c>
      <c r="L47" s="38"/>
      <c r="M47" s="38"/>
      <c r="N47" s="3">
        <f t="shared" si="10"/>
        <v>3100.9</v>
      </c>
      <c r="O47" s="56"/>
      <c r="W47" s="1">
        <f t="shared" si="1"/>
        <v>43.9</v>
      </c>
      <c r="X47" s="1">
        <f t="shared" si="2"/>
        <v>1.6424645202421213</v>
      </c>
      <c r="Y47" s="1">
        <f t="shared" si="3"/>
        <v>138</v>
      </c>
      <c r="Z47" s="1">
        <f t="shared" si="4"/>
        <v>425</v>
      </c>
      <c r="AA47" s="1">
        <f t="shared" si="5"/>
        <v>2.1398790864012365</v>
      </c>
      <c r="AB47" s="1">
        <f t="shared" si="6"/>
        <v>2.6283889300503116</v>
      </c>
    </row>
    <row r="48" spans="2:28" x14ac:dyDescent="0.2">
      <c r="B48" s="2">
        <v>42</v>
      </c>
      <c r="C48" s="32"/>
      <c r="D48" s="38"/>
      <c r="E48" s="38"/>
      <c r="F48" s="3">
        <v>43.5</v>
      </c>
      <c r="G48" s="3" t="s">
        <v>18</v>
      </c>
      <c r="H48" s="38"/>
      <c r="I48" s="3">
        <v>162</v>
      </c>
      <c r="J48" s="38"/>
      <c r="K48" s="3">
        <v>500</v>
      </c>
      <c r="L48" s="38"/>
      <c r="M48" s="38"/>
      <c r="N48" s="3">
        <f t="shared" si="10"/>
        <v>3094.2</v>
      </c>
      <c r="O48" s="56"/>
      <c r="W48" s="1">
        <f t="shared" si="1"/>
        <v>43.5</v>
      </c>
      <c r="X48" s="1">
        <f t="shared" si="2"/>
        <v>1.6384892569546374</v>
      </c>
      <c r="Y48" s="1">
        <f t="shared" si="3"/>
        <v>162</v>
      </c>
      <c r="Z48" s="1">
        <f t="shared" si="4"/>
        <v>500</v>
      </c>
      <c r="AA48" s="1">
        <f t="shared" si="5"/>
        <v>2.2095150145426308</v>
      </c>
      <c r="AB48" s="1">
        <f t="shared" si="6"/>
        <v>2.6989700043360187</v>
      </c>
    </row>
    <row r="49" spans="2:28" x14ac:dyDescent="0.2">
      <c r="B49" s="2">
        <v>43</v>
      </c>
      <c r="C49" s="32"/>
      <c r="D49" s="38"/>
      <c r="E49" s="38" t="s">
        <v>15</v>
      </c>
      <c r="F49" s="3">
        <v>43.1</v>
      </c>
      <c r="G49" s="3" t="s">
        <v>16</v>
      </c>
      <c r="H49" s="38">
        <v>400</v>
      </c>
      <c r="I49" s="3">
        <v>168</v>
      </c>
      <c r="J49" s="38"/>
      <c r="K49" s="3">
        <v>400</v>
      </c>
      <c r="L49" s="38"/>
      <c r="M49" s="38">
        <v>4000</v>
      </c>
      <c r="N49" s="3">
        <f t="shared" si="10"/>
        <v>4011</v>
      </c>
      <c r="O49" s="56"/>
      <c r="W49" s="1">
        <f t="shared" si="1"/>
        <v>43.1</v>
      </c>
      <c r="X49" s="1">
        <f t="shared" si="2"/>
        <v>1.6344772701607315</v>
      </c>
      <c r="Y49" s="1">
        <f t="shared" si="3"/>
        <v>168</v>
      </c>
      <c r="Z49" s="1">
        <f t="shared" si="4"/>
        <v>400</v>
      </c>
      <c r="AA49" s="1">
        <f t="shared" si="5"/>
        <v>2.2253092817258628</v>
      </c>
      <c r="AB49" s="1">
        <f t="shared" si="6"/>
        <v>2.6020599913279625</v>
      </c>
    </row>
    <row r="50" spans="2:28" x14ac:dyDescent="0.2">
      <c r="B50" s="2">
        <v>44</v>
      </c>
      <c r="C50" s="32"/>
      <c r="D50" s="38"/>
      <c r="E50" s="38"/>
      <c r="F50" s="3">
        <v>43.9</v>
      </c>
      <c r="G50" s="3" t="s">
        <v>17</v>
      </c>
      <c r="H50" s="38"/>
      <c r="I50" s="3">
        <v>178</v>
      </c>
      <c r="J50" s="38"/>
      <c r="K50" s="3">
        <v>425</v>
      </c>
      <c r="L50" s="38"/>
      <c r="M50" s="38"/>
      <c r="N50" s="3">
        <f t="shared" si="10"/>
        <v>3999.8</v>
      </c>
      <c r="O50" s="56"/>
      <c r="W50" s="1">
        <f t="shared" si="1"/>
        <v>43.9</v>
      </c>
      <c r="X50" s="1">
        <f t="shared" si="2"/>
        <v>1.6424645202421213</v>
      </c>
      <c r="Y50" s="1">
        <f t="shared" si="3"/>
        <v>178</v>
      </c>
      <c r="Z50" s="1">
        <f t="shared" si="4"/>
        <v>425</v>
      </c>
      <c r="AA50" s="1">
        <f t="shared" si="5"/>
        <v>2.2504200023088941</v>
      </c>
      <c r="AB50" s="1">
        <f t="shared" si="6"/>
        <v>2.6283889300503116</v>
      </c>
    </row>
    <row r="51" spans="2:28" x14ac:dyDescent="0.2">
      <c r="B51" s="2">
        <v>45</v>
      </c>
      <c r="C51" s="32"/>
      <c r="D51" s="38"/>
      <c r="E51" s="38"/>
      <c r="F51" s="3">
        <v>43.5</v>
      </c>
      <c r="G51" s="3" t="s">
        <v>18</v>
      </c>
      <c r="H51" s="38"/>
      <c r="I51" s="3">
        <v>210</v>
      </c>
      <c r="J51" s="38"/>
      <c r="K51" s="3">
        <v>500</v>
      </c>
      <c r="L51" s="38"/>
      <c r="M51" s="38"/>
      <c r="N51" s="3">
        <f t="shared" si="10"/>
        <v>4011</v>
      </c>
      <c r="O51" s="56"/>
      <c r="W51" s="1">
        <f t="shared" si="1"/>
        <v>43.5</v>
      </c>
      <c r="X51" s="1">
        <f t="shared" si="2"/>
        <v>1.6384892569546374</v>
      </c>
      <c r="Y51" s="1">
        <f t="shared" si="3"/>
        <v>210</v>
      </c>
      <c r="Z51" s="1">
        <f t="shared" si="4"/>
        <v>500</v>
      </c>
      <c r="AA51" s="1">
        <f t="shared" si="5"/>
        <v>2.3222192947339191</v>
      </c>
      <c r="AB51" s="1">
        <f t="shared" si="6"/>
        <v>2.6989700043360187</v>
      </c>
    </row>
    <row r="52" spans="2:28" x14ac:dyDescent="0.2">
      <c r="B52" s="2">
        <v>46</v>
      </c>
      <c r="C52" s="32" t="s">
        <v>27</v>
      </c>
      <c r="D52" s="5" t="s">
        <v>23</v>
      </c>
      <c r="E52" s="5"/>
      <c r="F52" s="5">
        <v>1.8</v>
      </c>
      <c r="G52" s="5" t="s">
        <v>16</v>
      </c>
      <c r="H52" s="5">
        <v>12.6</v>
      </c>
      <c r="I52" s="5">
        <v>8.1999999999999993</v>
      </c>
      <c r="J52" s="5">
        <v>20</v>
      </c>
      <c r="K52" s="5">
        <v>13</v>
      </c>
      <c r="L52" s="5">
        <v>9000</v>
      </c>
      <c r="M52" s="5">
        <v>6000</v>
      </c>
      <c r="N52" s="5">
        <f>ROUND(9550*I52/K52,1)</f>
        <v>6023.8</v>
      </c>
      <c r="O52" s="52" t="s">
        <v>40</v>
      </c>
      <c r="W52" s="1">
        <f t="shared" si="1"/>
        <v>1.8</v>
      </c>
      <c r="X52" s="1">
        <f t="shared" si="2"/>
        <v>0.25527250510330607</v>
      </c>
      <c r="Y52" s="1">
        <f t="shared" si="3"/>
        <v>8.1999999999999993</v>
      </c>
      <c r="Z52" s="1">
        <f t="shared" si="4"/>
        <v>13</v>
      </c>
      <c r="AA52" s="1">
        <f t="shared" si="5"/>
        <v>0.91381385238371671</v>
      </c>
      <c r="AB52" s="1">
        <f t="shared" si="6"/>
        <v>1.1139433523068367</v>
      </c>
    </row>
    <row r="53" spans="2:28" x14ac:dyDescent="0.2">
      <c r="B53" s="2">
        <v>47</v>
      </c>
      <c r="C53" s="32"/>
      <c r="D53" s="5" t="s">
        <v>24</v>
      </c>
      <c r="E53" s="5"/>
      <c r="F53" s="5">
        <v>2.75</v>
      </c>
      <c r="G53" s="5" t="s">
        <v>16</v>
      </c>
      <c r="H53" s="5">
        <v>20.100000000000001</v>
      </c>
      <c r="I53" s="5">
        <v>13.2</v>
      </c>
      <c r="J53" s="5">
        <v>32</v>
      </c>
      <c r="K53" s="5">
        <v>21</v>
      </c>
      <c r="L53" s="5">
        <v>9000</v>
      </c>
      <c r="M53" s="5">
        <v>6000</v>
      </c>
      <c r="N53" s="5">
        <f>ROUND(9550*I53/K53,1)</f>
        <v>6002.9</v>
      </c>
      <c r="O53" s="52"/>
      <c r="W53" s="1">
        <f t="shared" si="1"/>
        <v>2.75</v>
      </c>
      <c r="X53" s="1">
        <f t="shared" si="2"/>
        <v>0.43933269383026263</v>
      </c>
      <c r="Y53" s="1">
        <f t="shared" si="3"/>
        <v>13.2</v>
      </c>
      <c r="Z53" s="1">
        <f t="shared" si="4"/>
        <v>21</v>
      </c>
      <c r="AA53" s="1">
        <f t="shared" si="5"/>
        <v>1.1205739312058498</v>
      </c>
      <c r="AB53" s="1">
        <f t="shared" si="6"/>
        <v>1.3222192947339193</v>
      </c>
    </row>
    <row r="54" spans="2:28" x14ac:dyDescent="0.2">
      <c r="B54" s="2">
        <v>48</v>
      </c>
      <c r="C54" s="32"/>
      <c r="D54" s="5" t="s">
        <v>25</v>
      </c>
      <c r="E54" s="5"/>
      <c r="F54" s="5">
        <v>3.35</v>
      </c>
      <c r="G54" s="5" t="s">
        <v>16</v>
      </c>
      <c r="H54" s="5">
        <v>15.7</v>
      </c>
      <c r="I54" s="5">
        <v>10.5</v>
      </c>
      <c r="J54" s="5">
        <v>60</v>
      </c>
      <c r="K54" s="5">
        <v>40</v>
      </c>
      <c r="L54" s="5">
        <v>3500</v>
      </c>
      <c r="M54" s="5">
        <v>2500</v>
      </c>
      <c r="N54" s="5">
        <f>ROUND(9550*I54/K54,1)</f>
        <v>2506.9</v>
      </c>
      <c r="O54" s="52"/>
      <c r="W54" s="1">
        <f t="shared" si="1"/>
        <v>3.35</v>
      </c>
      <c r="X54" s="1">
        <f t="shared" si="2"/>
        <v>0.5250448070368452</v>
      </c>
      <c r="Y54" s="1">
        <f t="shared" si="3"/>
        <v>10.5</v>
      </c>
      <c r="Z54" s="1">
        <f t="shared" si="4"/>
        <v>40</v>
      </c>
      <c r="AA54" s="1">
        <f t="shared" si="5"/>
        <v>1.0211892990699381</v>
      </c>
      <c r="AB54" s="1">
        <f t="shared" si="6"/>
        <v>1.6020599913279623</v>
      </c>
    </row>
    <row r="55" spans="2:28" x14ac:dyDescent="0.2">
      <c r="B55" s="2">
        <v>49</v>
      </c>
      <c r="C55" s="32"/>
      <c r="D55" s="5" t="s">
        <v>26</v>
      </c>
      <c r="E55" s="5"/>
      <c r="F55" s="5">
        <v>4</v>
      </c>
      <c r="G55" s="5" t="s">
        <v>16</v>
      </c>
      <c r="H55" s="5">
        <v>20.9</v>
      </c>
      <c r="I55" s="5">
        <v>14</v>
      </c>
      <c r="J55" s="5">
        <v>80</v>
      </c>
      <c r="K55" s="5">
        <v>53</v>
      </c>
      <c r="L55" s="5">
        <v>3500</v>
      </c>
      <c r="M55" s="5">
        <v>2500</v>
      </c>
      <c r="N55" s="5">
        <f>ROUND(9550*I55/K55,1)</f>
        <v>2522.6</v>
      </c>
      <c r="O55" s="52"/>
      <c r="W55" s="1">
        <f t="shared" si="1"/>
        <v>4</v>
      </c>
      <c r="X55" s="1">
        <f t="shared" si="2"/>
        <v>0.6020599913279624</v>
      </c>
      <c r="Y55" s="1">
        <f t="shared" si="3"/>
        <v>14</v>
      </c>
      <c r="Z55" s="1">
        <f t="shared" si="4"/>
        <v>53</v>
      </c>
      <c r="AA55" s="1">
        <f t="shared" si="5"/>
        <v>1.146128035678238</v>
      </c>
      <c r="AB55" s="1">
        <f t="shared" si="6"/>
        <v>1.7242758696007889</v>
      </c>
    </row>
    <row r="56" spans="2:28" x14ac:dyDescent="0.2">
      <c r="B56" s="2">
        <v>50</v>
      </c>
      <c r="C56" s="32"/>
      <c r="D56" s="5" t="s">
        <v>28</v>
      </c>
      <c r="E56" s="5"/>
      <c r="F56" s="5">
        <v>22</v>
      </c>
      <c r="G56" s="5" t="s">
        <v>16</v>
      </c>
      <c r="H56" s="5"/>
      <c r="I56" s="5">
        <v>60</v>
      </c>
      <c r="J56" s="5"/>
      <c r="K56" s="5">
        <v>255</v>
      </c>
      <c r="L56" s="5"/>
      <c r="M56" s="5"/>
      <c r="N56" s="5">
        <f>ROUND(9550*I56/K56,1)</f>
        <v>2247.1</v>
      </c>
      <c r="O56" s="52"/>
      <c r="W56" s="1">
        <f t="shared" si="1"/>
        <v>22</v>
      </c>
      <c r="X56" s="1">
        <f t="shared" si="2"/>
        <v>1.3424226808222062</v>
      </c>
      <c r="Y56" s="1">
        <f t="shared" si="3"/>
        <v>60</v>
      </c>
      <c r="Z56" s="1">
        <f t="shared" si="4"/>
        <v>255</v>
      </c>
      <c r="AA56" s="1">
        <f t="shared" si="5"/>
        <v>1.7781512503836436</v>
      </c>
      <c r="AB56" s="1">
        <f t="shared" si="6"/>
        <v>2.406540180433955</v>
      </c>
    </row>
    <row r="57" spans="2:28" x14ac:dyDescent="0.2">
      <c r="B57" s="2">
        <v>51</v>
      </c>
      <c r="C57" s="32" t="s">
        <v>33</v>
      </c>
      <c r="D57" s="7" t="s">
        <v>29</v>
      </c>
      <c r="E57" s="7"/>
      <c r="F57" s="7">
        <v>0.45</v>
      </c>
      <c r="G57" s="7" t="s">
        <v>16</v>
      </c>
      <c r="H57" s="7">
        <v>1</v>
      </c>
      <c r="I57" s="7">
        <v>0.75</v>
      </c>
      <c r="J57" s="7"/>
      <c r="K57" s="7">
        <f>ROUND(9550*I57/M57, 1)</f>
        <v>1.7</v>
      </c>
      <c r="L57" s="7"/>
      <c r="M57" s="7">
        <v>4100</v>
      </c>
      <c r="N57" s="7">
        <f>M57</f>
        <v>4100</v>
      </c>
      <c r="O57" s="53" t="s">
        <v>41</v>
      </c>
      <c r="W57" s="1">
        <f t="shared" si="1"/>
        <v>0.45</v>
      </c>
      <c r="X57" s="1">
        <f t="shared" si="2"/>
        <v>-0.34678748622465633</v>
      </c>
      <c r="Y57" s="1">
        <f t="shared" si="3"/>
        <v>0.75</v>
      </c>
      <c r="Z57" s="1">
        <f t="shared" si="4"/>
        <v>1.7</v>
      </c>
      <c r="AA57" s="1">
        <f t="shared" si="5"/>
        <v>-0.12493873660829995</v>
      </c>
      <c r="AB57" s="1">
        <f t="shared" si="6"/>
        <v>0.23044892137827391</v>
      </c>
    </row>
    <row r="58" spans="2:28" x14ac:dyDescent="0.2">
      <c r="B58" s="2">
        <v>52</v>
      </c>
      <c r="C58" s="32"/>
      <c r="D58" s="7" t="s">
        <v>30</v>
      </c>
      <c r="E58" s="7"/>
      <c r="F58" s="7">
        <v>0.45</v>
      </c>
      <c r="G58" s="7" t="s">
        <v>16</v>
      </c>
      <c r="H58" s="7">
        <v>2</v>
      </c>
      <c r="I58" s="7">
        <v>1.5</v>
      </c>
      <c r="J58" s="7"/>
      <c r="K58" s="7">
        <f>ROUND(9550*I58/M58, 1)</f>
        <v>2</v>
      </c>
      <c r="L58" s="7"/>
      <c r="M58" s="7">
        <v>7000</v>
      </c>
      <c r="N58" s="7">
        <f>M58</f>
        <v>7000</v>
      </c>
      <c r="O58" s="53"/>
      <c r="W58" s="1">
        <f t="shared" si="1"/>
        <v>0.45</v>
      </c>
      <c r="X58" s="1">
        <f t="shared" si="2"/>
        <v>-0.34678748622465633</v>
      </c>
      <c r="Y58" s="1">
        <f t="shared" si="3"/>
        <v>1.5</v>
      </c>
      <c r="Z58" s="1">
        <f t="shared" si="4"/>
        <v>2</v>
      </c>
      <c r="AA58" s="1">
        <f t="shared" si="5"/>
        <v>0.17609125905568124</v>
      </c>
      <c r="AB58" s="1">
        <f t="shared" si="6"/>
        <v>0.3010299956639812</v>
      </c>
    </row>
    <row r="59" spans="2:28" x14ac:dyDescent="0.2">
      <c r="B59" s="2">
        <v>53</v>
      </c>
      <c r="C59" s="32"/>
      <c r="D59" s="7" t="s">
        <v>31</v>
      </c>
      <c r="E59" s="7"/>
      <c r="F59" s="7">
        <v>1.56</v>
      </c>
      <c r="G59" s="7" t="s">
        <v>16</v>
      </c>
      <c r="H59" s="7">
        <v>6.75</v>
      </c>
      <c r="I59" s="7">
        <v>6</v>
      </c>
      <c r="J59" s="7"/>
      <c r="K59" s="7">
        <f>ROUND(9550*I59/M59, 1)</f>
        <v>9.1999999999999993</v>
      </c>
      <c r="L59" s="7"/>
      <c r="M59" s="7">
        <v>6250</v>
      </c>
      <c r="N59" s="7">
        <f>M59</f>
        <v>6250</v>
      </c>
      <c r="O59" s="53"/>
      <c r="W59" s="1">
        <f t="shared" si="1"/>
        <v>1.56</v>
      </c>
      <c r="X59" s="1">
        <f t="shared" si="2"/>
        <v>0.19312459835446161</v>
      </c>
      <c r="Y59" s="1">
        <f t="shared" si="3"/>
        <v>6</v>
      </c>
      <c r="Z59" s="1">
        <f t="shared" si="4"/>
        <v>9.1999999999999993</v>
      </c>
      <c r="AA59" s="1">
        <f t="shared" si="5"/>
        <v>0.77815125038364363</v>
      </c>
      <c r="AB59" s="1">
        <f t="shared" si="6"/>
        <v>0.96378782734555524</v>
      </c>
    </row>
    <row r="60" spans="2:28" x14ac:dyDescent="0.2">
      <c r="B60" s="2">
        <v>54</v>
      </c>
      <c r="C60" s="32"/>
      <c r="D60" s="7" t="s">
        <v>32</v>
      </c>
      <c r="E60" s="7"/>
      <c r="F60" s="7">
        <v>5.78</v>
      </c>
      <c r="G60" s="7" t="s">
        <v>16</v>
      </c>
      <c r="H60" s="7">
        <v>40</v>
      </c>
      <c r="I60" s="7">
        <v>35</v>
      </c>
      <c r="J60" s="7"/>
      <c r="K60" s="7">
        <f>ROUND(9550*I60/M60, 1)</f>
        <v>51.4</v>
      </c>
      <c r="L60" s="7"/>
      <c r="M60" s="7">
        <v>6500</v>
      </c>
      <c r="N60" s="7">
        <f>M60</f>
        <v>6500</v>
      </c>
      <c r="O60" s="53"/>
      <c r="W60" s="1">
        <f t="shared" si="1"/>
        <v>5.78</v>
      </c>
      <c r="X60" s="1">
        <f t="shared" si="2"/>
        <v>0.76192783842052902</v>
      </c>
      <c r="Y60" s="1">
        <f t="shared" si="3"/>
        <v>35</v>
      </c>
      <c r="Z60" s="1">
        <f t="shared" si="4"/>
        <v>51.4</v>
      </c>
      <c r="AA60" s="1">
        <f t="shared" si="5"/>
        <v>1.5440680443502757</v>
      </c>
      <c r="AB60" s="1">
        <f t="shared" si="6"/>
        <v>1.7109631189952756</v>
      </c>
    </row>
    <row r="61" spans="2:28" ht="16" customHeight="1" x14ac:dyDescent="0.2">
      <c r="B61" s="2">
        <v>55</v>
      </c>
      <c r="C61" s="39" t="s">
        <v>42</v>
      </c>
      <c r="D61" s="8" t="s">
        <v>43</v>
      </c>
      <c r="E61" s="8"/>
      <c r="F61" s="8">
        <v>1.1000000000000001</v>
      </c>
      <c r="G61" s="8" t="s">
        <v>16</v>
      </c>
      <c r="H61" s="8">
        <v>6</v>
      </c>
      <c r="I61" s="8">
        <v>5</v>
      </c>
      <c r="J61" s="8"/>
      <c r="K61" s="8">
        <v>11</v>
      </c>
      <c r="L61" s="8">
        <v>8000</v>
      </c>
      <c r="M61" s="8"/>
      <c r="N61" s="8">
        <f>ROUND(9550*I61/K61,1)</f>
        <v>4340.8999999999996</v>
      </c>
      <c r="O61" s="36" t="s">
        <v>51</v>
      </c>
      <c r="W61" s="1">
        <f t="shared" si="1"/>
        <v>1.1000000000000001</v>
      </c>
      <c r="X61" s="1">
        <f t="shared" si="2"/>
        <v>4.1392685158225077E-2</v>
      </c>
      <c r="Y61" s="1">
        <f t="shared" si="3"/>
        <v>5</v>
      </c>
      <c r="Z61" s="1">
        <f t="shared" si="4"/>
        <v>11</v>
      </c>
      <c r="AA61" s="1">
        <f t="shared" si="5"/>
        <v>0.69897000433601886</v>
      </c>
      <c r="AB61" s="1">
        <f t="shared" si="6"/>
        <v>1.0413926851582251</v>
      </c>
    </row>
    <row r="62" spans="2:28" x14ac:dyDescent="0.2">
      <c r="B62" s="2">
        <v>56</v>
      </c>
      <c r="C62" s="40"/>
      <c r="D62" s="8" t="s">
        <v>44</v>
      </c>
      <c r="E62" s="8"/>
      <c r="F62" s="8">
        <v>2.25</v>
      </c>
      <c r="G62" s="8" t="s">
        <v>16</v>
      </c>
      <c r="H62" s="8">
        <v>12</v>
      </c>
      <c r="I62" s="8">
        <v>10</v>
      </c>
      <c r="J62" s="8"/>
      <c r="K62" s="8">
        <v>28.5</v>
      </c>
      <c r="L62" s="8">
        <v>7000</v>
      </c>
      <c r="M62" s="8"/>
      <c r="N62" s="8">
        <f t="shared" ref="N62:N68" si="11">ROUND(9550*I62/K62,1)</f>
        <v>3350.9</v>
      </c>
      <c r="O62" s="42"/>
      <c r="W62" s="1">
        <f t="shared" si="1"/>
        <v>2.25</v>
      </c>
      <c r="X62" s="1">
        <f t="shared" si="2"/>
        <v>0.35218251811136247</v>
      </c>
      <c r="Y62" s="1">
        <f t="shared" si="3"/>
        <v>10</v>
      </c>
      <c r="Z62" s="1">
        <f t="shared" si="4"/>
        <v>28.5</v>
      </c>
      <c r="AA62" s="1">
        <f t="shared" si="5"/>
        <v>1</v>
      </c>
      <c r="AB62" s="1">
        <f t="shared" si="6"/>
        <v>1.4548448600085102</v>
      </c>
    </row>
    <row r="63" spans="2:28" x14ac:dyDescent="0.2">
      <c r="B63" s="2">
        <v>57</v>
      </c>
      <c r="C63" s="40"/>
      <c r="D63" s="8" t="s">
        <v>45</v>
      </c>
      <c r="E63" s="8"/>
      <c r="F63" s="8">
        <v>4.5</v>
      </c>
      <c r="G63" s="8" t="s">
        <v>16</v>
      </c>
      <c r="H63" s="8">
        <v>20</v>
      </c>
      <c r="I63" s="8">
        <v>16</v>
      </c>
      <c r="J63" s="8"/>
      <c r="K63" s="8">
        <v>60</v>
      </c>
      <c r="L63" s="8">
        <v>6200</v>
      </c>
      <c r="M63" s="8"/>
      <c r="N63" s="8">
        <f t="shared" si="11"/>
        <v>2546.6999999999998</v>
      </c>
      <c r="O63" s="42"/>
      <c r="W63" s="1">
        <f t="shared" si="1"/>
        <v>4.5</v>
      </c>
      <c r="X63" s="1">
        <f t="shared" si="2"/>
        <v>0.65321251377534373</v>
      </c>
      <c r="Y63" s="1">
        <f t="shared" si="3"/>
        <v>16</v>
      </c>
      <c r="Z63" s="1">
        <f t="shared" si="4"/>
        <v>60</v>
      </c>
      <c r="AA63" s="1">
        <f t="shared" si="5"/>
        <v>1.2041199826559248</v>
      </c>
      <c r="AB63" s="1">
        <f t="shared" si="6"/>
        <v>1.7781512503836436</v>
      </c>
    </row>
    <row r="64" spans="2:28" x14ac:dyDescent="0.2">
      <c r="B64" s="2">
        <v>58</v>
      </c>
      <c r="C64" s="40"/>
      <c r="D64" s="8" t="s">
        <v>46</v>
      </c>
      <c r="E64" s="8"/>
      <c r="F64" s="8">
        <v>7.5</v>
      </c>
      <c r="G64" s="8" t="s">
        <v>16</v>
      </c>
      <c r="H64" s="8">
        <v>40</v>
      </c>
      <c r="I64" s="8">
        <v>32</v>
      </c>
      <c r="J64" s="8"/>
      <c r="K64" s="8">
        <v>122.5</v>
      </c>
      <c r="L64" s="8">
        <v>5500</v>
      </c>
      <c r="M64" s="8"/>
      <c r="N64" s="8">
        <f t="shared" si="11"/>
        <v>2494.6999999999998</v>
      </c>
      <c r="O64" s="42"/>
      <c r="W64" s="1">
        <f t="shared" si="1"/>
        <v>7.5</v>
      </c>
      <c r="X64" s="1">
        <f t="shared" si="2"/>
        <v>0.87506126339170009</v>
      </c>
      <c r="Y64" s="1">
        <f t="shared" si="3"/>
        <v>32</v>
      </c>
      <c r="Z64" s="1">
        <f t="shared" si="4"/>
        <v>122.5</v>
      </c>
      <c r="AA64" s="1">
        <f t="shared" si="5"/>
        <v>1.505149978319906</v>
      </c>
      <c r="AB64" s="1">
        <f t="shared" si="6"/>
        <v>2.0881360887005513</v>
      </c>
    </row>
    <row r="65" spans="2:28" x14ac:dyDescent="0.2">
      <c r="B65" s="2">
        <v>59</v>
      </c>
      <c r="C65" s="40"/>
      <c r="D65" s="8" t="s">
        <v>47</v>
      </c>
      <c r="E65" s="8"/>
      <c r="F65" s="8">
        <v>14.25</v>
      </c>
      <c r="G65" s="8" t="s">
        <v>16</v>
      </c>
      <c r="H65" s="8">
        <v>75</v>
      </c>
      <c r="I65" s="8">
        <v>60</v>
      </c>
      <c r="J65" s="8"/>
      <c r="K65" s="8">
        <v>295</v>
      </c>
      <c r="L65" s="8">
        <v>5000</v>
      </c>
      <c r="M65" s="8"/>
      <c r="N65" s="8">
        <f t="shared" si="11"/>
        <v>1942.4</v>
      </c>
      <c r="O65" s="42"/>
      <c r="W65" s="1">
        <f t="shared" si="1"/>
        <v>14.25</v>
      </c>
      <c r="X65" s="1">
        <f t="shared" si="2"/>
        <v>1.153814864344529</v>
      </c>
      <c r="Y65" s="1">
        <f t="shared" si="3"/>
        <v>60</v>
      </c>
      <c r="Z65" s="1">
        <f t="shared" si="4"/>
        <v>295</v>
      </c>
      <c r="AA65" s="1">
        <f t="shared" si="5"/>
        <v>1.7781512503836436</v>
      </c>
      <c r="AB65" s="1">
        <f t="shared" si="6"/>
        <v>2.469822015978163</v>
      </c>
    </row>
    <row r="66" spans="2:28" x14ac:dyDescent="0.2">
      <c r="B66" s="2">
        <v>60</v>
      </c>
      <c r="C66" s="40"/>
      <c r="D66" s="8" t="s">
        <v>48</v>
      </c>
      <c r="E66" s="8"/>
      <c r="F66" s="8">
        <v>25.5</v>
      </c>
      <c r="G66" s="8" t="s">
        <v>16</v>
      </c>
      <c r="H66" s="8">
        <v>150</v>
      </c>
      <c r="I66" s="8">
        <v>120</v>
      </c>
      <c r="J66" s="8"/>
      <c r="K66" s="8">
        <v>700</v>
      </c>
      <c r="L66" s="8">
        <v>4200</v>
      </c>
      <c r="M66" s="8"/>
      <c r="N66" s="8">
        <f t="shared" si="11"/>
        <v>1637.1</v>
      </c>
      <c r="O66" s="42"/>
      <c r="W66" s="1">
        <f t="shared" si="1"/>
        <v>25.5</v>
      </c>
      <c r="X66" s="1">
        <f t="shared" si="2"/>
        <v>1.4065401804339552</v>
      </c>
      <c r="Y66" s="1">
        <f t="shared" si="3"/>
        <v>120</v>
      </c>
      <c r="Z66" s="1">
        <f t="shared" si="4"/>
        <v>700</v>
      </c>
      <c r="AA66" s="1">
        <f t="shared" si="5"/>
        <v>2.0791812460476247</v>
      </c>
      <c r="AB66" s="1">
        <f t="shared" si="6"/>
        <v>2.8450980400142569</v>
      </c>
    </row>
    <row r="67" spans="2:28" ht="16" customHeight="1" x14ac:dyDescent="0.2">
      <c r="B67" s="2">
        <v>61</v>
      </c>
      <c r="C67" s="40"/>
      <c r="D67" s="8" t="s">
        <v>49</v>
      </c>
      <c r="E67" s="8"/>
      <c r="F67" s="8">
        <v>45</v>
      </c>
      <c r="G67" s="8" t="s">
        <v>16</v>
      </c>
      <c r="H67" s="8">
        <v>300</v>
      </c>
      <c r="I67" s="8">
        <v>240</v>
      </c>
      <c r="J67" s="8"/>
      <c r="K67" s="8">
        <v>1435</v>
      </c>
      <c r="L67" s="8">
        <v>3600</v>
      </c>
      <c r="M67" s="8"/>
      <c r="N67" s="8">
        <f t="shared" si="11"/>
        <v>1597.2</v>
      </c>
      <c r="O67" s="42"/>
      <c r="W67" s="1">
        <f t="shared" si="1"/>
        <v>45</v>
      </c>
      <c r="X67" s="1">
        <f t="shared" si="2"/>
        <v>1.6532125137753437</v>
      </c>
      <c r="Y67" s="1">
        <f t="shared" si="3"/>
        <v>240</v>
      </c>
      <c r="Z67" s="1">
        <f t="shared" si="4"/>
        <v>1435</v>
      </c>
      <c r="AA67" s="1">
        <f t="shared" si="5"/>
        <v>2.3802112417116059</v>
      </c>
      <c r="AB67" s="1">
        <f t="shared" si="6"/>
        <v>3.1568519010700111</v>
      </c>
    </row>
    <row r="68" spans="2:28" x14ac:dyDescent="0.2">
      <c r="B68" s="2">
        <v>62</v>
      </c>
      <c r="C68" s="41"/>
      <c r="D68" s="8" t="s">
        <v>50</v>
      </c>
      <c r="E68" s="8"/>
      <c r="F68" s="8">
        <v>75</v>
      </c>
      <c r="G68" s="8" t="s">
        <v>16</v>
      </c>
      <c r="H68" s="8">
        <v>500</v>
      </c>
      <c r="I68" s="8">
        <v>400</v>
      </c>
      <c r="J68" s="8"/>
      <c r="K68" s="8">
        <v>2975</v>
      </c>
      <c r="L68" s="8">
        <v>3200</v>
      </c>
      <c r="M68" s="8"/>
      <c r="N68" s="8">
        <f t="shared" si="11"/>
        <v>1284</v>
      </c>
      <c r="O68" s="37"/>
      <c r="W68" s="1">
        <f t="shared" si="1"/>
        <v>75</v>
      </c>
      <c r="X68" s="1">
        <f t="shared" si="2"/>
        <v>1.8750612633917001</v>
      </c>
      <c r="Y68" s="1">
        <f t="shared" si="3"/>
        <v>400</v>
      </c>
      <c r="Z68" s="1">
        <f t="shared" si="4"/>
        <v>2975</v>
      </c>
      <c r="AA68" s="1">
        <f t="shared" si="5"/>
        <v>2.6020599913279625</v>
      </c>
      <c r="AB68" s="1">
        <f t="shared" si="6"/>
        <v>3.4734869700645685</v>
      </c>
    </row>
    <row r="69" spans="2:28" x14ac:dyDescent="0.2">
      <c r="B69" s="2">
        <v>63</v>
      </c>
      <c r="C69" s="39" t="s">
        <v>61</v>
      </c>
      <c r="D69" s="4" t="s">
        <v>60</v>
      </c>
      <c r="E69" s="4"/>
      <c r="F69" s="4">
        <v>53</v>
      </c>
      <c r="G69" s="4" t="s">
        <v>17</v>
      </c>
      <c r="H69" s="4"/>
      <c r="I69" s="4">
        <v>265</v>
      </c>
      <c r="J69" s="4"/>
      <c r="K69" s="4">
        <f>ROUND(9550*I69/N69,1)</f>
        <v>1012.3</v>
      </c>
      <c r="L69" s="4"/>
      <c r="M69" s="4">
        <v>2500</v>
      </c>
      <c r="N69" s="4">
        <v>2500</v>
      </c>
      <c r="O69" s="29" t="s">
        <v>62</v>
      </c>
      <c r="W69" s="1">
        <f t="shared" si="1"/>
        <v>53</v>
      </c>
      <c r="X69" s="1">
        <f t="shared" si="2"/>
        <v>1.7242758696007889</v>
      </c>
      <c r="Y69" s="1">
        <f t="shared" si="3"/>
        <v>265</v>
      </c>
      <c r="Z69" s="1">
        <f t="shared" si="4"/>
        <v>1012.3</v>
      </c>
      <c r="AA69" s="1">
        <f t="shared" si="5"/>
        <v>2.4232458739368079</v>
      </c>
      <c r="AB69" s="1">
        <f t="shared" si="6"/>
        <v>3.0053092368485164</v>
      </c>
    </row>
    <row r="70" spans="2:28" x14ac:dyDescent="0.2">
      <c r="B70" s="2">
        <v>64</v>
      </c>
      <c r="C70" s="40"/>
      <c r="D70" s="4">
        <v>250</v>
      </c>
      <c r="E70" s="4"/>
      <c r="F70" s="4">
        <v>71</v>
      </c>
      <c r="G70" s="4" t="s">
        <v>17</v>
      </c>
      <c r="H70" s="4"/>
      <c r="I70" s="4">
        <v>280</v>
      </c>
      <c r="J70" s="4"/>
      <c r="K70" s="4">
        <v>1407</v>
      </c>
      <c r="L70" s="4">
        <v>3000</v>
      </c>
      <c r="M70" s="4">
        <v>1900</v>
      </c>
      <c r="N70" s="4">
        <f>ROUND(9550*I70/K70,1)</f>
        <v>1900.5</v>
      </c>
      <c r="O70" s="23"/>
      <c r="W70" s="1">
        <f t="shared" si="1"/>
        <v>71</v>
      </c>
      <c r="X70" s="1">
        <f t="shared" si="2"/>
        <v>1.8512583487190752</v>
      </c>
      <c r="Y70" s="1">
        <f t="shared" si="3"/>
        <v>280</v>
      </c>
      <c r="Z70" s="1">
        <f t="shared" si="4"/>
        <v>1407</v>
      </c>
      <c r="AA70" s="1">
        <f t="shared" si="5"/>
        <v>2.4471580313422194</v>
      </c>
      <c r="AB70" s="1">
        <f t="shared" si="6"/>
        <v>3.1482940974347455</v>
      </c>
    </row>
    <row r="71" spans="2:28" x14ac:dyDescent="0.2">
      <c r="B71" s="2">
        <v>65</v>
      </c>
      <c r="C71" s="41"/>
      <c r="D71" s="4">
        <v>500</v>
      </c>
      <c r="E71" s="4"/>
      <c r="F71" s="4">
        <v>135</v>
      </c>
      <c r="G71" s="4" t="s">
        <v>17</v>
      </c>
      <c r="H71" s="4"/>
      <c r="I71" s="4">
        <v>560</v>
      </c>
      <c r="J71" s="4"/>
      <c r="K71" s="4">
        <v>2814</v>
      </c>
      <c r="L71" s="4">
        <v>2600</v>
      </c>
      <c r="M71" s="4">
        <v>1900</v>
      </c>
      <c r="N71" s="4">
        <f>ROUND(9550*I71/K71,1)</f>
        <v>1900.5</v>
      </c>
      <c r="O71" s="24"/>
      <c r="W71" s="1">
        <f t="shared" si="1"/>
        <v>135</v>
      </c>
      <c r="X71" s="1">
        <f t="shared" si="2"/>
        <v>2.1303337684950061</v>
      </c>
      <c r="Y71" s="1">
        <f t="shared" si="3"/>
        <v>560</v>
      </c>
      <c r="Z71" s="1">
        <f t="shared" si="4"/>
        <v>2814</v>
      </c>
      <c r="AA71" s="1">
        <f t="shared" si="5"/>
        <v>2.7481880270062002</v>
      </c>
      <c r="AB71" s="1">
        <f t="shared" si="6"/>
        <v>3.4493240930987268</v>
      </c>
    </row>
    <row r="72" spans="2:28" x14ac:dyDescent="0.2">
      <c r="B72" s="2">
        <v>66</v>
      </c>
      <c r="C72" s="25" t="s">
        <v>63</v>
      </c>
      <c r="D72" s="3">
        <v>8012</v>
      </c>
      <c r="E72" s="3"/>
      <c r="F72" s="3">
        <v>0.59</v>
      </c>
      <c r="G72" s="3"/>
      <c r="H72" s="3">
        <v>4.5</v>
      </c>
      <c r="I72" s="3">
        <v>2.25</v>
      </c>
      <c r="J72" s="3"/>
      <c r="K72" s="3"/>
      <c r="L72" s="3">
        <v>12000</v>
      </c>
      <c r="M72" s="3"/>
      <c r="N72" s="3"/>
      <c r="O72" s="22" t="s">
        <v>65</v>
      </c>
      <c r="W72" s="1">
        <f t="shared" ref="W72:W115" si="12">F72</f>
        <v>0.59</v>
      </c>
      <c r="X72" s="1">
        <f t="shared" ref="X72:X115" si="13">IFERROR(LOG10(W72), NA())</f>
        <v>-0.22914798835785583</v>
      </c>
      <c r="Y72" s="1">
        <f t="shared" ref="Y72:Y115" si="14">I72</f>
        <v>2.25</v>
      </c>
      <c r="Z72" s="1">
        <f t="shared" ref="Z72:Z115" si="15">K72</f>
        <v>0</v>
      </c>
      <c r="AA72" s="1">
        <f t="shared" ref="AA72:AA115" si="16">IFERROR(LOG10(Y72), NA())</f>
        <v>0.35218251811136247</v>
      </c>
      <c r="AB72" s="1" t="e">
        <f t="shared" ref="AB72:AB115" si="17">IFERROR(LOG10(Z72), NA())</f>
        <v>#N/A</v>
      </c>
    </row>
    <row r="73" spans="2:28" x14ac:dyDescent="0.2">
      <c r="B73" s="2">
        <v>67</v>
      </c>
      <c r="C73" s="23"/>
      <c r="D73" s="3" t="s">
        <v>64</v>
      </c>
      <c r="E73" s="3"/>
      <c r="F73" s="3">
        <v>0.59</v>
      </c>
      <c r="G73" s="3"/>
      <c r="H73" s="3">
        <v>4.5</v>
      </c>
      <c r="I73" s="3">
        <v>2.25</v>
      </c>
      <c r="J73" s="3"/>
      <c r="K73" s="3"/>
      <c r="L73" s="3">
        <v>12000</v>
      </c>
      <c r="M73" s="3"/>
      <c r="N73" s="3"/>
      <c r="O73" s="23"/>
      <c r="W73" s="1">
        <f t="shared" si="12"/>
        <v>0.59</v>
      </c>
      <c r="X73" s="1">
        <f t="shared" si="13"/>
        <v>-0.22914798835785583</v>
      </c>
      <c r="Y73" s="1">
        <f t="shared" si="14"/>
        <v>2.25</v>
      </c>
      <c r="Z73" s="1">
        <f t="shared" si="15"/>
        <v>0</v>
      </c>
      <c r="AA73" s="1">
        <f t="shared" si="16"/>
        <v>0.35218251811136247</v>
      </c>
      <c r="AB73" s="1" t="e">
        <f t="shared" si="17"/>
        <v>#N/A</v>
      </c>
    </row>
    <row r="74" spans="2:28" x14ac:dyDescent="0.2">
      <c r="B74" s="2">
        <v>68</v>
      </c>
      <c r="C74" s="23"/>
      <c r="D74" s="3">
        <v>8019</v>
      </c>
      <c r="E74" s="3"/>
      <c r="F74" s="3">
        <v>1.2190000000000001</v>
      </c>
      <c r="G74" s="3"/>
      <c r="H74" s="3">
        <v>7.125</v>
      </c>
      <c r="I74" s="3">
        <v>3.5</v>
      </c>
      <c r="J74" s="3"/>
      <c r="K74" s="3"/>
      <c r="L74" s="3">
        <v>12000</v>
      </c>
      <c r="M74" s="3"/>
      <c r="N74" s="3"/>
      <c r="O74" s="23"/>
      <c r="W74" s="1">
        <f t="shared" si="12"/>
        <v>1.2190000000000001</v>
      </c>
      <c r="X74" s="1">
        <f t="shared" si="13"/>
        <v>8.6003705618381956E-2</v>
      </c>
      <c r="Y74" s="1">
        <f t="shared" si="14"/>
        <v>3.5</v>
      </c>
      <c r="Z74" s="1">
        <f t="shared" si="15"/>
        <v>0</v>
      </c>
      <c r="AA74" s="1">
        <f t="shared" si="16"/>
        <v>0.54406804435027567</v>
      </c>
      <c r="AB74" s="1" t="e">
        <f t="shared" si="17"/>
        <v>#N/A</v>
      </c>
    </row>
    <row r="75" spans="2:28" x14ac:dyDescent="0.2">
      <c r="B75" s="2">
        <v>69</v>
      </c>
      <c r="C75" s="23"/>
      <c r="D75" s="3">
        <v>8025</v>
      </c>
      <c r="E75" s="3"/>
      <c r="F75" s="3">
        <v>1.45</v>
      </c>
      <c r="G75" s="3"/>
      <c r="H75" s="3">
        <v>9.375</v>
      </c>
      <c r="I75" s="3">
        <v>4.5999999999999996</v>
      </c>
      <c r="J75" s="3"/>
      <c r="K75" s="3"/>
      <c r="L75" s="3">
        <v>12000</v>
      </c>
      <c r="M75" s="3"/>
      <c r="N75" s="3"/>
      <c r="O75" s="23"/>
      <c r="W75" s="1">
        <f t="shared" si="12"/>
        <v>1.45</v>
      </c>
      <c r="X75" s="1">
        <f t="shared" si="13"/>
        <v>0.16136800223497488</v>
      </c>
      <c r="Y75" s="1">
        <f t="shared" si="14"/>
        <v>4.5999999999999996</v>
      </c>
      <c r="Z75" s="1">
        <f t="shared" si="15"/>
        <v>0</v>
      </c>
      <c r="AA75" s="1">
        <f t="shared" si="16"/>
        <v>0.66275783168157409</v>
      </c>
      <c r="AB75" s="1" t="e">
        <f t="shared" si="17"/>
        <v>#N/A</v>
      </c>
    </row>
    <row r="76" spans="2:28" x14ac:dyDescent="0.2">
      <c r="B76" s="2">
        <v>70</v>
      </c>
      <c r="C76" s="23"/>
      <c r="D76" s="3">
        <v>8038</v>
      </c>
      <c r="E76" s="3"/>
      <c r="F76" s="3">
        <v>1.97</v>
      </c>
      <c r="G76" s="3"/>
      <c r="H76" s="3">
        <v>14.25</v>
      </c>
      <c r="I76" s="3">
        <v>7.125</v>
      </c>
      <c r="J76" s="3"/>
      <c r="K76" s="3"/>
      <c r="L76" s="3">
        <v>12000</v>
      </c>
      <c r="M76" s="3"/>
      <c r="N76" s="3"/>
      <c r="O76" s="23"/>
      <c r="W76" s="1">
        <f t="shared" si="12"/>
        <v>1.97</v>
      </c>
      <c r="X76" s="1">
        <f t="shared" si="13"/>
        <v>0.2944662261615929</v>
      </c>
      <c r="Y76" s="1">
        <f t="shared" si="14"/>
        <v>7.125</v>
      </c>
      <c r="Z76" s="1">
        <f t="shared" si="15"/>
        <v>0</v>
      </c>
      <c r="AA76" s="1">
        <f t="shared" si="16"/>
        <v>0.85278486868054781</v>
      </c>
      <c r="AB76" s="1" t="e">
        <f t="shared" si="17"/>
        <v>#N/A</v>
      </c>
    </row>
    <row r="77" spans="2:28" x14ac:dyDescent="0.2">
      <c r="B77" s="2">
        <v>71</v>
      </c>
      <c r="C77" s="23"/>
      <c r="D77" s="3">
        <v>8057</v>
      </c>
      <c r="E77" s="3"/>
      <c r="F77" s="3">
        <v>2.6589999999999998</v>
      </c>
      <c r="G77" s="3"/>
      <c r="H77" s="3">
        <v>21.375</v>
      </c>
      <c r="I77" s="3">
        <v>10.6</v>
      </c>
      <c r="J77" s="3"/>
      <c r="K77" s="3"/>
      <c r="L77" s="3">
        <v>12000</v>
      </c>
      <c r="M77" s="3"/>
      <c r="N77" s="3"/>
      <c r="O77" s="23"/>
      <c r="W77" s="1">
        <f t="shared" si="12"/>
        <v>2.6589999999999998</v>
      </c>
      <c r="X77" s="1">
        <f t="shared" si="13"/>
        <v>0.424718337331567</v>
      </c>
      <c r="Y77" s="1">
        <f t="shared" si="14"/>
        <v>10.6</v>
      </c>
      <c r="Z77" s="1">
        <f t="shared" si="15"/>
        <v>0</v>
      </c>
      <c r="AA77" s="1">
        <f t="shared" si="16"/>
        <v>1.0253058652647702</v>
      </c>
      <c r="AB77" s="1" t="e">
        <f t="shared" si="17"/>
        <v>#N/A</v>
      </c>
    </row>
    <row r="78" spans="2:28" x14ac:dyDescent="0.2">
      <c r="B78" s="2">
        <v>72</v>
      </c>
      <c r="C78" s="23"/>
      <c r="D78" s="3">
        <v>8819</v>
      </c>
      <c r="E78" s="3"/>
      <c r="F78" s="3">
        <v>0.90600000000000003</v>
      </c>
      <c r="G78" s="3"/>
      <c r="H78" s="3">
        <v>5</v>
      </c>
      <c r="I78" s="3">
        <v>2.5</v>
      </c>
      <c r="J78" s="3"/>
      <c r="K78" s="3"/>
      <c r="L78" s="3">
        <v>10000</v>
      </c>
      <c r="M78" s="3"/>
      <c r="N78" s="3"/>
      <c r="O78" s="23"/>
      <c r="W78" s="1">
        <f t="shared" si="12"/>
        <v>0.90600000000000003</v>
      </c>
      <c r="X78" s="1">
        <f t="shared" si="13"/>
        <v>-4.2871802323186915E-2</v>
      </c>
      <c r="Y78" s="1">
        <f t="shared" si="14"/>
        <v>2.5</v>
      </c>
      <c r="Z78" s="1">
        <f t="shared" si="15"/>
        <v>0</v>
      </c>
      <c r="AA78" s="1">
        <f t="shared" si="16"/>
        <v>0.3979400086720376</v>
      </c>
      <c r="AB78" s="1" t="e">
        <f t="shared" si="17"/>
        <v>#N/A</v>
      </c>
    </row>
    <row r="79" spans="2:28" x14ac:dyDescent="0.2">
      <c r="B79" s="2">
        <v>73</v>
      </c>
      <c r="C79" s="24"/>
      <c r="D79" s="3">
        <v>12030</v>
      </c>
      <c r="E79" s="3"/>
      <c r="F79" s="3">
        <v>2.6</v>
      </c>
      <c r="G79" s="3"/>
      <c r="H79" s="3">
        <v>30</v>
      </c>
      <c r="I79" s="3">
        <v>15</v>
      </c>
      <c r="J79" s="3"/>
      <c r="K79" s="3"/>
      <c r="L79" s="3"/>
      <c r="M79" s="3"/>
      <c r="N79" s="3"/>
      <c r="O79" s="24"/>
      <c r="W79" s="1">
        <f t="shared" si="12"/>
        <v>2.6</v>
      </c>
      <c r="X79" s="1">
        <f t="shared" si="13"/>
        <v>0.41497334797081797</v>
      </c>
      <c r="Y79" s="1">
        <f t="shared" si="14"/>
        <v>15</v>
      </c>
      <c r="Z79" s="1">
        <f t="shared" si="15"/>
        <v>0</v>
      </c>
      <c r="AA79" s="1">
        <f t="shared" si="16"/>
        <v>1.1760912590556813</v>
      </c>
      <c r="AB79" s="1" t="e">
        <f t="shared" si="17"/>
        <v>#N/A</v>
      </c>
    </row>
    <row r="80" spans="2:28" x14ac:dyDescent="0.2">
      <c r="B80" s="2">
        <v>74</v>
      </c>
      <c r="C80" s="32" t="s">
        <v>77</v>
      </c>
      <c r="D80" s="5" t="s">
        <v>66</v>
      </c>
      <c r="E80" s="5"/>
      <c r="F80" s="5">
        <v>8.5</v>
      </c>
      <c r="G80" s="5"/>
      <c r="H80" s="5">
        <v>20</v>
      </c>
      <c r="I80" s="5">
        <v>8</v>
      </c>
      <c r="J80" s="5"/>
      <c r="K80" s="5">
        <f t="shared" ref="K80:K91" si="18">ROUND(9550*I80/N80,1)</f>
        <v>25.5</v>
      </c>
      <c r="L80" s="5"/>
      <c r="M80" s="5"/>
      <c r="N80" s="5">
        <v>3000</v>
      </c>
      <c r="O80" s="27" t="s">
        <v>78</v>
      </c>
      <c r="W80" s="1">
        <f t="shared" si="12"/>
        <v>8.5</v>
      </c>
      <c r="X80" s="1">
        <f t="shared" si="13"/>
        <v>0.92941892571429274</v>
      </c>
      <c r="Y80" s="1">
        <f t="shared" si="14"/>
        <v>8</v>
      </c>
      <c r="Z80" s="1">
        <f t="shared" si="15"/>
        <v>25.5</v>
      </c>
      <c r="AA80" s="1">
        <f t="shared" si="16"/>
        <v>0.90308998699194354</v>
      </c>
      <c r="AB80" s="1">
        <f t="shared" si="17"/>
        <v>1.4065401804339552</v>
      </c>
    </row>
    <row r="81" spans="2:28" x14ac:dyDescent="0.2">
      <c r="B81" s="2">
        <v>75</v>
      </c>
      <c r="C81" s="32"/>
      <c r="D81" s="5" t="s">
        <v>67</v>
      </c>
      <c r="E81" s="5"/>
      <c r="F81" s="5">
        <v>8.1999999999999993</v>
      </c>
      <c r="G81" s="5"/>
      <c r="H81" s="5">
        <v>30</v>
      </c>
      <c r="I81" s="5">
        <v>15</v>
      </c>
      <c r="J81" s="5"/>
      <c r="K81" s="5">
        <f t="shared" si="18"/>
        <v>35.799999999999997</v>
      </c>
      <c r="L81" s="5"/>
      <c r="M81" s="5"/>
      <c r="N81" s="5">
        <v>4000</v>
      </c>
      <c r="O81" s="33"/>
      <c r="W81" s="1">
        <f t="shared" si="12"/>
        <v>8.1999999999999993</v>
      </c>
      <c r="X81" s="1">
        <f t="shared" si="13"/>
        <v>0.91381385238371671</v>
      </c>
      <c r="Y81" s="1">
        <f t="shared" si="14"/>
        <v>15</v>
      </c>
      <c r="Z81" s="1">
        <f t="shared" si="15"/>
        <v>35.799999999999997</v>
      </c>
      <c r="AA81" s="1">
        <f t="shared" si="16"/>
        <v>1.1760912590556813</v>
      </c>
      <c r="AB81" s="1">
        <f t="shared" si="17"/>
        <v>1.5538830266438743</v>
      </c>
    </row>
    <row r="82" spans="2:28" x14ac:dyDescent="0.2">
      <c r="B82" s="2">
        <v>76</v>
      </c>
      <c r="C82" s="32"/>
      <c r="D82" s="5" t="s">
        <v>68</v>
      </c>
      <c r="E82" s="5"/>
      <c r="F82" s="5">
        <v>12.5</v>
      </c>
      <c r="G82" s="5"/>
      <c r="H82" s="5">
        <v>40</v>
      </c>
      <c r="I82" s="5">
        <v>20</v>
      </c>
      <c r="J82" s="5"/>
      <c r="K82" s="5">
        <f t="shared" si="18"/>
        <v>63.7</v>
      </c>
      <c r="L82" s="5"/>
      <c r="M82" s="5"/>
      <c r="N82" s="5">
        <v>3000</v>
      </c>
      <c r="O82" s="33"/>
      <c r="W82" s="1">
        <f t="shared" si="12"/>
        <v>12.5</v>
      </c>
      <c r="X82" s="1">
        <f t="shared" si="13"/>
        <v>1.0969100130080565</v>
      </c>
      <c r="Y82" s="1">
        <f t="shared" si="14"/>
        <v>20</v>
      </c>
      <c r="Z82" s="1">
        <f t="shared" si="15"/>
        <v>63.7</v>
      </c>
      <c r="AA82" s="1">
        <f t="shared" si="16"/>
        <v>1.3010299956639813</v>
      </c>
      <c r="AB82" s="1">
        <f t="shared" si="17"/>
        <v>1.8041394323353503</v>
      </c>
    </row>
    <row r="83" spans="2:28" x14ac:dyDescent="0.2">
      <c r="B83" s="2">
        <v>77</v>
      </c>
      <c r="C83" s="32"/>
      <c r="D83" s="5" t="s">
        <v>69</v>
      </c>
      <c r="E83" s="5"/>
      <c r="F83" s="5">
        <v>23</v>
      </c>
      <c r="G83" s="5"/>
      <c r="H83" s="5">
        <v>80</v>
      </c>
      <c r="I83" s="5">
        <v>30</v>
      </c>
      <c r="J83" s="5"/>
      <c r="K83" s="5">
        <f t="shared" si="18"/>
        <v>102.3</v>
      </c>
      <c r="L83" s="5"/>
      <c r="M83" s="5"/>
      <c r="N83" s="5">
        <v>2800</v>
      </c>
      <c r="O83" s="28"/>
      <c r="W83" s="1">
        <f t="shared" si="12"/>
        <v>23</v>
      </c>
      <c r="X83" s="1">
        <f t="shared" si="13"/>
        <v>1.3617278360175928</v>
      </c>
      <c r="Y83" s="1">
        <f t="shared" si="14"/>
        <v>30</v>
      </c>
      <c r="Z83" s="1">
        <f t="shared" si="15"/>
        <v>102.3</v>
      </c>
      <c r="AA83" s="1">
        <f t="shared" si="16"/>
        <v>1.4771212547196624</v>
      </c>
      <c r="AB83" s="1">
        <f t="shared" si="17"/>
        <v>2.0098756337121602</v>
      </c>
    </row>
    <row r="84" spans="2:28" x14ac:dyDescent="0.2">
      <c r="B84" s="2">
        <v>78</v>
      </c>
      <c r="C84" s="32"/>
      <c r="D84" s="7" t="s">
        <v>70</v>
      </c>
      <c r="E84" s="7"/>
      <c r="F84" s="7">
        <v>1.45</v>
      </c>
      <c r="G84" s="7"/>
      <c r="H84" s="7">
        <v>7</v>
      </c>
      <c r="I84" s="7">
        <v>3</v>
      </c>
      <c r="J84" s="7"/>
      <c r="K84" s="7">
        <f t="shared" si="18"/>
        <v>4.8</v>
      </c>
      <c r="L84" s="7"/>
      <c r="M84" s="7"/>
      <c r="N84" s="7">
        <v>6000</v>
      </c>
      <c r="O84" s="34" t="s">
        <v>79</v>
      </c>
      <c r="W84" s="1">
        <f t="shared" si="12"/>
        <v>1.45</v>
      </c>
      <c r="X84" s="1">
        <f t="shared" si="13"/>
        <v>0.16136800223497488</v>
      </c>
      <c r="Y84" s="1">
        <f t="shared" si="14"/>
        <v>3</v>
      </c>
      <c r="Z84" s="1">
        <f t="shared" si="15"/>
        <v>4.8</v>
      </c>
      <c r="AA84" s="1">
        <f t="shared" si="16"/>
        <v>0.47712125471966244</v>
      </c>
      <c r="AB84" s="1">
        <f t="shared" si="17"/>
        <v>0.68124123737558717</v>
      </c>
    </row>
    <row r="85" spans="2:28" x14ac:dyDescent="0.2">
      <c r="B85" s="2">
        <v>79</v>
      </c>
      <c r="C85" s="32"/>
      <c r="D85" s="7" t="s">
        <v>71</v>
      </c>
      <c r="E85" s="7"/>
      <c r="F85" s="7">
        <v>1.95</v>
      </c>
      <c r="G85" s="7"/>
      <c r="H85" s="7">
        <v>10</v>
      </c>
      <c r="I85" s="7">
        <v>5</v>
      </c>
      <c r="J85" s="7"/>
      <c r="K85" s="7">
        <f t="shared" si="18"/>
        <v>8</v>
      </c>
      <c r="L85" s="7"/>
      <c r="M85" s="7"/>
      <c r="N85" s="7">
        <v>6000</v>
      </c>
      <c r="O85" s="35"/>
      <c r="W85" s="1">
        <f t="shared" si="12"/>
        <v>1.95</v>
      </c>
      <c r="X85" s="1">
        <f t="shared" si="13"/>
        <v>0.29003461136251801</v>
      </c>
      <c r="Y85" s="1">
        <f t="shared" si="14"/>
        <v>5</v>
      </c>
      <c r="Z85" s="1">
        <f t="shared" si="15"/>
        <v>8</v>
      </c>
      <c r="AA85" s="1">
        <f t="shared" si="16"/>
        <v>0.69897000433601886</v>
      </c>
      <c r="AB85" s="1">
        <f t="shared" si="17"/>
        <v>0.90308998699194354</v>
      </c>
    </row>
    <row r="86" spans="2:28" x14ac:dyDescent="0.2">
      <c r="B86" s="2">
        <v>80</v>
      </c>
      <c r="C86" s="32"/>
      <c r="D86" s="8" t="s">
        <v>72</v>
      </c>
      <c r="E86" s="8"/>
      <c r="F86" s="8">
        <v>4.0999999999999996</v>
      </c>
      <c r="G86" s="8"/>
      <c r="H86" s="8">
        <v>15</v>
      </c>
      <c r="I86" s="8">
        <v>6</v>
      </c>
      <c r="J86" s="8"/>
      <c r="K86" s="8">
        <f t="shared" si="18"/>
        <v>22.9</v>
      </c>
      <c r="L86" s="8"/>
      <c r="M86" s="8"/>
      <c r="N86" s="8">
        <v>2500</v>
      </c>
      <c r="O86" s="36" t="s">
        <v>80</v>
      </c>
      <c r="W86" s="1">
        <f t="shared" si="12"/>
        <v>4.0999999999999996</v>
      </c>
      <c r="X86" s="1">
        <f t="shared" si="13"/>
        <v>0.61278385671973545</v>
      </c>
      <c r="Y86" s="1">
        <f t="shared" si="14"/>
        <v>6</v>
      </c>
      <c r="Z86" s="1">
        <f t="shared" si="15"/>
        <v>22.9</v>
      </c>
      <c r="AA86" s="1">
        <f t="shared" si="16"/>
        <v>0.77815125038364363</v>
      </c>
      <c r="AB86" s="1">
        <f t="shared" si="17"/>
        <v>1.3598354823398879</v>
      </c>
    </row>
    <row r="87" spans="2:28" x14ac:dyDescent="0.2">
      <c r="B87" s="2">
        <v>81</v>
      </c>
      <c r="C87" s="32"/>
      <c r="D87" s="8" t="s">
        <v>73</v>
      </c>
      <c r="E87" s="8"/>
      <c r="F87" s="8">
        <v>7</v>
      </c>
      <c r="G87" s="8"/>
      <c r="H87" s="8">
        <v>25</v>
      </c>
      <c r="I87" s="8">
        <v>15</v>
      </c>
      <c r="J87" s="8"/>
      <c r="K87" s="8">
        <f t="shared" si="18"/>
        <v>31.8</v>
      </c>
      <c r="L87" s="8"/>
      <c r="M87" s="8"/>
      <c r="N87" s="8">
        <v>4500</v>
      </c>
      <c r="O87" s="37"/>
      <c r="W87" s="1">
        <f t="shared" si="12"/>
        <v>7</v>
      </c>
      <c r="X87" s="1">
        <f t="shared" si="13"/>
        <v>0.84509804001425681</v>
      </c>
      <c r="Y87" s="1">
        <f t="shared" si="14"/>
        <v>15</v>
      </c>
      <c r="Z87" s="1">
        <f t="shared" si="15"/>
        <v>31.8</v>
      </c>
      <c r="AA87" s="1">
        <f t="shared" si="16"/>
        <v>1.1760912590556813</v>
      </c>
      <c r="AB87" s="1">
        <f t="shared" si="17"/>
        <v>1.5024271199844328</v>
      </c>
    </row>
    <row r="88" spans="2:28" x14ac:dyDescent="0.2">
      <c r="B88" s="2">
        <v>82</v>
      </c>
      <c r="C88" s="32"/>
      <c r="D88" s="4" t="s">
        <v>74</v>
      </c>
      <c r="E88" s="4"/>
      <c r="F88" s="4">
        <v>5.2</v>
      </c>
      <c r="G88" s="4"/>
      <c r="H88" s="4">
        <v>20</v>
      </c>
      <c r="I88" s="4">
        <v>8</v>
      </c>
      <c r="J88" s="4"/>
      <c r="K88" s="4">
        <f t="shared" si="18"/>
        <v>42.4</v>
      </c>
      <c r="L88" s="4"/>
      <c r="M88" s="4"/>
      <c r="N88" s="4">
        <v>1800</v>
      </c>
      <c r="O88" s="29" t="s">
        <v>81</v>
      </c>
      <c r="W88" s="1">
        <f t="shared" si="12"/>
        <v>5.2</v>
      </c>
      <c r="X88" s="1">
        <f t="shared" si="13"/>
        <v>0.71600334363479923</v>
      </c>
      <c r="Y88" s="1">
        <f t="shared" si="14"/>
        <v>8</v>
      </c>
      <c r="Z88" s="1">
        <f t="shared" si="15"/>
        <v>42.4</v>
      </c>
      <c r="AA88" s="1">
        <f t="shared" si="16"/>
        <v>0.90308998699194354</v>
      </c>
      <c r="AB88" s="1">
        <f t="shared" si="17"/>
        <v>1.6273658565927327</v>
      </c>
    </row>
    <row r="89" spans="2:28" x14ac:dyDescent="0.2">
      <c r="B89" s="2">
        <v>83</v>
      </c>
      <c r="C89" s="32"/>
      <c r="D89" s="4" t="s">
        <v>75</v>
      </c>
      <c r="E89" s="4"/>
      <c r="F89" s="4">
        <v>7.9</v>
      </c>
      <c r="G89" s="4"/>
      <c r="H89" s="4">
        <v>28</v>
      </c>
      <c r="I89" s="4">
        <v>15</v>
      </c>
      <c r="J89" s="4"/>
      <c r="K89" s="4">
        <f t="shared" si="18"/>
        <v>51.2</v>
      </c>
      <c r="L89" s="4"/>
      <c r="M89" s="4"/>
      <c r="N89" s="4">
        <v>2800</v>
      </c>
      <c r="O89" s="30"/>
      <c r="W89" s="1">
        <f t="shared" si="12"/>
        <v>7.9</v>
      </c>
      <c r="X89" s="1">
        <f t="shared" si="13"/>
        <v>0.89762709129044149</v>
      </c>
      <c r="Y89" s="1">
        <f t="shared" si="14"/>
        <v>15</v>
      </c>
      <c r="Z89" s="1">
        <f t="shared" si="15"/>
        <v>51.2</v>
      </c>
      <c r="AA89" s="1">
        <f t="shared" si="16"/>
        <v>1.1760912590556813</v>
      </c>
      <c r="AB89" s="1">
        <f t="shared" si="17"/>
        <v>1.7092699609758308</v>
      </c>
    </row>
    <row r="90" spans="2:28" x14ac:dyDescent="0.2">
      <c r="B90" s="2">
        <v>84</v>
      </c>
      <c r="C90" s="32"/>
      <c r="D90" s="4" t="s">
        <v>76</v>
      </c>
      <c r="E90" s="4"/>
      <c r="F90" s="4">
        <v>17</v>
      </c>
      <c r="G90" s="4"/>
      <c r="H90" s="4">
        <v>60</v>
      </c>
      <c r="I90" s="4">
        <v>25</v>
      </c>
      <c r="J90" s="4"/>
      <c r="K90" s="4">
        <f t="shared" si="18"/>
        <v>108.5</v>
      </c>
      <c r="L90" s="4"/>
      <c r="M90" s="4"/>
      <c r="N90" s="4">
        <v>2200</v>
      </c>
      <c r="O90" s="31"/>
      <c r="W90" s="1">
        <f t="shared" si="12"/>
        <v>17</v>
      </c>
      <c r="X90" s="1">
        <f t="shared" si="13"/>
        <v>1.2304489213782739</v>
      </c>
      <c r="Y90" s="1">
        <f t="shared" si="14"/>
        <v>25</v>
      </c>
      <c r="Z90" s="1">
        <f t="shared" si="15"/>
        <v>108.5</v>
      </c>
      <c r="AA90" s="1">
        <f t="shared" si="16"/>
        <v>1.3979400086720377</v>
      </c>
      <c r="AB90" s="1">
        <f t="shared" si="17"/>
        <v>2.0354297381845483</v>
      </c>
    </row>
    <row r="91" spans="2:28" ht="34" x14ac:dyDescent="0.2">
      <c r="B91" s="2">
        <v>85</v>
      </c>
      <c r="C91" s="2" t="s">
        <v>86</v>
      </c>
      <c r="D91" s="3" t="s">
        <v>87</v>
      </c>
      <c r="E91" s="3"/>
      <c r="F91" s="3">
        <v>18</v>
      </c>
      <c r="G91" s="3"/>
      <c r="H91" s="3">
        <v>70</v>
      </c>
      <c r="I91" s="3">
        <v>45</v>
      </c>
      <c r="J91" s="3"/>
      <c r="K91" s="3">
        <f t="shared" si="18"/>
        <v>171.9</v>
      </c>
      <c r="L91" s="3"/>
      <c r="M91" s="3"/>
      <c r="N91" s="3">
        <v>2500</v>
      </c>
      <c r="O91" s="12" t="s">
        <v>88</v>
      </c>
      <c r="W91" s="1">
        <f t="shared" si="12"/>
        <v>18</v>
      </c>
      <c r="X91" s="1">
        <f t="shared" si="13"/>
        <v>1.255272505103306</v>
      </c>
      <c r="Y91" s="1">
        <f t="shared" si="14"/>
        <v>45</v>
      </c>
      <c r="Z91" s="1">
        <f t="shared" si="15"/>
        <v>171.9</v>
      </c>
      <c r="AA91" s="1">
        <f t="shared" si="16"/>
        <v>1.6532125137753437</v>
      </c>
      <c r="AB91" s="1">
        <f t="shared" si="17"/>
        <v>2.2352758766870524</v>
      </c>
    </row>
    <row r="92" spans="2:28" ht="17" x14ac:dyDescent="0.2">
      <c r="B92" s="2">
        <v>86</v>
      </c>
      <c r="C92" s="26" t="s">
        <v>84</v>
      </c>
      <c r="D92" s="9" t="s">
        <v>82</v>
      </c>
      <c r="E92" s="9"/>
      <c r="F92" s="9">
        <v>13</v>
      </c>
      <c r="G92" s="9" t="s">
        <v>17</v>
      </c>
      <c r="H92" s="9"/>
      <c r="I92" s="9">
        <v>65</v>
      </c>
      <c r="J92" s="9"/>
      <c r="K92" s="9">
        <f>9550*I92/N92</f>
        <v>248.3</v>
      </c>
      <c r="L92" s="9"/>
      <c r="M92" s="9"/>
      <c r="N92" s="9">
        <v>2500</v>
      </c>
      <c r="O92" s="27" t="s">
        <v>85</v>
      </c>
      <c r="W92" s="1">
        <f t="shared" si="12"/>
        <v>13</v>
      </c>
      <c r="X92" s="1">
        <f t="shared" si="13"/>
        <v>1.1139433523068367</v>
      </c>
      <c r="Y92" s="1">
        <f t="shared" si="14"/>
        <v>65</v>
      </c>
      <c r="Z92" s="1">
        <f t="shared" si="15"/>
        <v>248.3</v>
      </c>
      <c r="AA92" s="1">
        <f t="shared" si="16"/>
        <v>1.8129133566428555</v>
      </c>
      <c r="AB92" s="1">
        <f t="shared" si="17"/>
        <v>2.3949767195545641</v>
      </c>
    </row>
    <row r="93" spans="2:28" ht="17" x14ac:dyDescent="0.2">
      <c r="B93" s="2">
        <v>87</v>
      </c>
      <c r="C93" s="26"/>
      <c r="D93" s="9" t="s">
        <v>83</v>
      </c>
      <c r="E93" s="9"/>
      <c r="F93" s="9">
        <v>50</v>
      </c>
      <c r="G93" s="9" t="s">
        <v>17</v>
      </c>
      <c r="H93" s="9"/>
      <c r="I93" s="9">
        <v>261</v>
      </c>
      <c r="J93" s="9"/>
      <c r="K93" s="9">
        <v>1000</v>
      </c>
      <c r="L93" s="9"/>
      <c r="M93" s="9">
        <v>2500</v>
      </c>
      <c r="N93" s="9">
        <f t="shared" ref="N93:N109" si="19">ROUND(9550*I93/K93,1)</f>
        <v>2492.6</v>
      </c>
      <c r="O93" s="28"/>
      <c r="W93" s="1">
        <f t="shared" si="12"/>
        <v>50</v>
      </c>
      <c r="X93" s="1">
        <f t="shared" si="13"/>
        <v>1.6989700043360187</v>
      </c>
      <c r="Y93" s="1">
        <f t="shared" si="14"/>
        <v>261</v>
      </c>
      <c r="Z93" s="1">
        <f t="shared" si="15"/>
        <v>1000</v>
      </c>
      <c r="AA93" s="1">
        <f t="shared" si="16"/>
        <v>2.4166405073382808</v>
      </c>
      <c r="AB93" s="1">
        <f t="shared" si="17"/>
        <v>3</v>
      </c>
    </row>
    <row r="94" spans="2:28" ht="17" x14ac:dyDescent="0.2">
      <c r="B94" s="2">
        <v>88</v>
      </c>
      <c r="C94" s="26" t="s">
        <v>93</v>
      </c>
      <c r="D94" s="10" t="s">
        <v>89</v>
      </c>
      <c r="E94" s="10"/>
      <c r="F94" s="10">
        <v>0.61099999999999999</v>
      </c>
      <c r="G94" s="10"/>
      <c r="H94" s="10"/>
      <c r="I94" s="10">
        <v>0.5</v>
      </c>
      <c r="J94" s="10">
        <v>2.68</v>
      </c>
      <c r="K94" s="10">
        <v>0.74</v>
      </c>
      <c r="L94" s="10">
        <v>6500</v>
      </c>
      <c r="M94" s="10"/>
      <c r="N94" s="10">
        <f t="shared" si="19"/>
        <v>6452.7</v>
      </c>
      <c r="O94" s="29" t="s">
        <v>106</v>
      </c>
      <c r="W94" s="1">
        <f t="shared" si="12"/>
        <v>0.61099999999999999</v>
      </c>
      <c r="X94" s="1">
        <f t="shared" si="13"/>
        <v>-0.21395878975744578</v>
      </c>
      <c r="Y94" s="1">
        <f t="shared" si="14"/>
        <v>0.5</v>
      </c>
      <c r="Z94" s="1">
        <f t="shared" si="15"/>
        <v>0.74</v>
      </c>
      <c r="AA94" s="1">
        <f t="shared" si="16"/>
        <v>-0.3010299956639812</v>
      </c>
      <c r="AB94" s="1">
        <f t="shared" si="17"/>
        <v>-0.13076828026902382</v>
      </c>
    </row>
    <row r="95" spans="2:28" ht="16" customHeight="1" x14ac:dyDescent="0.2">
      <c r="B95" s="2">
        <v>89</v>
      </c>
      <c r="C95" s="26"/>
      <c r="D95" s="7" t="s">
        <v>90</v>
      </c>
      <c r="E95" s="7"/>
      <c r="F95" s="7">
        <v>0.46100000000000002</v>
      </c>
      <c r="G95" s="7"/>
      <c r="H95" s="7"/>
      <c r="I95" s="7">
        <v>0.58599999999999997</v>
      </c>
      <c r="J95" s="7">
        <v>1.87</v>
      </c>
      <c r="K95" s="7">
        <v>0.35</v>
      </c>
      <c r="L95" s="7">
        <v>16000</v>
      </c>
      <c r="M95" s="7"/>
      <c r="N95" s="7">
        <f t="shared" si="19"/>
        <v>15989.4</v>
      </c>
      <c r="O95" s="30"/>
      <c r="W95" s="1">
        <f t="shared" si="12"/>
        <v>0.46100000000000002</v>
      </c>
      <c r="X95" s="1">
        <f t="shared" si="13"/>
        <v>-0.33629907461035186</v>
      </c>
      <c r="Y95" s="1">
        <f t="shared" si="14"/>
        <v>0.58599999999999997</v>
      </c>
      <c r="Z95" s="1">
        <f t="shared" si="15"/>
        <v>0.35</v>
      </c>
      <c r="AA95" s="1">
        <f t="shared" si="16"/>
        <v>-0.23210238398190938</v>
      </c>
      <c r="AB95" s="1">
        <f t="shared" si="17"/>
        <v>-0.45593195564972439</v>
      </c>
    </row>
    <row r="96" spans="2:28" x14ac:dyDescent="0.2">
      <c r="B96" s="2">
        <v>90</v>
      </c>
      <c r="C96" s="26"/>
      <c r="D96" s="7" t="s">
        <v>91</v>
      </c>
      <c r="E96" s="7"/>
      <c r="F96" s="7">
        <v>0.74</v>
      </c>
      <c r="G96" s="7"/>
      <c r="H96" s="7"/>
      <c r="I96" s="7">
        <v>1.01</v>
      </c>
      <c r="J96" s="7">
        <v>2.83</v>
      </c>
      <c r="K96" s="7">
        <v>0.69</v>
      </c>
      <c r="L96" s="7">
        <v>16000</v>
      </c>
      <c r="M96" s="7"/>
      <c r="N96" s="7">
        <f t="shared" si="19"/>
        <v>13979</v>
      </c>
      <c r="O96" s="30"/>
      <c r="W96" s="1">
        <f t="shared" si="12"/>
        <v>0.74</v>
      </c>
      <c r="X96" s="1">
        <f t="shared" si="13"/>
        <v>-0.13076828026902382</v>
      </c>
      <c r="Y96" s="1">
        <f t="shared" si="14"/>
        <v>1.01</v>
      </c>
      <c r="Z96" s="1">
        <f t="shared" si="15"/>
        <v>0.69</v>
      </c>
      <c r="AA96" s="1">
        <f t="shared" si="16"/>
        <v>4.3213737826425782E-3</v>
      </c>
      <c r="AB96" s="1">
        <f t="shared" si="17"/>
        <v>-0.16115090926274472</v>
      </c>
    </row>
    <row r="97" spans="2:28" x14ac:dyDescent="0.2">
      <c r="B97" s="2">
        <v>91</v>
      </c>
      <c r="C97" s="26"/>
      <c r="D97" s="7" t="s">
        <v>92</v>
      </c>
      <c r="E97" s="7"/>
      <c r="F97" s="7">
        <v>0.83599999999999997</v>
      </c>
      <c r="G97" s="7"/>
      <c r="H97" s="7"/>
      <c r="I97" s="7">
        <v>0.68</v>
      </c>
      <c r="J97" s="7">
        <v>3.69</v>
      </c>
      <c r="K97" s="7">
        <v>1.02</v>
      </c>
      <c r="L97" s="7">
        <v>6500</v>
      </c>
      <c r="M97" s="7"/>
      <c r="N97" s="7">
        <f t="shared" si="19"/>
        <v>6366.7</v>
      </c>
      <c r="O97" s="30"/>
      <c r="W97" s="1">
        <f t="shared" si="12"/>
        <v>0.83599999999999997</v>
      </c>
      <c r="X97" s="1">
        <f t="shared" si="13"/>
        <v>-7.779372256098363E-2</v>
      </c>
      <c r="Y97" s="1">
        <f t="shared" si="14"/>
        <v>0.68</v>
      </c>
      <c r="Z97" s="1">
        <f t="shared" si="15"/>
        <v>1.02</v>
      </c>
      <c r="AA97" s="1">
        <f t="shared" si="16"/>
        <v>-0.16749108729376366</v>
      </c>
      <c r="AB97" s="1">
        <f t="shared" si="17"/>
        <v>8.6001717619175692E-3</v>
      </c>
    </row>
    <row r="98" spans="2:28" x14ac:dyDescent="0.2">
      <c r="B98" s="2">
        <v>92</v>
      </c>
      <c r="C98" s="26"/>
      <c r="D98" s="7" t="s">
        <v>95</v>
      </c>
      <c r="E98" s="7"/>
      <c r="F98" s="7"/>
      <c r="G98" s="7"/>
      <c r="H98" s="7">
        <v>0.85</v>
      </c>
      <c r="I98" s="7">
        <v>0.245</v>
      </c>
      <c r="J98" s="7">
        <v>4.1399999999999997</v>
      </c>
      <c r="K98" s="7">
        <v>0.71</v>
      </c>
      <c r="L98" s="7">
        <v>3300</v>
      </c>
      <c r="M98" s="7"/>
      <c r="N98" s="7">
        <f t="shared" si="19"/>
        <v>3295.4</v>
      </c>
      <c r="O98" s="30"/>
      <c r="W98" s="1">
        <f t="shared" si="12"/>
        <v>0</v>
      </c>
      <c r="X98" s="1" t="e">
        <f t="shared" si="13"/>
        <v>#N/A</v>
      </c>
      <c r="Y98" s="1">
        <f t="shared" si="14"/>
        <v>0.245</v>
      </c>
      <c r="Z98" s="1">
        <f t="shared" si="15"/>
        <v>0.71</v>
      </c>
      <c r="AA98" s="1">
        <f t="shared" si="16"/>
        <v>-0.61083391563546752</v>
      </c>
      <c r="AB98" s="1">
        <f t="shared" si="17"/>
        <v>-0.14874165128092473</v>
      </c>
    </row>
    <row r="99" spans="2:28" x14ac:dyDescent="0.2">
      <c r="B99" s="2">
        <v>93</v>
      </c>
      <c r="C99" s="26"/>
      <c r="D99" s="8" t="s">
        <v>94</v>
      </c>
      <c r="E99" s="8"/>
      <c r="F99" s="8">
        <v>0.17100000000000001</v>
      </c>
      <c r="G99" s="8"/>
      <c r="H99" s="8"/>
      <c r="I99" s="8">
        <v>0.10299999999999999</v>
      </c>
      <c r="J99" s="8">
        <v>0.41</v>
      </c>
      <c r="K99" s="8">
        <v>0.14000000000000001</v>
      </c>
      <c r="L99" s="8">
        <v>30600</v>
      </c>
      <c r="M99" s="8"/>
      <c r="N99" s="8">
        <f t="shared" si="19"/>
        <v>7026.1</v>
      </c>
      <c r="O99" s="30"/>
      <c r="W99" s="1">
        <f t="shared" si="12"/>
        <v>0.17100000000000001</v>
      </c>
      <c r="X99" s="1">
        <f t="shared" si="13"/>
        <v>-0.76700388960784616</v>
      </c>
      <c r="Y99" s="1">
        <f t="shared" si="14"/>
        <v>0.10299999999999999</v>
      </c>
      <c r="Z99" s="1">
        <f t="shared" si="15"/>
        <v>0.14000000000000001</v>
      </c>
      <c r="AA99" s="1">
        <f t="shared" si="16"/>
        <v>-0.98716277529482777</v>
      </c>
      <c r="AB99" s="1">
        <f t="shared" si="17"/>
        <v>-0.85387196432176193</v>
      </c>
    </row>
    <row r="100" spans="2:28" x14ac:dyDescent="0.2">
      <c r="B100" s="2">
        <v>94</v>
      </c>
      <c r="C100" s="26"/>
      <c r="D100" s="8" t="s">
        <v>96</v>
      </c>
      <c r="E100" s="8"/>
      <c r="F100" s="8">
        <v>0.19700000000000001</v>
      </c>
      <c r="G100" s="8"/>
      <c r="H100" s="8"/>
      <c r="I100" s="8">
        <v>0.13200000000000001</v>
      </c>
      <c r="J100" s="8">
        <v>0.53</v>
      </c>
      <c r="K100" s="8">
        <v>0.19</v>
      </c>
      <c r="L100" s="8">
        <v>28400</v>
      </c>
      <c r="M100" s="8"/>
      <c r="N100" s="8">
        <f t="shared" si="19"/>
        <v>6634.7</v>
      </c>
      <c r="O100" s="30"/>
      <c r="W100" s="1">
        <f t="shared" si="12"/>
        <v>0.19700000000000001</v>
      </c>
      <c r="X100" s="1">
        <f t="shared" si="13"/>
        <v>-0.7055337738384071</v>
      </c>
      <c r="Y100" s="1">
        <f t="shared" si="14"/>
        <v>0.13200000000000001</v>
      </c>
      <c r="Z100" s="1">
        <f t="shared" si="15"/>
        <v>0.19</v>
      </c>
      <c r="AA100" s="1">
        <f t="shared" si="16"/>
        <v>-0.87942606879415008</v>
      </c>
      <c r="AB100" s="1">
        <f t="shared" si="17"/>
        <v>-0.72124639904717103</v>
      </c>
    </row>
    <row r="101" spans="2:28" x14ac:dyDescent="0.2">
      <c r="B101" s="2">
        <v>95</v>
      </c>
      <c r="C101" s="26"/>
      <c r="D101" s="8" t="s">
        <v>97</v>
      </c>
      <c r="E101" s="8"/>
      <c r="F101" s="8">
        <v>0.21</v>
      </c>
      <c r="G101" s="8"/>
      <c r="H101" s="8"/>
      <c r="I101" s="8">
        <v>0.151</v>
      </c>
      <c r="J101" s="8">
        <v>0.62</v>
      </c>
      <c r="K101" s="8">
        <v>0.21</v>
      </c>
      <c r="L101" s="8">
        <v>17900</v>
      </c>
      <c r="M101" s="8"/>
      <c r="N101" s="8">
        <f t="shared" si="19"/>
        <v>6866.9</v>
      </c>
      <c r="O101" s="30"/>
      <c r="W101" s="1">
        <f t="shared" si="12"/>
        <v>0.21</v>
      </c>
      <c r="X101" s="1">
        <f t="shared" si="13"/>
        <v>-0.6777807052660807</v>
      </c>
      <c r="Y101" s="1">
        <f t="shared" si="14"/>
        <v>0.151</v>
      </c>
      <c r="Z101" s="1">
        <f t="shared" si="15"/>
        <v>0.21</v>
      </c>
      <c r="AA101" s="1">
        <f t="shared" si="16"/>
        <v>-0.82102305270683062</v>
      </c>
      <c r="AB101" s="1">
        <f t="shared" si="17"/>
        <v>-0.6777807052660807</v>
      </c>
    </row>
    <row r="102" spans="2:28" x14ac:dyDescent="0.2">
      <c r="B102" s="2">
        <v>96</v>
      </c>
      <c r="C102" s="26"/>
      <c r="D102" s="4" t="s">
        <v>98</v>
      </c>
      <c r="E102" s="4"/>
      <c r="F102" s="4"/>
      <c r="G102" s="4"/>
      <c r="H102" s="4">
        <v>1.6240000000000001</v>
      </c>
      <c r="I102" s="4">
        <v>0.41299999999999998</v>
      </c>
      <c r="J102" s="4">
        <v>3.88</v>
      </c>
      <c r="K102" s="4">
        <v>0.99</v>
      </c>
      <c r="L102" s="4">
        <v>4000</v>
      </c>
      <c r="M102" s="4"/>
      <c r="N102" s="4">
        <f t="shared" si="19"/>
        <v>3984</v>
      </c>
      <c r="O102" s="30"/>
      <c r="W102" s="1">
        <f t="shared" si="12"/>
        <v>0</v>
      </c>
      <c r="X102" s="1" t="e">
        <f t="shared" si="13"/>
        <v>#N/A</v>
      </c>
      <c r="Y102" s="1">
        <f t="shared" si="14"/>
        <v>0.41299999999999998</v>
      </c>
      <c r="Z102" s="1">
        <f t="shared" si="15"/>
        <v>0.99</v>
      </c>
      <c r="AA102" s="1">
        <f t="shared" si="16"/>
        <v>-0.38404994834359901</v>
      </c>
      <c r="AB102" s="1">
        <f t="shared" si="17"/>
        <v>-4.3648054024500883E-3</v>
      </c>
    </row>
    <row r="103" spans="2:28" x14ac:dyDescent="0.2">
      <c r="B103" s="2">
        <v>97</v>
      </c>
      <c r="C103" s="26"/>
      <c r="D103" s="3" t="s">
        <v>105</v>
      </c>
      <c r="E103" s="3"/>
      <c r="F103" s="3">
        <v>0.72599999999999998</v>
      </c>
      <c r="G103" s="3"/>
      <c r="H103" s="3"/>
      <c r="I103" s="3">
        <v>1.4</v>
      </c>
      <c r="J103" s="3">
        <v>5</v>
      </c>
      <c r="K103" s="3">
        <v>1.68</v>
      </c>
      <c r="L103" s="3">
        <v>18400</v>
      </c>
      <c r="M103" s="3"/>
      <c r="N103" s="3">
        <f t="shared" si="19"/>
        <v>7958.3</v>
      </c>
      <c r="O103" s="30"/>
      <c r="W103" s="1">
        <f t="shared" si="12"/>
        <v>0.72599999999999998</v>
      </c>
      <c r="X103" s="1">
        <f t="shared" si="13"/>
        <v>-0.13906337929990631</v>
      </c>
      <c r="Y103" s="1">
        <f t="shared" si="14"/>
        <v>1.4</v>
      </c>
      <c r="Z103" s="1">
        <f t="shared" si="15"/>
        <v>1.68</v>
      </c>
      <c r="AA103" s="1">
        <f t="shared" si="16"/>
        <v>0.14612803567823801</v>
      </c>
      <c r="AB103" s="1">
        <f t="shared" si="17"/>
        <v>0.22530928172586284</v>
      </c>
    </row>
    <row r="104" spans="2:28" x14ac:dyDescent="0.2">
      <c r="B104" s="2">
        <v>98</v>
      </c>
      <c r="C104" s="26"/>
      <c r="D104" s="3" t="s">
        <v>104</v>
      </c>
      <c r="E104" s="3"/>
      <c r="F104" s="3">
        <v>0.86</v>
      </c>
      <c r="G104" s="3"/>
      <c r="H104" s="3"/>
      <c r="I104" s="3">
        <v>2.2200000000000002</v>
      </c>
      <c r="J104" s="3">
        <v>8.1199999999999992</v>
      </c>
      <c r="K104" s="3">
        <v>2.65</v>
      </c>
      <c r="L104" s="3">
        <v>13900</v>
      </c>
      <c r="M104" s="3"/>
      <c r="N104" s="3">
        <f t="shared" si="19"/>
        <v>8000.4</v>
      </c>
      <c r="O104" s="30"/>
      <c r="W104" s="1">
        <f t="shared" si="12"/>
        <v>0.86</v>
      </c>
      <c r="X104" s="1">
        <f t="shared" si="13"/>
        <v>-6.5501548756432285E-2</v>
      </c>
      <c r="Y104" s="1">
        <f t="shared" si="14"/>
        <v>2.2200000000000002</v>
      </c>
      <c r="Z104" s="1">
        <f t="shared" si="15"/>
        <v>2.65</v>
      </c>
      <c r="AA104" s="1">
        <f t="shared" si="16"/>
        <v>0.34635297445063867</v>
      </c>
      <c r="AB104" s="1">
        <f t="shared" si="17"/>
        <v>0.42324587393680785</v>
      </c>
    </row>
    <row r="105" spans="2:28" x14ac:dyDescent="0.2">
      <c r="B105" s="2">
        <v>99</v>
      </c>
      <c r="C105" s="26"/>
      <c r="D105" s="3" t="s">
        <v>103</v>
      </c>
      <c r="E105" s="3"/>
      <c r="F105" s="3">
        <v>0.90700000000000003</v>
      </c>
      <c r="G105" s="3"/>
      <c r="H105" s="3"/>
      <c r="I105" s="3">
        <v>2.99</v>
      </c>
      <c r="J105" s="3">
        <v>11.52</v>
      </c>
      <c r="K105" s="3">
        <v>3.57</v>
      </c>
      <c r="L105" s="3">
        <v>10300</v>
      </c>
      <c r="M105" s="3"/>
      <c r="N105" s="3">
        <f t="shared" si="19"/>
        <v>7998.5</v>
      </c>
      <c r="O105" s="30"/>
      <c r="W105" s="1">
        <f t="shared" si="12"/>
        <v>0.90700000000000003</v>
      </c>
      <c r="X105" s="1">
        <f t="shared" si="13"/>
        <v>-4.2392712939904729E-2</v>
      </c>
      <c r="Y105" s="1">
        <f t="shared" si="14"/>
        <v>2.99</v>
      </c>
      <c r="Z105" s="1">
        <f t="shared" si="15"/>
        <v>3.57</v>
      </c>
      <c r="AA105" s="1">
        <f t="shared" si="16"/>
        <v>0.47567118832442967</v>
      </c>
      <c r="AB105" s="1">
        <f t="shared" si="17"/>
        <v>0.55266821611219319</v>
      </c>
    </row>
    <row r="106" spans="2:28" x14ac:dyDescent="0.2">
      <c r="B106" s="2">
        <v>100</v>
      </c>
      <c r="C106" s="26"/>
      <c r="D106" s="5" t="s">
        <v>99</v>
      </c>
      <c r="E106" s="5"/>
      <c r="F106" s="5">
        <v>1.179</v>
      </c>
      <c r="G106" s="5"/>
      <c r="H106" s="5"/>
      <c r="I106" s="5">
        <v>2.5</v>
      </c>
      <c r="J106" s="5">
        <v>10.88</v>
      </c>
      <c r="K106" s="5">
        <v>2.98</v>
      </c>
      <c r="L106" s="5">
        <v>13700</v>
      </c>
      <c r="M106" s="5"/>
      <c r="N106" s="5">
        <f t="shared" si="19"/>
        <v>8011.7</v>
      </c>
      <c r="O106" s="30"/>
      <c r="W106" s="1">
        <f t="shared" si="12"/>
        <v>1.179</v>
      </c>
      <c r="X106" s="1">
        <f t="shared" si="13"/>
        <v>7.1513805095089159E-2</v>
      </c>
      <c r="Y106" s="1">
        <f t="shared" si="14"/>
        <v>2.5</v>
      </c>
      <c r="Z106" s="1">
        <f t="shared" si="15"/>
        <v>2.98</v>
      </c>
      <c r="AA106" s="1">
        <f t="shared" si="16"/>
        <v>0.3979400086720376</v>
      </c>
      <c r="AB106" s="1">
        <f t="shared" si="17"/>
        <v>0.47421626407625522</v>
      </c>
    </row>
    <row r="107" spans="2:28" x14ac:dyDescent="0.2">
      <c r="B107" s="2">
        <v>101</v>
      </c>
      <c r="C107" s="26"/>
      <c r="D107" s="5" t="s">
        <v>100</v>
      </c>
      <c r="E107" s="5"/>
      <c r="F107" s="5">
        <v>1.27</v>
      </c>
      <c r="G107" s="5"/>
      <c r="H107" s="5"/>
      <c r="I107" s="5">
        <v>3.57</v>
      </c>
      <c r="J107" s="5">
        <v>17.47</v>
      </c>
      <c r="K107" s="5">
        <v>4.26</v>
      </c>
      <c r="L107" s="5">
        <v>10800</v>
      </c>
      <c r="M107" s="5"/>
      <c r="N107" s="5">
        <f t="shared" si="19"/>
        <v>8003.2</v>
      </c>
      <c r="O107" s="30"/>
      <c r="W107" s="1">
        <f t="shared" si="12"/>
        <v>1.27</v>
      </c>
      <c r="X107" s="1">
        <f t="shared" si="13"/>
        <v>0.10380372095595687</v>
      </c>
      <c r="Y107" s="1">
        <f t="shared" si="14"/>
        <v>3.57</v>
      </c>
      <c r="Z107" s="1">
        <f t="shared" si="15"/>
        <v>4.26</v>
      </c>
      <c r="AA107" s="1">
        <f t="shared" si="16"/>
        <v>0.55266821611219319</v>
      </c>
      <c r="AB107" s="1">
        <f t="shared" si="17"/>
        <v>0.62940959910271888</v>
      </c>
    </row>
    <row r="108" spans="2:28" x14ac:dyDescent="0.2">
      <c r="B108" s="2">
        <v>102</v>
      </c>
      <c r="C108" s="26"/>
      <c r="D108" s="5" t="s">
        <v>101</v>
      </c>
      <c r="E108" s="5"/>
      <c r="F108" s="5">
        <v>1.5880000000000001</v>
      </c>
      <c r="G108" s="5"/>
      <c r="H108" s="5"/>
      <c r="I108" s="5">
        <v>4.04</v>
      </c>
      <c r="J108" s="5">
        <v>23.25</v>
      </c>
      <c r="K108" s="5">
        <v>4.83</v>
      </c>
      <c r="L108" s="5">
        <v>10300</v>
      </c>
      <c r="M108" s="5"/>
      <c r="N108" s="5">
        <f t="shared" si="19"/>
        <v>7988</v>
      </c>
      <c r="O108" s="30"/>
      <c r="W108" s="1">
        <f t="shared" si="12"/>
        <v>1.5880000000000001</v>
      </c>
      <c r="X108" s="1">
        <f t="shared" si="13"/>
        <v>0.20085049809107747</v>
      </c>
      <c r="Y108" s="1">
        <f t="shared" si="14"/>
        <v>4.04</v>
      </c>
      <c r="Z108" s="1">
        <f t="shared" si="15"/>
        <v>4.83</v>
      </c>
      <c r="AA108" s="1">
        <f t="shared" si="16"/>
        <v>0.60638136511060492</v>
      </c>
      <c r="AB108" s="1">
        <f t="shared" si="17"/>
        <v>0.68394713075151214</v>
      </c>
    </row>
    <row r="109" spans="2:28" x14ac:dyDescent="0.2">
      <c r="B109" s="2">
        <v>103</v>
      </c>
      <c r="C109" s="26"/>
      <c r="D109" s="5" t="s">
        <v>102</v>
      </c>
      <c r="E109" s="5"/>
      <c r="F109" s="5"/>
      <c r="G109" s="5"/>
      <c r="H109" s="5">
        <v>25.635000000000002</v>
      </c>
      <c r="I109" s="5">
        <v>5.9420000000000002</v>
      </c>
      <c r="J109" s="5">
        <v>40.799999999999997</v>
      </c>
      <c r="K109" s="5">
        <v>9.4600000000000009</v>
      </c>
      <c r="L109" s="5">
        <v>6000</v>
      </c>
      <c r="M109" s="5"/>
      <c r="N109" s="5">
        <f t="shared" si="19"/>
        <v>5998.5</v>
      </c>
      <c r="O109" s="31"/>
      <c r="W109" s="1">
        <f t="shared" si="12"/>
        <v>0</v>
      </c>
      <c r="X109" s="1" t="e">
        <f t="shared" si="13"/>
        <v>#N/A</v>
      </c>
      <c r="Y109" s="1">
        <f t="shared" si="14"/>
        <v>5.9420000000000002</v>
      </c>
      <c r="Z109" s="1">
        <f t="shared" si="15"/>
        <v>9.4600000000000009</v>
      </c>
      <c r="AA109" s="1">
        <f t="shared" si="16"/>
        <v>0.77393264746764523</v>
      </c>
      <c r="AB109" s="1">
        <f t="shared" si="17"/>
        <v>0.97589113640179281</v>
      </c>
    </row>
    <row r="110" spans="2:28" x14ac:dyDescent="0.2">
      <c r="B110" s="2">
        <v>104</v>
      </c>
      <c r="C110" s="39" t="s">
        <v>52</v>
      </c>
      <c r="D110" s="7" t="s">
        <v>53</v>
      </c>
      <c r="E110" s="7"/>
      <c r="F110" s="7">
        <v>4.5</v>
      </c>
      <c r="G110" s="7"/>
      <c r="H110" s="7"/>
      <c r="I110" s="7">
        <v>10</v>
      </c>
      <c r="J110" s="7"/>
      <c r="K110" s="7">
        <f t="shared" ref="K110:K115" si="20">ROUND(9550*I110/N110,1)</f>
        <v>39.799999999999997</v>
      </c>
      <c r="L110" s="7"/>
      <c r="M110" s="7"/>
      <c r="N110" s="7">
        <v>2400</v>
      </c>
      <c r="O110" s="34" t="s">
        <v>59</v>
      </c>
      <c r="W110" s="1">
        <f t="shared" si="12"/>
        <v>4.5</v>
      </c>
      <c r="X110" s="1">
        <f t="shared" si="13"/>
        <v>0.65321251377534373</v>
      </c>
      <c r="Y110" s="1">
        <f t="shared" si="14"/>
        <v>10</v>
      </c>
      <c r="Z110" s="1">
        <f t="shared" si="15"/>
        <v>39.799999999999997</v>
      </c>
      <c r="AA110" s="1">
        <f t="shared" si="16"/>
        <v>1</v>
      </c>
      <c r="AB110" s="1">
        <f t="shared" si="17"/>
        <v>1.5998830720736879</v>
      </c>
    </row>
    <row r="111" spans="2:28" x14ac:dyDescent="0.2">
      <c r="B111" s="2">
        <v>105</v>
      </c>
      <c r="C111" s="40"/>
      <c r="D111" s="7" t="s">
        <v>57</v>
      </c>
      <c r="E111" s="7"/>
      <c r="F111" s="7">
        <v>6</v>
      </c>
      <c r="G111" s="7"/>
      <c r="H111" s="7"/>
      <c r="I111" s="7">
        <v>10</v>
      </c>
      <c r="J111" s="7"/>
      <c r="K111" s="7">
        <f t="shared" si="20"/>
        <v>47.8</v>
      </c>
      <c r="L111" s="7"/>
      <c r="M111" s="7"/>
      <c r="N111" s="7">
        <v>2000</v>
      </c>
      <c r="O111" s="49"/>
      <c r="W111" s="1">
        <f t="shared" si="12"/>
        <v>6</v>
      </c>
      <c r="X111" s="1">
        <f t="shared" si="13"/>
        <v>0.77815125038364363</v>
      </c>
      <c r="Y111" s="1">
        <f t="shared" si="14"/>
        <v>10</v>
      </c>
      <c r="Z111" s="1">
        <f t="shared" si="15"/>
        <v>47.8</v>
      </c>
      <c r="AA111" s="1">
        <f t="shared" si="16"/>
        <v>1</v>
      </c>
      <c r="AB111" s="1">
        <f t="shared" si="17"/>
        <v>1.6794278966121188</v>
      </c>
    </row>
    <row r="112" spans="2:28" x14ac:dyDescent="0.2">
      <c r="B112" s="2">
        <v>106</v>
      </c>
      <c r="C112" s="40"/>
      <c r="D112" s="7" t="s">
        <v>54</v>
      </c>
      <c r="E112" s="7"/>
      <c r="F112" s="7">
        <v>8.1999999999999993</v>
      </c>
      <c r="G112" s="7"/>
      <c r="H112" s="7"/>
      <c r="I112" s="7">
        <v>20</v>
      </c>
      <c r="J112" s="7"/>
      <c r="K112" s="7">
        <f t="shared" si="20"/>
        <v>79.599999999999994</v>
      </c>
      <c r="L112" s="7"/>
      <c r="M112" s="7"/>
      <c r="N112" s="7">
        <v>2400</v>
      </c>
      <c r="O112" s="49"/>
      <c r="W112" s="1">
        <f t="shared" si="12"/>
        <v>8.1999999999999993</v>
      </c>
      <c r="X112" s="1">
        <f t="shared" si="13"/>
        <v>0.91381385238371671</v>
      </c>
      <c r="Y112" s="1">
        <f t="shared" si="14"/>
        <v>20</v>
      </c>
      <c r="Z112" s="1">
        <f t="shared" si="15"/>
        <v>79.599999999999994</v>
      </c>
      <c r="AA112" s="1">
        <f t="shared" si="16"/>
        <v>1.3010299956639813</v>
      </c>
      <c r="AB112" s="1">
        <f t="shared" si="17"/>
        <v>1.9009130677376691</v>
      </c>
    </row>
    <row r="113" spans="2:28" x14ac:dyDescent="0.2">
      <c r="B113" s="2">
        <v>107</v>
      </c>
      <c r="C113" s="40"/>
      <c r="D113" s="7" t="s">
        <v>58</v>
      </c>
      <c r="E113" s="7"/>
      <c r="F113" s="7">
        <v>9.8000000000000007</v>
      </c>
      <c r="G113" s="7"/>
      <c r="H113" s="7"/>
      <c r="I113" s="7">
        <v>20</v>
      </c>
      <c r="J113" s="7"/>
      <c r="K113" s="7">
        <f t="shared" si="20"/>
        <v>95.5</v>
      </c>
      <c r="L113" s="7"/>
      <c r="M113" s="7"/>
      <c r="N113" s="7">
        <v>2000</v>
      </c>
      <c r="O113" s="49"/>
      <c r="W113" s="1">
        <f t="shared" si="12"/>
        <v>9.8000000000000007</v>
      </c>
      <c r="X113" s="1">
        <f t="shared" si="13"/>
        <v>0.99122607569249488</v>
      </c>
      <c r="Y113" s="1">
        <f t="shared" si="14"/>
        <v>20</v>
      </c>
      <c r="Z113" s="1">
        <f t="shared" si="15"/>
        <v>95.5</v>
      </c>
      <c r="AA113" s="1">
        <f t="shared" si="16"/>
        <v>1.3010299956639813</v>
      </c>
      <c r="AB113" s="1">
        <f t="shared" si="17"/>
        <v>1.9800033715837464</v>
      </c>
    </row>
    <row r="114" spans="2:28" x14ac:dyDescent="0.2">
      <c r="B114" s="2">
        <v>108</v>
      </c>
      <c r="C114" s="40"/>
      <c r="D114" s="7" t="s">
        <v>55</v>
      </c>
      <c r="E114" s="7"/>
      <c r="F114" s="7">
        <v>19</v>
      </c>
      <c r="G114" s="7"/>
      <c r="H114" s="7"/>
      <c r="I114" s="7">
        <v>40</v>
      </c>
      <c r="J114" s="7"/>
      <c r="K114" s="7">
        <f t="shared" si="20"/>
        <v>159.19999999999999</v>
      </c>
      <c r="L114" s="7"/>
      <c r="M114" s="7"/>
      <c r="N114" s="7">
        <v>2400</v>
      </c>
      <c r="O114" s="49"/>
      <c r="W114" s="1">
        <f t="shared" si="12"/>
        <v>19</v>
      </c>
      <c r="X114" s="1">
        <f t="shared" si="13"/>
        <v>1.2787536009528289</v>
      </c>
      <c r="Y114" s="1">
        <f t="shared" si="14"/>
        <v>40</v>
      </c>
      <c r="Z114" s="1">
        <f t="shared" si="15"/>
        <v>159.19999999999999</v>
      </c>
      <c r="AA114" s="1">
        <f t="shared" si="16"/>
        <v>1.6020599913279623</v>
      </c>
      <c r="AB114" s="1">
        <f t="shared" si="17"/>
        <v>2.2019430634016501</v>
      </c>
    </row>
    <row r="115" spans="2:28" x14ac:dyDescent="0.2">
      <c r="B115" s="2">
        <v>102</v>
      </c>
      <c r="C115" s="41"/>
      <c r="D115" s="7" t="s">
        <v>56</v>
      </c>
      <c r="E115" s="7"/>
      <c r="F115" s="7">
        <v>30</v>
      </c>
      <c r="G115" s="7"/>
      <c r="H115" s="7"/>
      <c r="I115" s="7">
        <v>60</v>
      </c>
      <c r="J115" s="7"/>
      <c r="K115" s="7">
        <f t="shared" si="20"/>
        <v>238.8</v>
      </c>
      <c r="L115" s="7"/>
      <c r="M115" s="7"/>
      <c r="N115" s="7">
        <v>2400</v>
      </c>
      <c r="O115" s="35"/>
      <c r="W115" s="1">
        <f t="shared" si="12"/>
        <v>30</v>
      </c>
      <c r="X115" s="1">
        <f t="shared" si="13"/>
        <v>1.4771212547196624</v>
      </c>
      <c r="Y115" s="1">
        <f t="shared" si="14"/>
        <v>60</v>
      </c>
      <c r="Z115" s="1">
        <f t="shared" si="15"/>
        <v>238.8</v>
      </c>
      <c r="AA115" s="1">
        <f t="shared" si="16"/>
        <v>1.7781512503836436</v>
      </c>
      <c r="AB115" s="1">
        <f t="shared" si="17"/>
        <v>2.3780343224573315</v>
      </c>
    </row>
  </sheetData>
  <mergeCells count="92">
    <mergeCell ref="C110:C115"/>
    <mergeCell ref="O110:O115"/>
    <mergeCell ref="B2:O3"/>
    <mergeCell ref="C52:C56"/>
    <mergeCell ref="C57:C60"/>
    <mergeCell ref="O5:O6"/>
    <mergeCell ref="O7:O15"/>
    <mergeCell ref="O16:O24"/>
    <mergeCell ref="O25:O33"/>
    <mergeCell ref="O34:O42"/>
    <mergeCell ref="O43:O51"/>
    <mergeCell ref="O52:O56"/>
    <mergeCell ref="O57:O60"/>
    <mergeCell ref="E37:E39"/>
    <mergeCell ref="E40:E42"/>
    <mergeCell ref="D34:D42"/>
    <mergeCell ref="E31:E33"/>
    <mergeCell ref="M28:M33"/>
    <mergeCell ref="M34:M36"/>
    <mergeCell ref="M37:M42"/>
    <mergeCell ref="M43:M45"/>
    <mergeCell ref="D25:D33"/>
    <mergeCell ref="H25:H27"/>
    <mergeCell ref="H28:H33"/>
    <mergeCell ref="L34:L42"/>
    <mergeCell ref="L43:L51"/>
    <mergeCell ref="L25:L33"/>
    <mergeCell ref="E34:E36"/>
    <mergeCell ref="J34:J42"/>
    <mergeCell ref="H34:H36"/>
    <mergeCell ref="H37:H42"/>
    <mergeCell ref="H43:H45"/>
    <mergeCell ref="H46:H48"/>
    <mergeCell ref="H49:H51"/>
    <mergeCell ref="E43:E45"/>
    <mergeCell ref="E25:E27"/>
    <mergeCell ref="E28:E30"/>
    <mergeCell ref="D7:D15"/>
    <mergeCell ref="D16:D24"/>
    <mergeCell ref="M25:M27"/>
    <mergeCell ref="C7:C51"/>
    <mergeCell ref="H7:H15"/>
    <mergeCell ref="J7:J15"/>
    <mergeCell ref="L7:L15"/>
    <mergeCell ref="E16:E18"/>
    <mergeCell ref="E19:E21"/>
    <mergeCell ref="E22:E24"/>
    <mergeCell ref="H16:H24"/>
    <mergeCell ref="J43:J51"/>
    <mergeCell ref="E46:E48"/>
    <mergeCell ref="E49:E51"/>
    <mergeCell ref="D43:D51"/>
    <mergeCell ref="J25:J33"/>
    <mergeCell ref="J5:K5"/>
    <mergeCell ref="E5:E6"/>
    <mergeCell ref="L5:N5"/>
    <mergeCell ref="J16:J24"/>
    <mergeCell ref="L16:L24"/>
    <mergeCell ref="G5:G6"/>
    <mergeCell ref="E7:E9"/>
    <mergeCell ref="E10:E12"/>
    <mergeCell ref="E13:E15"/>
    <mergeCell ref="M7:M15"/>
    <mergeCell ref="M16:M24"/>
    <mergeCell ref="B5:B6"/>
    <mergeCell ref="C5:C6"/>
    <mergeCell ref="D5:D6"/>
    <mergeCell ref="F5:F6"/>
    <mergeCell ref="H5:I5"/>
    <mergeCell ref="M46:M48"/>
    <mergeCell ref="M49:M51"/>
    <mergeCell ref="C61:C68"/>
    <mergeCell ref="O61:O68"/>
    <mergeCell ref="C69:C71"/>
    <mergeCell ref="O69:O71"/>
    <mergeCell ref="O72:O79"/>
    <mergeCell ref="C72:C79"/>
    <mergeCell ref="C92:C93"/>
    <mergeCell ref="O92:O93"/>
    <mergeCell ref="C94:C109"/>
    <mergeCell ref="O94:O109"/>
    <mergeCell ref="C80:C90"/>
    <mergeCell ref="O80:O83"/>
    <mergeCell ref="O84:O85"/>
    <mergeCell ref="O86:O87"/>
    <mergeCell ref="O88:O90"/>
    <mergeCell ref="W5:W6"/>
    <mergeCell ref="Y5:Y6"/>
    <mergeCell ref="Z5:Z6"/>
    <mergeCell ref="AA5:AA6"/>
    <mergeCell ref="AB5:AB6"/>
    <mergeCell ref="X5:X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9C6B-7942-C84D-BA2E-598934CE2C8D}">
  <dimension ref="B2:Q63"/>
  <sheetViews>
    <sheetView tabSelected="1" topLeftCell="A30" zoomScale="91" workbookViewId="0">
      <selection activeCell="S47" sqref="S47"/>
    </sheetView>
  </sheetViews>
  <sheetFormatPr baseColWidth="10" defaultRowHeight="16" x14ac:dyDescent="0.2"/>
  <cols>
    <col min="2" max="2" width="7.6640625" customWidth="1"/>
    <col min="3" max="3" width="15.6640625" customWidth="1"/>
    <col min="4" max="4" width="12.6640625" customWidth="1"/>
    <col min="5" max="6" width="12.1640625" customWidth="1"/>
    <col min="7" max="8" width="12.83203125" customWidth="1"/>
    <col min="9" max="10" width="12.5" customWidth="1"/>
    <col min="11" max="11" width="12.33203125" customWidth="1"/>
    <col min="12" max="12" width="26.6640625" customWidth="1"/>
  </cols>
  <sheetData>
    <row r="2" spans="2:17" ht="16" customHeight="1" x14ac:dyDescent="0.2">
      <c r="B2" s="57" t="s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17"/>
      <c r="N2" s="17"/>
      <c r="O2" s="17"/>
      <c r="P2" s="17"/>
      <c r="Q2" s="17"/>
    </row>
    <row r="3" spans="2:17" ht="16" customHeight="1" x14ac:dyDescent="0.2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17"/>
      <c r="N3" s="17"/>
      <c r="O3" s="17"/>
      <c r="P3" s="17"/>
      <c r="Q3" s="17"/>
    </row>
    <row r="4" spans="2:17" x14ac:dyDescent="0.2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2:17" x14ac:dyDescent="0.2">
      <c r="B5" s="43" t="s">
        <v>0</v>
      </c>
      <c r="C5" s="43" t="s">
        <v>2</v>
      </c>
      <c r="D5" s="43" t="s">
        <v>20</v>
      </c>
      <c r="E5" s="43" t="s">
        <v>107</v>
      </c>
      <c r="F5" s="43" t="s">
        <v>115</v>
      </c>
      <c r="G5" s="43" t="s">
        <v>6</v>
      </c>
      <c r="H5" s="43" t="s">
        <v>116</v>
      </c>
      <c r="I5" s="43" t="s">
        <v>108</v>
      </c>
      <c r="J5" s="43" t="s">
        <v>117</v>
      </c>
      <c r="K5" s="43" t="s">
        <v>11</v>
      </c>
      <c r="L5" s="43" t="s">
        <v>34</v>
      </c>
    </row>
    <row r="6" spans="2:17" x14ac:dyDescent="0.2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2:17" x14ac:dyDescent="0.2">
      <c r="B7" s="11">
        <v>1</v>
      </c>
      <c r="C7" s="26" t="s">
        <v>19</v>
      </c>
      <c r="D7" s="9">
        <v>188</v>
      </c>
      <c r="E7" s="9">
        <v>7.6</v>
      </c>
      <c r="F7" s="9">
        <f>ROUND(LOG10(E7),3)</f>
        <v>0.88100000000000001</v>
      </c>
      <c r="G7" s="9">
        <v>37</v>
      </c>
      <c r="H7" s="9">
        <f>ROUND(LOG10(G7),3)</f>
        <v>1.5680000000000001</v>
      </c>
      <c r="I7" s="9">
        <v>56</v>
      </c>
      <c r="J7" s="9">
        <f>ROUND(LOG10(I7),3)</f>
        <v>1.748</v>
      </c>
      <c r="K7" s="9">
        <f>ROUND(9550*G7/I7,1)</f>
        <v>6309.8</v>
      </c>
      <c r="L7" s="52" t="s">
        <v>112</v>
      </c>
    </row>
    <row r="8" spans="2:17" x14ac:dyDescent="0.2">
      <c r="B8" s="11">
        <v>2</v>
      </c>
      <c r="C8" s="26"/>
      <c r="D8" s="9">
        <v>208</v>
      </c>
      <c r="E8" s="9">
        <v>10</v>
      </c>
      <c r="F8" s="9">
        <f t="shared" ref="F8:F57" si="0">ROUND(LOG10(E8),3)</f>
        <v>1</v>
      </c>
      <c r="G8" s="9">
        <v>56</v>
      </c>
      <c r="H8" s="9">
        <f t="shared" ref="H8:H57" si="1">ROUND(LOG10(G8),3)</f>
        <v>1.748</v>
      </c>
      <c r="I8" s="9">
        <v>90</v>
      </c>
      <c r="J8" s="9">
        <f t="shared" ref="J8:J57" si="2">ROUND(LOG10(I8),3)</f>
        <v>1.954</v>
      </c>
      <c r="K8" s="9">
        <f t="shared" ref="K8:K26" si="3">ROUND(9550*G8/I8,1)</f>
        <v>5942.2</v>
      </c>
      <c r="L8" s="52"/>
    </row>
    <row r="9" spans="2:17" x14ac:dyDescent="0.2">
      <c r="B9" s="11">
        <v>3</v>
      </c>
      <c r="C9" s="26"/>
      <c r="D9" s="9">
        <v>228</v>
      </c>
      <c r="E9" s="9">
        <v>13.2</v>
      </c>
      <c r="F9" s="9">
        <f t="shared" si="0"/>
        <v>1.121</v>
      </c>
      <c r="G9" s="9">
        <v>75</v>
      </c>
      <c r="H9" s="9">
        <f t="shared" si="1"/>
        <v>1.875</v>
      </c>
      <c r="I9" s="9">
        <v>130</v>
      </c>
      <c r="J9" s="9">
        <f t="shared" si="2"/>
        <v>2.1139999999999999</v>
      </c>
      <c r="K9" s="9">
        <f t="shared" si="3"/>
        <v>5509.6</v>
      </c>
      <c r="L9" s="52"/>
    </row>
    <row r="10" spans="2:17" x14ac:dyDescent="0.2">
      <c r="B10" s="11">
        <v>4</v>
      </c>
      <c r="C10" s="26"/>
      <c r="D10" s="9">
        <v>268</v>
      </c>
      <c r="E10" s="9">
        <v>21.9</v>
      </c>
      <c r="F10" s="9">
        <f t="shared" si="0"/>
        <v>1.34</v>
      </c>
      <c r="G10" s="9">
        <v>117</v>
      </c>
      <c r="H10" s="9">
        <f t="shared" si="1"/>
        <v>2.0680000000000001</v>
      </c>
      <c r="I10" s="9">
        <v>250</v>
      </c>
      <c r="J10" s="9">
        <f t="shared" si="2"/>
        <v>2.3980000000000001</v>
      </c>
      <c r="K10" s="9">
        <f t="shared" si="3"/>
        <v>4469.3999999999996</v>
      </c>
      <c r="L10" s="52"/>
    </row>
    <row r="11" spans="2:17" x14ac:dyDescent="0.2">
      <c r="B11" s="11">
        <v>5</v>
      </c>
      <c r="C11" s="26"/>
      <c r="D11" s="9">
        <v>348</v>
      </c>
      <c r="E11" s="9">
        <v>43.5</v>
      </c>
      <c r="F11" s="9">
        <f t="shared" si="0"/>
        <v>1.6379999999999999</v>
      </c>
      <c r="G11" s="9">
        <v>210</v>
      </c>
      <c r="H11" s="9">
        <f t="shared" si="1"/>
        <v>2.3220000000000001</v>
      </c>
      <c r="I11" s="9">
        <v>500</v>
      </c>
      <c r="J11" s="9">
        <f t="shared" si="2"/>
        <v>2.6989999999999998</v>
      </c>
      <c r="K11" s="9">
        <f t="shared" si="3"/>
        <v>4011</v>
      </c>
      <c r="L11" s="52"/>
    </row>
    <row r="12" spans="2:17" ht="17" x14ac:dyDescent="0.2">
      <c r="B12" s="11">
        <v>6</v>
      </c>
      <c r="C12" s="32" t="s">
        <v>27</v>
      </c>
      <c r="D12" s="10" t="s">
        <v>23</v>
      </c>
      <c r="E12" s="18">
        <v>1.8</v>
      </c>
      <c r="F12" s="10">
        <f t="shared" si="0"/>
        <v>0.255</v>
      </c>
      <c r="G12" s="18">
        <v>8.1999999999999993</v>
      </c>
      <c r="H12" s="10">
        <f t="shared" si="1"/>
        <v>0.91400000000000003</v>
      </c>
      <c r="I12" s="7">
        <v>13</v>
      </c>
      <c r="J12" s="10">
        <f t="shared" si="2"/>
        <v>1.1140000000000001</v>
      </c>
      <c r="K12" s="10">
        <f>ROUND(9550*G12/I12,1)</f>
        <v>6023.8</v>
      </c>
      <c r="L12" s="53" t="s">
        <v>40</v>
      </c>
    </row>
    <row r="13" spans="2:17" ht="17" x14ac:dyDescent="0.2">
      <c r="B13" s="11">
        <v>7</v>
      </c>
      <c r="C13" s="32"/>
      <c r="D13" s="10" t="s">
        <v>24</v>
      </c>
      <c r="E13" s="18">
        <v>2.75</v>
      </c>
      <c r="F13" s="10">
        <f t="shared" si="0"/>
        <v>0.439</v>
      </c>
      <c r="G13" s="18">
        <v>13.2</v>
      </c>
      <c r="H13" s="10">
        <f t="shared" si="1"/>
        <v>1.121</v>
      </c>
      <c r="I13" s="7">
        <v>21</v>
      </c>
      <c r="J13" s="10">
        <f t="shared" si="2"/>
        <v>1.3220000000000001</v>
      </c>
      <c r="K13" s="10">
        <f t="shared" ref="K13:K16" si="4">ROUND(9550*G13/I13,1)</f>
        <v>6002.9</v>
      </c>
      <c r="L13" s="53"/>
    </row>
    <row r="14" spans="2:17" ht="17" x14ac:dyDescent="0.2">
      <c r="B14" s="11">
        <v>8</v>
      </c>
      <c r="C14" s="32"/>
      <c r="D14" s="10" t="s">
        <v>25</v>
      </c>
      <c r="E14" s="18">
        <v>3.35</v>
      </c>
      <c r="F14" s="10">
        <f t="shared" si="0"/>
        <v>0.52500000000000002</v>
      </c>
      <c r="G14" s="18">
        <v>10.5</v>
      </c>
      <c r="H14" s="10">
        <f t="shared" si="1"/>
        <v>1.0209999999999999</v>
      </c>
      <c r="I14" s="7">
        <v>40</v>
      </c>
      <c r="J14" s="10">
        <f t="shared" si="2"/>
        <v>1.6020000000000001</v>
      </c>
      <c r="K14" s="10">
        <f t="shared" si="4"/>
        <v>2506.9</v>
      </c>
      <c r="L14" s="53"/>
    </row>
    <row r="15" spans="2:17" ht="17" x14ac:dyDescent="0.2">
      <c r="B15" s="11">
        <v>9</v>
      </c>
      <c r="C15" s="32"/>
      <c r="D15" s="10" t="s">
        <v>26</v>
      </c>
      <c r="E15" s="18">
        <v>4</v>
      </c>
      <c r="F15" s="10">
        <f t="shared" si="0"/>
        <v>0.60199999999999998</v>
      </c>
      <c r="G15" s="18">
        <v>14</v>
      </c>
      <c r="H15" s="10">
        <f t="shared" si="1"/>
        <v>1.1459999999999999</v>
      </c>
      <c r="I15" s="7">
        <v>53</v>
      </c>
      <c r="J15" s="10">
        <f t="shared" si="2"/>
        <v>1.724</v>
      </c>
      <c r="K15" s="10">
        <f t="shared" si="4"/>
        <v>2522.6</v>
      </c>
      <c r="L15" s="53"/>
    </row>
    <row r="16" spans="2:17" ht="17" x14ac:dyDescent="0.2">
      <c r="B16" s="11">
        <v>10</v>
      </c>
      <c r="C16" s="32"/>
      <c r="D16" s="10" t="s">
        <v>28</v>
      </c>
      <c r="E16" s="18">
        <v>22</v>
      </c>
      <c r="F16" s="10">
        <f t="shared" si="0"/>
        <v>1.3420000000000001</v>
      </c>
      <c r="G16" s="18">
        <v>60</v>
      </c>
      <c r="H16" s="10">
        <f t="shared" si="1"/>
        <v>1.778</v>
      </c>
      <c r="I16" s="7">
        <v>255</v>
      </c>
      <c r="J16" s="10">
        <f t="shared" si="2"/>
        <v>2.407</v>
      </c>
      <c r="K16" s="10">
        <f t="shared" si="4"/>
        <v>2247.1</v>
      </c>
      <c r="L16" s="53"/>
    </row>
    <row r="17" spans="2:12" x14ac:dyDescent="0.2">
      <c r="B17" s="11">
        <v>11</v>
      </c>
      <c r="C17" s="32" t="s">
        <v>33</v>
      </c>
      <c r="D17" s="8" t="s">
        <v>31</v>
      </c>
      <c r="E17" s="19">
        <v>1.56</v>
      </c>
      <c r="F17" s="13">
        <f t="shared" si="0"/>
        <v>0.193</v>
      </c>
      <c r="G17" s="19">
        <v>6</v>
      </c>
      <c r="H17" s="13">
        <f t="shared" si="1"/>
        <v>0.77800000000000002</v>
      </c>
      <c r="I17" s="13">
        <f t="shared" ref="I17:I18" si="5">ROUND(9550*G17/K17,1)</f>
        <v>9.1999999999999993</v>
      </c>
      <c r="J17" s="13">
        <f t="shared" si="2"/>
        <v>0.96399999999999997</v>
      </c>
      <c r="K17" s="8">
        <v>6250</v>
      </c>
      <c r="L17" s="54" t="s">
        <v>41</v>
      </c>
    </row>
    <row r="18" spans="2:12" x14ac:dyDescent="0.2">
      <c r="B18" s="11">
        <v>12</v>
      </c>
      <c r="C18" s="32"/>
      <c r="D18" s="8" t="s">
        <v>32</v>
      </c>
      <c r="E18" s="19">
        <v>5.78</v>
      </c>
      <c r="F18" s="13">
        <f t="shared" si="0"/>
        <v>0.76200000000000001</v>
      </c>
      <c r="G18" s="19">
        <v>35</v>
      </c>
      <c r="H18" s="13">
        <f t="shared" si="1"/>
        <v>1.544</v>
      </c>
      <c r="I18" s="13">
        <f t="shared" si="5"/>
        <v>51.4</v>
      </c>
      <c r="J18" s="13">
        <f t="shared" si="2"/>
        <v>1.7110000000000001</v>
      </c>
      <c r="K18" s="8">
        <v>6500</v>
      </c>
      <c r="L18" s="54"/>
    </row>
    <row r="19" spans="2:12" ht="17" x14ac:dyDescent="0.2">
      <c r="B19" s="11">
        <v>13</v>
      </c>
      <c r="C19" s="26" t="s">
        <v>42</v>
      </c>
      <c r="D19" s="14" t="s">
        <v>43</v>
      </c>
      <c r="E19" s="14">
        <v>1.1000000000000001</v>
      </c>
      <c r="F19" s="14">
        <f t="shared" si="0"/>
        <v>4.1000000000000002E-2</v>
      </c>
      <c r="G19" s="14">
        <v>5</v>
      </c>
      <c r="H19" s="14">
        <f t="shared" si="1"/>
        <v>0.69899999999999995</v>
      </c>
      <c r="I19" s="14">
        <v>11</v>
      </c>
      <c r="J19" s="14">
        <f t="shared" si="2"/>
        <v>1.0409999999999999</v>
      </c>
      <c r="K19" s="14">
        <f t="shared" si="3"/>
        <v>4340.8999999999996</v>
      </c>
      <c r="L19" s="55" t="s">
        <v>51</v>
      </c>
    </row>
    <row r="20" spans="2:12" ht="17" x14ac:dyDescent="0.2">
      <c r="B20" s="11">
        <v>14</v>
      </c>
      <c r="C20" s="26"/>
      <c r="D20" s="14" t="s">
        <v>44</v>
      </c>
      <c r="E20" s="14">
        <v>2.25</v>
      </c>
      <c r="F20" s="14">
        <f t="shared" si="0"/>
        <v>0.35199999999999998</v>
      </c>
      <c r="G20" s="14">
        <v>10</v>
      </c>
      <c r="H20" s="14">
        <f t="shared" si="1"/>
        <v>1</v>
      </c>
      <c r="I20" s="14">
        <v>28.5</v>
      </c>
      <c r="J20" s="14">
        <f t="shared" si="2"/>
        <v>1.4550000000000001</v>
      </c>
      <c r="K20" s="14">
        <f t="shared" si="3"/>
        <v>3350.9</v>
      </c>
      <c r="L20" s="55"/>
    </row>
    <row r="21" spans="2:12" ht="17" x14ac:dyDescent="0.2">
      <c r="B21" s="11">
        <v>15</v>
      </c>
      <c r="C21" s="26"/>
      <c r="D21" s="14" t="s">
        <v>45</v>
      </c>
      <c r="E21" s="14">
        <v>4.5</v>
      </c>
      <c r="F21" s="14">
        <f t="shared" si="0"/>
        <v>0.65300000000000002</v>
      </c>
      <c r="G21" s="14">
        <v>16</v>
      </c>
      <c r="H21" s="14">
        <f t="shared" si="1"/>
        <v>1.204</v>
      </c>
      <c r="I21" s="14">
        <v>60</v>
      </c>
      <c r="J21" s="14">
        <f t="shared" si="2"/>
        <v>1.778</v>
      </c>
      <c r="K21" s="14">
        <f t="shared" si="3"/>
        <v>2546.6999999999998</v>
      </c>
      <c r="L21" s="55"/>
    </row>
    <row r="22" spans="2:12" ht="17" x14ac:dyDescent="0.2">
      <c r="B22" s="11">
        <v>16</v>
      </c>
      <c r="C22" s="26"/>
      <c r="D22" s="14" t="s">
        <v>46</v>
      </c>
      <c r="E22" s="14">
        <v>7.5</v>
      </c>
      <c r="F22" s="14">
        <f t="shared" si="0"/>
        <v>0.875</v>
      </c>
      <c r="G22" s="14">
        <v>32</v>
      </c>
      <c r="H22" s="14">
        <f t="shared" si="1"/>
        <v>1.5049999999999999</v>
      </c>
      <c r="I22" s="14">
        <v>122.5</v>
      </c>
      <c r="J22" s="14">
        <f t="shared" si="2"/>
        <v>2.0880000000000001</v>
      </c>
      <c r="K22" s="14">
        <f t="shared" si="3"/>
        <v>2494.6999999999998</v>
      </c>
      <c r="L22" s="55"/>
    </row>
    <row r="23" spans="2:12" ht="17" x14ac:dyDescent="0.2">
      <c r="B23" s="11">
        <v>17</v>
      </c>
      <c r="C23" s="26"/>
      <c r="D23" s="14" t="s">
        <v>47</v>
      </c>
      <c r="E23" s="14">
        <v>14.25</v>
      </c>
      <c r="F23" s="14">
        <f t="shared" si="0"/>
        <v>1.1539999999999999</v>
      </c>
      <c r="G23" s="14">
        <v>60</v>
      </c>
      <c r="H23" s="14">
        <f t="shared" si="1"/>
        <v>1.778</v>
      </c>
      <c r="I23" s="14">
        <v>295</v>
      </c>
      <c r="J23" s="14">
        <f t="shared" si="2"/>
        <v>2.4700000000000002</v>
      </c>
      <c r="K23" s="14">
        <f t="shared" si="3"/>
        <v>1942.4</v>
      </c>
      <c r="L23" s="55"/>
    </row>
    <row r="24" spans="2:12" ht="17" x14ac:dyDescent="0.2">
      <c r="B24" s="11">
        <v>18</v>
      </c>
      <c r="C24" s="26"/>
      <c r="D24" s="14" t="s">
        <v>48</v>
      </c>
      <c r="E24" s="14">
        <v>25.5</v>
      </c>
      <c r="F24" s="14">
        <f t="shared" si="0"/>
        <v>1.407</v>
      </c>
      <c r="G24" s="14">
        <v>120</v>
      </c>
      <c r="H24" s="14">
        <f t="shared" si="1"/>
        <v>2.0790000000000002</v>
      </c>
      <c r="I24" s="14">
        <v>700</v>
      </c>
      <c r="J24" s="14">
        <f t="shared" si="2"/>
        <v>2.8450000000000002</v>
      </c>
      <c r="K24" s="14">
        <f t="shared" si="3"/>
        <v>1637.1</v>
      </c>
      <c r="L24" s="55"/>
    </row>
    <row r="25" spans="2:12" ht="17" x14ac:dyDescent="0.2">
      <c r="B25" s="11">
        <v>19</v>
      </c>
      <c r="C25" s="26"/>
      <c r="D25" s="14" t="s">
        <v>49</v>
      </c>
      <c r="E25" s="14">
        <v>45</v>
      </c>
      <c r="F25" s="14">
        <f t="shared" si="0"/>
        <v>1.653</v>
      </c>
      <c r="G25" s="14">
        <v>240</v>
      </c>
      <c r="H25" s="14">
        <f t="shared" si="1"/>
        <v>2.38</v>
      </c>
      <c r="I25" s="14">
        <v>1435</v>
      </c>
      <c r="J25" s="14">
        <f t="shared" si="2"/>
        <v>3.157</v>
      </c>
      <c r="K25" s="14">
        <f t="shared" si="3"/>
        <v>1597.2</v>
      </c>
      <c r="L25" s="55"/>
    </row>
    <row r="26" spans="2:12" ht="17" x14ac:dyDescent="0.2">
      <c r="B26" s="11">
        <v>20</v>
      </c>
      <c r="C26" s="26"/>
      <c r="D26" s="14" t="s">
        <v>50</v>
      </c>
      <c r="E26" s="14">
        <v>75</v>
      </c>
      <c r="F26" s="14">
        <f t="shared" si="0"/>
        <v>1.875</v>
      </c>
      <c r="G26" s="14">
        <v>400</v>
      </c>
      <c r="H26" s="14">
        <f t="shared" si="1"/>
        <v>2.6019999999999999</v>
      </c>
      <c r="I26" s="14">
        <v>2975</v>
      </c>
      <c r="J26" s="14">
        <f t="shared" si="2"/>
        <v>3.4729999999999999</v>
      </c>
      <c r="K26" s="14">
        <f t="shared" si="3"/>
        <v>1284</v>
      </c>
      <c r="L26" s="55"/>
    </row>
    <row r="27" spans="2:12" ht="17" x14ac:dyDescent="0.2">
      <c r="B27" s="11">
        <v>21</v>
      </c>
      <c r="C27" s="32" t="s">
        <v>61</v>
      </c>
      <c r="D27" s="15" t="s">
        <v>60</v>
      </c>
      <c r="E27" s="15">
        <v>53</v>
      </c>
      <c r="F27" s="15">
        <f t="shared" si="0"/>
        <v>1.724</v>
      </c>
      <c r="G27" s="15">
        <v>265</v>
      </c>
      <c r="H27" s="15">
        <f t="shared" si="1"/>
        <v>2.423</v>
      </c>
      <c r="I27" s="15">
        <f>ROUND(9550*G27/K27,1)</f>
        <v>1012.3</v>
      </c>
      <c r="J27" s="15">
        <f t="shared" si="2"/>
        <v>3.0049999999999999</v>
      </c>
      <c r="K27" s="15">
        <v>2500</v>
      </c>
      <c r="L27" s="56" t="s">
        <v>62</v>
      </c>
    </row>
    <row r="28" spans="2:12" x14ac:dyDescent="0.2">
      <c r="B28" s="11">
        <v>22</v>
      </c>
      <c r="C28" s="32"/>
      <c r="D28" s="15">
        <v>250</v>
      </c>
      <c r="E28" s="15">
        <v>71</v>
      </c>
      <c r="F28" s="15">
        <f t="shared" si="0"/>
        <v>1.851</v>
      </c>
      <c r="G28" s="15">
        <v>280</v>
      </c>
      <c r="H28" s="15">
        <f t="shared" si="1"/>
        <v>2.4470000000000001</v>
      </c>
      <c r="I28" s="15">
        <v>1407</v>
      </c>
      <c r="J28" s="15">
        <f t="shared" si="2"/>
        <v>3.1480000000000001</v>
      </c>
      <c r="K28" s="15">
        <f>ROUND(9550*G28/I28,1)</f>
        <v>1900.5</v>
      </c>
      <c r="L28" s="56"/>
    </row>
    <row r="29" spans="2:12" x14ac:dyDescent="0.2">
      <c r="B29" s="11">
        <v>23</v>
      </c>
      <c r="C29" s="32"/>
      <c r="D29" s="15">
        <v>500</v>
      </c>
      <c r="E29" s="15">
        <v>135</v>
      </c>
      <c r="F29" s="15">
        <f t="shared" si="0"/>
        <v>2.13</v>
      </c>
      <c r="G29" s="15">
        <v>560</v>
      </c>
      <c r="H29" s="15">
        <f t="shared" si="1"/>
        <v>2.7480000000000002</v>
      </c>
      <c r="I29" s="15">
        <v>2814</v>
      </c>
      <c r="J29" s="15">
        <f t="shared" si="2"/>
        <v>3.4489999999999998</v>
      </c>
      <c r="K29" s="15">
        <f>ROUND(9550*G29/I29,1)</f>
        <v>1900.5</v>
      </c>
      <c r="L29" s="56"/>
    </row>
    <row r="30" spans="2:12" x14ac:dyDescent="0.2">
      <c r="B30" s="11">
        <v>24</v>
      </c>
      <c r="C30" s="26" t="s">
        <v>63</v>
      </c>
      <c r="D30" s="5">
        <v>8019</v>
      </c>
      <c r="E30" s="20">
        <v>1.2190000000000001</v>
      </c>
      <c r="F30" s="9">
        <f t="shared" si="0"/>
        <v>8.5999999999999993E-2</v>
      </c>
      <c r="G30" s="5">
        <v>3.5</v>
      </c>
      <c r="H30" s="9">
        <f t="shared" si="1"/>
        <v>0.54400000000000004</v>
      </c>
      <c r="I30" s="9" t="e">
        <v>#N/A</v>
      </c>
      <c r="J30" s="9" t="e">
        <f t="shared" si="2"/>
        <v>#N/A</v>
      </c>
      <c r="K30" s="9" t="e">
        <f t="shared" ref="K30:K34" si="6">ROUND(9550*G30/I30,1)</f>
        <v>#N/A</v>
      </c>
      <c r="L30" s="52" t="s">
        <v>65</v>
      </c>
    </row>
    <row r="31" spans="2:12" x14ac:dyDescent="0.2">
      <c r="B31" s="11">
        <v>25</v>
      </c>
      <c r="C31" s="26"/>
      <c r="D31" s="5">
        <v>8025</v>
      </c>
      <c r="E31" s="20">
        <v>1.45</v>
      </c>
      <c r="F31" s="9">
        <f t="shared" si="0"/>
        <v>0.161</v>
      </c>
      <c r="G31" s="5">
        <v>4.5999999999999996</v>
      </c>
      <c r="H31" s="9">
        <f t="shared" si="1"/>
        <v>0.66300000000000003</v>
      </c>
      <c r="I31" s="9" t="e">
        <v>#N/A</v>
      </c>
      <c r="J31" s="9" t="e">
        <f t="shared" si="2"/>
        <v>#N/A</v>
      </c>
      <c r="K31" s="9" t="e">
        <f t="shared" si="6"/>
        <v>#N/A</v>
      </c>
      <c r="L31" s="52"/>
    </row>
    <row r="32" spans="2:12" x14ac:dyDescent="0.2">
      <c r="B32" s="11">
        <v>26</v>
      </c>
      <c r="C32" s="26"/>
      <c r="D32" s="5">
        <v>8038</v>
      </c>
      <c r="E32" s="20">
        <v>1.97</v>
      </c>
      <c r="F32" s="9">
        <f t="shared" si="0"/>
        <v>0.29399999999999998</v>
      </c>
      <c r="G32" s="5">
        <v>7.125</v>
      </c>
      <c r="H32" s="9">
        <f t="shared" si="1"/>
        <v>0.85299999999999998</v>
      </c>
      <c r="I32" s="9" t="e">
        <v>#N/A</v>
      </c>
      <c r="J32" s="9" t="e">
        <f t="shared" si="2"/>
        <v>#N/A</v>
      </c>
      <c r="K32" s="9" t="e">
        <f t="shared" si="6"/>
        <v>#N/A</v>
      </c>
      <c r="L32" s="52"/>
    </row>
    <row r="33" spans="2:12" x14ac:dyDescent="0.2">
      <c r="B33" s="11">
        <v>27</v>
      </c>
      <c r="C33" s="26"/>
      <c r="D33" s="5">
        <v>8057</v>
      </c>
      <c r="E33" s="20">
        <v>2.6589999999999998</v>
      </c>
      <c r="F33" s="9">
        <f t="shared" si="0"/>
        <v>0.42499999999999999</v>
      </c>
      <c r="G33" s="5">
        <v>10.6</v>
      </c>
      <c r="H33" s="9">
        <f t="shared" si="1"/>
        <v>1.0249999999999999</v>
      </c>
      <c r="I33" s="9" t="e">
        <v>#N/A</v>
      </c>
      <c r="J33" s="9" t="e">
        <f t="shared" si="2"/>
        <v>#N/A</v>
      </c>
      <c r="K33" s="9" t="e">
        <f t="shared" si="6"/>
        <v>#N/A</v>
      </c>
      <c r="L33" s="52"/>
    </row>
    <row r="34" spans="2:12" x14ac:dyDescent="0.2">
      <c r="B34" s="11">
        <v>28</v>
      </c>
      <c r="C34" s="26"/>
      <c r="D34" s="5">
        <v>12030</v>
      </c>
      <c r="E34" s="20">
        <v>2.6</v>
      </c>
      <c r="F34" s="9">
        <f t="shared" si="0"/>
        <v>0.41499999999999998</v>
      </c>
      <c r="G34" s="5">
        <v>15</v>
      </c>
      <c r="H34" s="9">
        <f t="shared" si="1"/>
        <v>1.1759999999999999</v>
      </c>
      <c r="I34" s="9" t="e">
        <v>#N/A</v>
      </c>
      <c r="J34" s="9" t="e">
        <f t="shared" si="2"/>
        <v>#N/A</v>
      </c>
      <c r="K34" s="9" t="e">
        <f t="shared" si="6"/>
        <v>#N/A</v>
      </c>
      <c r="L34" s="52"/>
    </row>
    <row r="35" spans="2:12" ht="17" x14ac:dyDescent="0.2">
      <c r="B35" s="11">
        <v>29</v>
      </c>
      <c r="C35" s="26" t="s">
        <v>77</v>
      </c>
      <c r="D35" s="10" t="s">
        <v>66</v>
      </c>
      <c r="E35" s="7">
        <v>8.5</v>
      </c>
      <c r="F35" s="10">
        <f t="shared" si="0"/>
        <v>0.92900000000000005</v>
      </c>
      <c r="G35" s="7">
        <v>8</v>
      </c>
      <c r="H35" s="10">
        <f t="shared" si="1"/>
        <v>0.90300000000000002</v>
      </c>
      <c r="I35" s="10">
        <f>ROUND(9550*G35/K35,1)</f>
        <v>25.5</v>
      </c>
      <c r="J35" s="10">
        <f t="shared" si="2"/>
        <v>1.407</v>
      </c>
      <c r="K35" s="7">
        <v>3000</v>
      </c>
      <c r="L35" s="53" t="s">
        <v>114</v>
      </c>
    </row>
    <row r="36" spans="2:12" ht="17" x14ac:dyDescent="0.2">
      <c r="B36" s="11">
        <v>30</v>
      </c>
      <c r="C36" s="26"/>
      <c r="D36" s="10" t="s">
        <v>67</v>
      </c>
      <c r="E36" s="7">
        <v>8.1999999999999993</v>
      </c>
      <c r="F36" s="10">
        <f t="shared" si="0"/>
        <v>0.91400000000000003</v>
      </c>
      <c r="G36" s="7">
        <v>15</v>
      </c>
      <c r="H36" s="10">
        <f t="shared" si="1"/>
        <v>1.1759999999999999</v>
      </c>
      <c r="I36" s="10">
        <f t="shared" ref="I36:I45" si="7">ROUND(9550*G36/K36,1)</f>
        <v>35.799999999999997</v>
      </c>
      <c r="J36" s="10">
        <f t="shared" si="2"/>
        <v>1.554</v>
      </c>
      <c r="K36" s="7">
        <v>4000</v>
      </c>
      <c r="L36" s="53"/>
    </row>
    <row r="37" spans="2:12" ht="17" x14ac:dyDescent="0.2">
      <c r="B37" s="11">
        <v>31</v>
      </c>
      <c r="C37" s="26"/>
      <c r="D37" s="10" t="s">
        <v>68</v>
      </c>
      <c r="E37" s="7">
        <v>12.5</v>
      </c>
      <c r="F37" s="10">
        <f t="shared" si="0"/>
        <v>1.097</v>
      </c>
      <c r="G37" s="7">
        <v>20</v>
      </c>
      <c r="H37" s="10">
        <f t="shared" si="1"/>
        <v>1.3009999999999999</v>
      </c>
      <c r="I37" s="10">
        <f t="shared" si="7"/>
        <v>63.7</v>
      </c>
      <c r="J37" s="10">
        <f t="shared" si="2"/>
        <v>1.804</v>
      </c>
      <c r="K37" s="7">
        <v>3000</v>
      </c>
      <c r="L37" s="53"/>
    </row>
    <row r="38" spans="2:12" ht="17" x14ac:dyDescent="0.2">
      <c r="B38" s="11">
        <v>32</v>
      </c>
      <c r="C38" s="26"/>
      <c r="D38" s="10" t="s">
        <v>69</v>
      </c>
      <c r="E38" s="7">
        <v>23</v>
      </c>
      <c r="F38" s="10">
        <f t="shared" si="0"/>
        <v>1.3620000000000001</v>
      </c>
      <c r="G38" s="7">
        <v>30</v>
      </c>
      <c r="H38" s="10">
        <f t="shared" si="1"/>
        <v>1.4770000000000001</v>
      </c>
      <c r="I38" s="10">
        <f t="shared" si="7"/>
        <v>102.3</v>
      </c>
      <c r="J38" s="10">
        <f t="shared" si="2"/>
        <v>2.0099999999999998</v>
      </c>
      <c r="K38" s="7">
        <v>2800</v>
      </c>
      <c r="L38" s="53"/>
    </row>
    <row r="39" spans="2:12" ht="17" x14ac:dyDescent="0.2">
      <c r="B39" s="11">
        <v>33</v>
      </c>
      <c r="C39" s="26"/>
      <c r="D39" s="10" t="s">
        <v>70</v>
      </c>
      <c r="E39" s="7">
        <v>1.45</v>
      </c>
      <c r="F39" s="10">
        <f t="shared" si="0"/>
        <v>0.161</v>
      </c>
      <c r="G39" s="7">
        <v>3</v>
      </c>
      <c r="H39" s="10">
        <f t="shared" si="1"/>
        <v>0.47699999999999998</v>
      </c>
      <c r="I39" s="10">
        <f t="shared" si="7"/>
        <v>4.8</v>
      </c>
      <c r="J39" s="10">
        <f t="shared" si="2"/>
        <v>0.68100000000000005</v>
      </c>
      <c r="K39" s="7">
        <v>6000</v>
      </c>
      <c r="L39" s="53"/>
    </row>
    <row r="40" spans="2:12" ht="17" x14ac:dyDescent="0.2">
      <c r="B40" s="11">
        <v>34</v>
      </c>
      <c r="C40" s="26"/>
      <c r="D40" s="10" t="s">
        <v>71</v>
      </c>
      <c r="E40" s="7">
        <v>1.95</v>
      </c>
      <c r="F40" s="10">
        <f t="shared" si="0"/>
        <v>0.28999999999999998</v>
      </c>
      <c r="G40" s="7">
        <v>5</v>
      </c>
      <c r="H40" s="10">
        <f t="shared" si="1"/>
        <v>0.69899999999999995</v>
      </c>
      <c r="I40" s="10">
        <f t="shared" si="7"/>
        <v>8</v>
      </c>
      <c r="J40" s="10">
        <f t="shared" si="2"/>
        <v>0.90300000000000002</v>
      </c>
      <c r="K40" s="7">
        <v>6000</v>
      </c>
      <c r="L40" s="53"/>
    </row>
    <row r="41" spans="2:12" ht="17" x14ac:dyDescent="0.2">
      <c r="B41" s="11">
        <v>35</v>
      </c>
      <c r="C41" s="26"/>
      <c r="D41" s="10" t="s">
        <v>72</v>
      </c>
      <c r="E41" s="7">
        <v>4.0999999999999996</v>
      </c>
      <c r="F41" s="10">
        <f t="shared" si="0"/>
        <v>0.61299999999999999</v>
      </c>
      <c r="G41" s="7">
        <v>6</v>
      </c>
      <c r="H41" s="10">
        <f t="shared" si="1"/>
        <v>0.77800000000000002</v>
      </c>
      <c r="I41" s="10">
        <f t="shared" si="7"/>
        <v>22.9</v>
      </c>
      <c r="J41" s="10">
        <f t="shared" si="2"/>
        <v>1.36</v>
      </c>
      <c r="K41" s="7">
        <v>2500</v>
      </c>
      <c r="L41" s="53"/>
    </row>
    <row r="42" spans="2:12" ht="17" x14ac:dyDescent="0.2">
      <c r="B42" s="11">
        <v>36</v>
      </c>
      <c r="C42" s="26"/>
      <c r="D42" s="10" t="s">
        <v>73</v>
      </c>
      <c r="E42" s="7">
        <v>7</v>
      </c>
      <c r="F42" s="10">
        <f t="shared" si="0"/>
        <v>0.84499999999999997</v>
      </c>
      <c r="G42" s="7">
        <v>15</v>
      </c>
      <c r="H42" s="10">
        <f t="shared" si="1"/>
        <v>1.1759999999999999</v>
      </c>
      <c r="I42" s="10">
        <f t="shared" si="7"/>
        <v>31.8</v>
      </c>
      <c r="J42" s="10">
        <f t="shared" si="2"/>
        <v>1.502</v>
      </c>
      <c r="K42" s="7">
        <v>4500</v>
      </c>
      <c r="L42" s="53"/>
    </row>
    <row r="43" spans="2:12" ht="17" x14ac:dyDescent="0.2">
      <c r="B43" s="11">
        <v>37</v>
      </c>
      <c r="C43" s="26"/>
      <c r="D43" s="10" t="s">
        <v>74</v>
      </c>
      <c r="E43" s="7">
        <v>5.2</v>
      </c>
      <c r="F43" s="10">
        <f t="shared" si="0"/>
        <v>0.71599999999999997</v>
      </c>
      <c r="G43" s="7">
        <v>8</v>
      </c>
      <c r="H43" s="10">
        <f t="shared" si="1"/>
        <v>0.90300000000000002</v>
      </c>
      <c r="I43" s="10">
        <f t="shared" si="7"/>
        <v>42.4</v>
      </c>
      <c r="J43" s="10">
        <f t="shared" si="2"/>
        <v>1.627</v>
      </c>
      <c r="K43" s="7">
        <v>1800</v>
      </c>
      <c r="L43" s="53"/>
    </row>
    <row r="44" spans="2:12" ht="17" x14ac:dyDescent="0.2">
      <c r="B44" s="11">
        <v>38</v>
      </c>
      <c r="C44" s="26"/>
      <c r="D44" s="10" t="s">
        <v>75</v>
      </c>
      <c r="E44" s="7">
        <v>7.9</v>
      </c>
      <c r="F44" s="10">
        <f t="shared" si="0"/>
        <v>0.89800000000000002</v>
      </c>
      <c r="G44" s="7">
        <v>15</v>
      </c>
      <c r="H44" s="10">
        <f t="shared" si="1"/>
        <v>1.1759999999999999</v>
      </c>
      <c r="I44" s="10">
        <f t="shared" si="7"/>
        <v>51.2</v>
      </c>
      <c r="J44" s="10">
        <f t="shared" si="2"/>
        <v>1.7090000000000001</v>
      </c>
      <c r="K44" s="7">
        <v>2800</v>
      </c>
      <c r="L44" s="53"/>
    </row>
    <row r="45" spans="2:12" ht="17" x14ac:dyDescent="0.2">
      <c r="B45" s="11">
        <v>39</v>
      </c>
      <c r="C45" s="26"/>
      <c r="D45" s="10" t="s">
        <v>76</v>
      </c>
      <c r="E45" s="7">
        <v>17</v>
      </c>
      <c r="F45" s="10">
        <f t="shared" si="0"/>
        <v>1.23</v>
      </c>
      <c r="G45" s="7">
        <v>25</v>
      </c>
      <c r="H45" s="10">
        <f t="shared" si="1"/>
        <v>1.3979999999999999</v>
      </c>
      <c r="I45" s="10">
        <f t="shared" si="7"/>
        <v>108.5</v>
      </c>
      <c r="J45" s="10">
        <f t="shared" si="2"/>
        <v>2.0350000000000001</v>
      </c>
      <c r="K45" s="7">
        <v>2200</v>
      </c>
      <c r="L45" s="53"/>
    </row>
    <row r="46" spans="2:12" ht="34" x14ac:dyDescent="0.2">
      <c r="B46" s="11">
        <v>40</v>
      </c>
      <c r="C46" s="11" t="s">
        <v>86</v>
      </c>
      <c r="D46" s="13" t="s">
        <v>87</v>
      </c>
      <c r="E46" s="13">
        <v>18</v>
      </c>
      <c r="F46" s="13">
        <f t="shared" si="0"/>
        <v>1.2549999999999999</v>
      </c>
      <c r="G46" s="13">
        <v>45</v>
      </c>
      <c r="H46" s="13">
        <f t="shared" si="1"/>
        <v>1.653</v>
      </c>
      <c r="I46" s="13">
        <f>ROUND(9550*G46/K46,1)</f>
        <v>171.9</v>
      </c>
      <c r="J46" s="13">
        <f t="shared" si="2"/>
        <v>2.2349999999999999</v>
      </c>
      <c r="K46" s="13">
        <v>2500</v>
      </c>
      <c r="L46" s="13" t="s">
        <v>88</v>
      </c>
    </row>
    <row r="47" spans="2:12" ht="17" x14ac:dyDescent="0.2">
      <c r="B47" s="11">
        <v>41</v>
      </c>
      <c r="C47" s="26" t="s">
        <v>84</v>
      </c>
      <c r="D47" s="14" t="s">
        <v>82</v>
      </c>
      <c r="E47" s="14">
        <v>13</v>
      </c>
      <c r="F47" s="14">
        <f t="shared" si="0"/>
        <v>1.1140000000000001</v>
      </c>
      <c r="G47" s="14">
        <v>65</v>
      </c>
      <c r="H47" s="14">
        <f t="shared" si="1"/>
        <v>1.8129999999999999</v>
      </c>
      <c r="I47" s="14">
        <f>ROUND(9550*G47/K47,1)</f>
        <v>248.3</v>
      </c>
      <c r="J47" s="14">
        <f t="shared" si="2"/>
        <v>2.395</v>
      </c>
      <c r="K47" s="14">
        <v>2500</v>
      </c>
      <c r="L47" s="55" t="s">
        <v>85</v>
      </c>
    </row>
    <row r="48" spans="2:12" ht="17" x14ac:dyDescent="0.2">
      <c r="B48" s="11">
        <v>42</v>
      </c>
      <c r="C48" s="26"/>
      <c r="D48" s="14" t="s">
        <v>83</v>
      </c>
      <c r="E48" s="14">
        <v>50</v>
      </c>
      <c r="F48" s="14">
        <f t="shared" si="0"/>
        <v>1.6990000000000001</v>
      </c>
      <c r="G48" s="14">
        <v>261</v>
      </c>
      <c r="H48" s="14">
        <f t="shared" si="1"/>
        <v>2.4169999999999998</v>
      </c>
      <c r="I48" s="14">
        <v>1000</v>
      </c>
      <c r="J48" s="14">
        <f t="shared" si="2"/>
        <v>3</v>
      </c>
      <c r="K48" s="14">
        <v>2500</v>
      </c>
      <c r="L48" s="55"/>
    </row>
    <row r="49" spans="2:12" x14ac:dyDescent="0.2">
      <c r="B49" s="11">
        <v>43</v>
      </c>
      <c r="C49" s="26" t="s">
        <v>93</v>
      </c>
      <c r="D49" s="3" t="s">
        <v>99</v>
      </c>
      <c r="E49" s="3">
        <v>1.179</v>
      </c>
      <c r="F49" s="15">
        <f t="shared" si="0"/>
        <v>7.1999999999999995E-2</v>
      </c>
      <c r="G49" s="3">
        <v>2.5</v>
      </c>
      <c r="H49" s="15">
        <f t="shared" si="1"/>
        <v>0.39800000000000002</v>
      </c>
      <c r="I49" s="3">
        <v>2.98</v>
      </c>
      <c r="J49" s="15">
        <f t="shared" si="2"/>
        <v>0.47399999999999998</v>
      </c>
      <c r="K49" s="15">
        <f t="shared" ref="K49:K51" si="8">ROUND(9550*G49/I49,1)</f>
        <v>8011.7</v>
      </c>
      <c r="L49" s="56" t="s">
        <v>106</v>
      </c>
    </row>
    <row r="50" spans="2:12" x14ac:dyDescent="0.2">
      <c r="B50" s="11">
        <v>44</v>
      </c>
      <c r="C50" s="26"/>
      <c r="D50" s="3" t="s">
        <v>100</v>
      </c>
      <c r="E50" s="3">
        <v>1.27</v>
      </c>
      <c r="F50" s="15">
        <f t="shared" si="0"/>
        <v>0.104</v>
      </c>
      <c r="G50" s="3">
        <v>3.57</v>
      </c>
      <c r="H50" s="15">
        <f t="shared" si="1"/>
        <v>0.55300000000000005</v>
      </c>
      <c r="I50" s="3">
        <v>4.26</v>
      </c>
      <c r="J50" s="15">
        <f t="shared" si="2"/>
        <v>0.629</v>
      </c>
      <c r="K50" s="15">
        <f t="shared" si="8"/>
        <v>8003.2</v>
      </c>
      <c r="L50" s="56"/>
    </row>
    <row r="51" spans="2:12" x14ac:dyDescent="0.2">
      <c r="B51" s="11">
        <v>45</v>
      </c>
      <c r="C51" s="26"/>
      <c r="D51" s="3" t="s">
        <v>101</v>
      </c>
      <c r="E51" s="3">
        <v>1.5880000000000001</v>
      </c>
      <c r="F51" s="15">
        <f t="shared" si="0"/>
        <v>0.20100000000000001</v>
      </c>
      <c r="G51" s="3">
        <v>4.04</v>
      </c>
      <c r="H51" s="15">
        <f t="shared" si="1"/>
        <v>0.60599999999999998</v>
      </c>
      <c r="I51" s="3">
        <v>4.83</v>
      </c>
      <c r="J51" s="15">
        <f t="shared" si="2"/>
        <v>0.68400000000000005</v>
      </c>
      <c r="K51" s="15">
        <f t="shared" si="8"/>
        <v>7988</v>
      </c>
      <c r="L51" s="56"/>
    </row>
    <row r="52" spans="2:12" ht="17" x14ac:dyDescent="0.2">
      <c r="B52" s="11">
        <v>46</v>
      </c>
      <c r="C52" s="26" t="s">
        <v>52</v>
      </c>
      <c r="D52" s="9" t="s">
        <v>53</v>
      </c>
      <c r="E52" s="9">
        <v>4.5</v>
      </c>
      <c r="F52" s="9">
        <f t="shared" si="0"/>
        <v>0.65300000000000002</v>
      </c>
      <c r="G52" s="9">
        <v>10</v>
      </c>
      <c r="H52" s="9">
        <f t="shared" si="1"/>
        <v>1</v>
      </c>
      <c r="I52" s="9">
        <f t="shared" ref="I52:I57" si="9">ROUND(9550*G52/K52, 1)</f>
        <v>39.799999999999997</v>
      </c>
      <c r="J52" s="9">
        <f t="shared" si="2"/>
        <v>1.6</v>
      </c>
      <c r="K52" s="9">
        <v>2400</v>
      </c>
      <c r="L52" s="52" t="s">
        <v>59</v>
      </c>
    </row>
    <row r="53" spans="2:12" ht="17" x14ac:dyDescent="0.2">
      <c r="B53" s="11">
        <v>47</v>
      </c>
      <c r="C53" s="26"/>
      <c r="D53" s="9" t="s">
        <v>57</v>
      </c>
      <c r="E53" s="9">
        <v>6</v>
      </c>
      <c r="F53" s="9">
        <f t="shared" si="0"/>
        <v>0.77800000000000002</v>
      </c>
      <c r="G53" s="9">
        <v>10</v>
      </c>
      <c r="H53" s="9">
        <f t="shared" si="1"/>
        <v>1</v>
      </c>
      <c r="I53" s="9">
        <f t="shared" si="9"/>
        <v>47.8</v>
      </c>
      <c r="J53" s="9">
        <f t="shared" si="2"/>
        <v>1.679</v>
      </c>
      <c r="K53" s="9">
        <v>2000</v>
      </c>
      <c r="L53" s="52"/>
    </row>
    <row r="54" spans="2:12" ht="17" x14ac:dyDescent="0.2">
      <c r="B54" s="11">
        <v>48</v>
      </c>
      <c r="C54" s="26"/>
      <c r="D54" s="9" t="s">
        <v>54</v>
      </c>
      <c r="E54" s="9">
        <v>8.1999999999999993</v>
      </c>
      <c r="F54" s="9">
        <f t="shared" si="0"/>
        <v>0.91400000000000003</v>
      </c>
      <c r="G54" s="9">
        <v>20</v>
      </c>
      <c r="H54" s="9">
        <f t="shared" si="1"/>
        <v>1.3009999999999999</v>
      </c>
      <c r="I54" s="9">
        <f t="shared" si="9"/>
        <v>79.599999999999994</v>
      </c>
      <c r="J54" s="9">
        <f t="shared" si="2"/>
        <v>1.901</v>
      </c>
      <c r="K54" s="9">
        <v>2400</v>
      </c>
      <c r="L54" s="52"/>
    </row>
    <row r="55" spans="2:12" ht="17" x14ac:dyDescent="0.2">
      <c r="B55" s="11">
        <v>49</v>
      </c>
      <c r="C55" s="26"/>
      <c r="D55" s="9" t="s">
        <v>58</v>
      </c>
      <c r="E55" s="9">
        <v>9.8000000000000007</v>
      </c>
      <c r="F55" s="9">
        <f t="shared" si="0"/>
        <v>0.99099999999999999</v>
      </c>
      <c r="G55" s="9">
        <v>20</v>
      </c>
      <c r="H55" s="9">
        <f t="shared" si="1"/>
        <v>1.3009999999999999</v>
      </c>
      <c r="I55" s="9">
        <f t="shared" si="9"/>
        <v>95.5</v>
      </c>
      <c r="J55" s="9">
        <f t="shared" si="2"/>
        <v>1.98</v>
      </c>
      <c r="K55" s="9">
        <v>2000</v>
      </c>
      <c r="L55" s="52"/>
    </row>
    <row r="56" spans="2:12" ht="17" x14ac:dyDescent="0.2">
      <c r="B56" s="11">
        <v>50</v>
      </c>
      <c r="C56" s="26"/>
      <c r="D56" s="9" t="s">
        <v>55</v>
      </c>
      <c r="E56" s="9">
        <v>19</v>
      </c>
      <c r="F56" s="9">
        <f t="shared" si="0"/>
        <v>1.2789999999999999</v>
      </c>
      <c r="G56" s="9">
        <v>40</v>
      </c>
      <c r="H56" s="9">
        <f t="shared" si="1"/>
        <v>1.6020000000000001</v>
      </c>
      <c r="I56" s="9">
        <f t="shared" si="9"/>
        <v>159.19999999999999</v>
      </c>
      <c r="J56" s="9">
        <f t="shared" si="2"/>
        <v>2.202</v>
      </c>
      <c r="K56" s="9">
        <v>2400</v>
      </c>
      <c r="L56" s="52"/>
    </row>
    <row r="57" spans="2:12" ht="17" x14ac:dyDescent="0.2">
      <c r="B57" s="11">
        <v>51</v>
      </c>
      <c r="C57" s="26"/>
      <c r="D57" s="9" t="s">
        <v>113</v>
      </c>
      <c r="E57" s="9">
        <v>30</v>
      </c>
      <c r="F57" s="9">
        <f t="shared" si="0"/>
        <v>1.4770000000000001</v>
      </c>
      <c r="G57" s="9">
        <v>60</v>
      </c>
      <c r="H57" s="9">
        <f t="shared" si="1"/>
        <v>1.778</v>
      </c>
      <c r="I57" s="9">
        <f t="shared" si="9"/>
        <v>238.8</v>
      </c>
      <c r="J57" s="9">
        <f t="shared" si="2"/>
        <v>2.3780000000000001</v>
      </c>
      <c r="K57" s="9">
        <v>2400</v>
      </c>
      <c r="L57" s="52"/>
    </row>
    <row r="58" spans="2:12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</sheetData>
  <mergeCells count="32">
    <mergeCell ref="H5:H6"/>
    <mergeCell ref="J5:J6"/>
    <mergeCell ref="L19:L26"/>
    <mergeCell ref="I5:I6"/>
    <mergeCell ref="K5:K6"/>
    <mergeCell ref="L5:L6"/>
    <mergeCell ref="C30:C34"/>
    <mergeCell ref="C49:C51"/>
    <mergeCell ref="L49:L51"/>
    <mergeCell ref="L30:L34"/>
    <mergeCell ref="L35:L45"/>
    <mergeCell ref="L52:L57"/>
    <mergeCell ref="C52:C57"/>
    <mergeCell ref="L47:L48"/>
    <mergeCell ref="C47:C48"/>
    <mergeCell ref="C35:C45"/>
    <mergeCell ref="B2:L3"/>
    <mergeCell ref="L27:L29"/>
    <mergeCell ref="C27:C29"/>
    <mergeCell ref="C12:C16"/>
    <mergeCell ref="C17:C18"/>
    <mergeCell ref="L12:L16"/>
    <mergeCell ref="L17:L18"/>
    <mergeCell ref="C7:C11"/>
    <mergeCell ref="L7:L11"/>
    <mergeCell ref="B5:B6"/>
    <mergeCell ref="C5:C6"/>
    <mergeCell ref="D5:D6"/>
    <mergeCell ref="E5:E6"/>
    <mergeCell ref="G5:G6"/>
    <mergeCell ref="C19:C26"/>
    <mergeCell ref="F5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2024-07-09T08:10:25Z</dcterms:created>
  <dcterms:modified xsi:type="dcterms:W3CDTF">2024-07-12T09:54:05Z</dcterms:modified>
</cp:coreProperties>
</file>