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autoCompressPictures="0"/>
  <mc:AlternateContent xmlns:mc="http://schemas.openxmlformats.org/markup-compatibility/2006">
    <mc:Choice Requires="x15">
      <x15ac:absPath xmlns:x15ac="http://schemas.microsoft.com/office/spreadsheetml/2010/11/ac" url="/Users/Poodle/Desktop/"/>
    </mc:Choice>
  </mc:AlternateContent>
  <bookViews>
    <workbookView xWindow="0" yWindow="460" windowWidth="28800" windowHeight="17540"/>
  </bookViews>
  <sheets>
    <sheet name="1. INSERT INPUT" sheetId="3" r:id="rId1"/>
    <sheet name="2. PERFORM EQUATING" sheetId="5" r:id="rId2"/>
  </sheets>
  <externalReferences>
    <externalReference r:id="rId3"/>
  </externalReferenc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33" i="3" l="1"/>
  <c r="G33" i="3"/>
  <c r="C32" i="3"/>
  <c r="G32" i="3"/>
  <c r="C34" i="3"/>
  <c r="F34" i="3"/>
  <c r="C35" i="3"/>
  <c r="F35" i="3"/>
  <c r="G35" i="3"/>
  <c r="C36" i="3"/>
  <c r="G36" i="3"/>
  <c r="C37" i="3"/>
  <c r="G37" i="3"/>
  <c r="C38" i="3"/>
  <c r="G38" i="3"/>
  <c r="C39" i="3"/>
  <c r="F39" i="3"/>
  <c r="F37" i="3"/>
  <c r="F38" i="3"/>
  <c r="H15" i="3"/>
  <c r="G23" i="3"/>
  <c r="G21" i="3"/>
  <c r="G22" i="3"/>
  <c r="G20" i="3"/>
  <c r="G28" i="3"/>
  <c r="G27" i="3"/>
  <c r="G34" i="3"/>
  <c r="E34" i="3"/>
  <c r="G25" i="3"/>
  <c r="F32" i="3"/>
  <c r="F36" i="3"/>
  <c r="G26" i="3"/>
  <c r="G24" i="3"/>
  <c r="F33" i="3"/>
  <c r="G39" i="3"/>
  <c r="E32" i="3"/>
  <c r="C14" i="5"/>
  <c r="E33" i="3"/>
  <c r="E31" i="3"/>
  <c r="D27" i="3"/>
  <c r="D11" i="5"/>
  <c r="D23" i="3"/>
  <c r="D7" i="5"/>
  <c r="D25" i="3"/>
  <c r="D24" i="3"/>
  <c r="D8" i="5"/>
  <c r="D28" i="3"/>
  <c r="D26" i="3"/>
  <c r="D10" i="5"/>
  <c r="D21" i="3"/>
  <c r="D22" i="3"/>
  <c r="D6" i="5"/>
  <c r="E21" i="3"/>
  <c r="D5" i="5"/>
  <c r="E22" i="3"/>
  <c r="I17" i="3"/>
  <c r="D9" i="5"/>
  <c r="I18" i="3"/>
  <c r="D12" i="5"/>
  <c r="I26" i="3"/>
  <c r="I25" i="3"/>
  <c r="I27" i="3"/>
  <c r="I24" i="3"/>
  <c r="I28" i="3"/>
  <c r="I21" i="3"/>
  <c r="I22" i="3"/>
  <c r="I23" i="3"/>
  <c r="H24" i="3"/>
  <c r="H21" i="3"/>
  <c r="H22" i="3"/>
  <c r="H27" i="3"/>
  <c r="H28" i="3"/>
  <c r="H26" i="3"/>
  <c r="H23" i="3"/>
  <c r="H25" i="3"/>
  <c r="K20" i="3"/>
  <c r="C17" i="5"/>
  <c r="J20" i="3"/>
  <c r="B17" i="5"/>
</calcChain>
</file>

<file path=xl/sharedStrings.xml><?xml version="1.0" encoding="utf-8"?>
<sst xmlns="http://schemas.openxmlformats.org/spreadsheetml/2006/main" count="84" uniqueCount="48">
  <si>
    <t>Item</t>
  </si>
  <si>
    <t>WORRIED</t>
  </si>
  <si>
    <t>HEALTHY</t>
  </si>
  <si>
    <t>FEWFOOD</t>
  </si>
  <si>
    <t>SKIPPED</t>
  </si>
  <si>
    <t>ATELESS</t>
  </si>
  <si>
    <t>RUNOUT</t>
  </si>
  <si>
    <t>HUNGRY</t>
  </si>
  <si>
    <t>WHLDAY</t>
  </si>
  <si>
    <t>Item parameters of the 8 FIES items (FAO global scale 2014-2016)</t>
  </si>
  <si>
    <t>Item parameters and statistics for the 8 FIES items(Country 1)</t>
  </si>
  <si>
    <t>Before the Standardization</t>
  </si>
  <si>
    <t>After the standardization</t>
  </si>
  <si>
    <t xml:space="preserve">Raw score </t>
  </si>
  <si>
    <t>Percentage of individuals</t>
  </si>
  <si>
    <t>Probability (mod+sev)</t>
  </si>
  <si>
    <t>Probability (sev)</t>
  </si>
  <si>
    <t>Comparable thresholds</t>
  </si>
  <si>
    <t>Moderate+Severe FI</t>
  </si>
  <si>
    <t>Severe FI</t>
  </si>
  <si>
    <t>Prevalence rate (Mod+Sev)</t>
  </si>
  <si>
    <t>Prevalence rate (Sev)</t>
  </si>
  <si>
    <t>Mean of common items (country)</t>
  </si>
  <si>
    <t>Mean of common items (standard)</t>
  </si>
  <si>
    <t>SD of common items (country)</t>
  </si>
  <si>
    <t>SD of common items (standard)</t>
  </si>
  <si>
    <t>Common Items Country</t>
  </si>
  <si>
    <t>Common items Standard</t>
  </si>
  <si>
    <t>Equal severity</t>
  </si>
  <si>
    <t>Sum</t>
  </si>
  <si>
    <t>Absolute difference between country and standard item severities (after calibration)</t>
  </si>
  <si>
    <t>Correlation between common items</t>
  </si>
  <si>
    <t>x</t>
  </si>
  <si>
    <t>FIES items</t>
  </si>
  <si>
    <r>
      <rPr>
        <b/>
        <sz val="14"/>
        <color theme="1"/>
        <rFont val="Calibri"/>
        <family val="2"/>
        <scheme val="minor"/>
      </rPr>
      <t>Choose common items</t>
    </r>
    <r>
      <rPr>
        <sz val="11"/>
        <color theme="1"/>
        <rFont val="Calibri"/>
        <family val="2"/>
        <scheme val="minor"/>
      </rPr>
      <t xml:space="preserve">
Type "x" if the item is common and leave the cell empty if it is unique</t>
    </r>
  </si>
  <si>
    <t>Raw score parameters and errors (Country 1)</t>
  </si>
  <si>
    <t>Raw score</t>
  </si>
  <si>
    <t>CALCULATIONS</t>
  </si>
  <si>
    <t>Severity *</t>
  </si>
  <si>
    <t>* CELLS B10-B17 in RM.w output</t>
  </si>
  <si>
    <t>Severity ***</t>
  </si>
  <si>
    <t>*** CELLS B20-B28 B10-B17 in RM.w output</t>
  </si>
  <si>
    <t>Error ****</t>
  </si>
  <si>
    <t>****CELLS C20-C2 B10-B17 in RM.w output</t>
  </si>
  <si>
    <t>W cases *****</t>
  </si>
  <si>
    <t>***** CELLS F20-F28 B10-B17 in RM.w output</t>
  </si>
  <si>
    <r>
      <rPr>
        <b/>
        <u/>
        <sz val="12"/>
        <color rgb="FFFF0000"/>
        <rFont val="Calibri"/>
        <scheme val="minor"/>
      </rPr>
      <t>Instructions:</t>
    </r>
    <r>
      <rPr>
        <b/>
        <sz val="12"/>
        <color rgb="FFFF0000"/>
        <rFont val="Calibri"/>
        <scheme val="minor"/>
      </rPr>
      <t xml:space="preserve"> The "1. INSERT INPUT" worksheet is where you will add the input necessary for the equating process. In the cells of this color, you will paste the corresponding information included in the RM.w  function's output. Once this is done, you can go to worksheet "2. PERFORM EQUATING" to choose the common items and obtain the corresponding food insecurity prevalence rates.  Details of the calculations are provided in the lower half of worksheet 1. </t>
    </r>
  </si>
  <si>
    <r>
      <rPr>
        <b/>
        <u/>
        <sz val="12"/>
        <color rgb="FFFF0000"/>
        <rFont val="Calibri"/>
        <scheme val="minor"/>
      </rPr>
      <t>Instructions:</t>
    </r>
    <r>
      <rPr>
        <b/>
        <sz val="12"/>
        <color rgb="FFFF0000"/>
        <rFont val="Calibri"/>
        <scheme val="minor"/>
      </rPr>
      <t xml:space="preserve"> in the worksheet "2. PERFORM EQUATING", you will choose the common items. In cells of this color, type an "x" if you determine the item to be common, and leave the cell empty if you determine it to be unique. Cells B17 and C17 will show the resulting prevalence rates of food insecurity at moderate and severe and severe levels.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</si>
</sst>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
    <numFmt numFmtId="165" formatCode="0.000"/>
    <numFmt numFmtId="166" formatCode="0.000000"/>
    <numFmt numFmtId="167" formatCode="0.0%"/>
    <numFmt numFmtId="168" formatCode="0.0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10"/>
      <color rgb="FF000000"/>
      <name val="Lucida Console"/>
      <family val="3"/>
    </font>
    <font>
      <b/>
      <sz val="16"/>
      <color theme="1"/>
      <name val="Calibri"/>
      <family val="2"/>
      <scheme val="minor"/>
    </font>
    <font>
      <b/>
      <sz val="16"/>
      <color rgb="FFFF0000"/>
      <name val="Calibri"/>
      <family val="2"/>
      <scheme val="minor"/>
    </font>
    <font>
      <b/>
      <sz val="12"/>
      <color theme="1"/>
      <name val="Calibri"/>
      <family val="2"/>
      <scheme val="minor"/>
    </font>
    <font>
      <b/>
      <sz val="14"/>
      <color theme="1"/>
      <name val="Calibri"/>
      <family val="2"/>
      <scheme val="minor"/>
    </font>
    <font>
      <b/>
      <sz val="12"/>
      <color rgb="FFFF0000"/>
      <name val="Calibri"/>
      <scheme val="minor"/>
    </font>
    <font>
      <b/>
      <u/>
      <sz val="12"/>
      <color rgb="FFFF0000"/>
      <name val="Calibri"/>
      <scheme val="minor"/>
    </font>
    <font>
      <i/>
      <sz val="11"/>
      <color theme="1"/>
      <name val="Calibri"/>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1" tint="0.499984740745262"/>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style="medium">
        <color auto="1"/>
      </top>
      <bottom style="thin">
        <color auto="1"/>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9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96">
    <xf numFmtId="0" fontId="0" fillId="0" borderId="0" xfId="0"/>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0" fontId="16" fillId="33" borderId="19" xfId="0" applyFont="1" applyFill="1" applyBorder="1"/>
    <xf numFmtId="0" fontId="16" fillId="33" borderId="18" xfId="0" applyFont="1" applyFill="1" applyBorder="1"/>
    <xf numFmtId="168" fontId="21" fillId="33" borderId="20" xfId="42" applyNumberFormat="1" applyFont="1" applyFill="1" applyBorder="1"/>
    <xf numFmtId="168" fontId="21" fillId="33" borderId="21" xfId="42" applyNumberFormat="1" applyFont="1" applyFill="1" applyBorder="1"/>
    <xf numFmtId="0" fontId="0" fillId="0" borderId="0" xfId="0" applyFill="1" applyBorder="1"/>
    <xf numFmtId="2" fontId="0" fillId="0" borderId="0" xfId="0" applyNumberFormat="1"/>
    <xf numFmtId="164" fontId="0" fillId="0" borderId="12" xfId="0" applyNumberFormat="1" applyBorder="1"/>
    <xf numFmtId="164" fontId="14" fillId="0" borderId="12" xfId="0" applyNumberFormat="1" applyFont="1" applyBorder="1"/>
    <xf numFmtId="164" fontId="14" fillId="0" borderId="15" xfId="0" applyNumberFormat="1" applyFont="1" applyBorder="1"/>
    <xf numFmtId="0" fontId="0" fillId="0" borderId="23" xfId="0" applyBorder="1"/>
    <xf numFmtId="2" fontId="0" fillId="35" borderId="23" xfId="0" applyNumberFormat="1" applyFill="1" applyBorder="1"/>
    <xf numFmtId="0" fontId="0" fillId="0" borderId="24" xfId="0" applyBorder="1"/>
    <xf numFmtId="0" fontId="0" fillId="0" borderId="25" xfId="0" applyFill="1" applyBorder="1"/>
    <xf numFmtId="0" fontId="0" fillId="0" borderId="20" xfId="0" applyBorder="1"/>
    <xf numFmtId="2" fontId="0" fillId="35" borderId="26" xfId="0" applyNumberFormat="1" applyFill="1" applyBorder="1"/>
    <xf numFmtId="0" fontId="16" fillId="33" borderId="27" xfId="0" applyFont="1" applyFill="1" applyBorder="1"/>
    <xf numFmtId="0" fontId="0" fillId="37" borderId="23" xfId="0" applyFill="1" applyBorder="1" applyAlignment="1">
      <alignment horizontal="center"/>
    </xf>
    <xf numFmtId="0" fontId="24" fillId="36" borderId="19" xfId="0" applyFont="1" applyFill="1" applyBorder="1" applyAlignment="1">
      <alignment vertical="top"/>
    </xf>
    <xf numFmtId="0" fontId="0" fillId="0" borderId="28" xfId="0" applyBorder="1" applyAlignment="1">
      <alignment vertical="top" wrapText="1"/>
    </xf>
    <xf numFmtId="0" fontId="0" fillId="0" borderId="27" xfId="0" applyBorder="1" applyAlignment="1">
      <alignment vertical="top" wrapText="1"/>
    </xf>
    <xf numFmtId="2" fontId="0" fillId="0" borderId="25" xfId="0" applyNumberFormat="1" applyBorder="1" applyAlignment="1">
      <alignment horizontal="center"/>
    </xf>
    <xf numFmtId="0" fontId="0" fillId="37" borderId="26" xfId="0" applyFill="1" applyBorder="1" applyAlignment="1">
      <alignment horizontal="center"/>
    </xf>
    <xf numFmtId="2" fontId="0" fillId="0" borderId="21" xfId="0" applyNumberFormat="1" applyBorder="1" applyAlignment="1">
      <alignment horizontal="center"/>
    </xf>
    <xf numFmtId="0" fontId="16" fillId="0" borderId="29" xfId="0" applyFont="1" applyBorder="1"/>
    <xf numFmtId="10" fontId="0" fillId="0" borderId="30" xfId="42" applyNumberFormat="1" applyFont="1" applyBorder="1"/>
    <xf numFmtId="0" fontId="0" fillId="34" borderId="0" xfId="0" applyFill="1"/>
    <xf numFmtId="0" fontId="0" fillId="0" borderId="25" xfId="0" applyBorder="1"/>
    <xf numFmtId="0" fontId="16" fillId="0" borderId="31" xfId="0" applyFont="1" applyBorder="1" applyAlignment="1">
      <alignment horizontal="center"/>
    </xf>
    <xf numFmtId="0" fontId="0" fillId="0" borderId="31" xfId="0" applyBorder="1"/>
    <xf numFmtId="0" fontId="0" fillId="0" borderId="32" xfId="0" applyBorder="1"/>
    <xf numFmtId="0" fontId="0" fillId="0" borderId="19" xfId="0" applyBorder="1"/>
    <xf numFmtId="0" fontId="0" fillId="0" borderId="28" xfId="0" applyBorder="1"/>
    <xf numFmtId="0" fontId="0" fillId="0" borderId="21" xfId="0" applyBorder="1"/>
    <xf numFmtId="165" fontId="22" fillId="0" borderId="27" xfId="0" applyNumberFormat="1" applyFont="1" applyBorder="1" applyAlignment="1">
      <alignment horizontal="left"/>
    </xf>
    <xf numFmtId="0" fontId="16" fillId="33" borderId="33" xfId="0" applyFont="1" applyFill="1" applyBorder="1"/>
    <xf numFmtId="168" fontId="21" fillId="33" borderId="32" xfId="42" applyNumberFormat="1" applyFont="1" applyFill="1" applyBorder="1"/>
    <xf numFmtId="167" fontId="0" fillId="0" borderId="23" xfId="42" applyNumberFormat="1" applyFont="1" applyBorder="1"/>
    <xf numFmtId="166" fontId="0" fillId="0" borderId="23" xfId="0" applyNumberFormat="1" applyBorder="1"/>
    <xf numFmtId="166" fontId="0" fillId="0" borderId="25" xfId="0" applyNumberFormat="1" applyBorder="1"/>
    <xf numFmtId="166" fontId="0" fillId="0" borderId="26" xfId="0" applyNumberFormat="1" applyBorder="1"/>
    <xf numFmtId="166" fontId="0" fillId="0" borderId="21" xfId="0" applyNumberFormat="1" applyBorder="1"/>
    <xf numFmtId="0" fontId="0" fillId="0" borderId="0" xfId="0" applyBorder="1" applyAlignment="1">
      <alignment wrapText="1"/>
    </xf>
    <xf numFmtId="0" fontId="0" fillId="0" borderId="12" xfId="0" applyBorder="1" applyAlignment="1">
      <alignment wrapText="1"/>
    </xf>
    <xf numFmtId="0" fontId="0" fillId="0" borderId="28" xfId="0" applyFill="1" applyBorder="1" applyAlignment="1">
      <alignment wrapText="1"/>
    </xf>
    <xf numFmtId="0" fontId="0" fillId="0" borderId="23" xfId="0" applyFill="1" applyBorder="1" applyAlignment="1">
      <alignment wrapText="1"/>
    </xf>
    <xf numFmtId="165" fontId="22" fillId="0" borderId="25" xfId="0" applyNumberFormat="1" applyFont="1" applyBorder="1" applyAlignment="1">
      <alignment horizontal="left"/>
    </xf>
    <xf numFmtId="0" fontId="0" fillId="0" borderId="25" xfId="0" applyFill="1" applyBorder="1" applyAlignment="1">
      <alignment wrapText="1"/>
    </xf>
    <xf numFmtId="167" fontId="0" fillId="0" borderId="26" xfId="42" applyNumberFormat="1" applyFont="1" applyBorder="1"/>
    <xf numFmtId="0" fontId="23" fillId="0" borderId="28" xfId="0" applyFont="1" applyBorder="1" applyAlignment="1">
      <alignment wrapText="1"/>
    </xf>
    <xf numFmtId="0" fontId="0" fillId="0" borderId="23" xfId="0" applyBorder="1" applyAlignment="1">
      <alignment wrapText="1"/>
    </xf>
    <xf numFmtId="0" fontId="0" fillId="0" borderId="22" xfId="0" applyBorder="1" applyAlignment="1">
      <alignment wrapText="1"/>
    </xf>
    <xf numFmtId="0" fontId="0" fillId="0" borderId="11" xfId="0" applyBorder="1" applyAlignment="1">
      <alignment wrapText="1"/>
    </xf>
    <xf numFmtId="0" fontId="0" fillId="0" borderId="11" xfId="0" applyFill="1" applyBorder="1" applyAlignment="1">
      <alignment wrapText="1"/>
    </xf>
    <xf numFmtId="0" fontId="0" fillId="0" borderId="13" xfId="0" applyFill="1" applyBorder="1" applyAlignment="1">
      <alignment wrapText="1"/>
    </xf>
    <xf numFmtId="0" fontId="0" fillId="0" borderId="15" xfId="0" applyBorder="1"/>
    <xf numFmtId="0" fontId="0" fillId="0" borderId="10" xfId="0" applyBorder="1"/>
    <xf numFmtId="0" fontId="0" fillId="0" borderId="34" xfId="0" applyBorder="1" applyAlignment="1">
      <alignment wrapText="1"/>
    </xf>
    <xf numFmtId="0" fontId="0" fillId="38" borderId="0" xfId="0" applyFill="1"/>
    <xf numFmtId="0" fontId="24" fillId="38" borderId="0" xfId="0" applyFont="1" applyFill="1" applyAlignment="1">
      <alignment horizontal="center"/>
    </xf>
    <xf numFmtId="2" fontId="0" fillId="34" borderId="0" xfId="0" applyNumberFormat="1" applyFill="1"/>
    <xf numFmtId="0" fontId="20" fillId="34" borderId="0" xfId="0" applyFont="1" applyFill="1" applyAlignment="1">
      <alignment vertical="center"/>
    </xf>
    <xf numFmtId="0" fontId="27" fillId="0" borderId="23" xfId="0" applyFont="1" applyBorder="1" applyAlignment="1">
      <alignment wrapText="1"/>
    </xf>
    <xf numFmtId="0" fontId="27" fillId="0" borderId="25" xfId="0" applyFont="1" applyBorder="1" applyAlignment="1">
      <alignment wrapText="1"/>
    </xf>
    <xf numFmtId="2" fontId="0" fillId="35" borderId="35" xfId="0" applyNumberFormat="1" applyFill="1" applyBorder="1"/>
    <xf numFmtId="2" fontId="0" fillId="35" borderId="36" xfId="0" applyNumberFormat="1" applyFill="1" applyBorder="1"/>
    <xf numFmtId="2" fontId="0" fillId="35" borderId="37" xfId="0" applyNumberFormat="1" applyFill="1" applyBorder="1"/>
    <xf numFmtId="0" fontId="16" fillId="0" borderId="16"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22" xfId="0" applyFont="1" applyBorder="1" applyAlignment="1">
      <alignment horizontal="center"/>
    </xf>
    <xf numFmtId="0" fontId="16" fillId="0" borderId="10" xfId="0" applyFont="1" applyBorder="1" applyAlignment="1">
      <alignment horizontal="center"/>
    </xf>
    <xf numFmtId="0" fontId="16" fillId="0" borderId="34" xfId="0" applyFont="1" applyBorder="1" applyAlignment="1">
      <alignment horizontal="center"/>
    </xf>
    <xf numFmtId="0" fontId="16" fillId="0" borderId="33" xfId="0" applyFont="1" applyBorder="1" applyAlignment="1">
      <alignment horizontal="center"/>
    </xf>
    <xf numFmtId="0" fontId="16" fillId="0" borderId="28" xfId="0" applyFont="1" applyBorder="1" applyAlignment="1">
      <alignment horizontal="center"/>
    </xf>
    <xf numFmtId="0" fontId="16" fillId="0" borderId="27" xfId="0" applyFont="1" applyBorder="1" applyAlignment="1">
      <alignment horizontal="center"/>
    </xf>
    <xf numFmtId="0" fontId="25" fillId="35" borderId="22" xfId="0" applyFont="1" applyFill="1" applyBorder="1" applyAlignment="1">
      <alignment horizontal="center" wrapText="1"/>
    </xf>
    <xf numFmtId="0" fontId="25" fillId="35" borderId="10" xfId="0" applyFont="1" applyFill="1" applyBorder="1" applyAlignment="1">
      <alignment horizontal="center" wrapText="1"/>
    </xf>
    <xf numFmtId="0" fontId="25" fillId="35" borderId="34" xfId="0" applyFont="1" applyFill="1" applyBorder="1" applyAlignment="1">
      <alignment horizontal="center" wrapText="1"/>
    </xf>
    <xf numFmtId="0" fontId="25" fillId="35" borderId="13" xfId="0" applyFont="1" applyFill="1" applyBorder="1" applyAlignment="1">
      <alignment horizontal="center" wrapText="1"/>
    </xf>
    <xf numFmtId="0" fontId="25" fillId="35" borderId="14" xfId="0" applyFont="1" applyFill="1" applyBorder="1" applyAlignment="1">
      <alignment horizontal="center" wrapText="1"/>
    </xf>
    <xf numFmtId="0" fontId="25" fillId="35" borderId="15" xfId="0" applyFont="1" applyFill="1" applyBorder="1" applyAlignment="1">
      <alignment horizontal="center" wrapText="1"/>
    </xf>
    <xf numFmtId="0" fontId="25" fillId="37" borderId="22" xfId="0" applyFont="1" applyFill="1" applyBorder="1" applyAlignment="1">
      <alignment horizontal="center" wrapText="1"/>
    </xf>
    <xf numFmtId="0" fontId="25" fillId="37" borderId="10" xfId="0" applyFont="1" applyFill="1" applyBorder="1" applyAlignment="1">
      <alignment horizontal="center" wrapText="1"/>
    </xf>
    <xf numFmtId="0" fontId="25" fillId="37" borderId="34" xfId="0" applyFont="1" applyFill="1" applyBorder="1" applyAlignment="1">
      <alignment horizontal="center" wrapText="1"/>
    </xf>
    <xf numFmtId="0" fontId="25" fillId="37" borderId="11" xfId="0" applyFont="1" applyFill="1" applyBorder="1" applyAlignment="1">
      <alignment horizontal="center" wrapText="1"/>
    </xf>
    <xf numFmtId="0" fontId="25" fillId="37" borderId="0" xfId="0" applyFont="1" applyFill="1" applyBorder="1" applyAlignment="1">
      <alignment horizontal="center" wrapText="1"/>
    </xf>
    <xf numFmtId="0" fontId="25" fillId="37" borderId="12" xfId="0" applyFont="1" applyFill="1" applyBorder="1" applyAlignment="1">
      <alignment horizontal="center" wrapText="1"/>
    </xf>
    <xf numFmtId="0" fontId="25" fillId="37" borderId="13" xfId="0" applyFont="1" applyFill="1" applyBorder="1" applyAlignment="1">
      <alignment horizontal="center" wrapText="1"/>
    </xf>
    <xf numFmtId="0" fontId="25" fillId="37" borderId="14" xfId="0" applyFont="1" applyFill="1" applyBorder="1" applyAlignment="1">
      <alignment horizontal="center" wrapText="1"/>
    </xf>
    <xf numFmtId="0" fontId="25" fillId="37" borderId="15" xfId="0" applyFont="1" applyFill="1" applyBorder="1" applyAlignment="1">
      <alignment horizont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
          <c:order val="1"/>
          <c:tx>
            <c:strRef>
              <c:f>'1. INSERT INPUT'!$E$20</c:f>
              <c:strCache>
                <c:ptCount val="1"/>
                <c:pt idx="0">
                  <c:v>Equal severity</c:v>
                </c:pt>
              </c:strCache>
            </c:strRef>
          </c:tx>
          <c:spPr>
            <a:ln w="19050" cap="rnd">
              <a:solidFill>
                <a:sysClr val="windowText" lastClr="000000"/>
              </a:solidFill>
              <a:prstDash val="sysDot"/>
              <a:round/>
            </a:ln>
            <a:effectLst/>
          </c:spPr>
          <c:marker>
            <c:symbol val="none"/>
          </c:marker>
          <c:xVal>
            <c:numRef>
              <c:f>'1. INSERT INPUT'!$E$21:$E$22</c:f>
              <c:numCache>
                <c:formatCode>0.00</c:formatCode>
                <c:ptCount val="2"/>
                <c:pt idx="0">
                  <c:v>-2.24631220371207</c:v>
                </c:pt>
                <c:pt idx="1">
                  <c:v>3.264204840267842</c:v>
                </c:pt>
              </c:numCache>
            </c:numRef>
          </c:xVal>
          <c:yVal>
            <c:numRef>
              <c:f>'1. INSERT INPUT'!$E$21:$E$22</c:f>
              <c:numCache>
                <c:formatCode>0.00</c:formatCode>
                <c:ptCount val="2"/>
                <c:pt idx="0">
                  <c:v>-2.24631220371207</c:v>
                </c:pt>
                <c:pt idx="1">
                  <c:v>3.264204840267842</c:v>
                </c:pt>
              </c:numCache>
            </c:numRef>
          </c:yVal>
          <c:smooth val="1"/>
          <c:extLst xmlns:c16r2="http://schemas.microsoft.com/office/drawing/2015/06/chart">
            <c:ext xmlns:c16="http://schemas.microsoft.com/office/drawing/2014/chart" uri="{C3380CC4-5D6E-409C-BE32-E72D297353CC}">
              <c16:uniqueId val="{00000000-E765-4D24-8F1F-58BA660C6212}"/>
            </c:ext>
          </c:extLst>
        </c:ser>
        <c:dLbls>
          <c:showLegendKey val="0"/>
          <c:showVal val="0"/>
          <c:showCatName val="0"/>
          <c:showSerName val="0"/>
          <c:showPercent val="0"/>
          <c:showBubbleSize val="0"/>
        </c:dLbls>
        <c:axId val="477903664"/>
        <c:axId val="477907232"/>
      </c:scatterChart>
      <c:scatterChart>
        <c:scatterStyle val="lineMarker"/>
        <c:varyColors val="0"/>
        <c:ser>
          <c:idx val="0"/>
          <c:order val="0"/>
          <c:tx>
            <c:v>Item severity parameters</c:v>
          </c:tx>
          <c:spPr>
            <a:ln w="19050" cap="rnd">
              <a:noFill/>
              <a:round/>
            </a:ln>
            <a:effectLst/>
          </c:spPr>
          <c:marker>
            <c:symbol val="circle"/>
            <c:size val="5"/>
            <c:spPr>
              <a:solidFill>
                <a:schemeClr val="accent1"/>
              </a:solidFill>
              <a:ln w="9525">
                <a:solidFill>
                  <a:schemeClr val="accent1"/>
                </a:solidFill>
              </a:ln>
              <a:effectLst/>
            </c:spPr>
          </c:marker>
          <c:dLbls>
            <c:dLbl>
              <c:idx val="0"/>
              <c:layout/>
              <c:tx>
                <c:rich>
                  <a:bodyPr/>
                  <a:lstStyle/>
                  <a:p>
                    <a:fld id="{58D2C643-960C-3143-9C36-5F9399CFB54A}" type="CELLRANGE">
                      <a:rPr lang="en-US"/>
                      <a:pPr/>
                      <a:t>[CELLRANGE]</a:t>
                    </a:fld>
                    <a:endParaRPr lang="en-US"/>
                  </a:p>
                </c:rich>
              </c:tx>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1-E765-4D24-8F1F-58BA660C6212}"/>
                </c:ext>
                <c:ext xmlns:c15="http://schemas.microsoft.com/office/drawing/2012/chart" uri="{CE6537A1-D6FC-4f65-9D91-7224C49458BB}">
                  <c15:layout/>
                  <c15:dlblFieldTable/>
                  <c15:showDataLabelsRange val="1"/>
                </c:ext>
              </c:extLst>
            </c:dLbl>
            <c:dLbl>
              <c:idx val="1"/>
              <c:layout/>
              <c:tx>
                <c:rich>
                  <a:bodyPr/>
                  <a:lstStyle/>
                  <a:p>
                    <a:fld id="{CD1E96FB-9F8D-0E4B-AE1A-281495A5142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F4B735CA-F9A0-774B-BF6A-A7314922848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6DA2D505-CFEE-F44F-B575-2064BC3C36A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5B7BDFA8-824D-0049-9A3E-36285AE4C40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C7C47EFD-B4CA-4F43-8991-D335B132D67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460CBB88-86F5-8443-8CA7-3B388EE9927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50A70C32-099A-AB47-B9FC-F8A34CBD781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xVal>
            <c:numRef>
              <c:f>'1. INSERT INPUT'!$D$21:$D$28</c:f>
              <c:numCache>
                <c:formatCode>0.0000</c:formatCode>
                <c:ptCount val="8"/>
                <c:pt idx="0">
                  <c:v>-2.128576937678653</c:v>
                </c:pt>
                <c:pt idx="1">
                  <c:v>-1.474299843085963</c:v>
                </c:pt>
                <c:pt idx="2">
                  <c:v>-1.92426330117544</c:v>
                </c:pt>
                <c:pt idx="3">
                  <c:v>0.610880700801768</c:v>
                </c:pt>
                <c:pt idx="4">
                  <c:v>-0.542628247428402</c:v>
                </c:pt>
                <c:pt idx="5">
                  <c:v>0.881547868709296</c:v>
                </c:pt>
                <c:pt idx="6">
                  <c:v>1.313355672335051</c:v>
                </c:pt>
                <c:pt idx="7">
                  <c:v>3.264204840267842</c:v>
                </c:pt>
              </c:numCache>
            </c:numRef>
          </c:xVal>
          <c:yVal>
            <c:numRef>
              <c:f>'1. INSERT INPUT'!$C$7:$C$14</c:f>
              <c:numCache>
                <c:formatCode>0.00</c:formatCode>
                <c:ptCount val="8"/>
                <c:pt idx="0">
                  <c:v>-2.24631220371207</c:v>
                </c:pt>
                <c:pt idx="1">
                  <c:v>-1.48594093882403</c:v>
                </c:pt>
                <c:pt idx="2">
                  <c:v>-1.68541627980251</c:v>
                </c:pt>
                <c:pt idx="3">
                  <c:v>0.354602771461274</c:v>
                </c:pt>
                <c:pt idx="4">
                  <c:v>-0.515978752653471</c:v>
                </c:pt>
                <c:pt idx="5">
                  <c:v>0.477331719426935</c:v>
                </c:pt>
                <c:pt idx="6">
                  <c:v>2.0496612159007</c:v>
                </c:pt>
                <c:pt idx="7">
                  <c:v>3.05227322094867</c:v>
                </c:pt>
              </c:numCache>
            </c:numRef>
          </c:yVal>
          <c:smooth val="0"/>
          <c:extLst xmlns:c16r2="http://schemas.microsoft.com/office/drawing/2015/06/chart">
            <c:ext xmlns:c16="http://schemas.microsoft.com/office/drawing/2014/chart" uri="{C3380CC4-5D6E-409C-BE32-E72D297353CC}">
              <c16:uniqueId val="{00000009-E765-4D24-8F1F-58BA660C6212}"/>
            </c:ext>
            <c:ext xmlns:c15="http://schemas.microsoft.com/office/drawing/2012/chart" uri="{02D57815-91ED-43cb-92C2-25804820EDAC}">
              <c15:datalabelsRange>
                <c15:f>'1. INSERT INPUT'!$B$7:$B$14</c15:f>
                <c15:dlblRangeCache>
                  <c:ptCount val="8"/>
                  <c:pt idx="0">
                    <c:v>WORRIED</c:v>
                  </c:pt>
                  <c:pt idx="1">
                    <c:v>HEALTHY</c:v>
                  </c:pt>
                  <c:pt idx="2">
                    <c:v>FEWFOOD</c:v>
                  </c:pt>
                  <c:pt idx="3">
                    <c:v>SKIPPED</c:v>
                  </c:pt>
                  <c:pt idx="4">
                    <c:v>ATELESS</c:v>
                  </c:pt>
                  <c:pt idx="5">
                    <c:v>RUNOUT</c:v>
                  </c:pt>
                  <c:pt idx="6">
                    <c:v>HUNGRY</c:v>
                  </c:pt>
                  <c:pt idx="7">
                    <c:v>WHLDAY</c:v>
                  </c:pt>
                </c15:dlblRangeCache>
              </c15:datalabelsRange>
            </c:ext>
          </c:extLst>
        </c:ser>
        <c:dLbls>
          <c:showLegendKey val="0"/>
          <c:showVal val="0"/>
          <c:showCatName val="0"/>
          <c:showSerName val="0"/>
          <c:showPercent val="0"/>
          <c:showBubbleSize val="0"/>
        </c:dLbls>
        <c:axId val="477903664"/>
        <c:axId val="477907232"/>
      </c:scatterChart>
      <c:valAx>
        <c:axId val="47790366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Global standard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crossAx val="477907232"/>
        <c:crosses val="autoZero"/>
        <c:crossBetween val="midCat"/>
      </c:valAx>
      <c:valAx>
        <c:axId val="47790723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crossAx val="47790366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311150</xdr:colOff>
      <xdr:row>12</xdr:row>
      <xdr:rowOff>120649</xdr:rowOff>
    </xdr:from>
    <xdr:to>
      <xdr:col>10</xdr:col>
      <xdr:colOff>514349</xdr:colOff>
      <xdr:row>30</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evalence%20rate%20calcula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valence rate calcul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tabSelected="1" topLeftCell="A7" zoomScale="115" zoomScaleNormal="115" zoomScalePageLayoutView="115" workbookViewId="0">
      <selection activeCell="I12" sqref="I12"/>
    </sheetView>
  </sheetViews>
  <sheetFormatPr baseColWidth="10" defaultColWidth="8.83203125" defaultRowHeight="15" x14ac:dyDescent="0.2"/>
  <cols>
    <col min="2" max="2" width="26.5" customWidth="1"/>
    <col min="3" max="3" width="17.6640625" customWidth="1"/>
    <col min="4" max="4" width="23" customWidth="1"/>
    <col min="5" max="5" width="23.83203125" bestFit="1" customWidth="1"/>
    <col min="6" max="6" width="20.83203125" bestFit="1" customWidth="1"/>
    <col min="7" max="7" width="15.6640625" bestFit="1" customWidth="1"/>
    <col min="8" max="8" width="15.6640625" customWidth="1"/>
    <col min="9" max="9" width="21.83203125" bestFit="1" customWidth="1"/>
    <col min="10" max="10" width="19" customWidth="1"/>
    <col min="11" max="11" width="23.5" bestFit="1" customWidth="1"/>
    <col min="12" max="12" width="10.5" bestFit="1" customWidth="1"/>
    <col min="14" max="14" width="11.5" bestFit="1" customWidth="1"/>
  </cols>
  <sheetData>
    <row r="1" spans="1:9" ht="30" customHeight="1" x14ac:dyDescent="0.2">
      <c r="A1" s="31"/>
      <c r="B1" s="81" t="s">
        <v>46</v>
      </c>
      <c r="C1" s="82"/>
      <c r="D1" s="82"/>
      <c r="E1" s="82"/>
      <c r="F1" s="82"/>
      <c r="G1" s="82"/>
      <c r="H1" s="83"/>
      <c r="I1" s="31"/>
    </row>
    <row r="2" spans="1:9" ht="37" customHeight="1" thickBot="1" x14ac:dyDescent="0.25">
      <c r="A2" s="31"/>
      <c r="B2" s="84"/>
      <c r="C2" s="85"/>
      <c r="D2" s="85"/>
      <c r="E2" s="85"/>
      <c r="F2" s="85"/>
      <c r="G2" s="85"/>
      <c r="H2" s="86"/>
      <c r="I2" s="31"/>
    </row>
    <row r="3" spans="1:9" ht="16" thickBot="1" x14ac:dyDescent="0.25">
      <c r="A3" s="31"/>
      <c r="B3" s="75" t="s">
        <v>10</v>
      </c>
      <c r="C3" s="76"/>
      <c r="D3" s="77"/>
      <c r="E3" s="78" t="s">
        <v>35</v>
      </c>
      <c r="F3" s="79"/>
      <c r="G3" s="79"/>
      <c r="H3" s="80"/>
      <c r="I3" s="31"/>
    </row>
    <row r="4" spans="1:9" ht="45" x14ac:dyDescent="0.2">
      <c r="A4" s="31"/>
      <c r="B4" s="36"/>
      <c r="C4" s="37"/>
      <c r="E4" s="33"/>
      <c r="F4" s="68" t="s">
        <v>41</v>
      </c>
      <c r="G4" s="68" t="s">
        <v>43</v>
      </c>
      <c r="H4" s="68" t="s">
        <v>45</v>
      </c>
    </row>
    <row r="5" spans="1:9" ht="30" x14ac:dyDescent="0.2">
      <c r="A5" s="31"/>
      <c r="B5" s="17"/>
      <c r="C5" s="67" t="s">
        <v>39</v>
      </c>
      <c r="E5" s="34" t="s">
        <v>13</v>
      </c>
      <c r="F5" s="15" t="s">
        <v>40</v>
      </c>
      <c r="G5" s="15" t="s">
        <v>42</v>
      </c>
      <c r="H5" s="18" t="s">
        <v>44</v>
      </c>
    </row>
    <row r="6" spans="1:9" x14ac:dyDescent="0.2">
      <c r="A6" s="31"/>
      <c r="B6" s="17" t="s">
        <v>0</v>
      </c>
      <c r="C6" s="15" t="s">
        <v>38</v>
      </c>
      <c r="E6" s="34">
        <v>0</v>
      </c>
      <c r="F6" s="16">
        <v>-4.2746215093820501</v>
      </c>
      <c r="G6" s="16">
        <v>1.5181454823096701</v>
      </c>
      <c r="H6" s="16">
        <v>8782.86</v>
      </c>
    </row>
    <row r="7" spans="1:9" x14ac:dyDescent="0.2">
      <c r="A7" s="31"/>
      <c r="B7" s="17" t="s">
        <v>1</v>
      </c>
      <c r="C7" s="69">
        <v>-2.24631220371207</v>
      </c>
      <c r="E7" s="34">
        <v>1</v>
      </c>
      <c r="F7" s="16">
        <v>-2.8073292982658802</v>
      </c>
      <c r="G7" s="16">
        <v>1.1542889402007199</v>
      </c>
      <c r="H7" s="16">
        <v>973.23</v>
      </c>
    </row>
    <row r="8" spans="1:9" x14ac:dyDescent="0.2">
      <c r="A8" s="31"/>
      <c r="B8" s="17" t="s">
        <v>2</v>
      </c>
      <c r="C8" s="70">
        <v>-1.4859409388240301</v>
      </c>
      <c r="E8" s="34">
        <v>2</v>
      </c>
      <c r="F8" s="16">
        <v>-1.75306781052017</v>
      </c>
      <c r="G8" s="16">
        <v>0.94546495721746704</v>
      </c>
      <c r="H8" s="16">
        <v>558.5</v>
      </c>
    </row>
    <row r="9" spans="1:9" x14ac:dyDescent="0.2">
      <c r="A9" s="31"/>
      <c r="B9" s="17" t="s">
        <v>3</v>
      </c>
      <c r="C9" s="70">
        <v>-1.6854162798025101</v>
      </c>
      <c r="E9" s="34">
        <v>3</v>
      </c>
      <c r="F9" s="16">
        <v>-0.91701109585490503</v>
      </c>
      <c r="G9" s="16">
        <v>0.89515878105576996</v>
      </c>
      <c r="H9" s="16">
        <v>572.03</v>
      </c>
    </row>
    <row r="10" spans="1:9" x14ac:dyDescent="0.2">
      <c r="A10" s="31"/>
      <c r="B10" s="17" t="s">
        <v>4</v>
      </c>
      <c r="C10" s="70">
        <v>0.354602771461274</v>
      </c>
      <c r="E10" s="34">
        <v>4</v>
      </c>
      <c r="F10" s="16">
        <v>-0.11506962160409399</v>
      </c>
      <c r="G10" s="16">
        <v>0.899406030920054</v>
      </c>
      <c r="H10" s="16">
        <v>427.86</v>
      </c>
    </row>
    <row r="11" spans="1:9" x14ac:dyDescent="0.2">
      <c r="A11" s="31"/>
      <c r="B11" s="17" t="s">
        <v>5</v>
      </c>
      <c r="C11" s="70">
        <v>-0.51597875265347104</v>
      </c>
      <c r="E11" s="34">
        <v>5</v>
      </c>
      <c r="F11" s="16">
        <v>0.72911388519300102</v>
      </c>
      <c r="G11" s="16">
        <v>0.94536563160145703</v>
      </c>
      <c r="H11" s="16">
        <v>275.45999999999998</v>
      </c>
    </row>
    <row r="12" spans="1:9" x14ac:dyDescent="0.2">
      <c r="A12" s="31"/>
      <c r="B12" s="17" t="s">
        <v>6</v>
      </c>
      <c r="C12" s="70">
        <v>0.47733171942693498</v>
      </c>
      <c r="E12" s="34">
        <v>6</v>
      </c>
      <c r="F12" s="16">
        <v>1.71217605534613</v>
      </c>
      <c r="G12" s="16">
        <v>1.0425893853552399</v>
      </c>
      <c r="H12" s="16">
        <v>230.41</v>
      </c>
    </row>
    <row r="13" spans="1:9" x14ac:dyDescent="0.2">
      <c r="A13" s="31"/>
      <c r="B13" s="17" t="s">
        <v>7</v>
      </c>
      <c r="C13" s="70">
        <v>2.0496612159006999</v>
      </c>
      <c r="E13" s="34">
        <v>7</v>
      </c>
      <c r="F13" s="16">
        <v>2.98264945502746</v>
      </c>
      <c r="G13" s="16">
        <v>1.2508484213557201</v>
      </c>
      <c r="H13" s="16">
        <v>139.13</v>
      </c>
    </row>
    <row r="14" spans="1:9" ht="16" thickBot="1" x14ac:dyDescent="0.25">
      <c r="A14" s="31"/>
      <c r="B14" s="19" t="s">
        <v>8</v>
      </c>
      <c r="C14" s="71">
        <v>3.05227322094867</v>
      </c>
      <c r="E14" s="35">
        <v>8</v>
      </c>
      <c r="F14" s="20">
        <v>4.0041642608569497</v>
      </c>
      <c r="G14" s="20">
        <v>1.5181454823096701</v>
      </c>
      <c r="H14" s="16">
        <v>316.97000000000003</v>
      </c>
    </row>
    <row r="15" spans="1:9" x14ac:dyDescent="0.2">
      <c r="A15" s="31"/>
      <c r="B15" s="31"/>
      <c r="C15" s="31"/>
      <c r="D15" s="31"/>
      <c r="E15" s="31"/>
      <c r="F15" s="31"/>
      <c r="G15" s="31" t="s">
        <v>29</v>
      </c>
      <c r="H15" s="65">
        <f>SUM(H6:H14)</f>
        <v>12276.449999999999</v>
      </c>
      <c r="I15" s="31"/>
    </row>
    <row r="16" spans="1:9" s="63" customFormat="1" ht="20" thickBot="1" x14ac:dyDescent="0.3">
      <c r="E16" s="64" t="s">
        <v>37</v>
      </c>
    </row>
    <row r="17" spans="1:12" ht="33" x14ac:dyDescent="0.25">
      <c r="A17" s="31"/>
      <c r="B17" s="72" t="s">
        <v>9</v>
      </c>
      <c r="C17" s="73"/>
      <c r="D17" s="74"/>
      <c r="F17" s="36"/>
      <c r="G17" s="54" t="s">
        <v>17</v>
      </c>
      <c r="H17" s="49" t="s">
        <v>18</v>
      </c>
      <c r="I17" s="39">
        <f>D25</f>
        <v>-0.54262824742840199</v>
      </c>
      <c r="J17" s="31"/>
      <c r="K17" s="31"/>
      <c r="L17" s="31"/>
    </row>
    <row r="18" spans="1:12" ht="22" thickBot="1" x14ac:dyDescent="0.3">
      <c r="A18" s="31"/>
      <c r="B18" s="2"/>
      <c r="C18" s="1"/>
      <c r="D18" s="3"/>
      <c r="F18" s="17"/>
      <c r="G18" s="15"/>
      <c r="H18" s="55" t="s">
        <v>19</v>
      </c>
      <c r="I18" s="51">
        <f>D28</f>
        <v>3.2642048402678419</v>
      </c>
      <c r="J18" s="31"/>
      <c r="K18" s="31"/>
      <c r="L18" s="31"/>
    </row>
    <row r="19" spans="1:12" ht="30" x14ac:dyDescent="0.2">
      <c r="A19" s="31"/>
      <c r="B19" s="2"/>
      <c r="C19" s="1"/>
      <c r="D19" s="3"/>
      <c r="F19" s="17" t="s">
        <v>36</v>
      </c>
      <c r="G19" s="50" t="s">
        <v>14</v>
      </c>
      <c r="H19" s="50" t="s">
        <v>15</v>
      </c>
      <c r="I19" s="52" t="s">
        <v>16</v>
      </c>
      <c r="J19" s="40" t="s">
        <v>20</v>
      </c>
      <c r="K19" s="7" t="s">
        <v>21</v>
      </c>
      <c r="L19" s="31"/>
    </row>
    <row r="20" spans="1:12" ht="32" thickBot="1" x14ac:dyDescent="0.3">
      <c r="A20" s="31"/>
      <c r="B20" s="2" t="s">
        <v>0</v>
      </c>
      <c r="C20" s="47" t="s">
        <v>11</v>
      </c>
      <c r="D20" s="48" t="s">
        <v>12</v>
      </c>
      <c r="E20" s="10" t="s">
        <v>28</v>
      </c>
      <c r="F20" s="17">
        <v>0</v>
      </c>
      <c r="G20" s="42">
        <f t="shared" ref="G20:G28" si="0">H6/$H$15</f>
        <v>0.71542343266986808</v>
      </c>
      <c r="H20" s="15">
        <v>0</v>
      </c>
      <c r="I20" s="32">
        <v>0</v>
      </c>
      <c r="J20" s="41">
        <f>SUMPRODUCT(H20:H28,G20:G28)</f>
        <v>0.12207761864305031</v>
      </c>
      <c r="K20" s="9">
        <f>SUMPRODUCT(I20:I28,G20:G28)</f>
        <v>2.3762708422667717E-2</v>
      </c>
      <c r="L20" s="31"/>
    </row>
    <row r="21" spans="1:12" x14ac:dyDescent="0.2">
      <c r="A21" s="31"/>
      <c r="B21" s="2" t="s">
        <v>1</v>
      </c>
      <c r="C21" s="1">
        <v>-1.2230563999999999</v>
      </c>
      <c r="D21" s="12">
        <f t="shared" ref="D21:D28" si="1">(C21-$E$32)/$E$34*$E$33+$E$31</f>
        <v>-2.1285769376786532</v>
      </c>
      <c r="E21" s="11">
        <f>MIN(C7:C14,D21:D28)</f>
        <v>-2.24631220371207</v>
      </c>
      <c r="F21" s="17">
        <v>1</v>
      </c>
      <c r="G21" s="42">
        <f t="shared" si="0"/>
        <v>7.9276175115770453E-2</v>
      </c>
      <c r="H21" s="43">
        <f t="shared" ref="H21:H28" si="2">1-_xlfn.NORM.DIST($I$17,F7,G7, TRUE)</f>
        <v>2.4881940598923347E-2</v>
      </c>
      <c r="I21" s="44">
        <f t="shared" ref="I21:I28" si="3">1-_xlfn.NORM.DIST($I$18,F7,G7, TRUE)</f>
        <v>7.2036418274912251E-8</v>
      </c>
      <c r="J21" s="31"/>
      <c r="K21" s="31"/>
      <c r="L21" s="31"/>
    </row>
    <row r="22" spans="1:12" x14ac:dyDescent="0.2">
      <c r="A22" s="31"/>
      <c r="B22" s="2" t="s">
        <v>2</v>
      </c>
      <c r="C22" s="1">
        <v>-0.84712100000000001</v>
      </c>
      <c r="D22" s="12">
        <f t="shared" si="1"/>
        <v>-1.4742998430859626</v>
      </c>
      <c r="E22" s="11">
        <f>MAX(C7:C14,D21:D28)</f>
        <v>3.2642048402678419</v>
      </c>
      <c r="F22" s="17">
        <v>2</v>
      </c>
      <c r="G22" s="42">
        <f t="shared" si="0"/>
        <v>4.5493607679744558E-2</v>
      </c>
      <c r="H22" s="43">
        <f t="shared" si="2"/>
        <v>0.10022711609467216</v>
      </c>
      <c r="I22" s="44">
        <f t="shared" si="3"/>
        <v>5.5822329425581074E-8</v>
      </c>
      <c r="J22" s="31"/>
      <c r="K22" s="31"/>
      <c r="L22" s="31"/>
    </row>
    <row r="23" spans="1:12" x14ac:dyDescent="0.2">
      <c r="A23" s="31"/>
      <c r="B23" s="2" t="s">
        <v>3</v>
      </c>
      <c r="C23" s="1">
        <v>-1.1056615999999999</v>
      </c>
      <c r="D23" s="12">
        <f t="shared" si="1"/>
        <v>-1.92426330117544</v>
      </c>
      <c r="F23" s="17">
        <v>3</v>
      </c>
      <c r="G23" s="42">
        <f t="shared" si="0"/>
        <v>4.659571781744723E-2</v>
      </c>
      <c r="H23" s="43">
        <f t="shared" si="2"/>
        <v>0.33788924030446965</v>
      </c>
      <c r="I23" s="44">
        <f t="shared" si="3"/>
        <v>1.4992613619480011E-6</v>
      </c>
      <c r="J23" s="31"/>
      <c r="K23" s="66"/>
      <c r="L23" s="31"/>
    </row>
    <row r="24" spans="1:12" x14ac:dyDescent="0.2">
      <c r="A24" s="31"/>
      <c r="B24" s="2" t="s">
        <v>4</v>
      </c>
      <c r="C24" s="1">
        <v>0.35098479999999999</v>
      </c>
      <c r="D24" s="12">
        <f t="shared" si="1"/>
        <v>0.61088070080176804</v>
      </c>
      <c r="F24" s="17">
        <v>4</v>
      </c>
      <c r="G24" s="42">
        <f t="shared" si="0"/>
        <v>3.4852094864557752E-2</v>
      </c>
      <c r="H24" s="43">
        <f t="shared" si="2"/>
        <v>0.6827415250552632</v>
      </c>
      <c r="I24" s="44">
        <f t="shared" si="3"/>
        <v>8.5902616460686865E-5</v>
      </c>
      <c r="J24" s="31"/>
      <c r="K24" s="66"/>
      <c r="L24" s="31"/>
    </row>
    <row r="25" spans="1:12" x14ac:dyDescent="0.2">
      <c r="A25" s="31"/>
      <c r="B25" s="2" t="s">
        <v>5</v>
      </c>
      <c r="C25" s="1">
        <v>-0.31179990000000002</v>
      </c>
      <c r="D25" s="13">
        <f t="shared" si="1"/>
        <v>-0.54262824742840199</v>
      </c>
      <c r="F25" s="17">
        <v>5</v>
      </c>
      <c r="G25" s="42">
        <f t="shared" si="0"/>
        <v>2.2438082670478844E-2</v>
      </c>
      <c r="H25" s="43">
        <f t="shared" si="2"/>
        <v>0.91072586749935103</v>
      </c>
      <c r="I25" s="44">
        <f t="shared" si="3"/>
        <v>3.6635682242286416E-3</v>
      </c>
      <c r="J25" s="31"/>
      <c r="K25" s="66"/>
      <c r="L25" s="31"/>
    </row>
    <row r="26" spans="1:12" x14ac:dyDescent="0.2">
      <c r="A26" s="31"/>
      <c r="B26" s="2" t="s">
        <v>6</v>
      </c>
      <c r="C26" s="1">
        <v>0.50650510000000004</v>
      </c>
      <c r="D26" s="12">
        <f t="shared" si="1"/>
        <v>0.88154786870929602</v>
      </c>
      <c r="F26" s="17">
        <v>6</v>
      </c>
      <c r="G26" s="42">
        <f t="shared" si="0"/>
        <v>1.8768455050116283E-2</v>
      </c>
      <c r="H26" s="43">
        <f t="shared" si="2"/>
        <v>0.98471773063063228</v>
      </c>
      <c r="I26" s="44">
        <f t="shared" si="3"/>
        <v>6.8292546516243058E-2</v>
      </c>
      <c r="J26" s="31"/>
      <c r="K26" s="66"/>
      <c r="L26" s="31"/>
    </row>
    <row r="27" spans="1:12" x14ac:dyDescent="0.2">
      <c r="A27" s="31"/>
      <c r="B27" s="2" t="s">
        <v>7</v>
      </c>
      <c r="C27" s="1">
        <v>0.7546138</v>
      </c>
      <c r="D27" s="12">
        <f t="shared" si="1"/>
        <v>1.3133556723350508</v>
      </c>
      <c r="F27" s="17">
        <v>7</v>
      </c>
      <c r="G27" s="42">
        <f t="shared" si="0"/>
        <v>1.1333080817337261E-2</v>
      </c>
      <c r="H27" s="43">
        <f t="shared" si="2"/>
        <v>0.99758613581359945</v>
      </c>
      <c r="I27" s="44">
        <f t="shared" si="3"/>
        <v>0.41095403491482918</v>
      </c>
      <c r="J27" s="31"/>
      <c r="K27" s="66"/>
      <c r="L27" s="31"/>
    </row>
    <row r="28" spans="1:12" ht="16" thickBot="1" x14ac:dyDescent="0.25">
      <c r="A28" s="31"/>
      <c r="B28" s="4" t="s">
        <v>8</v>
      </c>
      <c r="C28" s="5">
        <v>1.8755352999999999</v>
      </c>
      <c r="D28" s="14">
        <f t="shared" si="1"/>
        <v>3.2642048402678419</v>
      </c>
      <c r="F28" s="19">
        <v>8</v>
      </c>
      <c r="G28" s="53">
        <f t="shared" si="0"/>
        <v>2.5819353314679737E-2</v>
      </c>
      <c r="H28" s="45">
        <f t="shared" si="2"/>
        <v>0.99862761810038236</v>
      </c>
      <c r="I28" s="46">
        <f t="shared" si="3"/>
        <v>0.68701612641945675</v>
      </c>
      <c r="J28" s="31"/>
      <c r="K28" s="66"/>
      <c r="L28" s="31"/>
    </row>
    <row r="29" spans="1:12" x14ac:dyDescent="0.2">
      <c r="A29" s="31"/>
      <c r="B29" s="31"/>
      <c r="C29" s="31"/>
      <c r="D29" s="31"/>
      <c r="E29" s="31"/>
      <c r="F29" s="31"/>
      <c r="G29" s="31"/>
      <c r="H29" s="31"/>
      <c r="I29" s="66"/>
      <c r="J29" s="31"/>
      <c r="K29" s="31"/>
      <c r="L29" s="31"/>
    </row>
    <row r="30" spans="1:12" ht="16" thickBot="1" x14ac:dyDescent="0.25">
      <c r="A30" s="31"/>
      <c r="B30" s="31"/>
      <c r="C30" s="31"/>
      <c r="D30" s="31"/>
      <c r="E30" s="31"/>
      <c r="F30" s="31"/>
      <c r="G30" s="31"/>
      <c r="H30" s="31"/>
      <c r="I30" s="31"/>
      <c r="J30" s="31"/>
      <c r="K30" s="31"/>
      <c r="L30" s="31"/>
    </row>
    <row r="31" spans="1:12" ht="98" x14ac:dyDescent="0.2">
      <c r="A31" s="31"/>
      <c r="B31" s="23" t="s">
        <v>33</v>
      </c>
      <c r="C31" s="25" t="s">
        <v>34</v>
      </c>
      <c r="D31" s="56" t="s">
        <v>22</v>
      </c>
      <c r="E31" s="61">
        <f>AVERAGE(F32:F39)</f>
        <v>2.7594093187310875E-5</v>
      </c>
      <c r="F31" s="56" t="s">
        <v>26</v>
      </c>
      <c r="G31" s="62" t="s">
        <v>27</v>
      </c>
      <c r="H31" s="31"/>
      <c r="I31" s="31"/>
      <c r="J31" s="31"/>
      <c r="K31" s="31"/>
      <c r="L31" s="31"/>
    </row>
    <row r="32" spans="1:12" ht="30" x14ac:dyDescent="0.2">
      <c r="A32" s="31"/>
      <c r="B32" s="17" t="s">
        <v>1</v>
      </c>
      <c r="C32" s="32" t="str">
        <f>'2. PERFORM EQUATING'!C5</f>
        <v>x</v>
      </c>
      <c r="D32" s="57" t="s">
        <v>23</v>
      </c>
      <c r="E32" s="1">
        <f>AVERAGE(G32:G39)</f>
        <v>1.250000000729834E-8</v>
      </c>
      <c r="F32" s="2">
        <f t="shared" ref="F32:F39" si="4">IF(C32="x",C7,"")</f>
        <v>-2.24631220371207</v>
      </c>
      <c r="G32" s="3">
        <f t="shared" ref="G32:G39" si="5">IF(C32="x",C21,"")</f>
        <v>-1.2230563999999999</v>
      </c>
      <c r="H32" s="31"/>
      <c r="I32" s="31"/>
      <c r="J32" s="31"/>
      <c r="K32" s="31"/>
      <c r="L32" s="31"/>
    </row>
    <row r="33" spans="1:12" ht="30" x14ac:dyDescent="0.2">
      <c r="A33" s="31"/>
      <c r="B33" s="17" t="s">
        <v>2</v>
      </c>
      <c r="C33" s="32" t="str">
        <f>'2. PERFORM EQUATING'!C6</f>
        <v>x</v>
      </c>
      <c r="D33" s="58" t="s">
        <v>24</v>
      </c>
      <c r="E33" s="10">
        <f>STDEV(F32:F39)</f>
        <v>1.8605633826009222</v>
      </c>
      <c r="F33" s="2">
        <f t="shared" si="4"/>
        <v>-1.4859409388240301</v>
      </c>
      <c r="G33" s="3">
        <f t="shared" si="5"/>
        <v>-0.84712100000000001</v>
      </c>
      <c r="H33" s="31"/>
      <c r="I33" s="31"/>
      <c r="J33" s="31"/>
      <c r="K33" s="31"/>
      <c r="L33" s="31"/>
    </row>
    <row r="34" spans="1:12" ht="31" thickBot="1" x14ac:dyDescent="0.25">
      <c r="A34" s="31"/>
      <c r="B34" s="17" t="s">
        <v>3</v>
      </c>
      <c r="C34" s="32" t="str">
        <f>'2. PERFORM EQUATING'!C7</f>
        <v>x</v>
      </c>
      <c r="D34" s="59" t="s">
        <v>25</v>
      </c>
      <c r="E34" s="5">
        <f>STDEV(G32:G39)</f>
        <v>1.0690449738254439</v>
      </c>
      <c r="F34" s="2">
        <f t="shared" si="4"/>
        <v>-1.6854162798025101</v>
      </c>
      <c r="G34" s="3">
        <f t="shared" si="5"/>
        <v>-1.1056615999999999</v>
      </c>
      <c r="H34" s="31"/>
      <c r="I34" s="31"/>
      <c r="J34" s="31"/>
      <c r="K34" s="31"/>
      <c r="L34" s="31"/>
    </row>
    <row r="35" spans="1:12" x14ac:dyDescent="0.2">
      <c r="A35" s="31"/>
      <c r="B35" s="17" t="s">
        <v>4</v>
      </c>
      <c r="C35" s="32" t="str">
        <f>'2. PERFORM EQUATING'!C8</f>
        <v>x</v>
      </c>
      <c r="D35" s="31"/>
      <c r="E35" s="31"/>
      <c r="F35" s="2">
        <f t="shared" si="4"/>
        <v>0.354602771461274</v>
      </c>
      <c r="G35" s="3">
        <f t="shared" si="5"/>
        <v>0.35098479999999999</v>
      </c>
      <c r="H35" s="31"/>
      <c r="I35" s="31"/>
      <c r="J35" s="31"/>
      <c r="K35" s="31"/>
      <c r="L35" s="31"/>
    </row>
    <row r="36" spans="1:12" x14ac:dyDescent="0.2">
      <c r="A36" s="31"/>
      <c r="B36" s="17" t="s">
        <v>5</v>
      </c>
      <c r="C36" s="32" t="str">
        <f>'2. PERFORM EQUATING'!C9</f>
        <v>x</v>
      </c>
      <c r="D36" s="31"/>
      <c r="E36" s="31"/>
      <c r="F36" s="2">
        <f t="shared" si="4"/>
        <v>-0.51597875265347104</v>
      </c>
      <c r="G36" s="3">
        <f t="shared" si="5"/>
        <v>-0.31179990000000002</v>
      </c>
      <c r="H36" s="31"/>
      <c r="I36" s="31"/>
      <c r="J36" s="31"/>
      <c r="K36" s="31"/>
      <c r="L36" s="31"/>
    </row>
    <row r="37" spans="1:12" x14ac:dyDescent="0.2">
      <c r="A37" s="31"/>
      <c r="B37" s="17" t="s">
        <v>6</v>
      </c>
      <c r="C37" s="32" t="str">
        <f>'2. PERFORM EQUATING'!C10</f>
        <v>x</v>
      </c>
      <c r="D37" s="31"/>
      <c r="E37" s="31"/>
      <c r="F37" s="2">
        <f t="shared" si="4"/>
        <v>0.47733171942693498</v>
      </c>
      <c r="G37" s="3">
        <f t="shared" si="5"/>
        <v>0.50650510000000004</v>
      </c>
      <c r="H37" s="31"/>
      <c r="I37" s="31"/>
      <c r="J37" s="31"/>
      <c r="K37" s="31"/>
      <c r="L37" s="31"/>
    </row>
    <row r="38" spans="1:12" x14ac:dyDescent="0.2">
      <c r="A38" s="31"/>
      <c r="B38" s="17" t="s">
        <v>7</v>
      </c>
      <c r="C38" s="32" t="str">
        <f>'2. PERFORM EQUATING'!C11</f>
        <v>x</v>
      </c>
      <c r="D38" s="31"/>
      <c r="E38" s="31"/>
      <c r="F38" s="2">
        <f t="shared" si="4"/>
        <v>2.0496612159006999</v>
      </c>
      <c r="G38" s="3">
        <f t="shared" si="5"/>
        <v>0.7546138</v>
      </c>
      <c r="H38" s="31"/>
      <c r="I38" s="31"/>
      <c r="J38" s="31"/>
      <c r="K38" s="31"/>
      <c r="L38" s="31"/>
    </row>
    <row r="39" spans="1:12" ht="16" thickBot="1" x14ac:dyDescent="0.25">
      <c r="A39" s="31"/>
      <c r="B39" s="19" t="s">
        <v>8</v>
      </c>
      <c r="C39" s="38" t="str">
        <f>'2. PERFORM EQUATING'!C12</f>
        <v>x</v>
      </c>
      <c r="D39" s="31"/>
      <c r="E39" s="31"/>
      <c r="F39" s="4">
        <f t="shared" si="4"/>
        <v>3.05227322094867</v>
      </c>
      <c r="G39" s="60">
        <f t="shared" si="5"/>
        <v>1.8755352999999999</v>
      </c>
      <c r="H39" s="31"/>
      <c r="I39" s="31"/>
      <c r="J39" s="31"/>
      <c r="K39" s="31"/>
      <c r="L39" s="31"/>
    </row>
    <row r="40" spans="1:12" x14ac:dyDescent="0.2">
      <c r="A40" s="31"/>
      <c r="B40" s="31"/>
      <c r="C40" s="31"/>
      <c r="D40" s="31"/>
      <c r="E40" s="31"/>
      <c r="F40" s="31"/>
      <c r="G40" s="31"/>
      <c r="H40" s="31"/>
      <c r="I40" s="31"/>
      <c r="J40" s="31"/>
      <c r="K40" s="31"/>
      <c r="L40" s="31"/>
    </row>
  </sheetData>
  <mergeCells count="4">
    <mergeCell ref="B17:D17"/>
    <mergeCell ref="B3:D3"/>
    <mergeCell ref="E3:H3"/>
    <mergeCell ref="B1:H2"/>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H5" sqref="H5"/>
    </sheetView>
  </sheetViews>
  <sheetFormatPr baseColWidth="10" defaultColWidth="8.83203125" defaultRowHeight="15" x14ac:dyDescent="0.2"/>
  <cols>
    <col min="2" max="2" width="28.83203125" bestFit="1" customWidth="1"/>
    <col min="3" max="3" width="28.5" customWidth="1"/>
    <col min="4" max="4" width="28.6640625" customWidth="1"/>
  </cols>
  <sheetData>
    <row r="1" spans="1:5" ht="14" customHeight="1" x14ac:dyDescent="0.2">
      <c r="A1" s="31"/>
      <c r="B1" s="87" t="s">
        <v>47</v>
      </c>
      <c r="C1" s="88"/>
      <c r="D1" s="89"/>
      <c r="E1" s="31"/>
    </row>
    <row r="2" spans="1:5" x14ac:dyDescent="0.2">
      <c r="A2" s="31"/>
      <c r="B2" s="90"/>
      <c r="C2" s="91"/>
      <c r="D2" s="92"/>
      <c r="E2" s="31"/>
    </row>
    <row r="3" spans="1:5" ht="39" customHeight="1" thickBot="1" x14ac:dyDescent="0.25">
      <c r="A3" s="31"/>
      <c r="B3" s="93"/>
      <c r="C3" s="94"/>
      <c r="D3" s="95"/>
      <c r="E3" s="31"/>
    </row>
    <row r="4" spans="1:5" ht="49" x14ac:dyDescent="0.2">
      <c r="A4" s="31"/>
      <c r="B4" s="23" t="s">
        <v>33</v>
      </c>
      <c r="C4" s="24" t="s">
        <v>34</v>
      </c>
      <c r="D4" s="25" t="s">
        <v>30</v>
      </c>
      <c r="E4" s="31"/>
    </row>
    <row r="5" spans="1:5" x14ac:dyDescent="0.2">
      <c r="A5" s="31"/>
      <c r="B5" s="17" t="s">
        <v>1</v>
      </c>
      <c r="C5" s="22" t="s">
        <v>32</v>
      </c>
      <c r="D5" s="26">
        <f>ABS('1. INSERT INPUT'!C7-'1. INSERT INPUT'!D21)</f>
        <v>0.11773526603341677</v>
      </c>
      <c r="E5" s="31"/>
    </row>
    <row r="6" spans="1:5" x14ac:dyDescent="0.2">
      <c r="A6" s="31"/>
      <c r="B6" s="17" t="s">
        <v>2</v>
      </c>
      <c r="C6" s="22" t="s">
        <v>32</v>
      </c>
      <c r="D6" s="26">
        <f>ABS('1. INSERT INPUT'!C8-'1. INSERT INPUT'!D22)</f>
        <v>1.1641095738067486E-2</v>
      </c>
      <c r="E6" s="31"/>
    </row>
    <row r="7" spans="1:5" x14ac:dyDescent="0.2">
      <c r="A7" s="31"/>
      <c r="B7" s="17" t="s">
        <v>3</v>
      </c>
      <c r="C7" s="22" t="s">
        <v>32</v>
      </c>
      <c r="D7" s="26">
        <f>ABS('1. INSERT INPUT'!C9-'1. INSERT INPUT'!D23)</f>
        <v>0.2388470213729299</v>
      </c>
      <c r="E7" s="31"/>
    </row>
    <row r="8" spans="1:5" x14ac:dyDescent="0.2">
      <c r="A8" s="31"/>
      <c r="B8" s="17" t="s">
        <v>4</v>
      </c>
      <c r="C8" s="22" t="s">
        <v>32</v>
      </c>
      <c r="D8" s="26">
        <f>ABS('1. INSERT INPUT'!C10-'1. INSERT INPUT'!D24)</f>
        <v>0.25627792934049404</v>
      </c>
      <c r="E8" s="31"/>
    </row>
    <row r="9" spans="1:5" x14ac:dyDescent="0.2">
      <c r="A9" s="31"/>
      <c r="B9" s="17" t="s">
        <v>5</v>
      </c>
      <c r="C9" s="22" t="s">
        <v>32</v>
      </c>
      <c r="D9" s="26">
        <f>ABS('1. INSERT INPUT'!C11-'1. INSERT INPUT'!D25)</f>
        <v>2.6649494774930949E-2</v>
      </c>
      <c r="E9" s="31"/>
    </row>
    <row r="10" spans="1:5" x14ac:dyDescent="0.2">
      <c r="A10" s="31"/>
      <c r="B10" s="17" t="s">
        <v>6</v>
      </c>
      <c r="C10" s="22" t="s">
        <v>32</v>
      </c>
      <c r="D10" s="26">
        <f>ABS('1. INSERT INPUT'!C12-'1. INSERT INPUT'!D26)</f>
        <v>0.40421614928236105</v>
      </c>
      <c r="E10" s="31"/>
    </row>
    <row r="11" spans="1:5" x14ac:dyDescent="0.2">
      <c r="A11" s="31"/>
      <c r="B11" s="17" t="s">
        <v>7</v>
      </c>
      <c r="C11" s="22" t="s">
        <v>32</v>
      </c>
      <c r="D11" s="26">
        <f>ABS('1. INSERT INPUT'!C13-'1. INSERT INPUT'!D27)</f>
        <v>0.73630554356564915</v>
      </c>
      <c r="E11" s="31"/>
    </row>
    <row r="12" spans="1:5" ht="16" thickBot="1" x14ac:dyDescent="0.25">
      <c r="A12" s="31"/>
      <c r="B12" s="19" t="s">
        <v>8</v>
      </c>
      <c r="C12" s="27" t="s">
        <v>32</v>
      </c>
      <c r="D12" s="28">
        <f>ABS('1. INSERT INPUT'!C14-'1. INSERT INPUT'!D28)</f>
        <v>0.21193161931917182</v>
      </c>
      <c r="E12" s="31"/>
    </row>
    <row r="13" spans="1:5" ht="16" thickBot="1" x14ac:dyDescent="0.25">
      <c r="A13" s="31"/>
      <c r="B13" s="31"/>
      <c r="C13" s="31"/>
      <c r="D13" s="31"/>
      <c r="E13" s="31"/>
    </row>
    <row r="14" spans="1:5" ht="16" thickBot="1" x14ac:dyDescent="0.25">
      <c r="A14" s="31"/>
      <c r="B14" s="29" t="s">
        <v>31</v>
      </c>
      <c r="C14" s="30">
        <f>CORREL('1. INSERT INPUT'!F32:F39,'1. INSERT INPUT'!G32:G39)</f>
        <v>0.98167939492031808</v>
      </c>
      <c r="D14" s="31"/>
      <c r="E14" s="31"/>
    </row>
    <row r="15" spans="1:5" ht="16" thickBot="1" x14ac:dyDescent="0.25">
      <c r="A15" s="31"/>
      <c r="B15" s="31"/>
      <c r="C15" s="31"/>
      <c r="D15" s="31"/>
      <c r="E15" s="31"/>
    </row>
    <row r="16" spans="1:5" x14ac:dyDescent="0.2">
      <c r="A16" s="31"/>
      <c r="B16" s="6" t="s">
        <v>20</v>
      </c>
      <c r="C16" s="21" t="s">
        <v>21</v>
      </c>
      <c r="D16" s="31"/>
      <c r="E16" s="31"/>
    </row>
    <row r="17" spans="1:5" ht="22" thickBot="1" x14ac:dyDescent="0.3">
      <c r="A17" s="31"/>
      <c r="B17" s="8">
        <f>'1. INSERT INPUT'!J20</f>
        <v>0.12207761864305031</v>
      </c>
      <c r="C17" s="9">
        <f>'1. INSERT INPUT'!K20</f>
        <v>2.3762708422667717E-2</v>
      </c>
      <c r="D17" s="31"/>
      <c r="E17" s="31"/>
    </row>
    <row r="18" spans="1:5" x14ac:dyDescent="0.2">
      <c r="A18" s="31"/>
      <c r="B18" s="31"/>
      <c r="C18" s="31"/>
      <c r="D18" s="31"/>
      <c r="E18" s="31"/>
    </row>
    <row r="19" spans="1:5" x14ac:dyDescent="0.2">
      <c r="A19" s="31"/>
      <c r="B19" s="31"/>
      <c r="C19" s="31"/>
      <c r="D19" s="31"/>
      <c r="E19" s="31"/>
    </row>
  </sheetData>
  <mergeCells count="1">
    <mergeCell ref="B1:D3"/>
  </mergeCells>
  <pageMargins left="0.7" right="0.7" top="0.75" bottom="0.75" header="0.3" footer="0.3"/>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1. INSERT INPUT</vt:lpstr>
      <vt:lpstr>2. PERFORM EQUATING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Microsoft Office User</cp:lastModifiedBy>
  <dcterms:created xsi:type="dcterms:W3CDTF">2016-12-08T05:09:32Z</dcterms:created>
  <dcterms:modified xsi:type="dcterms:W3CDTF">2017-12-17T17:46:50Z</dcterms:modified>
</cp:coreProperties>
</file>